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sesa313611\Downloads\Opstra_data\"/>
    </mc:Choice>
  </mc:AlternateContent>
  <xr:revisionPtr revIDLastSave="0" documentId="13_ncr:1_{A4E6E916-BFE2-4B5D-AB4B-4F1D414359E2}" xr6:coauthVersionLast="47" xr6:coauthVersionMax="47" xr10:uidLastSave="{00000000-0000-0000-0000-000000000000}"/>
  <bookViews>
    <workbookView xWindow="-120" yWindow="-120" windowWidth="29040" windowHeight="15840" xr2:uid="{368536BB-0DCA-4628-95BF-F42AC643AD24}"/>
  </bookViews>
  <sheets>
    <sheet name="Live-report" sheetId="12" r:id="rId1"/>
    <sheet name="PreMarket-Report" sheetId="6" r:id="rId2"/>
    <sheet name="master_rankings" sheetId="11" r:id="rId3"/>
    <sheet name="Analysis Checklist" sheetId="8" r:id="rId4"/>
    <sheet name="futures_20D_Auto" sheetId="10" r:id="rId5"/>
    <sheet name="futures_20D" sheetId="7" state="hidden" r:id="rId6"/>
    <sheet name="futures_data" sheetId="1" r:id="rId7"/>
    <sheet name="Options_data" sheetId="2" r:id="rId8"/>
    <sheet name="Premarket" sheetId="9" r:id="rId9"/>
    <sheet name="Qty_freeze" sheetId="3" state="hidden" r:id="rId10"/>
    <sheet name="Mkt_Lots" sheetId="4" state="hidden" r:id="rId11"/>
    <sheet name="Sheet1" sheetId="13" r:id="rId12"/>
    <sheet name="Summary" sheetId="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xlnm._FilterDatabase" localSheetId="12" hidden="1">Summary!$A$1:$BR$231</definedName>
    <definedName name="Slicer_HI_IVP">#N/A</definedName>
    <definedName name="Slicer_HI_IVP1">#N/A</definedName>
    <definedName name="Slicer_HI_LIQUID">#N/A</definedName>
    <definedName name="Slicer_HI_LIQUID1">#N/A</definedName>
    <definedName name="Slicer_OI_RANK">#N/A</definedName>
    <definedName name="Slicer_OI_RANK_Top10">#N/A</definedName>
    <definedName name="Slicer_PRICE_RANK_Top10">#N/A</definedName>
    <definedName name="Slicer_RESULT">#N/A</definedName>
    <definedName name="Slicer_RESULT1">#N/A</definedName>
    <definedName name="Slicer_SECTOR">#N/A</definedName>
  </definedNames>
  <calcPr calcId="191029"/>
  <pivotCaches>
    <pivotCache cacheId="747" r:id="rId22"/>
    <pivotCache cacheId="793" r:id="rId23"/>
  </pivotCaches>
  <extLst>
    <ext xmlns:x14="http://schemas.microsoft.com/office/spreadsheetml/2009/9/main" uri="{BBE1A952-AA13-448e-AADC-164F8A28A991}">
      <x14:slicerCaches>
        <x14:slicerCache r:id="rId24"/>
        <x14:slicerCache r:id="rId25"/>
        <x14:slicerCache r:id="rId26"/>
        <x14:slicerCache r:id="rId27"/>
        <x14:slicerCache r:id="rId28"/>
        <x14:slicerCache r:id="rId29"/>
        <x14:slicerCache r:id="rId30"/>
        <x14:slicerCache r:id="rId31"/>
        <x14:slicerCache r:id="rId32"/>
        <x14:slicerCache r:id="rId3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3" l="1"/>
  <c r="AY65" i="5"/>
  <c r="AY62" i="5"/>
  <c r="BK1" i="5"/>
  <c r="BM1" i="5" s="1"/>
  <c r="AF200" i="11"/>
  <c r="AE200" i="11"/>
  <c r="AD200" i="11"/>
  <c r="AC200" i="11"/>
  <c r="AB200" i="11"/>
  <c r="AA200" i="11"/>
  <c r="Z200" i="11"/>
  <c r="Y200" i="11"/>
  <c r="X200" i="11"/>
  <c r="W200" i="11"/>
  <c r="V200" i="11"/>
  <c r="U200" i="11"/>
  <c r="T200" i="11"/>
  <c r="S200" i="11"/>
  <c r="R200" i="11"/>
  <c r="Q200" i="11"/>
  <c r="P200" i="11"/>
  <c r="O200" i="11"/>
  <c r="N200" i="11"/>
  <c r="M200" i="11"/>
  <c r="L200" i="11"/>
  <c r="K200" i="11"/>
  <c r="J200" i="11"/>
  <c r="I200" i="11"/>
  <c r="H200" i="11"/>
  <c r="G200" i="11"/>
  <c r="F200" i="11"/>
  <c r="E200" i="11"/>
  <c r="D200" i="11"/>
  <c r="C200" i="11"/>
  <c r="B200" i="11"/>
  <c r="A200" i="11"/>
  <c r="AF199" i="11"/>
  <c r="AE199" i="11"/>
  <c r="AD199" i="11"/>
  <c r="AC199" i="11"/>
  <c r="AB199" i="11"/>
  <c r="AA199" i="11"/>
  <c r="Z199" i="11"/>
  <c r="Y199" i="11"/>
  <c r="X199" i="11"/>
  <c r="W199" i="11"/>
  <c r="V199" i="11"/>
  <c r="U199" i="11"/>
  <c r="T199" i="11"/>
  <c r="S199" i="11"/>
  <c r="R199" i="11"/>
  <c r="Q199" i="11"/>
  <c r="P199" i="11"/>
  <c r="O199" i="11"/>
  <c r="N199" i="11"/>
  <c r="M199" i="11"/>
  <c r="L199" i="11"/>
  <c r="K199" i="11"/>
  <c r="J199" i="11"/>
  <c r="I199" i="11"/>
  <c r="H199" i="11"/>
  <c r="G199" i="11"/>
  <c r="F199" i="11"/>
  <c r="E199" i="11"/>
  <c r="D199" i="11"/>
  <c r="C199" i="11"/>
  <c r="B199" i="11"/>
  <c r="A199" i="11"/>
  <c r="AF198" i="11"/>
  <c r="AE198" i="11"/>
  <c r="AD198" i="11"/>
  <c r="AC198" i="11"/>
  <c r="AB198" i="11"/>
  <c r="AA198" i="11"/>
  <c r="Z198" i="11"/>
  <c r="Y198" i="11"/>
  <c r="X198" i="11"/>
  <c r="W198" i="11"/>
  <c r="V198" i="11"/>
  <c r="U198" i="11"/>
  <c r="T198" i="11"/>
  <c r="S198" i="11"/>
  <c r="R198" i="11"/>
  <c r="Q198" i="11"/>
  <c r="P198" i="11"/>
  <c r="O198" i="11"/>
  <c r="N198" i="11"/>
  <c r="M198" i="11"/>
  <c r="L198" i="11"/>
  <c r="K198" i="11"/>
  <c r="J198" i="11"/>
  <c r="I198" i="11"/>
  <c r="H198" i="11"/>
  <c r="G198" i="11"/>
  <c r="F198" i="11"/>
  <c r="E198" i="11"/>
  <c r="D198" i="11"/>
  <c r="C198" i="11"/>
  <c r="B198" i="11"/>
  <c r="A198" i="11"/>
  <c r="AF197" i="11"/>
  <c r="AE197" i="11"/>
  <c r="AD197" i="11"/>
  <c r="AC197" i="11"/>
  <c r="AB197" i="11"/>
  <c r="AA197" i="11"/>
  <c r="Z197" i="11"/>
  <c r="Y197" i="11"/>
  <c r="X197" i="11"/>
  <c r="W197" i="11"/>
  <c r="V197" i="11"/>
  <c r="U197" i="11"/>
  <c r="T197" i="11"/>
  <c r="S197" i="11"/>
  <c r="R197" i="11"/>
  <c r="Q197" i="11"/>
  <c r="P197" i="11"/>
  <c r="O197" i="11"/>
  <c r="N197" i="11"/>
  <c r="M197" i="11"/>
  <c r="L197" i="11"/>
  <c r="K197" i="11"/>
  <c r="J197" i="11"/>
  <c r="I197" i="11"/>
  <c r="H197" i="11"/>
  <c r="G197" i="11"/>
  <c r="F197" i="11"/>
  <c r="E197" i="11"/>
  <c r="D197" i="11"/>
  <c r="C197" i="11"/>
  <c r="B197" i="11"/>
  <c r="A197" i="11"/>
  <c r="AF196" i="11"/>
  <c r="AE196" i="11"/>
  <c r="AD196" i="11"/>
  <c r="AC196" i="11"/>
  <c r="AB196" i="11"/>
  <c r="AA196" i="11"/>
  <c r="Z196" i="11"/>
  <c r="Y196" i="11"/>
  <c r="X196" i="11"/>
  <c r="W196" i="11"/>
  <c r="V196" i="11"/>
  <c r="U196" i="11"/>
  <c r="T196" i="11"/>
  <c r="S196" i="11"/>
  <c r="R196" i="11"/>
  <c r="Q196" i="11"/>
  <c r="P196" i="11"/>
  <c r="O196" i="11"/>
  <c r="N196" i="11"/>
  <c r="M196" i="11"/>
  <c r="L196" i="11"/>
  <c r="K196" i="11"/>
  <c r="J196" i="11"/>
  <c r="I196" i="11"/>
  <c r="H196" i="11"/>
  <c r="G196" i="11"/>
  <c r="F196" i="11"/>
  <c r="E196" i="11"/>
  <c r="D196" i="11"/>
  <c r="C196" i="11"/>
  <c r="B196" i="11"/>
  <c r="A196" i="11"/>
  <c r="AF195" i="11"/>
  <c r="AE195" i="11"/>
  <c r="AD195" i="11"/>
  <c r="AC195" i="11"/>
  <c r="AB195" i="11"/>
  <c r="AA195" i="11"/>
  <c r="Z195" i="11"/>
  <c r="Y195" i="11"/>
  <c r="X195" i="11"/>
  <c r="W195" i="11"/>
  <c r="V195" i="11"/>
  <c r="U195" i="11"/>
  <c r="T195" i="11"/>
  <c r="S195" i="11"/>
  <c r="R195" i="11"/>
  <c r="Q195" i="11"/>
  <c r="P195" i="11"/>
  <c r="O195" i="11"/>
  <c r="N195" i="11"/>
  <c r="M195" i="11"/>
  <c r="L195" i="11"/>
  <c r="K195" i="11"/>
  <c r="J195" i="11"/>
  <c r="I195" i="11"/>
  <c r="H195" i="11"/>
  <c r="G195" i="11"/>
  <c r="F195" i="11"/>
  <c r="E195" i="11"/>
  <c r="D195" i="11"/>
  <c r="C195" i="11"/>
  <c r="B195" i="11"/>
  <c r="A195" i="11"/>
  <c r="AF194" i="11"/>
  <c r="AE194" i="11"/>
  <c r="AD194" i="11"/>
  <c r="AC194" i="11"/>
  <c r="AB194" i="11"/>
  <c r="AA194" i="11"/>
  <c r="Z194" i="11"/>
  <c r="Y194" i="11"/>
  <c r="X194" i="11"/>
  <c r="W194" i="11"/>
  <c r="V194" i="11"/>
  <c r="U194" i="11"/>
  <c r="T194" i="11"/>
  <c r="S194" i="11"/>
  <c r="R194" i="11"/>
  <c r="Q194" i="11"/>
  <c r="P194" i="11"/>
  <c r="O194" i="11"/>
  <c r="N194" i="11"/>
  <c r="M194" i="11"/>
  <c r="L194" i="11"/>
  <c r="K194" i="11"/>
  <c r="J194" i="11"/>
  <c r="I194" i="11"/>
  <c r="H194" i="11"/>
  <c r="G194" i="11"/>
  <c r="F194" i="11"/>
  <c r="E194" i="11"/>
  <c r="D194" i="11"/>
  <c r="C194" i="11"/>
  <c r="B194" i="11"/>
  <c r="A194" i="11"/>
  <c r="AF193" i="11"/>
  <c r="AE193" i="11"/>
  <c r="AD193" i="11"/>
  <c r="AC193" i="11"/>
  <c r="AB193" i="11"/>
  <c r="AA193" i="11"/>
  <c r="Z193" i="11"/>
  <c r="Y193" i="11"/>
  <c r="X193" i="11"/>
  <c r="W193" i="11"/>
  <c r="V193" i="11"/>
  <c r="U193" i="11"/>
  <c r="T193" i="11"/>
  <c r="S193" i="11"/>
  <c r="R193" i="11"/>
  <c r="Q193" i="11"/>
  <c r="P193" i="11"/>
  <c r="O193" i="11"/>
  <c r="N193" i="11"/>
  <c r="M193" i="11"/>
  <c r="L193" i="11"/>
  <c r="K193" i="11"/>
  <c r="J193" i="11"/>
  <c r="I193" i="11"/>
  <c r="H193" i="11"/>
  <c r="G193" i="11"/>
  <c r="F193" i="11"/>
  <c r="E193" i="11"/>
  <c r="D193" i="11"/>
  <c r="C193" i="11"/>
  <c r="B193" i="11"/>
  <c r="A193" i="11"/>
  <c r="AF192" i="11"/>
  <c r="AE192" i="11"/>
  <c r="AD192" i="11"/>
  <c r="AC192" i="11"/>
  <c r="AB192" i="11"/>
  <c r="AA192" i="11"/>
  <c r="Z192" i="11"/>
  <c r="Y192" i="11"/>
  <c r="X192" i="11"/>
  <c r="W192" i="11"/>
  <c r="V192" i="11"/>
  <c r="U192" i="11"/>
  <c r="T192" i="11"/>
  <c r="S192" i="11"/>
  <c r="R192" i="11"/>
  <c r="Q192" i="11"/>
  <c r="P192" i="11"/>
  <c r="O192" i="11"/>
  <c r="N192" i="11"/>
  <c r="M192" i="11"/>
  <c r="L192" i="11"/>
  <c r="K192" i="11"/>
  <c r="J192" i="11"/>
  <c r="I192" i="11"/>
  <c r="H192" i="11"/>
  <c r="G192" i="11"/>
  <c r="F192" i="11"/>
  <c r="E192" i="11"/>
  <c r="D192" i="11"/>
  <c r="C192" i="11"/>
  <c r="B192" i="11"/>
  <c r="A192" i="11"/>
  <c r="AF191" i="11"/>
  <c r="AE191" i="11"/>
  <c r="AD191" i="11"/>
  <c r="AC191" i="11"/>
  <c r="AB191" i="11"/>
  <c r="AA191" i="11"/>
  <c r="Z191" i="11"/>
  <c r="Y191" i="11"/>
  <c r="X191" i="11"/>
  <c r="W191" i="11"/>
  <c r="V191" i="11"/>
  <c r="U191" i="11"/>
  <c r="T191" i="11"/>
  <c r="S191" i="11"/>
  <c r="R191" i="11"/>
  <c r="Q191" i="11"/>
  <c r="P191" i="11"/>
  <c r="O191" i="11"/>
  <c r="N191" i="11"/>
  <c r="M191" i="11"/>
  <c r="L191" i="11"/>
  <c r="K191" i="11"/>
  <c r="J191" i="11"/>
  <c r="I191" i="11"/>
  <c r="H191" i="11"/>
  <c r="G191" i="11"/>
  <c r="F191" i="11"/>
  <c r="E191" i="11"/>
  <c r="D191" i="11"/>
  <c r="C191" i="11"/>
  <c r="B191" i="11"/>
  <c r="A191" i="11"/>
  <c r="AF190" i="11"/>
  <c r="AE190" i="11"/>
  <c r="AD190" i="11"/>
  <c r="AC190" i="11"/>
  <c r="AB190" i="11"/>
  <c r="AA190" i="11"/>
  <c r="Z190" i="11"/>
  <c r="Y190" i="11"/>
  <c r="X190" i="11"/>
  <c r="W190" i="11"/>
  <c r="V190" i="11"/>
  <c r="U190" i="11"/>
  <c r="T190" i="11"/>
  <c r="S190" i="11"/>
  <c r="R190" i="11"/>
  <c r="Q190" i="11"/>
  <c r="P190" i="11"/>
  <c r="O190" i="11"/>
  <c r="N190" i="11"/>
  <c r="M190" i="11"/>
  <c r="L190" i="11"/>
  <c r="K190" i="11"/>
  <c r="J190" i="11"/>
  <c r="I190" i="11"/>
  <c r="H190" i="11"/>
  <c r="G190" i="11"/>
  <c r="F190" i="11"/>
  <c r="E190" i="11"/>
  <c r="D190" i="11"/>
  <c r="C190" i="11"/>
  <c r="B190" i="11"/>
  <c r="A190" i="11"/>
  <c r="AF189" i="11"/>
  <c r="AE189" i="11"/>
  <c r="AD189" i="11"/>
  <c r="AC189" i="11"/>
  <c r="AB189" i="11"/>
  <c r="AA189" i="11"/>
  <c r="Z189" i="11"/>
  <c r="Y189" i="11"/>
  <c r="X189" i="11"/>
  <c r="W189" i="11"/>
  <c r="V189" i="11"/>
  <c r="U189" i="11"/>
  <c r="T189" i="11"/>
  <c r="S189" i="11"/>
  <c r="R189" i="11"/>
  <c r="Q189" i="11"/>
  <c r="P189" i="11"/>
  <c r="O189" i="11"/>
  <c r="N189" i="11"/>
  <c r="M189" i="11"/>
  <c r="L189" i="11"/>
  <c r="K189" i="11"/>
  <c r="J189" i="11"/>
  <c r="I189" i="11"/>
  <c r="H189" i="11"/>
  <c r="G189" i="11"/>
  <c r="F189" i="11"/>
  <c r="E189" i="11"/>
  <c r="D189" i="11"/>
  <c r="C189" i="11"/>
  <c r="B189" i="11"/>
  <c r="A189" i="11"/>
  <c r="AF188" i="11"/>
  <c r="AE188" i="11"/>
  <c r="AD188" i="11"/>
  <c r="AC188" i="11"/>
  <c r="AB188" i="11"/>
  <c r="AA188" i="11"/>
  <c r="Z188" i="11"/>
  <c r="Y188" i="11"/>
  <c r="X188" i="11"/>
  <c r="W188" i="11"/>
  <c r="V188" i="11"/>
  <c r="U188" i="11"/>
  <c r="T188" i="11"/>
  <c r="S188" i="11"/>
  <c r="R188" i="11"/>
  <c r="Q188" i="11"/>
  <c r="P188" i="11"/>
  <c r="O188" i="11"/>
  <c r="N188" i="11"/>
  <c r="M188" i="11"/>
  <c r="L188" i="11"/>
  <c r="K188" i="11"/>
  <c r="J188" i="11"/>
  <c r="I188" i="11"/>
  <c r="H188" i="11"/>
  <c r="G188" i="11"/>
  <c r="F188" i="11"/>
  <c r="E188" i="11"/>
  <c r="D188" i="11"/>
  <c r="C188" i="11"/>
  <c r="B188" i="11"/>
  <c r="A188" i="11"/>
  <c r="AF187" i="11"/>
  <c r="AE187" i="11"/>
  <c r="AD187" i="11"/>
  <c r="AC187" i="11"/>
  <c r="AB187" i="11"/>
  <c r="AA187" i="11"/>
  <c r="Z187" i="11"/>
  <c r="Y187" i="11"/>
  <c r="X187" i="11"/>
  <c r="W187" i="11"/>
  <c r="V187" i="11"/>
  <c r="U187" i="11"/>
  <c r="T187" i="11"/>
  <c r="S187" i="11"/>
  <c r="R187" i="11"/>
  <c r="Q187" i="11"/>
  <c r="P187" i="11"/>
  <c r="O187" i="11"/>
  <c r="N187" i="11"/>
  <c r="M187" i="11"/>
  <c r="L187" i="11"/>
  <c r="K187" i="11"/>
  <c r="J187" i="11"/>
  <c r="I187" i="11"/>
  <c r="H187" i="11"/>
  <c r="G187" i="11"/>
  <c r="F187" i="11"/>
  <c r="E187" i="11"/>
  <c r="D187" i="11"/>
  <c r="C187" i="11"/>
  <c r="B187" i="11"/>
  <c r="A187" i="11"/>
  <c r="AF186" i="11"/>
  <c r="AE186" i="11"/>
  <c r="AD186" i="11"/>
  <c r="AC186" i="11"/>
  <c r="AB186" i="11"/>
  <c r="AA186" i="11"/>
  <c r="Z186" i="11"/>
  <c r="Y186" i="11"/>
  <c r="X186" i="11"/>
  <c r="W186" i="11"/>
  <c r="V186" i="11"/>
  <c r="U186" i="11"/>
  <c r="T186" i="11"/>
  <c r="S186" i="11"/>
  <c r="R186" i="11"/>
  <c r="Q186" i="11"/>
  <c r="P186" i="11"/>
  <c r="O186" i="11"/>
  <c r="N186" i="11"/>
  <c r="M186" i="11"/>
  <c r="L186" i="11"/>
  <c r="K186" i="11"/>
  <c r="J186" i="11"/>
  <c r="I186" i="11"/>
  <c r="H186" i="11"/>
  <c r="G186" i="11"/>
  <c r="F186" i="11"/>
  <c r="E186" i="11"/>
  <c r="D186" i="11"/>
  <c r="C186" i="11"/>
  <c r="B186" i="11"/>
  <c r="A186" i="11"/>
  <c r="AF185" i="11"/>
  <c r="AE185" i="11"/>
  <c r="AD185" i="11"/>
  <c r="AC185" i="11"/>
  <c r="AB185" i="11"/>
  <c r="AA185" i="11"/>
  <c r="Z185" i="11"/>
  <c r="Y185" i="11"/>
  <c r="X185" i="11"/>
  <c r="W185" i="11"/>
  <c r="V185" i="11"/>
  <c r="U185" i="11"/>
  <c r="T185" i="11"/>
  <c r="S185" i="11"/>
  <c r="R185" i="11"/>
  <c r="Q185" i="11"/>
  <c r="P185" i="11"/>
  <c r="O185" i="11"/>
  <c r="N185" i="11"/>
  <c r="M185" i="11"/>
  <c r="L185" i="11"/>
  <c r="K185" i="11"/>
  <c r="J185" i="11"/>
  <c r="I185" i="11"/>
  <c r="H185" i="11"/>
  <c r="G185" i="11"/>
  <c r="F185" i="11"/>
  <c r="E185" i="11"/>
  <c r="D185" i="11"/>
  <c r="C185" i="11"/>
  <c r="B185" i="11"/>
  <c r="A185" i="11"/>
  <c r="AF184" i="11"/>
  <c r="AE184" i="11"/>
  <c r="AD184" i="11"/>
  <c r="AC184" i="11"/>
  <c r="AB184" i="11"/>
  <c r="AA184" i="11"/>
  <c r="Z184" i="11"/>
  <c r="Y184" i="11"/>
  <c r="X184" i="11"/>
  <c r="W184" i="11"/>
  <c r="V184" i="11"/>
  <c r="U184" i="11"/>
  <c r="T184" i="11"/>
  <c r="S184" i="11"/>
  <c r="R184" i="11"/>
  <c r="Q184" i="11"/>
  <c r="P184" i="11"/>
  <c r="O184" i="11"/>
  <c r="N184" i="11"/>
  <c r="M184" i="11"/>
  <c r="L184" i="11"/>
  <c r="K184" i="11"/>
  <c r="J184" i="11"/>
  <c r="I184" i="11"/>
  <c r="H184" i="11"/>
  <c r="G184" i="11"/>
  <c r="F184" i="11"/>
  <c r="E184" i="11"/>
  <c r="D184" i="11"/>
  <c r="C184" i="11"/>
  <c r="B184" i="11"/>
  <c r="A184" i="11"/>
  <c r="AF183" i="11"/>
  <c r="AE183" i="11"/>
  <c r="AD183" i="11"/>
  <c r="AC183" i="11"/>
  <c r="AB183" i="11"/>
  <c r="AA183" i="11"/>
  <c r="Z183" i="11"/>
  <c r="Y183" i="11"/>
  <c r="X183" i="11"/>
  <c r="W183" i="11"/>
  <c r="V183" i="11"/>
  <c r="U183" i="11"/>
  <c r="T183" i="11"/>
  <c r="S183" i="11"/>
  <c r="R183" i="11"/>
  <c r="Q183" i="11"/>
  <c r="P183" i="11"/>
  <c r="O183" i="11"/>
  <c r="N183" i="11"/>
  <c r="M183" i="11"/>
  <c r="L183" i="11"/>
  <c r="K183" i="11"/>
  <c r="J183" i="11"/>
  <c r="I183" i="11"/>
  <c r="H183" i="11"/>
  <c r="G183" i="11"/>
  <c r="F183" i="11"/>
  <c r="E183" i="11"/>
  <c r="D183" i="11"/>
  <c r="C183" i="11"/>
  <c r="B183" i="11"/>
  <c r="A183" i="11"/>
  <c r="AF182" i="11"/>
  <c r="AE182" i="11"/>
  <c r="AD182" i="11"/>
  <c r="AC182" i="11"/>
  <c r="AB182" i="11"/>
  <c r="AA182" i="11"/>
  <c r="Z182" i="11"/>
  <c r="Y182" i="11"/>
  <c r="X182" i="11"/>
  <c r="W182" i="11"/>
  <c r="V182" i="11"/>
  <c r="U182" i="11"/>
  <c r="T182" i="11"/>
  <c r="S182" i="11"/>
  <c r="R182" i="11"/>
  <c r="Q182" i="11"/>
  <c r="P182" i="11"/>
  <c r="O182" i="11"/>
  <c r="N182" i="11"/>
  <c r="M182" i="11"/>
  <c r="L182" i="11"/>
  <c r="K182" i="11"/>
  <c r="J182" i="11"/>
  <c r="I182" i="11"/>
  <c r="H182" i="11"/>
  <c r="G182" i="11"/>
  <c r="F182" i="11"/>
  <c r="E182" i="11"/>
  <c r="D182" i="11"/>
  <c r="C182" i="11"/>
  <c r="B182" i="11"/>
  <c r="A182" i="11"/>
  <c r="AF181" i="11"/>
  <c r="AE181" i="11"/>
  <c r="AD181" i="11"/>
  <c r="AC181" i="11"/>
  <c r="AB181" i="11"/>
  <c r="AA181" i="11"/>
  <c r="Z181" i="11"/>
  <c r="Y181" i="11"/>
  <c r="X181" i="11"/>
  <c r="W181" i="11"/>
  <c r="V181" i="11"/>
  <c r="U181" i="11"/>
  <c r="T181" i="11"/>
  <c r="S181" i="11"/>
  <c r="R181" i="11"/>
  <c r="Q181" i="11"/>
  <c r="P181" i="11"/>
  <c r="O181" i="11"/>
  <c r="N181" i="11"/>
  <c r="M181" i="11"/>
  <c r="L181" i="11"/>
  <c r="K181" i="11"/>
  <c r="J181" i="11"/>
  <c r="I181" i="11"/>
  <c r="H181" i="11"/>
  <c r="G181" i="11"/>
  <c r="F181" i="11"/>
  <c r="E181" i="11"/>
  <c r="D181" i="11"/>
  <c r="C181" i="11"/>
  <c r="B181" i="11"/>
  <c r="A181" i="11"/>
  <c r="AF180" i="11"/>
  <c r="AE180" i="11"/>
  <c r="AD180" i="11"/>
  <c r="AC180" i="11"/>
  <c r="AB180" i="11"/>
  <c r="AA180" i="11"/>
  <c r="Z180" i="11"/>
  <c r="Y180" i="11"/>
  <c r="X180" i="11"/>
  <c r="W180" i="11"/>
  <c r="V180" i="11"/>
  <c r="U180" i="11"/>
  <c r="T180" i="11"/>
  <c r="S180" i="11"/>
  <c r="R180" i="11"/>
  <c r="Q180" i="11"/>
  <c r="P180" i="11"/>
  <c r="O180" i="11"/>
  <c r="N180" i="11"/>
  <c r="M180" i="11"/>
  <c r="L180" i="11"/>
  <c r="K180" i="11"/>
  <c r="J180" i="11"/>
  <c r="I180" i="11"/>
  <c r="H180" i="11"/>
  <c r="G180" i="11"/>
  <c r="F180" i="11"/>
  <c r="E180" i="11"/>
  <c r="D180" i="11"/>
  <c r="C180" i="11"/>
  <c r="B180" i="11"/>
  <c r="A180" i="11"/>
  <c r="AF179" i="11"/>
  <c r="AE179" i="11"/>
  <c r="AD179" i="11"/>
  <c r="AC179" i="11"/>
  <c r="AB179" i="11"/>
  <c r="AA179" i="11"/>
  <c r="Z179" i="11"/>
  <c r="Y179" i="11"/>
  <c r="X179" i="11"/>
  <c r="W179" i="11"/>
  <c r="V179" i="11"/>
  <c r="U179" i="11"/>
  <c r="T179" i="11"/>
  <c r="S179" i="11"/>
  <c r="R179" i="11"/>
  <c r="Q179" i="11"/>
  <c r="P179" i="11"/>
  <c r="O179" i="11"/>
  <c r="N179" i="11"/>
  <c r="M179" i="11"/>
  <c r="L179" i="11"/>
  <c r="K179" i="11"/>
  <c r="J179" i="11"/>
  <c r="I179" i="11"/>
  <c r="H179" i="11"/>
  <c r="G179" i="11"/>
  <c r="F179" i="11"/>
  <c r="E179" i="11"/>
  <c r="D179" i="11"/>
  <c r="C179" i="11"/>
  <c r="B179" i="11"/>
  <c r="A179" i="11"/>
  <c r="AF178" i="11"/>
  <c r="AE178" i="11"/>
  <c r="AD178" i="11"/>
  <c r="AC178" i="11"/>
  <c r="AB178" i="11"/>
  <c r="AA178" i="11"/>
  <c r="Z178" i="11"/>
  <c r="Y178" i="11"/>
  <c r="X178" i="11"/>
  <c r="W178" i="11"/>
  <c r="V178" i="11"/>
  <c r="U178" i="11"/>
  <c r="T178" i="11"/>
  <c r="S178" i="11"/>
  <c r="R178" i="11"/>
  <c r="Q178" i="11"/>
  <c r="P178" i="11"/>
  <c r="O178" i="11"/>
  <c r="N178" i="11"/>
  <c r="M178" i="11"/>
  <c r="L178" i="11"/>
  <c r="K178" i="11"/>
  <c r="J178" i="11"/>
  <c r="I178" i="11"/>
  <c r="H178" i="11"/>
  <c r="G178" i="11"/>
  <c r="F178" i="11"/>
  <c r="E178" i="11"/>
  <c r="D178" i="11"/>
  <c r="C178" i="11"/>
  <c r="B178" i="11"/>
  <c r="A178" i="11"/>
  <c r="AF177" i="11"/>
  <c r="AE177" i="11"/>
  <c r="AD177" i="11"/>
  <c r="AC177" i="11"/>
  <c r="AB177" i="11"/>
  <c r="AA177" i="11"/>
  <c r="Z177" i="11"/>
  <c r="Y177" i="11"/>
  <c r="X177" i="11"/>
  <c r="W177" i="11"/>
  <c r="V177" i="11"/>
  <c r="U177" i="11"/>
  <c r="T177" i="11"/>
  <c r="S177" i="11"/>
  <c r="R177" i="11"/>
  <c r="Q177" i="11"/>
  <c r="P177" i="11"/>
  <c r="O177" i="11"/>
  <c r="N177" i="11"/>
  <c r="M177" i="11"/>
  <c r="L177" i="11"/>
  <c r="K177" i="11"/>
  <c r="J177" i="11"/>
  <c r="I177" i="11"/>
  <c r="H177" i="11"/>
  <c r="G177" i="11"/>
  <c r="F177" i="11"/>
  <c r="E177" i="11"/>
  <c r="D177" i="11"/>
  <c r="C177" i="11"/>
  <c r="B177" i="11"/>
  <c r="A177" i="11"/>
  <c r="AF176" i="11"/>
  <c r="AE176" i="11"/>
  <c r="AD176" i="11"/>
  <c r="AC176" i="11"/>
  <c r="AB176" i="11"/>
  <c r="AA176" i="11"/>
  <c r="Z176" i="11"/>
  <c r="Y176" i="11"/>
  <c r="X176" i="11"/>
  <c r="W176" i="11"/>
  <c r="V176" i="11"/>
  <c r="U176" i="11"/>
  <c r="T176" i="11"/>
  <c r="S176" i="11"/>
  <c r="R176" i="11"/>
  <c r="Q176" i="11"/>
  <c r="P176" i="11"/>
  <c r="O176" i="11"/>
  <c r="N176" i="11"/>
  <c r="M176" i="11"/>
  <c r="L176" i="11"/>
  <c r="K176" i="11"/>
  <c r="J176" i="11"/>
  <c r="I176" i="11"/>
  <c r="H176" i="11"/>
  <c r="G176" i="11"/>
  <c r="F176" i="11"/>
  <c r="E176" i="11"/>
  <c r="D176" i="11"/>
  <c r="C176" i="11"/>
  <c r="B176" i="11"/>
  <c r="A176" i="11"/>
  <c r="AF175" i="11"/>
  <c r="AE175" i="11"/>
  <c r="AD175" i="11"/>
  <c r="AC175" i="11"/>
  <c r="AB175" i="11"/>
  <c r="AA175" i="11"/>
  <c r="Z175" i="11"/>
  <c r="Y175" i="11"/>
  <c r="X175" i="11"/>
  <c r="W175" i="11"/>
  <c r="V175" i="11"/>
  <c r="U175" i="11"/>
  <c r="T175" i="11"/>
  <c r="S175" i="11"/>
  <c r="R175" i="11"/>
  <c r="Q175" i="11"/>
  <c r="P175" i="11"/>
  <c r="O175" i="11"/>
  <c r="N175" i="11"/>
  <c r="M175" i="11"/>
  <c r="L175" i="11"/>
  <c r="K175" i="11"/>
  <c r="J175" i="11"/>
  <c r="I175" i="11"/>
  <c r="H175" i="11"/>
  <c r="G175" i="11"/>
  <c r="F175" i="11"/>
  <c r="E175" i="11"/>
  <c r="D175" i="11"/>
  <c r="C175" i="11"/>
  <c r="B175" i="11"/>
  <c r="A175" i="11"/>
  <c r="AF174" i="11"/>
  <c r="AE174" i="11"/>
  <c r="AD174" i="11"/>
  <c r="AC174" i="11"/>
  <c r="AB174" i="11"/>
  <c r="AA174" i="11"/>
  <c r="Z174" i="11"/>
  <c r="Y174" i="11"/>
  <c r="X174" i="11"/>
  <c r="W174" i="11"/>
  <c r="V174" i="11"/>
  <c r="U174" i="11"/>
  <c r="T174" i="11"/>
  <c r="S174" i="11"/>
  <c r="R174" i="11"/>
  <c r="Q174" i="11"/>
  <c r="P174" i="11"/>
  <c r="O174" i="11"/>
  <c r="N174" i="11"/>
  <c r="M174" i="11"/>
  <c r="L174" i="11"/>
  <c r="K174" i="11"/>
  <c r="J174" i="11"/>
  <c r="I174" i="11"/>
  <c r="H174" i="11"/>
  <c r="G174" i="11"/>
  <c r="F174" i="11"/>
  <c r="E174" i="11"/>
  <c r="D174" i="11"/>
  <c r="C174" i="11"/>
  <c r="B174" i="11"/>
  <c r="A174" i="11"/>
  <c r="AF173" i="11"/>
  <c r="AE173" i="11"/>
  <c r="AD173" i="11"/>
  <c r="AC173" i="11"/>
  <c r="AB173" i="11"/>
  <c r="AA173" i="11"/>
  <c r="Z173" i="11"/>
  <c r="Y173" i="11"/>
  <c r="X173" i="11"/>
  <c r="W173" i="11"/>
  <c r="V173" i="11"/>
  <c r="U173" i="11"/>
  <c r="T173" i="11"/>
  <c r="S173" i="11"/>
  <c r="R173" i="11"/>
  <c r="Q173" i="11"/>
  <c r="P173" i="11"/>
  <c r="O173" i="11"/>
  <c r="N173" i="11"/>
  <c r="M173" i="11"/>
  <c r="L173" i="11"/>
  <c r="K173" i="11"/>
  <c r="J173" i="11"/>
  <c r="I173" i="11"/>
  <c r="H173" i="11"/>
  <c r="G173" i="11"/>
  <c r="F173" i="11"/>
  <c r="E173" i="11"/>
  <c r="D173" i="11"/>
  <c r="C173" i="11"/>
  <c r="B173" i="11"/>
  <c r="A173" i="11"/>
  <c r="AF172" i="11"/>
  <c r="AE172" i="11"/>
  <c r="AD172" i="11"/>
  <c r="AC172" i="11"/>
  <c r="AB172" i="11"/>
  <c r="AA172" i="11"/>
  <c r="Z172" i="11"/>
  <c r="Y172" i="11"/>
  <c r="X172" i="11"/>
  <c r="W172" i="11"/>
  <c r="V172" i="11"/>
  <c r="U172" i="11"/>
  <c r="T172" i="11"/>
  <c r="S172" i="11"/>
  <c r="R172" i="11"/>
  <c r="Q172" i="11"/>
  <c r="P172" i="11"/>
  <c r="O172" i="11"/>
  <c r="N172" i="11"/>
  <c r="M172" i="11"/>
  <c r="L172" i="11"/>
  <c r="K172" i="11"/>
  <c r="J172" i="11"/>
  <c r="I172" i="11"/>
  <c r="H172" i="11"/>
  <c r="G172" i="11"/>
  <c r="F172" i="11"/>
  <c r="E172" i="11"/>
  <c r="D172" i="11"/>
  <c r="C172" i="11"/>
  <c r="B172" i="11"/>
  <c r="A172" i="11"/>
  <c r="AF171" i="11"/>
  <c r="AE171" i="11"/>
  <c r="AD171" i="11"/>
  <c r="AC171" i="11"/>
  <c r="AB171" i="11"/>
  <c r="AA171" i="11"/>
  <c r="Z171" i="11"/>
  <c r="Y171" i="11"/>
  <c r="X171" i="11"/>
  <c r="W171" i="11"/>
  <c r="V171" i="11"/>
  <c r="U171" i="11"/>
  <c r="T171" i="11"/>
  <c r="S171" i="11"/>
  <c r="R171" i="11"/>
  <c r="Q171" i="11"/>
  <c r="P171" i="11"/>
  <c r="O171" i="11"/>
  <c r="N171" i="11"/>
  <c r="M171" i="11"/>
  <c r="L171" i="11"/>
  <c r="K171" i="11"/>
  <c r="J171" i="11"/>
  <c r="I171" i="11"/>
  <c r="H171" i="11"/>
  <c r="G171" i="11"/>
  <c r="F171" i="11"/>
  <c r="E171" i="11"/>
  <c r="D171" i="11"/>
  <c r="C171" i="11"/>
  <c r="B171" i="11"/>
  <c r="A171" i="11"/>
  <c r="AF170" i="11"/>
  <c r="AE170" i="11"/>
  <c r="AD170" i="11"/>
  <c r="AC170" i="11"/>
  <c r="AB170" i="11"/>
  <c r="AA170" i="11"/>
  <c r="Z170" i="11"/>
  <c r="Y170" i="11"/>
  <c r="X170" i="11"/>
  <c r="W170" i="11"/>
  <c r="V170" i="11"/>
  <c r="U170" i="11"/>
  <c r="T170" i="11"/>
  <c r="S170" i="11"/>
  <c r="R170" i="11"/>
  <c r="Q170" i="11"/>
  <c r="P170" i="11"/>
  <c r="O170" i="11"/>
  <c r="N170" i="11"/>
  <c r="M170" i="11"/>
  <c r="L170" i="11"/>
  <c r="K170" i="11"/>
  <c r="J170" i="11"/>
  <c r="I170" i="11"/>
  <c r="H170" i="11"/>
  <c r="G170" i="11"/>
  <c r="F170" i="11"/>
  <c r="E170" i="11"/>
  <c r="D170" i="11"/>
  <c r="C170" i="11"/>
  <c r="B170" i="11"/>
  <c r="A170" i="11"/>
  <c r="AF169" i="11"/>
  <c r="AE169" i="11"/>
  <c r="AD169" i="11"/>
  <c r="AC169" i="11"/>
  <c r="AB169" i="11"/>
  <c r="AA169" i="11"/>
  <c r="Z169" i="11"/>
  <c r="Y169" i="11"/>
  <c r="X169" i="11"/>
  <c r="W169" i="11"/>
  <c r="V169" i="11"/>
  <c r="U169" i="11"/>
  <c r="T169" i="11"/>
  <c r="S169" i="11"/>
  <c r="R169" i="11"/>
  <c r="Q169" i="11"/>
  <c r="P169" i="11"/>
  <c r="O169" i="11"/>
  <c r="N169" i="11"/>
  <c r="M169" i="11"/>
  <c r="L169" i="11"/>
  <c r="K169" i="11"/>
  <c r="J169" i="11"/>
  <c r="I169" i="11"/>
  <c r="H169" i="11"/>
  <c r="G169" i="11"/>
  <c r="F169" i="11"/>
  <c r="E169" i="11"/>
  <c r="D169" i="11"/>
  <c r="C169" i="11"/>
  <c r="B169" i="11"/>
  <c r="A169" i="11"/>
  <c r="AF168" i="11"/>
  <c r="AE168" i="11"/>
  <c r="AD168" i="11"/>
  <c r="AC168" i="11"/>
  <c r="AB168" i="11"/>
  <c r="AA168" i="11"/>
  <c r="Z168" i="11"/>
  <c r="Y168" i="11"/>
  <c r="X168" i="11"/>
  <c r="W168" i="11"/>
  <c r="V168" i="11"/>
  <c r="U168" i="11"/>
  <c r="T168" i="11"/>
  <c r="S168" i="11"/>
  <c r="R168" i="11"/>
  <c r="Q168" i="11"/>
  <c r="P168" i="11"/>
  <c r="O168" i="11"/>
  <c r="N168" i="11"/>
  <c r="M168" i="11"/>
  <c r="L168" i="11"/>
  <c r="K168" i="11"/>
  <c r="J168" i="11"/>
  <c r="I168" i="11"/>
  <c r="H168" i="11"/>
  <c r="G168" i="11"/>
  <c r="F168" i="11"/>
  <c r="E168" i="11"/>
  <c r="D168" i="11"/>
  <c r="C168" i="11"/>
  <c r="B168" i="11"/>
  <c r="A168" i="11"/>
  <c r="AF167" i="11"/>
  <c r="AE167" i="11"/>
  <c r="AD167" i="11"/>
  <c r="AC167" i="11"/>
  <c r="AB167" i="11"/>
  <c r="AA167" i="11"/>
  <c r="Z167" i="11"/>
  <c r="Y167" i="11"/>
  <c r="X167" i="11"/>
  <c r="W167" i="11"/>
  <c r="V167" i="11"/>
  <c r="U167" i="11"/>
  <c r="T167" i="11"/>
  <c r="S167" i="11"/>
  <c r="R167" i="11"/>
  <c r="Q167" i="11"/>
  <c r="P167" i="11"/>
  <c r="O167" i="11"/>
  <c r="N167" i="11"/>
  <c r="M167" i="11"/>
  <c r="L167" i="11"/>
  <c r="K167" i="11"/>
  <c r="J167" i="11"/>
  <c r="I167" i="11"/>
  <c r="H167" i="11"/>
  <c r="G167" i="11"/>
  <c r="F167" i="11"/>
  <c r="E167" i="11"/>
  <c r="D167" i="11"/>
  <c r="C167" i="11"/>
  <c r="B167" i="11"/>
  <c r="A167" i="11"/>
  <c r="AF166" i="11"/>
  <c r="AE166" i="11"/>
  <c r="AD166" i="11"/>
  <c r="AC166" i="11"/>
  <c r="AB166" i="11"/>
  <c r="AA166" i="11"/>
  <c r="Z166" i="11"/>
  <c r="Y166" i="11"/>
  <c r="X166" i="11"/>
  <c r="W166" i="11"/>
  <c r="V166" i="11"/>
  <c r="U166" i="11"/>
  <c r="T166" i="11"/>
  <c r="S166" i="11"/>
  <c r="R166" i="11"/>
  <c r="Q166" i="11"/>
  <c r="P166" i="11"/>
  <c r="O166" i="11"/>
  <c r="N166" i="11"/>
  <c r="M166" i="11"/>
  <c r="L166" i="11"/>
  <c r="K166" i="11"/>
  <c r="J166" i="11"/>
  <c r="I166" i="11"/>
  <c r="H166" i="11"/>
  <c r="G166" i="11"/>
  <c r="F166" i="11"/>
  <c r="E166" i="11"/>
  <c r="D166" i="11"/>
  <c r="C166" i="11"/>
  <c r="B166" i="11"/>
  <c r="A166" i="11"/>
  <c r="AF165" i="11"/>
  <c r="AE165" i="11"/>
  <c r="AD165" i="11"/>
  <c r="AC165" i="11"/>
  <c r="AB165" i="11"/>
  <c r="AA165" i="11"/>
  <c r="Z165" i="11"/>
  <c r="Y165" i="11"/>
  <c r="X165" i="11"/>
  <c r="W165" i="11"/>
  <c r="V165" i="11"/>
  <c r="U165" i="11"/>
  <c r="T165" i="11"/>
  <c r="S165" i="11"/>
  <c r="R165" i="11"/>
  <c r="Q165" i="11"/>
  <c r="P165" i="11"/>
  <c r="O165" i="11"/>
  <c r="N165" i="11"/>
  <c r="M165" i="11"/>
  <c r="L165" i="11"/>
  <c r="K165" i="11"/>
  <c r="J165" i="11"/>
  <c r="I165" i="11"/>
  <c r="H165" i="11"/>
  <c r="G165" i="11"/>
  <c r="F165" i="11"/>
  <c r="E165" i="11"/>
  <c r="D165" i="11"/>
  <c r="C165" i="11"/>
  <c r="B165" i="11"/>
  <c r="A165" i="11"/>
  <c r="AF164" i="11"/>
  <c r="AE164" i="11"/>
  <c r="AD164" i="11"/>
  <c r="AC164" i="11"/>
  <c r="AB164" i="11"/>
  <c r="AA164" i="11"/>
  <c r="Z164" i="11"/>
  <c r="Y164" i="11"/>
  <c r="X164" i="11"/>
  <c r="W164" i="11"/>
  <c r="V164" i="11"/>
  <c r="U164" i="11"/>
  <c r="T164" i="11"/>
  <c r="S164" i="11"/>
  <c r="R164" i="11"/>
  <c r="Q164" i="11"/>
  <c r="P164" i="11"/>
  <c r="O164" i="11"/>
  <c r="N164" i="11"/>
  <c r="M164" i="11"/>
  <c r="L164" i="11"/>
  <c r="K164" i="11"/>
  <c r="J164" i="11"/>
  <c r="I164" i="11"/>
  <c r="H164" i="11"/>
  <c r="G164" i="11"/>
  <c r="F164" i="11"/>
  <c r="E164" i="11"/>
  <c r="D164" i="11"/>
  <c r="C164" i="11"/>
  <c r="B164" i="11"/>
  <c r="A164" i="11"/>
  <c r="AF163" i="11"/>
  <c r="AE163" i="11"/>
  <c r="AD163" i="11"/>
  <c r="AC163" i="11"/>
  <c r="AB163" i="11"/>
  <c r="AA163" i="11"/>
  <c r="Z163" i="11"/>
  <c r="Y163" i="11"/>
  <c r="X163" i="11"/>
  <c r="W163" i="11"/>
  <c r="V163" i="11"/>
  <c r="U163" i="11"/>
  <c r="T163" i="11"/>
  <c r="S163" i="11"/>
  <c r="R163" i="11"/>
  <c r="Q163" i="11"/>
  <c r="P163" i="11"/>
  <c r="O163" i="11"/>
  <c r="N163" i="11"/>
  <c r="M163" i="11"/>
  <c r="L163" i="11"/>
  <c r="K163" i="11"/>
  <c r="J163" i="11"/>
  <c r="I163" i="11"/>
  <c r="H163" i="11"/>
  <c r="G163" i="11"/>
  <c r="F163" i="11"/>
  <c r="E163" i="11"/>
  <c r="D163" i="11"/>
  <c r="C163" i="11"/>
  <c r="B163" i="11"/>
  <c r="A163" i="11"/>
  <c r="AF162" i="11"/>
  <c r="AE162" i="11"/>
  <c r="AD162" i="11"/>
  <c r="AC162" i="11"/>
  <c r="AB162" i="11"/>
  <c r="AA162" i="11"/>
  <c r="Z162" i="11"/>
  <c r="Y162" i="11"/>
  <c r="X162" i="11"/>
  <c r="W162" i="11"/>
  <c r="V162" i="11"/>
  <c r="U162" i="11"/>
  <c r="T162" i="11"/>
  <c r="S162" i="11"/>
  <c r="R162" i="11"/>
  <c r="Q162" i="11"/>
  <c r="P162" i="11"/>
  <c r="O162" i="11"/>
  <c r="N162" i="11"/>
  <c r="M162" i="11"/>
  <c r="L162" i="11"/>
  <c r="K162" i="11"/>
  <c r="J162" i="11"/>
  <c r="I162" i="11"/>
  <c r="H162" i="11"/>
  <c r="G162" i="11"/>
  <c r="F162" i="11"/>
  <c r="E162" i="11"/>
  <c r="D162" i="11"/>
  <c r="C162" i="11"/>
  <c r="B162" i="11"/>
  <c r="A162" i="11"/>
  <c r="AF161" i="11"/>
  <c r="AE161" i="11"/>
  <c r="AD161" i="11"/>
  <c r="AC161" i="11"/>
  <c r="AB161" i="11"/>
  <c r="AA161" i="11"/>
  <c r="Z161" i="11"/>
  <c r="Y161" i="11"/>
  <c r="X161" i="11"/>
  <c r="W161" i="11"/>
  <c r="V161" i="11"/>
  <c r="U161" i="11"/>
  <c r="T161" i="11"/>
  <c r="S161" i="11"/>
  <c r="R161" i="11"/>
  <c r="Q161" i="11"/>
  <c r="P161" i="11"/>
  <c r="O161" i="11"/>
  <c r="N161" i="11"/>
  <c r="M161" i="11"/>
  <c r="L161" i="11"/>
  <c r="K161" i="11"/>
  <c r="J161" i="11"/>
  <c r="I161" i="11"/>
  <c r="H161" i="11"/>
  <c r="G161" i="11"/>
  <c r="F161" i="11"/>
  <c r="E161" i="11"/>
  <c r="D161" i="11"/>
  <c r="C161" i="11"/>
  <c r="B161" i="11"/>
  <c r="A161" i="11"/>
  <c r="AF160" i="11"/>
  <c r="AE160" i="11"/>
  <c r="AD160" i="11"/>
  <c r="AC160" i="11"/>
  <c r="AB160" i="11"/>
  <c r="AA160" i="11"/>
  <c r="Z160" i="11"/>
  <c r="Y160" i="11"/>
  <c r="X160" i="11"/>
  <c r="W160" i="11"/>
  <c r="V160" i="11"/>
  <c r="U160" i="11"/>
  <c r="T160" i="11"/>
  <c r="S160" i="11"/>
  <c r="R160" i="11"/>
  <c r="Q160" i="11"/>
  <c r="P160" i="11"/>
  <c r="O160" i="11"/>
  <c r="N160" i="11"/>
  <c r="M160" i="11"/>
  <c r="L160" i="11"/>
  <c r="K160" i="11"/>
  <c r="J160" i="11"/>
  <c r="I160" i="11"/>
  <c r="H160" i="11"/>
  <c r="G160" i="11"/>
  <c r="F160" i="11"/>
  <c r="E160" i="11"/>
  <c r="D160" i="11"/>
  <c r="C160" i="11"/>
  <c r="B160" i="11"/>
  <c r="A160" i="11"/>
  <c r="AF159" i="11"/>
  <c r="AE159" i="11"/>
  <c r="AD159" i="11"/>
  <c r="AC159" i="11"/>
  <c r="AB159" i="11"/>
  <c r="AA159" i="11"/>
  <c r="Z159" i="11"/>
  <c r="Y159" i="11"/>
  <c r="X159" i="11"/>
  <c r="W159" i="11"/>
  <c r="V159" i="11"/>
  <c r="U159" i="11"/>
  <c r="T159" i="11"/>
  <c r="S159" i="11"/>
  <c r="R159" i="11"/>
  <c r="Q159" i="11"/>
  <c r="P159" i="11"/>
  <c r="O159" i="11"/>
  <c r="N159" i="11"/>
  <c r="M159" i="11"/>
  <c r="L159" i="11"/>
  <c r="K159" i="11"/>
  <c r="J159" i="11"/>
  <c r="I159" i="11"/>
  <c r="H159" i="11"/>
  <c r="G159" i="11"/>
  <c r="F159" i="11"/>
  <c r="E159" i="11"/>
  <c r="D159" i="11"/>
  <c r="C159" i="11"/>
  <c r="B159" i="11"/>
  <c r="A159" i="11"/>
  <c r="AF158" i="11"/>
  <c r="AE158" i="11"/>
  <c r="AD158" i="11"/>
  <c r="AC158" i="11"/>
  <c r="AB158" i="11"/>
  <c r="AA158" i="11"/>
  <c r="Z158" i="11"/>
  <c r="Y158" i="11"/>
  <c r="X158" i="11"/>
  <c r="W158" i="11"/>
  <c r="V158" i="11"/>
  <c r="U158" i="11"/>
  <c r="T158" i="11"/>
  <c r="S158" i="11"/>
  <c r="R158" i="11"/>
  <c r="Q158" i="11"/>
  <c r="P158" i="11"/>
  <c r="O158" i="11"/>
  <c r="N158" i="11"/>
  <c r="M158" i="11"/>
  <c r="L158" i="11"/>
  <c r="K158" i="11"/>
  <c r="J158" i="11"/>
  <c r="I158" i="11"/>
  <c r="H158" i="11"/>
  <c r="G158" i="11"/>
  <c r="F158" i="11"/>
  <c r="E158" i="11"/>
  <c r="D158" i="11"/>
  <c r="C158" i="11"/>
  <c r="B158" i="11"/>
  <c r="A158" i="11"/>
  <c r="AF157" i="11"/>
  <c r="AE157" i="11"/>
  <c r="AD157" i="11"/>
  <c r="AC157" i="11"/>
  <c r="AB157" i="11"/>
  <c r="AA157" i="11"/>
  <c r="Z157" i="11"/>
  <c r="Y157" i="11"/>
  <c r="X157" i="11"/>
  <c r="W157" i="11"/>
  <c r="V157" i="11"/>
  <c r="U157" i="11"/>
  <c r="T157" i="11"/>
  <c r="S157" i="11"/>
  <c r="R157" i="11"/>
  <c r="Q157" i="11"/>
  <c r="P157" i="11"/>
  <c r="O157" i="11"/>
  <c r="N157" i="11"/>
  <c r="M157" i="11"/>
  <c r="L157" i="11"/>
  <c r="K157" i="11"/>
  <c r="J157" i="11"/>
  <c r="I157" i="11"/>
  <c r="H157" i="11"/>
  <c r="G157" i="11"/>
  <c r="F157" i="11"/>
  <c r="E157" i="11"/>
  <c r="D157" i="11"/>
  <c r="C157" i="11"/>
  <c r="B157" i="11"/>
  <c r="A157" i="11"/>
  <c r="AF156" i="11"/>
  <c r="AE156" i="11"/>
  <c r="AD156" i="11"/>
  <c r="AC156" i="11"/>
  <c r="AB156" i="11"/>
  <c r="AA156" i="11"/>
  <c r="Z156" i="11"/>
  <c r="Y156" i="11"/>
  <c r="X156" i="11"/>
  <c r="W156" i="11"/>
  <c r="V156" i="11"/>
  <c r="U156" i="11"/>
  <c r="T156" i="11"/>
  <c r="S156" i="11"/>
  <c r="R156" i="11"/>
  <c r="Q156" i="11"/>
  <c r="P156" i="11"/>
  <c r="O156" i="11"/>
  <c r="N156" i="11"/>
  <c r="M156" i="11"/>
  <c r="L156" i="11"/>
  <c r="K156" i="11"/>
  <c r="J156" i="11"/>
  <c r="I156" i="11"/>
  <c r="H156" i="11"/>
  <c r="G156" i="11"/>
  <c r="F156" i="11"/>
  <c r="E156" i="11"/>
  <c r="D156" i="11"/>
  <c r="C156" i="11"/>
  <c r="B156" i="11"/>
  <c r="A156" i="11"/>
  <c r="AF155" i="11"/>
  <c r="AE155" i="11"/>
  <c r="AD155" i="11"/>
  <c r="AC155" i="11"/>
  <c r="AB155" i="11"/>
  <c r="AA155" i="11"/>
  <c r="Z155" i="11"/>
  <c r="Y155" i="11"/>
  <c r="X155" i="11"/>
  <c r="W155" i="11"/>
  <c r="V155" i="11"/>
  <c r="U155" i="11"/>
  <c r="T155" i="11"/>
  <c r="S155" i="11"/>
  <c r="R155" i="11"/>
  <c r="Q155" i="11"/>
  <c r="P155" i="11"/>
  <c r="O155" i="11"/>
  <c r="N155" i="11"/>
  <c r="M155" i="11"/>
  <c r="L155" i="11"/>
  <c r="K155" i="11"/>
  <c r="J155" i="11"/>
  <c r="I155" i="11"/>
  <c r="H155" i="11"/>
  <c r="G155" i="11"/>
  <c r="F155" i="11"/>
  <c r="E155" i="11"/>
  <c r="D155" i="11"/>
  <c r="C155" i="11"/>
  <c r="B155" i="11"/>
  <c r="A155" i="11"/>
  <c r="AF154" i="11"/>
  <c r="AE154" i="11"/>
  <c r="AD154" i="11"/>
  <c r="AC154" i="11"/>
  <c r="AB154" i="11"/>
  <c r="AA154" i="11"/>
  <c r="Z154" i="11"/>
  <c r="Y154" i="11"/>
  <c r="X154" i="11"/>
  <c r="W154" i="11"/>
  <c r="V154" i="11"/>
  <c r="U154" i="11"/>
  <c r="T154" i="11"/>
  <c r="S154" i="11"/>
  <c r="R154" i="11"/>
  <c r="Q154" i="11"/>
  <c r="P154" i="11"/>
  <c r="O154" i="11"/>
  <c r="N154" i="11"/>
  <c r="M154" i="11"/>
  <c r="L154" i="11"/>
  <c r="K154" i="11"/>
  <c r="J154" i="11"/>
  <c r="I154" i="11"/>
  <c r="H154" i="11"/>
  <c r="G154" i="11"/>
  <c r="F154" i="11"/>
  <c r="E154" i="11"/>
  <c r="D154" i="11"/>
  <c r="C154" i="11"/>
  <c r="B154" i="11"/>
  <c r="A154" i="11"/>
  <c r="AF153" i="11"/>
  <c r="AE153" i="11"/>
  <c r="AD153" i="11"/>
  <c r="AC153" i="11"/>
  <c r="AB153" i="11"/>
  <c r="AA153" i="11"/>
  <c r="Z153" i="11"/>
  <c r="Y153" i="11"/>
  <c r="X153" i="11"/>
  <c r="W153" i="11"/>
  <c r="V153" i="11"/>
  <c r="U153" i="11"/>
  <c r="T153" i="11"/>
  <c r="S153" i="11"/>
  <c r="R153" i="11"/>
  <c r="Q153" i="11"/>
  <c r="P153" i="11"/>
  <c r="O153" i="11"/>
  <c r="N153" i="11"/>
  <c r="M153" i="11"/>
  <c r="L153" i="11"/>
  <c r="K153" i="11"/>
  <c r="J153" i="11"/>
  <c r="I153" i="11"/>
  <c r="H153" i="11"/>
  <c r="G153" i="11"/>
  <c r="F153" i="11"/>
  <c r="E153" i="11"/>
  <c r="D153" i="11"/>
  <c r="C153" i="11"/>
  <c r="B153" i="11"/>
  <c r="A153" i="11"/>
  <c r="AF152" i="11"/>
  <c r="AE152" i="11"/>
  <c r="AD152" i="11"/>
  <c r="AC152" i="11"/>
  <c r="AB152" i="11"/>
  <c r="AA152" i="11"/>
  <c r="Z152" i="11"/>
  <c r="Y152" i="11"/>
  <c r="X152" i="11"/>
  <c r="W152" i="11"/>
  <c r="V152" i="11"/>
  <c r="U152" i="11"/>
  <c r="T152" i="11"/>
  <c r="S152" i="11"/>
  <c r="R152" i="11"/>
  <c r="Q152" i="11"/>
  <c r="P152" i="11"/>
  <c r="O152" i="11"/>
  <c r="N152" i="11"/>
  <c r="M152" i="11"/>
  <c r="L152" i="11"/>
  <c r="K152" i="11"/>
  <c r="J152" i="11"/>
  <c r="I152" i="11"/>
  <c r="H152" i="11"/>
  <c r="G152" i="11"/>
  <c r="F152" i="11"/>
  <c r="E152" i="11"/>
  <c r="D152" i="11"/>
  <c r="C152" i="11"/>
  <c r="B152" i="11"/>
  <c r="A152" i="11"/>
  <c r="AF151" i="11"/>
  <c r="AE151" i="11"/>
  <c r="AD151" i="11"/>
  <c r="AC151" i="11"/>
  <c r="AB151" i="11"/>
  <c r="AA151" i="11"/>
  <c r="Z151" i="11"/>
  <c r="Y151" i="11"/>
  <c r="X151" i="11"/>
  <c r="W151" i="11"/>
  <c r="V151" i="11"/>
  <c r="U151" i="11"/>
  <c r="T151" i="11"/>
  <c r="S151" i="11"/>
  <c r="R151" i="11"/>
  <c r="Q151" i="11"/>
  <c r="P151" i="11"/>
  <c r="O151" i="11"/>
  <c r="N151" i="11"/>
  <c r="M151" i="11"/>
  <c r="L151" i="11"/>
  <c r="K151" i="11"/>
  <c r="J151" i="11"/>
  <c r="I151" i="11"/>
  <c r="H151" i="11"/>
  <c r="G151" i="11"/>
  <c r="F151" i="11"/>
  <c r="E151" i="11"/>
  <c r="D151" i="11"/>
  <c r="C151" i="11"/>
  <c r="B151" i="11"/>
  <c r="A151" i="11"/>
  <c r="AF150" i="11"/>
  <c r="AE150" i="11"/>
  <c r="AD150" i="11"/>
  <c r="AC150" i="11"/>
  <c r="AB150" i="11"/>
  <c r="AA150" i="11"/>
  <c r="Z150" i="11"/>
  <c r="Y150" i="11"/>
  <c r="X150" i="11"/>
  <c r="W150" i="11"/>
  <c r="V150" i="11"/>
  <c r="U150" i="11"/>
  <c r="T150" i="11"/>
  <c r="S150" i="11"/>
  <c r="R150" i="11"/>
  <c r="Q150" i="11"/>
  <c r="P150" i="11"/>
  <c r="O150" i="11"/>
  <c r="N150" i="11"/>
  <c r="M150" i="11"/>
  <c r="L150" i="11"/>
  <c r="K150" i="11"/>
  <c r="J150" i="11"/>
  <c r="I150" i="11"/>
  <c r="H150" i="11"/>
  <c r="G150" i="11"/>
  <c r="F150" i="11"/>
  <c r="E150" i="11"/>
  <c r="D150" i="11"/>
  <c r="C150" i="11"/>
  <c r="B150" i="11"/>
  <c r="A150" i="11"/>
  <c r="AF149" i="11"/>
  <c r="AE149" i="11"/>
  <c r="AD149" i="11"/>
  <c r="AC149" i="11"/>
  <c r="AB149" i="11"/>
  <c r="AA149" i="11"/>
  <c r="Z149" i="11"/>
  <c r="Y149" i="11"/>
  <c r="X149" i="11"/>
  <c r="W149" i="11"/>
  <c r="V149" i="11"/>
  <c r="U149" i="11"/>
  <c r="T149" i="11"/>
  <c r="S149" i="11"/>
  <c r="R149" i="11"/>
  <c r="Q149" i="11"/>
  <c r="P149" i="11"/>
  <c r="O149" i="11"/>
  <c r="N149" i="11"/>
  <c r="M149" i="11"/>
  <c r="L149" i="11"/>
  <c r="K149" i="11"/>
  <c r="J149" i="11"/>
  <c r="I149" i="11"/>
  <c r="H149" i="11"/>
  <c r="G149" i="11"/>
  <c r="F149" i="11"/>
  <c r="E149" i="11"/>
  <c r="D149" i="11"/>
  <c r="C149" i="11"/>
  <c r="B149" i="11"/>
  <c r="A149" i="11"/>
  <c r="AF148" i="11"/>
  <c r="AE148" i="11"/>
  <c r="AD148" i="11"/>
  <c r="AC148" i="11"/>
  <c r="AB148" i="11"/>
  <c r="AA148" i="11"/>
  <c r="Z148" i="11"/>
  <c r="Y148" i="11"/>
  <c r="X148" i="11"/>
  <c r="W148" i="11"/>
  <c r="V148" i="11"/>
  <c r="U148" i="11"/>
  <c r="T148" i="11"/>
  <c r="S148" i="11"/>
  <c r="R148" i="11"/>
  <c r="Q148" i="11"/>
  <c r="P148" i="11"/>
  <c r="O148" i="11"/>
  <c r="N148" i="11"/>
  <c r="M148" i="11"/>
  <c r="L148" i="11"/>
  <c r="K148" i="11"/>
  <c r="J148" i="11"/>
  <c r="I148" i="11"/>
  <c r="H148" i="11"/>
  <c r="G148" i="11"/>
  <c r="F148" i="11"/>
  <c r="E148" i="11"/>
  <c r="D148" i="11"/>
  <c r="C148" i="11"/>
  <c r="B148" i="11"/>
  <c r="A148" i="11"/>
  <c r="AF147" i="11"/>
  <c r="AE147" i="11"/>
  <c r="AD147" i="11"/>
  <c r="AC147" i="11"/>
  <c r="AB147" i="11"/>
  <c r="AA147" i="11"/>
  <c r="Z147" i="11"/>
  <c r="Y147" i="11"/>
  <c r="X147" i="11"/>
  <c r="W147" i="11"/>
  <c r="V147" i="11"/>
  <c r="U147" i="11"/>
  <c r="T147" i="11"/>
  <c r="S147" i="11"/>
  <c r="R147" i="11"/>
  <c r="Q147" i="11"/>
  <c r="P147" i="11"/>
  <c r="O147" i="11"/>
  <c r="N147" i="11"/>
  <c r="M147" i="11"/>
  <c r="L147" i="11"/>
  <c r="K147" i="11"/>
  <c r="J147" i="11"/>
  <c r="I147" i="11"/>
  <c r="H147" i="11"/>
  <c r="G147" i="11"/>
  <c r="F147" i="11"/>
  <c r="E147" i="11"/>
  <c r="D147" i="11"/>
  <c r="C147" i="11"/>
  <c r="B147" i="11"/>
  <c r="A147" i="11"/>
  <c r="AF146" i="11"/>
  <c r="AE146" i="11"/>
  <c r="AD146" i="11"/>
  <c r="AC146" i="11"/>
  <c r="AB146" i="11"/>
  <c r="AA146" i="11"/>
  <c r="Z146" i="11"/>
  <c r="Y146" i="11"/>
  <c r="X146" i="11"/>
  <c r="W146" i="11"/>
  <c r="V146" i="11"/>
  <c r="U146" i="11"/>
  <c r="T146" i="11"/>
  <c r="S146" i="11"/>
  <c r="R146" i="11"/>
  <c r="Q146" i="11"/>
  <c r="P146" i="11"/>
  <c r="O146" i="11"/>
  <c r="N146" i="11"/>
  <c r="M146" i="11"/>
  <c r="L146" i="11"/>
  <c r="K146" i="11"/>
  <c r="J146" i="11"/>
  <c r="I146" i="11"/>
  <c r="H146" i="11"/>
  <c r="G146" i="11"/>
  <c r="F146" i="11"/>
  <c r="E146" i="11"/>
  <c r="D146" i="11"/>
  <c r="C146" i="11"/>
  <c r="B146" i="11"/>
  <c r="A146" i="11"/>
  <c r="AF145" i="11"/>
  <c r="AE145" i="11"/>
  <c r="AD145" i="11"/>
  <c r="AC145" i="11"/>
  <c r="AB145" i="11"/>
  <c r="AA145" i="11"/>
  <c r="Z145" i="11"/>
  <c r="Y145" i="11"/>
  <c r="X145" i="11"/>
  <c r="W145" i="11"/>
  <c r="V145" i="11"/>
  <c r="U145" i="11"/>
  <c r="T145" i="11"/>
  <c r="S145" i="11"/>
  <c r="R145" i="11"/>
  <c r="Q145" i="11"/>
  <c r="P145" i="11"/>
  <c r="O145" i="11"/>
  <c r="N145" i="11"/>
  <c r="M145" i="11"/>
  <c r="L145" i="11"/>
  <c r="K145" i="11"/>
  <c r="J145" i="11"/>
  <c r="I145" i="11"/>
  <c r="H145" i="11"/>
  <c r="G145" i="11"/>
  <c r="F145" i="11"/>
  <c r="E145" i="11"/>
  <c r="D145" i="11"/>
  <c r="C145" i="11"/>
  <c r="B145" i="11"/>
  <c r="A145" i="11"/>
  <c r="AF144" i="11"/>
  <c r="AE144" i="11"/>
  <c r="AD144" i="11"/>
  <c r="AC144" i="11"/>
  <c r="AB144" i="11"/>
  <c r="AA144" i="11"/>
  <c r="Z144" i="11"/>
  <c r="Y144" i="11"/>
  <c r="X144" i="11"/>
  <c r="W144" i="11"/>
  <c r="V144" i="11"/>
  <c r="U144" i="11"/>
  <c r="T144" i="11"/>
  <c r="S144" i="11"/>
  <c r="R144" i="11"/>
  <c r="Q144" i="11"/>
  <c r="P144" i="11"/>
  <c r="O144" i="11"/>
  <c r="N144" i="11"/>
  <c r="M144" i="11"/>
  <c r="L144" i="11"/>
  <c r="K144" i="11"/>
  <c r="J144" i="11"/>
  <c r="I144" i="11"/>
  <c r="H144" i="11"/>
  <c r="G144" i="11"/>
  <c r="F144" i="11"/>
  <c r="E144" i="11"/>
  <c r="D144" i="11"/>
  <c r="C144" i="11"/>
  <c r="B144" i="11"/>
  <c r="A144" i="11"/>
  <c r="AF143" i="11"/>
  <c r="AE143" i="11"/>
  <c r="AD143" i="11"/>
  <c r="AC143" i="11"/>
  <c r="AB143" i="11"/>
  <c r="AA143" i="11"/>
  <c r="Z143" i="11"/>
  <c r="Y143" i="11"/>
  <c r="X143" i="11"/>
  <c r="W143" i="11"/>
  <c r="V143" i="11"/>
  <c r="U143" i="11"/>
  <c r="T143" i="11"/>
  <c r="S143" i="11"/>
  <c r="R143" i="11"/>
  <c r="Q143" i="11"/>
  <c r="P143" i="11"/>
  <c r="O143" i="11"/>
  <c r="N143" i="11"/>
  <c r="M143" i="11"/>
  <c r="L143" i="11"/>
  <c r="K143" i="11"/>
  <c r="J143" i="11"/>
  <c r="I143" i="11"/>
  <c r="H143" i="11"/>
  <c r="G143" i="11"/>
  <c r="F143" i="11"/>
  <c r="E143" i="11"/>
  <c r="D143" i="11"/>
  <c r="C143" i="11"/>
  <c r="B143" i="11"/>
  <c r="A143" i="11"/>
  <c r="AF142" i="11"/>
  <c r="AE142" i="11"/>
  <c r="AD142" i="11"/>
  <c r="AC142" i="11"/>
  <c r="AB142" i="11"/>
  <c r="AA142" i="11"/>
  <c r="Z142" i="11"/>
  <c r="Y142" i="11"/>
  <c r="X142" i="11"/>
  <c r="W142" i="11"/>
  <c r="V142" i="11"/>
  <c r="U142" i="11"/>
  <c r="T142" i="11"/>
  <c r="S142" i="11"/>
  <c r="R142" i="11"/>
  <c r="Q142" i="11"/>
  <c r="P142" i="11"/>
  <c r="O142" i="11"/>
  <c r="N142" i="11"/>
  <c r="M142" i="11"/>
  <c r="L142" i="11"/>
  <c r="K142" i="11"/>
  <c r="J142" i="11"/>
  <c r="I142" i="11"/>
  <c r="H142" i="11"/>
  <c r="G142" i="11"/>
  <c r="F142" i="11"/>
  <c r="E142" i="11"/>
  <c r="D142" i="11"/>
  <c r="C142" i="11"/>
  <c r="B142" i="11"/>
  <c r="A142" i="11"/>
  <c r="AF141" i="11"/>
  <c r="AE141" i="11"/>
  <c r="AD141" i="11"/>
  <c r="AC141" i="11"/>
  <c r="AB141" i="11"/>
  <c r="AA141" i="11"/>
  <c r="Z141" i="11"/>
  <c r="Y141" i="11"/>
  <c r="X141" i="11"/>
  <c r="W141" i="11"/>
  <c r="V141" i="11"/>
  <c r="U141" i="11"/>
  <c r="T141" i="11"/>
  <c r="S141" i="11"/>
  <c r="R141" i="11"/>
  <c r="Q141" i="11"/>
  <c r="P141" i="11"/>
  <c r="O141" i="11"/>
  <c r="N141" i="11"/>
  <c r="M141" i="11"/>
  <c r="L141" i="11"/>
  <c r="K141" i="11"/>
  <c r="J141" i="11"/>
  <c r="I141" i="11"/>
  <c r="H141" i="11"/>
  <c r="G141" i="11"/>
  <c r="F141" i="11"/>
  <c r="E141" i="11"/>
  <c r="D141" i="11"/>
  <c r="C141" i="11"/>
  <c r="B141" i="11"/>
  <c r="A141" i="11"/>
  <c r="AF140" i="11"/>
  <c r="AE140" i="11"/>
  <c r="AD140" i="11"/>
  <c r="AC140" i="11"/>
  <c r="AB140" i="11"/>
  <c r="AA140" i="11"/>
  <c r="Z140" i="11"/>
  <c r="Y140" i="11"/>
  <c r="X140" i="11"/>
  <c r="W140" i="11"/>
  <c r="V140" i="11"/>
  <c r="U140" i="11"/>
  <c r="T140" i="11"/>
  <c r="S140" i="11"/>
  <c r="R140" i="11"/>
  <c r="Q140" i="11"/>
  <c r="P140" i="11"/>
  <c r="O140" i="11"/>
  <c r="N140" i="11"/>
  <c r="M140" i="11"/>
  <c r="L140" i="11"/>
  <c r="K140" i="11"/>
  <c r="J140" i="11"/>
  <c r="I140" i="11"/>
  <c r="H140" i="11"/>
  <c r="G140" i="11"/>
  <c r="F140" i="11"/>
  <c r="E140" i="11"/>
  <c r="D140" i="11"/>
  <c r="C140" i="11"/>
  <c r="B140" i="11"/>
  <c r="A140" i="11"/>
  <c r="AF139" i="11"/>
  <c r="AE139" i="11"/>
  <c r="AD139" i="11"/>
  <c r="AC139" i="11"/>
  <c r="AB139" i="11"/>
  <c r="AA139" i="11"/>
  <c r="Z139" i="11"/>
  <c r="Y139" i="11"/>
  <c r="X139" i="11"/>
  <c r="W139" i="11"/>
  <c r="V139" i="11"/>
  <c r="U139" i="11"/>
  <c r="T139" i="11"/>
  <c r="S139" i="11"/>
  <c r="R139" i="11"/>
  <c r="Q139" i="11"/>
  <c r="P139" i="11"/>
  <c r="O139" i="11"/>
  <c r="N139" i="11"/>
  <c r="M139" i="11"/>
  <c r="L139" i="11"/>
  <c r="K139" i="11"/>
  <c r="J139" i="11"/>
  <c r="I139" i="11"/>
  <c r="H139" i="11"/>
  <c r="G139" i="11"/>
  <c r="F139" i="11"/>
  <c r="E139" i="11"/>
  <c r="D139" i="11"/>
  <c r="C139" i="11"/>
  <c r="B139" i="11"/>
  <c r="A139" i="11"/>
  <c r="AF138" i="11"/>
  <c r="AE138" i="11"/>
  <c r="AD138" i="11"/>
  <c r="AC138" i="11"/>
  <c r="AB138" i="11"/>
  <c r="AA138" i="11"/>
  <c r="Z138" i="11"/>
  <c r="Y138" i="11"/>
  <c r="X138" i="11"/>
  <c r="W138" i="11"/>
  <c r="V138" i="11"/>
  <c r="U138" i="11"/>
  <c r="T138" i="11"/>
  <c r="S138" i="11"/>
  <c r="R138" i="11"/>
  <c r="Q138" i="11"/>
  <c r="P138" i="11"/>
  <c r="O138" i="11"/>
  <c r="N138" i="11"/>
  <c r="M138" i="11"/>
  <c r="L138" i="11"/>
  <c r="K138" i="11"/>
  <c r="J138" i="11"/>
  <c r="I138" i="11"/>
  <c r="H138" i="11"/>
  <c r="G138" i="11"/>
  <c r="F138" i="11"/>
  <c r="E138" i="11"/>
  <c r="D138" i="11"/>
  <c r="C138" i="11"/>
  <c r="B138" i="11"/>
  <c r="A138" i="11"/>
  <c r="AF137" i="11"/>
  <c r="AE137" i="11"/>
  <c r="AD137" i="11"/>
  <c r="AC137" i="11"/>
  <c r="AB137" i="11"/>
  <c r="AA137" i="11"/>
  <c r="Z137" i="11"/>
  <c r="Y137" i="11"/>
  <c r="X137" i="11"/>
  <c r="W137" i="11"/>
  <c r="V137" i="11"/>
  <c r="U137" i="11"/>
  <c r="T137" i="11"/>
  <c r="S137" i="11"/>
  <c r="R137" i="11"/>
  <c r="Q137" i="11"/>
  <c r="P137" i="11"/>
  <c r="O137" i="11"/>
  <c r="N137" i="11"/>
  <c r="M137" i="11"/>
  <c r="L137" i="11"/>
  <c r="K137" i="11"/>
  <c r="J137" i="11"/>
  <c r="I137" i="11"/>
  <c r="H137" i="11"/>
  <c r="G137" i="11"/>
  <c r="F137" i="11"/>
  <c r="E137" i="11"/>
  <c r="D137" i="11"/>
  <c r="C137" i="11"/>
  <c r="B137" i="11"/>
  <c r="A137" i="11"/>
  <c r="AF136" i="11"/>
  <c r="AE136" i="11"/>
  <c r="AD136" i="11"/>
  <c r="AC136" i="11"/>
  <c r="AB136" i="11"/>
  <c r="AA136" i="11"/>
  <c r="Z136" i="11"/>
  <c r="Y136" i="11"/>
  <c r="X136" i="11"/>
  <c r="W136" i="11"/>
  <c r="V136" i="11"/>
  <c r="U136" i="11"/>
  <c r="T136" i="11"/>
  <c r="S136" i="11"/>
  <c r="R136" i="11"/>
  <c r="Q136" i="11"/>
  <c r="P136" i="11"/>
  <c r="O136" i="11"/>
  <c r="N136" i="11"/>
  <c r="M136" i="11"/>
  <c r="L136" i="11"/>
  <c r="K136" i="11"/>
  <c r="J136" i="11"/>
  <c r="I136" i="11"/>
  <c r="H136" i="11"/>
  <c r="G136" i="11"/>
  <c r="F136" i="11"/>
  <c r="E136" i="11"/>
  <c r="D136" i="11"/>
  <c r="C136" i="11"/>
  <c r="B136" i="11"/>
  <c r="A136" i="11"/>
  <c r="AF135" i="11"/>
  <c r="AE135" i="11"/>
  <c r="AD135" i="11"/>
  <c r="AC135" i="11"/>
  <c r="AB135" i="11"/>
  <c r="AA135" i="11"/>
  <c r="Z135" i="11"/>
  <c r="Y135" i="11"/>
  <c r="X135" i="11"/>
  <c r="W135" i="11"/>
  <c r="V135" i="11"/>
  <c r="U135" i="11"/>
  <c r="T135" i="11"/>
  <c r="S135" i="11"/>
  <c r="R135" i="11"/>
  <c r="Q135" i="11"/>
  <c r="P135" i="11"/>
  <c r="O135" i="11"/>
  <c r="N135" i="11"/>
  <c r="M135" i="11"/>
  <c r="L135" i="11"/>
  <c r="K135" i="11"/>
  <c r="J135" i="11"/>
  <c r="I135" i="11"/>
  <c r="H135" i="11"/>
  <c r="G135" i="11"/>
  <c r="F135" i="11"/>
  <c r="E135" i="11"/>
  <c r="D135" i="11"/>
  <c r="C135" i="11"/>
  <c r="B135" i="11"/>
  <c r="A135" i="11"/>
  <c r="AF134" i="11"/>
  <c r="AE134" i="11"/>
  <c r="AD134" i="11"/>
  <c r="AC134" i="11"/>
  <c r="AB134" i="11"/>
  <c r="AA134" i="11"/>
  <c r="Z134" i="11"/>
  <c r="Y134" i="11"/>
  <c r="X134" i="11"/>
  <c r="W134" i="11"/>
  <c r="V134" i="11"/>
  <c r="U134" i="11"/>
  <c r="T134" i="11"/>
  <c r="S134" i="11"/>
  <c r="R134" i="11"/>
  <c r="Q134" i="11"/>
  <c r="P134" i="11"/>
  <c r="O134" i="11"/>
  <c r="N134" i="11"/>
  <c r="M134" i="11"/>
  <c r="L134" i="11"/>
  <c r="K134" i="11"/>
  <c r="J134" i="11"/>
  <c r="I134" i="11"/>
  <c r="H134" i="11"/>
  <c r="G134" i="11"/>
  <c r="F134" i="11"/>
  <c r="E134" i="11"/>
  <c r="D134" i="11"/>
  <c r="C134" i="11"/>
  <c r="B134" i="11"/>
  <c r="A134" i="11"/>
  <c r="AF133" i="11"/>
  <c r="AE133" i="11"/>
  <c r="AD133" i="11"/>
  <c r="AC133" i="11"/>
  <c r="AB133" i="11"/>
  <c r="AA133" i="11"/>
  <c r="Z133" i="11"/>
  <c r="Y133" i="11"/>
  <c r="X133" i="11"/>
  <c r="W133" i="11"/>
  <c r="V133" i="11"/>
  <c r="U133" i="11"/>
  <c r="T133" i="11"/>
  <c r="S133" i="11"/>
  <c r="R133" i="11"/>
  <c r="Q133" i="11"/>
  <c r="P133" i="11"/>
  <c r="O133" i="11"/>
  <c r="N133" i="11"/>
  <c r="M133" i="11"/>
  <c r="L133" i="11"/>
  <c r="K133" i="11"/>
  <c r="J133" i="11"/>
  <c r="I133" i="11"/>
  <c r="H133" i="11"/>
  <c r="G133" i="11"/>
  <c r="F133" i="11"/>
  <c r="E133" i="11"/>
  <c r="D133" i="11"/>
  <c r="C133" i="11"/>
  <c r="B133" i="11"/>
  <c r="A133" i="11"/>
  <c r="AF132" i="11"/>
  <c r="AE132" i="11"/>
  <c r="AD132" i="11"/>
  <c r="AC132" i="11"/>
  <c r="AB132" i="11"/>
  <c r="AA132" i="11"/>
  <c r="Z132" i="11"/>
  <c r="Y132" i="11"/>
  <c r="X132" i="11"/>
  <c r="W132" i="11"/>
  <c r="V132" i="11"/>
  <c r="U132" i="11"/>
  <c r="T132" i="11"/>
  <c r="S132" i="11"/>
  <c r="R132" i="11"/>
  <c r="Q132" i="11"/>
  <c r="P132" i="11"/>
  <c r="O132" i="11"/>
  <c r="N132" i="11"/>
  <c r="M132" i="11"/>
  <c r="L132" i="11"/>
  <c r="K132" i="11"/>
  <c r="J132" i="11"/>
  <c r="I132" i="11"/>
  <c r="H132" i="11"/>
  <c r="G132" i="11"/>
  <c r="F132" i="11"/>
  <c r="E132" i="11"/>
  <c r="D132" i="11"/>
  <c r="C132" i="11"/>
  <c r="B132" i="11"/>
  <c r="A132" i="11"/>
  <c r="AF131" i="11"/>
  <c r="AE131" i="11"/>
  <c r="AD131" i="11"/>
  <c r="AC131" i="11"/>
  <c r="AB131" i="11"/>
  <c r="AA131" i="11"/>
  <c r="Z131" i="11"/>
  <c r="Y131" i="11"/>
  <c r="X131" i="11"/>
  <c r="W131" i="11"/>
  <c r="V131" i="11"/>
  <c r="U131" i="11"/>
  <c r="T131" i="11"/>
  <c r="S131" i="11"/>
  <c r="R131" i="11"/>
  <c r="Q131" i="11"/>
  <c r="P131" i="11"/>
  <c r="O131" i="11"/>
  <c r="N131" i="11"/>
  <c r="M131" i="11"/>
  <c r="L131" i="11"/>
  <c r="K131" i="11"/>
  <c r="J131" i="11"/>
  <c r="I131" i="11"/>
  <c r="H131" i="11"/>
  <c r="G131" i="11"/>
  <c r="F131" i="11"/>
  <c r="E131" i="11"/>
  <c r="D131" i="11"/>
  <c r="C131" i="11"/>
  <c r="B131" i="11"/>
  <c r="A131" i="11"/>
  <c r="AF130" i="11"/>
  <c r="AE130" i="11"/>
  <c r="AD130" i="11"/>
  <c r="AC130" i="11"/>
  <c r="AB130" i="11"/>
  <c r="AA130" i="11"/>
  <c r="Z130" i="11"/>
  <c r="Y130" i="11"/>
  <c r="X130" i="11"/>
  <c r="W130" i="11"/>
  <c r="V130" i="11"/>
  <c r="U130" i="11"/>
  <c r="T130" i="11"/>
  <c r="S130" i="11"/>
  <c r="R130" i="11"/>
  <c r="Q130" i="11"/>
  <c r="P130" i="11"/>
  <c r="O130" i="11"/>
  <c r="N130" i="11"/>
  <c r="M130" i="11"/>
  <c r="L130" i="11"/>
  <c r="K130" i="11"/>
  <c r="J130" i="11"/>
  <c r="I130" i="11"/>
  <c r="H130" i="11"/>
  <c r="G130" i="11"/>
  <c r="F130" i="11"/>
  <c r="E130" i="11"/>
  <c r="D130" i="11"/>
  <c r="C130" i="11"/>
  <c r="B130" i="11"/>
  <c r="A130" i="11"/>
  <c r="AF129" i="11"/>
  <c r="AE129" i="11"/>
  <c r="AD129" i="11"/>
  <c r="AC129" i="11"/>
  <c r="AB129" i="11"/>
  <c r="AA129" i="11"/>
  <c r="Z129" i="11"/>
  <c r="Y129" i="11"/>
  <c r="X129" i="11"/>
  <c r="W129" i="11"/>
  <c r="V129" i="11"/>
  <c r="U129" i="11"/>
  <c r="T129" i="11"/>
  <c r="S129" i="11"/>
  <c r="R129" i="11"/>
  <c r="Q129" i="11"/>
  <c r="P129" i="11"/>
  <c r="O129" i="11"/>
  <c r="N129" i="11"/>
  <c r="M129" i="11"/>
  <c r="L129" i="11"/>
  <c r="K129" i="11"/>
  <c r="J129" i="11"/>
  <c r="I129" i="11"/>
  <c r="H129" i="11"/>
  <c r="G129" i="11"/>
  <c r="F129" i="11"/>
  <c r="E129" i="11"/>
  <c r="D129" i="11"/>
  <c r="C129" i="11"/>
  <c r="B129" i="11"/>
  <c r="A129" i="11"/>
  <c r="AF128" i="11"/>
  <c r="AE128" i="11"/>
  <c r="AD128" i="11"/>
  <c r="AC128" i="11"/>
  <c r="AB128" i="11"/>
  <c r="AA128" i="11"/>
  <c r="Z128" i="11"/>
  <c r="Y128" i="11"/>
  <c r="X128" i="11"/>
  <c r="W128" i="11"/>
  <c r="V128" i="11"/>
  <c r="U128" i="11"/>
  <c r="T128" i="11"/>
  <c r="S128" i="11"/>
  <c r="R128" i="11"/>
  <c r="Q128" i="11"/>
  <c r="P128" i="11"/>
  <c r="O128" i="11"/>
  <c r="N128" i="11"/>
  <c r="M128" i="11"/>
  <c r="L128" i="11"/>
  <c r="K128" i="11"/>
  <c r="J128" i="11"/>
  <c r="I128" i="11"/>
  <c r="H128" i="11"/>
  <c r="G128" i="11"/>
  <c r="F128" i="11"/>
  <c r="E128" i="11"/>
  <c r="D128" i="11"/>
  <c r="C128" i="11"/>
  <c r="B128" i="11"/>
  <c r="A128" i="11"/>
  <c r="AF127" i="11"/>
  <c r="AE127" i="11"/>
  <c r="AD127" i="11"/>
  <c r="AC127" i="11"/>
  <c r="AB127" i="11"/>
  <c r="AA127" i="11"/>
  <c r="Z127" i="11"/>
  <c r="Y127" i="11"/>
  <c r="X127" i="11"/>
  <c r="W127" i="11"/>
  <c r="V127" i="11"/>
  <c r="U127" i="11"/>
  <c r="T127" i="11"/>
  <c r="S127" i="11"/>
  <c r="R127" i="11"/>
  <c r="Q127" i="11"/>
  <c r="P127" i="11"/>
  <c r="O127" i="11"/>
  <c r="N127" i="11"/>
  <c r="M127" i="11"/>
  <c r="L127" i="11"/>
  <c r="K127" i="11"/>
  <c r="J127" i="11"/>
  <c r="I127" i="11"/>
  <c r="H127" i="11"/>
  <c r="G127" i="11"/>
  <c r="F127" i="11"/>
  <c r="E127" i="11"/>
  <c r="D127" i="11"/>
  <c r="C127" i="11"/>
  <c r="B127" i="11"/>
  <c r="A127" i="11"/>
  <c r="AF126" i="11"/>
  <c r="AE126" i="11"/>
  <c r="AD126" i="11"/>
  <c r="AC126" i="11"/>
  <c r="AB126" i="11"/>
  <c r="AA126" i="11"/>
  <c r="Z126" i="11"/>
  <c r="Y126" i="11"/>
  <c r="X126" i="11"/>
  <c r="W126" i="11"/>
  <c r="V126" i="11"/>
  <c r="U126" i="11"/>
  <c r="T126" i="11"/>
  <c r="S126" i="11"/>
  <c r="R126" i="11"/>
  <c r="Q126" i="11"/>
  <c r="P126" i="11"/>
  <c r="O126" i="11"/>
  <c r="N126" i="11"/>
  <c r="M126" i="11"/>
  <c r="L126" i="11"/>
  <c r="K126" i="11"/>
  <c r="J126" i="11"/>
  <c r="I126" i="11"/>
  <c r="H126" i="11"/>
  <c r="G126" i="11"/>
  <c r="F126" i="11"/>
  <c r="E126" i="11"/>
  <c r="D126" i="11"/>
  <c r="C126" i="11"/>
  <c r="B126" i="11"/>
  <c r="A126" i="11"/>
  <c r="AF125" i="11"/>
  <c r="AE125" i="11"/>
  <c r="AD125" i="11"/>
  <c r="AC125" i="11"/>
  <c r="AB125" i="11"/>
  <c r="AA125" i="11"/>
  <c r="Z125" i="11"/>
  <c r="Y125" i="11"/>
  <c r="X125" i="11"/>
  <c r="W125" i="11"/>
  <c r="V125" i="11"/>
  <c r="U125" i="11"/>
  <c r="T125" i="11"/>
  <c r="S125" i="11"/>
  <c r="R125" i="11"/>
  <c r="Q125" i="11"/>
  <c r="P125" i="11"/>
  <c r="O125" i="11"/>
  <c r="N125" i="11"/>
  <c r="M125" i="11"/>
  <c r="L125" i="11"/>
  <c r="K125" i="11"/>
  <c r="J125" i="11"/>
  <c r="I125" i="11"/>
  <c r="H125" i="11"/>
  <c r="G125" i="11"/>
  <c r="F125" i="11"/>
  <c r="E125" i="11"/>
  <c r="D125" i="11"/>
  <c r="C125" i="11"/>
  <c r="B125" i="11"/>
  <c r="A125" i="11"/>
  <c r="AF124" i="11"/>
  <c r="AE124" i="11"/>
  <c r="AD124" i="11"/>
  <c r="AC124" i="11"/>
  <c r="AB124" i="11"/>
  <c r="AA124" i="11"/>
  <c r="Z124" i="11"/>
  <c r="Y124" i="11"/>
  <c r="X124" i="11"/>
  <c r="W124" i="11"/>
  <c r="V124" i="11"/>
  <c r="U124" i="11"/>
  <c r="T124" i="11"/>
  <c r="S124" i="11"/>
  <c r="R124" i="11"/>
  <c r="Q124" i="11"/>
  <c r="P124" i="11"/>
  <c r="O124" i="11"/>
  <c r="N124" i="11"/>
  <c r="M124" i="11"/>
  <c r="L124" i="11"/>
  <c r="K124" i="11"/>
  <c r="J124" i="11"/>
  <c r="I124" i="11"/>
  <c r="H124" i="11"/>
  <c r="G124" i="11"/>
  <c r="F124" i="11"/>
  <c r="E124" i="11"/>
  <c r="D124" i="11"/>
  <c r="C124" i="11"/>
  <c r="B124" i="11"/>
  <c r="A124" i="11"/>
  <c r="AF123" i="11"/>
  <c r="AE123" i="11"/>
  <c r="AD123" i="11"/>
  <c r="AC123" i="11"/>
  <c r="AB123" i="11"/>
  <c r="AA123" i="11"/>
  <c r="Z123" i="11"/>
  <c r="Y123" i="11"/>
  <c r="X123" i="11"/>
  <c r="W123" i="11"/>
  <c r="V123" i="11"/>
  <c r="U123" i="11"/>
  <c r="T123" i="11"/>
  <c r="S123" i="11"/>
  <c r="R123" i="11"/>
  <c r="Q123" i="11"/>
  <c r="P123" i="11"/>
  <c r="O123" i="11"/>
  <c r="N123" i="11"/>
  <c r="M123" i="11"/>
  <c r="L123" i="11"/>
  <c r="K123" i="11"/>
  <c r="J123" i="11"/>
  <c r="I123" i="11"/>
  <c r="H123" i="11"/>
  <c r="G123" i="11"/>
  <c r="F123" i="11"/>
  <c r="E123" i="11"/>
  <c r="D123" i="11"/>
  <c r="C123" i="11"/>
  <c r="B123" i="11"/>
  <c r="A123" i="11"/>
  <c r="AF122" i="11"/>
  <c r="AE122" i="11"/>
  <c r="AD122" i="11"/>
  <c r="AC122" i="11"/>
  <c r="AB122" i="11"/>
  <c r="AA122" i="11"/>
  <c r="Z122" i="11"/>
  <c r="Y122" i="11"/>
  <c r="X122" i="11"/>
  <c r="W122" i="11"/>
  <c r="V122" i="11"/>
  <c r="U122" i="11"/>
  <c r="T122" i="11"/>
  <c r="S122" i="11"/>
  <c r="R122" i="11"/>
  <c r="Q122" i="11"/>
  <c r="P122" i="11"/>
  <c r="O122" i="11"/>
  <c r="N122" i="11"/>
  <c r="M122" i="11"/>
  <c r="L122" i="11"/>
  <c r="K122" i="11"/>
  <c r="J122" i="11"/>
  <c r="I122" i="11"/>
  <c r="H122" i="11"/>
  <c r="G122" i="11"/>
  <c r="F122" i="11"/>
  <c r="E122" i="11"/>
  <c r="D122" i="11"/>
  <c r="C122" i="11"/>
  <c r="B122" i="11"/>
  <c r="A122" i="11"/>
  <c r="AF121" i="11"/>
  <c r="AE121" i="11"/>
  <c r="AD121" i="11"/>
  <c r="AC121" i="11"/>
  <c r="AB121" i="11"/>
  <c r="AA121" i="11"/>
  <c r="Z121" i="11"/>
  <c r="Y121" i="11"/>
  <c r="X121" i="11"/>
  <c r="W121" i="11"/>
  <c r="V121" i="11"/>
  <c r="U121" i="11"/>
  <c r="T121" i="11"/>
  <c r="S121" i="11"/>
  <c r="R121" i="11"/>
  <c r="Q121" i="11"/>
  <c r="P121" i="11"/>
  <c r="O121" i="11"/>
  <c r="N121" i="11"/>
  <c r="M121" i="11"/>
  <c r="L121" i="11"/>
  <c r="K121" i="11"/>
  <c r="J121" i="11"/>
  <c r="I121" i="11"/>
  <c r="H121" i="11"/>
  <c r="G121" i="11"/>
  <c r="F121" i="11"/>
  <c r="E121" i="11"/>
  <c r="D121" i="11"/>
  <c r="C121" i="11"/>
  <c r="B121" i="11"/>
  <c r="A121" i="11"/>
  <c r="AF120" i="11"/>
  <c r="AE120" i="11"/>
  <c r="AD120" i="11"/>
  <c r="AC120" i="11"/>
  <c r="AB120" i="11"/>
  <c r="AA120" i="11"/>
  <c r="Z120" i="11"/>
  <c r="Y120" i="11"/>
  <c r="X120" i="11"/>
  <c r="W120" i="11"/>
  <c r="V120" i="11"/>
  <c r="U120" i="11"/>
  <c r="T120" i="11"/>
  <c r="S120" i="11"/>
  <c r="R120" i="11"/>
  <c r="Q120" i="11"/>
  <c r="P120" i="11"/>
  <c r="O120" i="11"/>
  <c r="N120" i="11"/>
  <c r="M120" i="11"/>
  <c r="L120" i="11"/>
  <c r="K120" i="11"/>
  <c r="J120" i="11"/>
  <c r="I120" i="11"/>
  <c r="H120" i="11"/>
  <c r="G120" i="11"/>
  <c r="F120" i="11"/>
  <c r="E120" i="11"/>
  <c r="D120" i="11"/>
  <c r="C120" i="11"/>
  <c r="B120" i="11"/>
  <c r="A120" i="11"/>
  <c r="AF119" i="11"/>
  <c r="AE119" i="11"/>
  <c r="AD119" i="11"/>
  <c r="AC119" i="11"/>
  <c r="AB119" i="11"/>
  <c r="AA119" i="11"/>
  <c r="Z119" i="11"/>
  <c r="Y119" i="11"/>
  <c r="X119" i="11"/>
  <c r="W119" i="11"/>
  <c r="V119" i="11"/>
  <c r="U119" i="11"/>
  <c r="T119" i="11"/>
  <c r="S119" i="11"/>
  <c r="R119" i="11"/>
  <c r="Q119" i="11"/>
  <c r="P119" i="11"/>
  <c r="O119" i="11"/>
  <c r="N119" i="11"/>
  <c r="M119" i="11"/>
  <c r="L119" i="11"/>
  <c r="K119" i="11"/>
  <c r="J119" i="11"/>
  <c r="I119" i="11"/>
  <c r="H119" i="11"/>
  <c r="G119" i="11"/>
  <c r="F119" i="11"/>
  <c r="E119" i="11"/>
  <c r="D119" i="11"/>
  <c r="C119" i="11"/>
  <c r="B119" i="11"/>
  <c r="A119" i="11"/>
  <c r="AF118" i="11"/>
  <c r="AE118" i="11"/>
  <c r="AD118" i="11"/>
  <c r="AC118" i="11"/>
  <c r="AB118" i="11"/>
  <c r="AA118" i="11"/>
  <c r="Z118" i="11"/>
  <c r="Y118" i="11"/>
  <c r="X118" i="11"/>
  <c r="W118" i="11"/>
  <c r="V118" i="11"/>
  <c r="U118" i="11"/>
  <c r="T118" i="11"/>
  <c r="S118" i="11"/>
  <c r="R118" i="11"/>
  <c r="Q118" i="11"/>
  <c r="P118" i="11"/>
  <c r="O118" i="11"/>
  <c r="N118" i="11"/>
  <c r="M118" i="11"/>
  <c r="L118" i="11"/>
  <c r="K118" i="11"/>
  <c r="J118" i="11"/>
  <c r="I118" i="11"/>
  <c r="H118" i="11"/>
  <c r="G118" i="11"/>
  <c r="F118" i="11"/>
  <c r="E118" i="11"/>
  <c r="D118" i="11"/>
  <c r="C118" i="11"/>
  <c r="B118" i="11"/>
  <c r="A118" i="11"/>
  <c r="AF117" i="11"/>
  <c r="AE117" i="11"/>
  <c r="AD117" i="11"/>
  <c r="AC117" i="11"/>
  <c r="AB117" i="11"/>
  <c r="AA117" i="11"/>
  <c r="Z117" i="11"/>
  <c r="Y117" i="11"/>
  <c r="X117" i="11"/>
  <c r="W117" i="11"/>
  <c r="V117" i="11"/>
  <c r="U117" i="11"/>
  <c r="T117" i="11"/>
  <c r="S117" i="11"/>
  <c r="R117" i="11"/>
  <c r="Q117" i="11"/>
  <c r="P117" i="11"/>
  <c r="O117" i="11"/>
  <c r="N117" i="11"/>
  <c r="M117" i="11"/>
  <c r="L117" i="11"/>
  <c r="K117" i="11"/>
  <c r="J117" i="11"/>
  <c r="I117" i="11"/>
  <c r="H117" i="11"/>
  <c r="G117" i="11"/>
  <c r="F117" i="11"/>
  <c r="E117" i="11"/>
  <c r="D117" i="11"/>
  <c r="C117" i="11"/>
  <c r="B117" i="11"/>
  <c r="A117" i="11"/>
  <c r="AF116" i="11"/>
  <c r="AE116" i="11"/>
  <c r="AD116" i="11"/>
  <c r="AC116" i="11"/>
  <c r="AB116" i="11"/>
  <c r="AA116" i="11"/>
  <c r="Z116" i="11"/>
  <c r="Y116" i="11"/>
  <c r="X116" i="11"/>
  <c r="W116" i="11"/>
  <c r="V116" i="11"/>
  <c r="U116" i="11"/>
  <c r="T116" i="11"/>
  <c r="S116" i="11"/>
  <c r="R116" i="11"/>
  <c r="Q116" i="11"/>
  <c r="P116" i="11"/>
  <c r="O116" i="11"/>
  <c r="N116" i="11"/>
  <c r="M116" i="11"/>
  <c r="L116" i="11"/>
  <c r="K116" i="11"/>
  <c r="J116" i="11"/>
  <c r="I116" i="11"/>
  <c r="H116" i="11"/>
  <c r="G116" i="11"/>
  <c r="F116" i="11"/>
  <c r="E116" i="11"/>
  <c r="D116" i="11"/>
  <c r="C116" i="11"/>
  <c r="B116" i="11"/>
  <c r="A116" i="11"/>
  <c r="AF115" i="11"/>
  <c r="AE115" i="11"/>
  <c r="AD115" i="11"/>
  <c r="AC115" i="11"/>
  <c r="AB115" i="11"/>
  <c r="AA115" i="11"/>
  <c r="Z115" i="11"/>
  <c r="Y115" i="11"/>
  <c r="X115" i="11"/>
  <c r="W115" i="11"/>
  <c r="V115" i="11"/>
  <c r="U115" i="11"/>
  <c r="T115" i="11"/>
  <c r="S115" i="11"/>
  <c r="R115" i="11"/>
  <c r="Q115" i="11"/>
  <c r="P115" i="11"/>
  <c r="O115" i="11"/>
  <c r="N115" i="11"/>
  <c r="M115" i="11"/>
  <c r="L115" i="11"/>
  <c r="K115" i="11"/>
  <c r="J115" i="11"/>
  <c r="I115" i="11"/>
  <c r="H115" i="11"/>
  <c r="G115" i="11"/>
  <c r="F115" i="11"/>
  <c r="E115" i="11"/>
  <c r="D115" i="11"/>
  <c r="C115" i="11"/>
  <c r="B115" i="11"/>
  <c r="A115" i="11"/>
  <c r="AF114" i="11"/>
  <c r="AE114" i="11"/>
  <c r="AD114" i="11"/>
  <c r="AC114" i="11"/>
  <c r="AB114" i="11"/>
  <c r="AA114" i="11"/>
  <c r="Z114" i="11"/>
  <c r="Y114" i="11"/>
  <c r="X114" i="11"/>
  <c r="W114" i="11"/>
  <c r="V114" i="11"/>
  <c r="U114" i="11"/>
  <c r="T114" i="11"/>
  <c r="S114" i="11"/>
  <c r="R114" i="11"/>
  <c r="Q114" i="11"/>
  <c r="P114" i="11"/>
  <c r="O114" i="11"/>
  <c r="N114" i="11"/>
  <c r="M114" i="11"/>
  <c r="L114" i="11"/>
  <c r="K114" i="11"/>
  <c r="J114" i="11"/>
  <c r="I114" i="11"/>
  <c r="H114" i="11"/>
  <c r="G114" i="11"/>
  <c r="F114" i="11"/>
  <c r="E114" i="11"/>
  <c r="D114" i="11"/>
  <c r="C114" i="11"/>
  <c r="B114" i="11"/>
  <c r="A114" i="11"/>
  <c r="AF113" i="11"/>
  <c r="AE113" i="11"/>
  <c r="AD113" i="11"/>
  <c r="AC113" i="11"/>
  <c r="AB113" i="11"/>
  <c r="AA113" i="11"/>
  <c r="Z113" i="11"/>
  <c r="Y113" i="11"/>
  <c r="X113" i="11"/>
  <c r="W113" i="11"/>
  <c r="V113" i="11"/>
  <c r="U113" i="11"/>
  <c r="T113" i="11"/>
  <c r="S113" i="11"/>
  <c r="R113" i="11"/>
  <c r="Q113" i="11"/>
  <c r="P113" i="11"/>
  <c r="O113" i="11"/>
  <c r="N113" i="11"/>
  <c r="M113" i="11"/>
  <c r="L113" i="11"/>
  <c r="K113" i="11"/>
  <c r="J113" i="11"/>
  <c r="I113" i="11"/>
  <c r="H113" i="11"/>
  <c r="G113" i="11"/>
  <c r="F113" i="11"/>
  <c r="E113" i="11"/>
  <c r="D113" i="11"/>
  <c r="C113" i="11"/>
  <c r="B113" i="11"/>
  <c r="A113" i="11"/>
  <c r="AF112" i="11"/>
  <c r="AE112" i="11"/>
  <c r="AD112" i="11"/>
  <c r="AC112" i="11"/>
  <c r="AB112" i="11"/>
  <c r="AA112" i="11"/>
  <c r="Z112" i="11"/>
  <c r="Y112" i="11"/>
  <c r="X112" i="11"/>
  <c r="W112" i="11"/>
  <c r="V112" i="11"/>
  <c r="U112" i="11"/>
  <c r="T112" i="11"/>
  <c r="S112" i="11"/>
  <c r="R112" i="11"/>
  <c r="Q112" i="11"/>
  <c r="P112" i="11"/>
  <c r="O112" i="11"/>
  <c r="N112" i="11"/>
  <c r="M112" i="11"/>
  <c r="L112" i="11"/>
  <c r="K112" i="11"/>
  <c r="J112" i="11"/>
  <c r="I112" i="11"/>
  <c r="H112" i="11"/>
  <c r="G112" i="11"/>
  <c r="F112" i="11"/>
  <c r="E112" i="11"/>
  <c r="D112" i="11"/>
  <c r="C112" i="11"/>
  <c r="B112" i="11"/>
  <c r="A112" i="11"/>
  <c r="AF111" i="11"/>
  <c r="AE111" i="11"/>
  <c r="AD111" i="11"/>
  <c r="AC111" i="11"/>
  <c r="AB111" i="11"/>
  <c r="AA111" i="11"/>
  <c r="Z111" i="11"/>
  <c r="Y111" i="11"/>
  <c r="X111" i="11"/>
  <c r="W111" i="11"/>
  <c r="V111" i="11"/>
  <c r="U111" i="11"/>
  <c r="T111" i="11"/>
  <c r="S111" i="11"/>
  <c r="R111" i="11"/>
  <c r="Q111" i="11"/>
  <c r="P111" i="11"/>
  <c r="O111" i="11"/>
  <c r="N111" i="11"/>
  <c r="M111" i="11"/>
  <c r="L111" i="11"/>
  <c r="K111" i="11"/>
  <c r="J111" i="11"/>
  <c r="I111" i="11"/>
  <c r="H111" i="11"/>
  <c r="G111" i="11"/>
  <c r="F111" i="11"/>
  <c r="E111" i="11"/>
  <c r="D111" i="11"/>
  <c r="C111" i="11"/>
  <c r="B111" i="11"/>
  <c r="A111" i="11"/>
  <c r="AF110" i="11"/>
  <c r="AE110" i="11"/>
  <c r="AD110" i="11"/>
  <c r="AC110" i="11"/>
  <c r="AB110" i="11"/>
  <c r="AA110" i="11"/>
  <c r="Z110" i="11"/>
  <c r="Y110" i="11"/>
  <c r="X110" i="11"/>
  <c r="W110" i="11"/>
  <c r="V110" i="11"/>
  <c r="U110" i="11"/>
  <c r="T110" i="11"/>
  <c r="S110" i="11"/>
  <c r="R110" i="11"/>
  <c r="Q110" i="11"/>
  <c r="P110" i="11"/>
  <c r="O110" i="11"/>
  <c r="N110" i="11"/>
  <c r="M110" i="11"/>
  <c r="L110" i="11"/>
  <c r="K110" i="11"/>
  <c r="J110" i="11"/>
  <c r="I110" i="11"/>
  <c r="H110" i="11"/>
  <c r="G110" i="11"/>
  <c r="F110" i="11"/>
  <c r="E110" i="11"/>
  <c r="D110" i="11"/>
  <c r="C110" i="11"/>
  <c r="B110" i="11"/>
  <c r="A110" i="11"/>
  <c r="AF109" i="11"/>
  <c r="AE109" i="11"/>
  <c r="AD109" i="11"/>
  <c r="AC109" i="11"/>
  <c r="AB109" i="11"/>
  <c r="AA109" i="11"/>
  <c r="Z109" i="11"/>
  <c r="Y109" i="11"/>
  <c r="X109" i="11"/>
  <c r="W109" i="11"/>
  <c r="V109" i="11"/>
  <c r="U109" i="11"/>
  <c r="T109" i="11"/>
  <c r="S109" i="11"/>
  <c r="R109" i="11"/>
  <c r="Q109" i="11"/>
  <c r="P109" i="11"/>
  <c r="O109" i="11"/>
  <c r="N109" i="11"/>
  <c r="M109" i="11"/>
  <c r="L109" i="11"/>
  <c r="K109" i="11"/>
  <c r="J109" i="11"/>
  <c r="I109" i="11"/>
  <c r="H109" i="11"/>
  <c r="G109" i="11"/>
  <c r="F109" i="11"/>
  <c r="E109" i="11"/>
  <c r="D109" i="11"/>
  <c r="C109" i="11"/>
  <c r="B109" i="11"/>
  <c r="A109" i="11"/>
  <c r="AF108" i="11"/>
  <c r="AE108" i="11"/>
  <c r="AD108" i="11"/>
  <c r="AC108" i="11"/>
  <c r="AB108" i="11"/>
  <c r="AA108" i="11"/>
  <c r="Z108" i="11"/>
  <c r="Y108" i="11"/>
  <c r="X108" i="11"/>
  <c r="W108" i="11"/>
  <c r="V108" i="11"/>
  <c r="U108" i="11"/>
  <c r="T108" i="11"/>
  <c r="S108" i="11"/>
  <c r="R108" i="11"/>
  <c r="Q108" i="11"/>
  <c r="P108" i="11"/>
  <c r="O108" i="11"/>
  <c r="N108" i="11"/>
  <c r="M108" i="11"/>
  <c r="L108" i="11"/>
  <c r="K108" i="11"/>
  <c r="J108" i="11"/>
  <c r="I108" i="11"/>
  <c r="H108" i="11"/>
  <c r="G108" i="11"/>
  <c r="F108" i="11"/>
  <c r="E108" i="11"/>
  <c r="D108" i="11"/>
  <c r="C108" i="11"/>
  <c r="B108" i="11"/>
  <c r="A108" i="11"/>
  <c r="AF107" i="11"/>
  <c r="AE107" i="11"/>
  <c r="AD107" i="11"/>
  <c r="AC107" i="11"/>
  <c r="AB107" i="11"/>
  <c r="AA107" i="11"/>
  <c r="Z107" i="11"/>
  <c r="Y107" i="11"/>
  <c r="X107" i="11"/>
  <c r="W107" i="11"/>
  <c r="V107" i="11"/>
  <c r="U107" i="11"/>
  <c r="T107" i="11"/>
  <c r="S107" i="11"/>
  <c r="R107" i="11"/>
  <c r="Q107" i="11"/>
  <c r="P107" i="11"/>
  <c r="O107" i="11"/>
  <c r="N107" i="11"/>
  <c r="M107" i="11"/>
  <c r="L107" i="11"/>
  <c r="K107" i="11"/>
  <c r="J107" i="11"/>
  <c r="I107" i="11"/>
  <c r="H107" i="11"/>
  <c r="G107" i="11"/>
  <c r="F107" i="11"/>
  <c r="E107" i="11"/>
  <c r="D107" i="11"/>
  <c r="C107" i="11"/>
  <c r="B107" i="11"/>
  <c r="A107" i="11"/>
  <c r="AF106" i="11"/>
  <c r="AE106" i="11"/>
  <c r="AD106" i="11"/>
  <c r="AC106" i="11"/>
  <c r="AB106" i="11"/>
  <c r="AA106" i="11"/>
  <c r="Z106" i="11"/>
  <c r="Y106" i="11"/>
  <c r="X106" i="11"/>
  <c r="W106" i="11"/>
  <c r="V106" i="11"/>
  <c r="U106" i="11"/>
  <c r="T106" i="11"/>
  <c r="S106" i="11"/>
  <c r="R106" i="11"/>
  <c r="Q106" i="11"/>
  <c r="P106" i="11"/>
  <c r="O106" i="11"/>
  <c r="N106" i="11"/>
  <c r="M106" i="11"/>
  <c r="L106" i="11"/>
  <c r="K106" i="11"/>
  <c r="J106" i="11"/>
  <c r="I106" i="11"/>
  <c r="H106" i="11"/>
  <c r="G106" i="11"/>
  <c r="F106" i="11"/>
  <c r="E106" i="11"/>
  <c r="D106" i="11"/>
  <c r="C106" i="11"/>
  <c r="B106" i="11"/>
  <c r="A106" i="11"/>
  <c r="AF105" i="11"/>
  <c r="AE105" i="11"/>
  <c r="AD105" i="11"/>
  <c r="AC105" i="11"/>
  <c r="AB105" i="11"/>
  <c r="AA105" i="11"/>
  <c r="Z105" i="11"/>
  <c r="Y105" i="11"/>
  <c r="X105" i="11"/>
  <c r="W105" i="11"/>
  <c r="V105" i="11"/>
  <c r="U105" i="11"/>
  <c r="T105" i="11"/>
  <c r="S105" i="11"/>
  <c r="R105" i="11"/>
  <c r="Q105" i="11"/>
  <c r="P105" i="11"/>
  <c r="O105" i="11"/>
  <c r="N105" i="11"/>
  <c r="M105" i="11"/>
  <c r="L105" i="11"/>
  <c r="K105" i="11"/>
  <c r="J105" i="11"/>
  <c r="I105" i="11"/>
  <c r="H105" i="11"/>
  <c r="G105" i="11"/>
  <c r="F105" i="11"/>
  <c r="E105" i="11"/>
  <c r="D105" i="11"/>
  <c r="C105" i="11"/>
  <c r="B105" i="11"/>
  <c r="A105" i="11"/>
  <c r="AF104" i="11"/>
  <c r="AE104" i="11"/>
  <c r="AD104" i="11"/>
  <c r="AC104" i="11"/>
  <c r="AB104" i="11"/>
  <c r="AA104" i="11"/>
  <c r="Z104" i="11"/>
  <c r="Y104" i="11"/>
  <c r="X104" i="11"/>
  <c r="W104" i="11"/>
  <c r="V104" i="11"/>
  <c r="U104" i="11"/>
  <c r="T104" i="11"/>
  <c r="S104" i="11"/>
  <c r="R104" i="11"/>
  <c r="Q104" i="11"/>
  <c r="P104" i="11"/>
  <c r="O104" i="11"/>
  <c r="N104" i="11"/>
  <c r="M104" i="11"/>
  <c r="L104" i="11"/>
  <c r="K104" i="11"/>
  <c r="J104" i="11"/>
  <c r="I104" i="11"/>
  <c r="H104" i="11"/>
  <c r="G104" i="11"/>
  <c r="F104" i="11"/>
  <c r="E104" i="11"/>
  <c r="D104" i="11"/>
  <c r="C104" i="11"/>
  <c r="B104" i="11"/>
  <c r="A104" i="11"/>
  <c r="AF103" i="11"/>
  <c r="AE103" i="11"/>
  <c r="AD103" i="11"/>
  <c r="AC103" i="11"/>
  <c r="AB103" i="11"/>
  <c r="AA103" i="11"/>
  <c r="Z103" i="11"/>
  <c r="Y103" i="11"/>
  <c r="X103" i="11"/>
  <c r="W103" i="11"/>
  <c r="V103" i="11"/>
  <c r="U103" i="11"/>
  <c r="T103" i="11"/>
  <c r="S103" i="11"/>
  <c r="R103" i="11"/>
  <c r="Q103" i="11"/>
  <c r="P103" i="11"/>
  <c r="O103" i="11"/>
  <c r="N103" i="11"/>
  <c r="M103" i="11"/>
  <c r="L103" i="11"/>
  <c r="K103" i="11"/>
  <c r="J103" i="11"/>
  <c r="I103" i="11"/>
  <c r="H103" i="11"/>
  <c r="G103" i="11"/>
  <c r="F103" i="11"/>
  <c r="E103" i="11"/>
  <c r="D103" i="11"/>
  <c r="C103" i="11"/>
  <c r="B103" i="11"/>
  <c r="A103" i="11"/>
  <c r="AF102" i="11"/>
  <c r="AE102" i="11"/>
  <c r="AD102" i="11"/>
  <c r="AC102" i="11"/>
  <c r="AB102" i="11"/>
  <c r="AA102" i="11"/>
  <c r="Z102" i="11"/>
  <c r="Y102" i="11"/>
  <c r="X102" i="11"/>
  <c r="W102" i="11"/>
  <c r="V102" i="11"/>
  <c r="U102" i="11"/>
  <c r="T102" i="11"/>
  <c r="S102" i="11"/>
  <c r="R102" i="11"/>
  <c r="Q102" i="11"/>
  <c r="P102" i="11"/>
  <c r="O102" i="11"/>
  <c r="N102" i="11"/>
  <c r="M102" i="11"/>
  <c r="L102" i="11"/>
  <c r="K102" i="11"/>
  <c r="J102" i="11"/>
  <c r="I102" i="11"/>
  <c r="H102" i="11"/>
  <c r="G102" i="11"/>
  <c r="F102" i="11"/>
  <c r="E102" i="11"/>
  <c r="D102" i="11"/>
  <c r="C102" i="11"/>
  <c r="B102" i="11"/>
  <c r="A102" i="11"/>
  <c r="AF101" i="11"/>
  <c r="AE101" i="11"/>
  <c r="AD101" i="11"/>
  <c r="AC101" i="11"/>
  <c r="AB101" i="11"/>
  <c r="AA101" i="11"/>
  <c r="Z101" i="11"/>
  <c r="Y101" i="11"/>
  <c r="X101" i="11"/>
  <c r="W101" i="11"/>
  <c r="V101" i="11"/>
  <c r="U101" i="11"/>
  <c r="T101" i="11"/>
  <c r="S101" i="11"/>
  <c r="R101" i="11"/>
  <c r="Q101" i="11"/>
  <c r="P101" i="11"/>
  <c r="O101" i="11"/>
  <c r="N101" i="11"/>
  <c r="M101" i="11"/>
  <c r="L101" i="11"/>
  <c r="K101" i="11"/>
  <c r="J101" i="11"/>
  <c r="I101" i="11"/>
  <c r="H101" i="11"/>
  <c r="G101" i="11"/>
  <c r="F101" i="11"/>
  <c r="E101" i="11"/>
  <c r="D101" i="11"/>
  <c r="C101" i="11"/>
  <c r="B101" i="11"/>
  <c r="A101" i="11"/>
  <c r="AF100" i="11"/>
  <c r="AE100" i="11"/>
  <c r="AD100" i="11"/>
  <c r="AC100" i="11"/>
  <c r="AB100" i="11"/>
  <c r="AA100" i="11"/>
  <c r="Z100" i="11"/>
  <c r="Y100" i="11"/>
  <c r="X100" i="11"/>
  <c r="W100" i="11"/>
  <c r="V100" i="11"/>
  <c r="U100" i="11"/>
  <c r="T100" i="11"/>
  <c r="S100" i="11"/>
  <c r="R100" i="11"/>
  <c r="Q100" i="11"/>
  <c r="P100" i="11"/>
  <c r="O100" i="11"/>
  <c r="N100" i="11"/>
  <c r="M100" i="11"/>
  <c r="L100" i="11"/>
  <c r="K100" i="11"/>
  <c r="J100" i="11"/>
  <c r="I100" i="11"/>
  <c r="H100" i="11"/>
  <c r="G100" i="11"/>
  <c r="F100" i="11"/>
  <c r="E100" i="11"/>
  <c r="D100" i="11"/>
  <c r="C100" i="11"/>
  <c r="B100" i="11"/>
  <c r="A100" i="11"/>
  <c r="AF99" i="11"/>
  <c r="AE99" i="11"/>
  <c r="AD99" i="11"/>
  <c r="AC99" i="11"/>
  <c r="AB99" i="11"/>
  <c r="AA99" i="11"/>
  <c r="Z99" i="11"/>
  <c r="Y99" i="11"/>
  <c r="X99" i="11"/>
  <c r="W99" i="11"/>
  <c r="V99" i="11"/>
  <c r="U99" i="11"/>
  <c r="T99" i="11"/>
  <c r="S99" i="11"/>
  <c r="R99" i="11"/>
  <c r="Q99" i="11"/>
  <c r="P99" i="11"/>
  <c r="O99" i="11"/>
  <c r="N99" i="11"/>
  <c r="M99" i="11"/>
  <c r="L99" i="11"/>
  <c r="K99" i="11"/>
  <c r="J99" i="11"/>
  <c r="I99" i="11"/>
  <c r="H99" i="11"/>
  <c r="G99" i="11"/>
  <c r="F99" i="11"/>
  <c r="E99" i="11"/>
  <c r="D99" i="11"/>
  <c r="C99" i="11"/>
  <c r="B99" i="11"/>
  <c r="A99" i="11"/>
  <c r="AF98" i="11"/>
  <c r="AE98" i="11"/>
  <c r="AD98" i="11"/>
  <c r="AC98" i="11"/>
  <c r="AB98" i="11"/>
  <c r="AA98" i="11"/>
  <c r="Z98" i="11"/>
  <c r="Y98" i="11"/>
  <c r="X98" i="11"/>
  <c r="W98" i="11"/>
  <c r="V98" i="11"/>
  <c r="U98" i="11"/>
  <c r="T98" i="11"/>
  <c r="S98" i="11"/>
  <c r="R98" i="11"/>
  <c r="Q98" i="11"/>
  <c r="P98" i="11"/>
  <c r="O98" i="11"/>
  <c r="N98" i="11"/>
  <c r="M98" i="11"/>
  <c r="L98" i="11"/>
  <c r="K98" i="11"/>
  <c r="J98" i="11"/>
  <c r="I98" i="11"/>
  <c r="H98" i="11"/>
  <c r="G98" i="11"/>
  <c r="F98" i="11"/>
  <c r="E98" i="11"/>
  <c r="D98" i="11"/>
  <c r="C98" i="11"/>
  <c r="B98" i="11"/>
  <c r="A98" i="11"/>
  <c r="AF97" i="11"/>
  <c r="AE97" i="11"/>
  <c r="AD97" i="11"/>
  <c r="AC97" i="11"/>
  <c r="AB97" i="11"/>
  <c r="AA97" i="11"/>
  <c r="Z97" i="11"/>
  <c r="Y97" i="11"/>
  <c r="X97" i="11"/>
  <c r="W97" i="11"/>
  <c r="V97" i="11"/>
  <c r="U97" i="11"/>
  <c r="T97" i="11"/>
  <c r="S97" i="11"/>
  <c r="R97" i="11"/>
  <c r="Q97" i="11"/>
  <c r="P97" i="11"/>
  <c r="O97" i="11"/>
  <c r="N97" i="11"/>
  <c r="M97" i="11"/>
  <c r="L97" i="11"/>
  <c r="K97" i="11"/>
  <c r="J97" i="11"/>
  <c r="I97" i="11"/>
  <c r="H97" i="11"/>
  <c r="G97" i="11"/>
  <c r="F97" i="11"/>
  <c r="E97" i="11"/>
  <c r="D97" i="11"/>
  <c r="C97" i="11"/>
  <c r="B97" i="11"/>
  <c r="A97" i="11"/>
  <c r="AF96" i="11"/>
  <c r="AE96" i="11"/>
  <c r="AD96" i="11"/>
  <c r="AC96" i="11"/>
  <c r="AB96" i="11"/>
  <c r="AA96" i="11"/>
  <c r="Z96" i="11"/>
  <c r="Y96" i="11"/>
  <c r="X96" i="11"/>
  <c r="W96" i="11"/>
  <c r="V96" i="11"/>
  <c r="U96" i="11"/>
  <c r="T96" i="11"/>
  <c r="S96" i="11"/>
  <c r="R96" i="11"/>
  <c r="Q96" i="11"/>
  <c r="P96" i="11"/>
  <c r="O96" i="11"/>
  <c r="N96" i="11"/>
  <c r="M96" i="11"/>
  <c r="L96" i="11"/>
  <c r="K96" i="11"/>
  <c r="J96" i="11"/>
  <c r="I96" i="11"/>
  <c r="H96" i="11"/>
  <c r="G96" i="11"/>
  <c r="F96" i="11"/>
  <c r="E96" i="11"/>
  <c r="D96" i="11"/>
  <c r="C96" i="11"/>
  <c r="B96" i="11"/>
  <c r="A96" i="11"/>
  <c r="AF95" i="11"/>
  <c r="AE95" i="11"/>
  <c r="AD95" i="11"/>
  <c r="AC95" i="11"/>
  <c r="AB95" i="11"/>
  <c r="AA95" i="11"/>
  <c r="Z95" i="11"/>
  <c r="Y95" i="11"/>
  <c r="X95" i="11"/>
  <c r="W95" i="11"/>
  <c r="V95" i="11"/>
  <c r="U95" i="11"/>
  <c r="T95" i="11"/>
  <c r="S95" i="11"/>
  <c r="R95" i="11"/>
  <c r="Q95" i="11"/>
  <c r="P95" i="11"/>
  <c r="O95" i="11"/>
  <c r="N95" i="11"/>
  <c r="M95" i="11"/>
  <c r="L95" i="11"/>
  <c r="K95" i="11"/>
  <c r="J95" i="11"/>
  <c r="I95" i="11"/>
  <c r="H95" i="11"/>
  <c r="G95" i="11"/>
  <c r="F95" i="11"/>
  <c r="E95" i="11"/>
  <c r="D95" i="11"/>
  <c r="C95" i="11"/>
  <c r="B95" i="11"/>
  <c r="A95" i="11"/>
  <c r="AF94" i="11"/>
  <c r="AE94" i="11"/>
  <c r="AD94" i="11"/>
  <c r="AC94" i="11"/>
  <c r="AB94" i="11"/>
  <c r="AA94" i="11"/>
  <c r="Z94" i="11"/>
  <c r="Y94" i="11"/>
  <c r="X94" i="11"/>
  <c r="W94" i="11"/>
  <c r="V94" i="11"/>
  <c r="U94" i="11"/>
  <c r="T94" i="11"/>
  <c r="S94" i="11"/>
  <c r="R94" i="11"/>
  <c r="Q94" i="11"/>
  <c r="P94" i="11"/>
  <c r="O94" i="11"/>
  <c r="N94" i="11"/>
  <c r="M94" i="11"/>
  <c r="L94" i="11"/>
  <c r="K94" i="11"/>
  <c r="J94" i="11"/>
  <c r="I94" i="11"/>
  <c r="H94" i="11"/>
  <c r="G94" i="11"/>
  <c r="F94" i="11"/>
  <c r="E94" i="11"/>
  <c r="D94" i="11"/>
  <c r="C94" i="11"/>
  <c r="B94" i="11"/>
  <c r="A94" i="11"/>
  <c r="AF93" i="11"/>
  <c r="AE93" i="11"/>
  <c r="AD93" i="11"/>
  <c r="AC93" i="11"/>
  <c r="AB93" i="11"/>
  <c r="AA93" i="11"/>
  <c r="Z93" i="11"/>
  <c r="Y93" i="11"/>
  <c r="X93" i="11"/>
  <c r="W93" i="11"/>
  <c r="V93" i="11"/>
  <c r="U93" i="11"/>
  <c r="T93" i="11"/>
  <c r="S93" i="11"/>
  <c r="R93" i="11"/>
  <c r="Q93" i="11"/>
  <c r="P93" i="11"/>
  <c r="O93" i="11"/>
  <c r="N93" i="11"/>
  <c r="M93" i="11"/>
  <c r="L93" i="11"/>
  <c r="K93" i="11"/>
  <c r="J93" i="11"/>
  <c r="I93" i="11"/>
  <c r="H93" i="11"/>
  <c r="G93" i="11"/>
  <c r="F93" i="11"/>
  <c r="E93" i="11"/>
  <c r="D93" i="11"/>
  <c r="C93" i="11"/>
  <c r="B93" i="11"/>
  <c r="A93" i="11"/>
  <c r="AF92" i="11"/>
  <c r="AE92" i="11"/>
  <c r="AD92" i="11"/>
  <c r="AC92" i="11"/>
  <c r="AB92" i="11"/>
  <c r="AA92" i="11"/>
  <c r="Z92" i="11"/>
  <c r="Y92" i="11"/>
  <c r="X92" i="11"/>
  <c r="W92" i="11"/>
  <c r="V92" i="11"/>
  <c r="U92" i="11"/>
  <c r="T92" i="11"/>
  <c r="S92" i="11"/>
  <c r="R92" i="11"/>
  <c r="Q92" i="11"/>
  <c r="P92" i="11"/>
  <c r="O92" i="11"/>
  <c r="N92" i="11"/>
  <c r="M92" i="11"/>
  <c r="L92" i="11"/>
  <c r="K92" i="11"/>
  <c r="J92" i="11"/>
  <c r="I92" i="11"/>
  <c r="H92" i="11"/>
  <c r="G92" i="11"/>
  <c r="F92" i="11"/>
  <c r="E92" i="11"/>
  <c r="D92" i="11"/>
  <c r="C92" i="11"/>
  <c r="B92" i="11"/>
  <c r="A92" i="11"/>
  <c r="AF91" i="11"/>
  <c r="AE91" i="11"/>
  <c r="AD91" i="11"/>
  <c r="AC91" i="11"/>
  <c r="AB91" i="11"/>
  <c r="AA91" i="11"/>
  <c r="Z91" i="11"/>
  <c r="Y91" i="11"/>
  <c r="X91" i="11"/>
  <c r="W91" i="11"/>
  <c r="V91" i="11"/>
  <c r="U91" i="11"/>
  <c r="T91" i="11"/>
  <c r="S91" i="11"/>
  <c r="R91" i="11"/>
  <c r="Q91" i="11"/>
  <c r="P91" i="11"/>
  <c r="O91" i="11"/>
  <c r="N91" i="11"/>
  <c r="M91" i="11"/>
  <c r="L91" i="11"/>
  <c r="K91" i="11"/>
  <c r="J91" i="11"/>
  <c r="I91" i="11"/>
  <c r="H91" i="11"/>
  <c r="G91" i="11"/>
  <c r="F91" i="11"/>
  <c r="E91" i="11"/>
  <c r="D91" i="11"/>
  <c r="C91" i="11"/>
  <c r="B91" i="11"/>
  <c r="A91" i="11"/>
  <c r="AF90" i="11"/>
  <c r="AE90" i="11"/>
  <c r="AD90" i="11"/>
  <c r="AC90" i="11"/>
  <c r="AB90" i="11"/>
  <c r="AA90" i="11"/>
  <c r="Z90" i="11"/>
  <c r="Y90" i="11"/>
  <c r="X90" i="11"/>
  <c r="W90" i="11"/>
  <c r="V90" i="11"/>
  <c r="U90" i="11"/>
  <c r="T90" i="11"/>
  <c r="S90" i="11"/>
  <c r="R90" i="11"/>
  <c r="Q90" i="11"/>
  <c r="P90" i="11"/>
  <c r="O90" i="11"/>
  <c r="N90" i="11"/>
  <c r="M90" i="11"/>
  <c r="L90" i="11"/>
  <c r="K90" i="11"/>
  <c r="J90" i="11"/>
  <c r="I90" i="11"/>
  <c r="H90" i="11"/>
  <c r="G90" i="11"/>
  <c r="F90" i="11"/>
  <c r="E90" i="11"/>
  <c r="D90" i="11"/>
  <c r="C90" i="11"/>
  <c r="B90" i="11"/>
  <c r="A90" i="11"/>
  <c r="AF89" i="11"/>
  <c r="AE89" i="11"/>
  <c r="AD89" i="11"/>
  <c r="AC89" i="11"/>
  <c r="AB89" i="11"/>
  <c r="AA89" i="11"/>
  <c r="Z89" i="11"/>
  <c r="Y89" i="11"/>
  <c r="X89" i="11"/>
  <c r="W89" i="11"/>
  <c r="V89" i="11"/>
  <c r="U89" i="11"/>
  <c r="T89" i="11"/>
  <c r="S89" i="11"/>
  <c r="R89" i="11"/>
  <c r="Q89" i="11"/>
  <c r="P89" i="11"/>
  <c r="O89" i="11"/>
  <c r="N89" i="11"/>
  <c r="M89" i="11"/>
  <c r="L89" i="11"/>
  <c r="K89" i="11"/>
  <c r="J89" i="11"/>
  <c r="I89" i="11"/>
  <c r="H89" i="11"/>
  <c r="G89" i="11"/>
  <c r="F89" i="11"/>
  <c r="E89" i="11"/>
  <c r="D89" i="11"/>
  <c r="C89" i="11"/>
  <c r="B89" i="11"/>
  <c r="A89" i="11"/>
  <c r="AF88" i="11"/>
  <c r="AE88" i="11"/>
  <c r="AD88" i="11"/>
  <c r="AC88" i="11"/>
  <c r="AB88" i="11"/>
  <c r="AA88" i="11"/>
  <c r="Z88" i="11"/>
  <c r="Y88" i="11"/>
  <c r="X88" i="11"/>
  <c r="W88" i="11"/>
  <c r="V88" i="11"/>
  <c r="U88" i="11"/>
  <c r="T88" i="11"/>
  <c r="S88" i="11"/>
  <c r="R88" i="11"/>
  <c r="Q88" i="11"/>
  <c r="P88" i="11"/>
  <c r="O88" i="11"/>
  <c r="N88" i="11"/>
  <c r="M88" i="11"/>
  <c r="L88" i="11"/>
  <c r="K88" i="11"/>
  <c r="J88" i="11"/>
  <c r="I88" i="11"/>
  <c r="H88" i="11"/>
  <c r="G88" i="11"/>
  <c r="F88" i="11"/>
  <c r="E88" i="11"/>
  <c r="D88" i="11"/>
  <c r="C88" i="11"/>
  <c r="B88" i="11"/>
  <c r="A88" i="11"/>
  <c r="AF87" i="11"/>
  <c r="AE87" i="11"/>
  <c r="AD87" i="11"/>
  <c r="AC87" i="11"/>
  <c r="AB87" i="11"/>
  <c r="AA87" i="11"/>
  <c r="Z87" i="11"/>
  <c r="Y87" i="11"/>
  <c r="X87" i="11"/>
  <c r="W87" i="11"/>
  <c r="V87" i="11"/>
  <c r="U87" i="11"/>
  <c r="T87" i="11"/>
  <c r="S87" i="11"/>
  <c r="R87" i="11"/>
  <c r="Q87" i="11"/>
  <c r="P87" i="11"/>
  <c r="O87" i="11"/>
  <c r="N87" i="11"/>
  <c r="M87" i="11"/>
  <c r="L87" i="11"/>
  <c r="K87" i="11"/>
  <c r="J87" i="11"/>
  <c r="I87" i="11"/>
  <c r="H87" i="11"/>
  <c r="G87" i="11"/>
  <c r="F87" i="11"/>
  <c r="E87" i="11"/>
  <c r="D87" i="11"/>
  <c r="C87" i="11"/>
  <c r="B87" i="11"/>
  <c r="A87" i="11"/>
  <c r="AF86" i="11"/>
  <c r="AE86" i="11"/>
  <c r="AD86" i="11"/>
  <c r="AC86" i="11"/>
  <c r="AB86" i="11"/>
  <c r="AA86" i="11"/>
  <c r="Z86" i="11"/>
  <c r="Y86" i="11"/>
  <c r="X86" i="11"/>
  <c r="W86" i="11"/>
  <c r="V86" i="11"/>
  <c r="U86" i="11"/>
  <c r="T86" i="11"/>
  <c r="S86" i="11"/>
  <c r="R86" i="11"/>
  <c r="Q86" i="11"/>
  <c r="P86" i="11"/>
  <c r="O86" i="11"/>
  <c r="N86" i="11"/>
  <c r="M86" i="11"/>
  <c r="L86" i="11"/>
  <c r="K86" i="11"/>
  <c r="J86" i="11"/>
  <c r="I86" i="11"/>
  <c r="H86" i="11"/>
  <c r="G86" i="11"/>
  <c r="F86" i="11"/>
  <c r="E86" i="11"/>
  <c r="D86" i="11"/>
  <c r="C86" i="11"/>
  <c r="B86" i="11"/>
  <c r="A86" i="11"/>
  <c r="AF85" i="11"/>
  <c r="AE85" i="11"/>
  <c r="AD85" i="11"/>
  <c r="AC85" i="11"/>
  <c r="AB85" i="11"/>
  <c r="AA85" i="11"/>
  <c r="Z85" i="11"/>
  <c r="Y85" i="11"/>
  <c r="X85" i="11"/>
  <c r="W85" i="11"/>
  <c r="V85" i="11"/>
  <c r="U85" i="11"/>
  <c r="T85" i="11"/>
  <c r="S85" i="11"/>
  <c r="R85" i="11"/>
  <c r="Q85" i="11"/>
  <c r="P85" i="11"/>
  <c r="O85" i="11"/>
  <c r="N85" i="11"/>
  <c r="M85" i="11"/>
  <c r="L85" i="11"/>
  <c r="K85" i="11"/>
  <c r="J85" i="11"/>
  <c r="I85" i="11"/>
  <c r="H85" i="11"/>
  <c r="G85" i="11"/>
  <c r="F85" i="11"/>
  <c r="E85" i="11"/>
  <c r="D85" i="11"/>
  <c r="C85" i="11"/>
  <c r="B85" i="11"/>
  <c r="A85" i="11"/>
  <c r="AF84" i="11"/>
  <c r="AE84" i="11"/>
  <c r="AD84" i="11"/>
  <c r="AC84" i="11"/>
  <c r="AB84" i="11"/>
  <c r="AA84" i="11"/>
  <c r="Z84" i="11"/>
  <c r="Y84" i="11"/>
  <c r="X84" i="11"/>
  <c r="W84" i="11"/>
  <c r="V84" i="11"/>
  <c r="U84" i="11"/>
  <c r="T84" i="11"/>
  <c r="S84" i="11"/>
  <c r="R84" i="11"/>
  <c r="Q84" i="11"/>
  <c r="P84" i="11"/>
  <c r="O84" i="11"/>
  <c r="N84" i="11"/>
  <c r="M84" i="11"/>
  <c r="L84" i="11"/>
  <c r="K84" i="11"/>
  <c r="J84" i="11"/>
  <c r="I84" i="11"/>
  <c r="H84" i="11"/>
  <c r="G84" i="11"/>
  <c r="F84" i="11"/>
  <c r="E84" i="11"/>
  <c r="D84" i="11"/>
  <c r="C84" i="11"/>
  <c r="B84" i="11"/>
  <c r="A84" i="11"/>
  <c r="AF83" i="11"/>
  <c r="AE83" i="11"/>
  <c r="AD83" i="11"/>
  <c r="AC83" i="11"/>
  <c r="AB83" i="11"/>
  <c r="AA83" i="11"/>
  <c r="Z83" i="11"/>
  <c r="Y83" i="11"/>
  <c r="X83" i="11"/>
  <c r="W83" i="11"/>
  <c r="V83" i="11"/>
  <c r="U83" i="11"/>
  <c r="T83" i="11"/>
  <c r="S83" i="11"/>
  <c r="R83" i="11"/>
  <c r="Q83" i="11"/>
  <c r="P83" i="11"/>
  <c r="O83" i="11"/>
  <c r="N83" i="11"/>
  <c r="M83" i="11"/>
  <c r="L83" i="11"/>
  <c r="K83" i="11"/>
  <c r="J83" i="11"/>
  <c r="I83" i="11"/>
  <c r="H83" i="11"/>
  <c r="G83" i="11"/>
  <c r="F83" i="11"/>
  <c r="E83" i="11"/>
  <c r="D83" i="11"/>
  <c r="C83" i="11"/>
  <c r="B83" i="11"/>
  <c r="A83" i="11"/>
  <c r="AF82" i="11"/>
  <c r="AE82" i="11"/>
  <c r="AD82" i="11"/>
  <c r="AC82" i="11"/>
  <c r="AB82" i="11"/>
  <c r="AA82" i="11"/>
  <c r="Z82" i="11"/>
  <c r="Y82" i="11"/>
  <c r="X82" i="11"/>
  <c r="W82" i="11"/>
  <c r="V82" i="11"/>
  <c r="U82" i="11"/>
  <c r="T82" i="11"/>
  <c r="S82" i="11"/>
  <c r="R82" i="11"/>
  <c r="Q82" i="11"/>
  <c r="P82" i="11"/>
  <c r="O82" i="11"/>
  <c r="N82" i="11"/>
  <c r="M82" i="11"/>
  <c r="L82" i="11"/>
  <c r="K82" i="11"/>
  <c r="J82" i="11"/>
  <c r="I82" i="11"/>
  <c r="H82" i="11"/>
  <c r="G82" i="11"/>
  <c r="F82" i="11"/>
  <c r="E82" i="11"/>
  <c r="D82" i="11"/>
  <c r="C82" i="11"/>
  <c r="B82" i="11"/>
  <c r="A82" i="11"/>
  <c r="AF81" i="11"/>
  <c r="AE81" i="11"/>
  <c r="AD81" i="11"/>
  <c r="AC81" i="11"/>
  <c r="AB81" i="11"/>
  <c r="AA81" i="11"/>
  <c r="Z81" i="11"/>
  <c r="Y81" i="11"/>
  <c r="X81" i="11"/>
  <c r="W81" i="11"/>
  <c r="V81" i="11"/>
  <c r="U81" i="11"/>
  <c r="T81" i="11"/>
  <c r="S81" i="11"/>
  <c r="R81" i="11"/>
  <c r="Q81" i="11"/>
  <c r="P81" i="11"/>
  <c r="O81" i="11"/>
  <c r="N81" i="11"/>
  <c r="M81" i="11"/>
  <c r="L81" i="11"/>
  <c r="K81" i="11"/>
  <c r="J81" i="11"/>
  <c r="I81" i="11"/>
  <c r="H81" i="11"/>
  <c r="G81" i="11"/>
  <c r="F81" i="11"/>
  <c r="E81" i="11"/>
  <c r="D81" i="11"/>
  <c r="C81" i="11"/>
  <c r="B81" i="11"/>
  <c r="A81" i="11"/>
  <c r="AF80" i="11"/>
  <c r="AE80" i="11"/>
  <c r="AD80" i="11"/>
  <c r="AC80" i="11"/>
  <c r="AB80" i="11"/>
  <c r="AA80" i="11"/>
  <c r="Z80" i="11"/>
  <c r="Y80" i="11"/>
  <c r="X80" i="11"/>
  <c r="W80" i="11"/>
  <c r="V80" i="11"/>
  <c r="U80" i="11"/>
  <c r="T80" i="11"/>
  <c r="S80" i="11"/>
  <c r="R80" i="11"/>
  <c r="Q80" i="11"/>
  <c r="P80" i="11"/>
  <c r="O80" i="11"/>
  <c r="N80" i="11"/>
  <c r="M80" i="11"/>
  <c r="L80" i="11"/>
  <c r="K80" i="11"/>
  <c r="J80" i="11"/>
  <c r="I80" i="11"/>
  <c r="H80" i="11"/>
  <c r="G80" i="11"/>
  <c r="F80" i="11"/>
  <c r="E80" i="11"/>
  <c r="D80" i="11"/>
  <c r="C80" i="11"/>
  <c r="B80" i="11"/>
  <c r="A80" i="11"/>
  <c r="AF79" i="11"/>
  <c r="AE79" i="11"/>
  <c r="AD79" i="11"/>
  <c r="AC79" i="11"/>
  <c r="AB79" i="11"/>
  <c r="AA79" i="11"/>
  <c r="Z79" i="11"/>
  <c r="Y79" i="11"/>
  <c r="X79" i="11"/>
  <c r="W79" i="11"/>
  <c r="V79" i="11"/>
  <c r="U79" i="11"/>
  <c r="T79" i="11"/>
  <c r="S79" i="11"/>
  <c r="R79" i="11"/>
  <c r="Q79" i="11"/>
  <c r="P79" i="11"/>
  <c r="O79" i="11"/>
  <c r="N79" i="11"/>
  <c r="M79" i="11"/>
  <c r="L79" i="11"/>
  <c r="K79" i="11"/>
  <c r="J79" i="11"/>
  <c r="I79" i="11"/>
  <c r="H79" i="11"/>
  <c r="G79" i="11"/>
  <c r="F79" i="11"/>
  <c r="E79" i="11"/>
  <c r="D79" i="11"/>
  <c r="C79" i="11"/>
  <c r="B79" i="11"/>
  <c r="A79" i="11"/>
  <c r="AF78" i="11"/>
  <c r="AE78" i="11"/>
  <c r="AD78" i="11"/>
  <c r="AC78" i="11"/>
  <c r="AB78" i="11"/>
  <c r="AA78" i="11"/>
  <c r="Z78" i="11"/>
  <c r="Y78" i="11"/>
  <c r="X78" i="11"/>
  <c r="W78" i="11"/>
  <c r="V78" i="11"/>
  <c r="U78" i="11"/>
  <c r="T78" i="11"/>
  <c r="S78" i="11"/>
  <c r="R78" i="11"/>
  <c r="Q78" i="11"/>
  <c r="P78" i="11"/>
  <c r="O78" i="11"/>
  <c r="N78" i="11"/>
  <c r="M78" i="11"/>
  <c r="L78" i="11"/>
  <c r="K78" i="11"/>
  <c r="J78" i="11"/>
  <c r="I78" i="11"/>
  <c r="H78" i="11"/>
  <c r="G78" i="11"/>
  <c r="F78" i="11"/>
  <c r="E78" i="11"/>
  <c r="D78" i="11"/>
  <c r="C78" i="11"/>
  <c r="B78" i="11"/>
  <c r="A78" i="11"/>
  <c r="AF77" i="11"/>
  <c r="AE77" i="11"/>
  <c r="AD77" i="11"/>
  <c r="AC77" i="11"/>
  <c r="AB77" i="11"/>
  <c r="AA77" i="11"/>
  <c r="Z77" i="11"/>
  <c r="Y77" i="11"/>
  <c r="X77" i="11"/>
  <c r="W77" i="11"/>
  <c r="V77" i="11"/>
  <c r="U77" i="11"/>
  <c r="T77" i="11"/>
  <c r="S77" i="11"/>
  <c r="R77" i="11"/>
  <c r="Q77" i="11"/>
  <c r="P77" i="11"/>
  <c r="O77" i="11"/>
  <c r="N77" i="11"/>
  <c r="M77" i="11"/>
  <c r="L77" i="11"/>
  <c r="K77" i="11"/>
  <c r="J77" i="11"/>
  <c r="I77" i="11"/>
  <c r="H77" i="11"/>
  <c r="G77" i="11"/>
  <c r="F77" i="11"/>
  <c r="E77" i="11"/>
  <c r="D77" i="11"/>
  <c r="C77" i="11"/>
  <c r="B77" i="11"/>
  <c r="A77" i="11"/>
  <c r="AF76" i="11"/>
  <c r="AE76" i="11"/>
  <c r="AD76" i="11"/>
  <c r="AC76" i="11"/>
  <c r="AB76" i="11"/>
  <c r="AA76" i="11"/>
  <c r="Z76" i="11"/>
  <c r="Y76" i="11"/>
  <c r="X76" i="11"/>
  <c r="W76" i="11"/>
  <c r="V76" i="11"/>
  <c r="U76" i="11"/>
  <c r="T76" i="11"/>
  <c r="S76" i="11"/>
  <c r="R76" i="11"/>
  <c r="Q76" i="11"/>
  <c r="P76" i="11"/>
  <c r="O76" i="11"/>
  <c r="N76" i="11"/>
  <c r="M76" i="11"/>
  <c r="L76" i="11"/>
  <c r="K76" i="11"/>
  <c r="J76" i="11"/>
  <c r="I76" i="11"/>
  <c r="H76" i="11"/>
  <c r="G76" i="11"/>
  <c r="F76" i="11"/>
  <c r="E76" i="11"/>
  <c r="D76" i="11"/>
  <c r="C76" i="11"/>
  <c r="B76" i="11"/>
  <c r="A76" i="11"/>
  <c r="AF75" i="11"/>
  <c r="AE75" i="11"/>
  <c r="AD75" i="11"/>
  <c r="AC75" i="11"/>
  <c r="AB75" i="11"/>
  <c r="AA75" i="11"/>
  <c r="Z75" i="11"/>
  <c r="Y75" i="11"/>
  <c r="X75" i="11"/>
  <c r="W75" i="11"/>
  <c r="V75" i="11"/>
  <c r="U75" i="11"/>
  <c r="T75" i="11"/>
  <c r="S75" i="11"/>
  <c r="R75" i="11"/>
  <c r="Q75" i="11"/>
  <c r="P75" i="11"/>
  <c r="O75" i="11"/>
  <c r="N75" i="11"/>
  <c r="M75" i="11"/>
  <c r="L75" i="11"/>
  <c r="K75" i="11"/>
  <c r="J75" i="11"/>
  <c r="I75" i="11"/>
  <c r="H75" i="11"/>
  <c r="G75" i="11"/>
  <c r="F75" i="11"/>
  <c r="E75" i="11"/>
  <c r="D75" i="11"/>
  <c r="C75" i="11"/>
  <c r="B75" i="11"/>
  <c r="A75" i="11"/>
  <c r="AF74" i="11"/>
  <c r="AE74" i="11"/>
  <c r="AD74" i="11"/>
  <c r="AC74" i="11"/>
  <c r="AB74" i="11"/>
  <c r="AA74" i="11"/>
  <c r="Z74" i="11"/>
  <c r="Y74" i="11"/>
  <c r="X74" i="11"/>
  <c r="W74" i="11"/>
  <c r="V74" i="11"/>
  <c r="U74" i="11"/>
  <c r="T74" i="11"/>
  <c r="S74" i="11"/>
  <c r="R74" i="11"/>
  <c r="Q74" i="11"/>
  <c r="P74" i="11"/>
  <c r="O74" i="11"/>
  <c r="N74" i="11"/>
  <c r="M74" i="11"/>
  <c r="L74" i="11"/>
  <c r="K74" i="11"/>
  <c r="J74" i="11"/>
  <c r="I74" i="11"/>
  <c r="H74" i="11"/>
  <c r="G74" i="11"/>
  <c r="F74" i="11"/>
  <c r="E74" i="11"/>
  <c r="D74" i="11"/>
  <c r="C74" i="11"/>
  <c r="B74" i="11"/>
  <c r="A74" i="11"/>
  <c r="AF73" i="11"/>
  <c r="AE73" i="11"/>
  <c r="AD73" i="11"/>
  <c r="AC73" i="11"/>
  <c r="AB73" i="11"/>
  <c r="AA73" i="11"/>
  <c r="Z73" i="11"/>
  <c r="Y73" i="11"/>
  <c r="X73" i="11"/>
  <c r="W73" i="11"/>
  <c r="V73" i="11"/>
  <c r="U73" i="11"/>
  <c r="T73" i="11"/>
  <c r="S73" i="11"/>
  <c r="R73" i="11"/>
  <c r="Q73" i="11"/>
  <c r="P73" i="11"/>
  <c r="O73" i="11"/>
  <c r="N73" i="11"/>
  <c r="M73" i="11"/>
  <c r="L73" i="11"/>
  <c r="K73" i="11"/>
  <c r="J73" i="11"/>
  <c r="I73" i="11"/>
  <c r="H73" i="11"/>
  <c r="G73" i="11"/>
  <c r="F73" i="11"/>
  <c r="E73" i="11"/>
  <c r="D73" i="11"/>
  <c r="C73" i="11"/>
  <c r="B73" i="11"/>
  <c r="A73" i="11"/>
  <c r="AF72" i="11"/>
  <c r="AE72" i="11"/>
  <c r="AD72" i="11"/>
  <c r="AC72" i="11"/>
  <c r="AB72" i="11"/>
  <c r="AA72" i="11"/>
  <c r="Z72" i="11"/>
  <c r="Y72" i="11"/>
  <c r="X72" i="11"/>
  <c r="W72" i="11"/>
  <c r="V72" i="11"/>
  <c r="U72" i="11"/>
  <c r="T72" i="11"/>
  <c r="S72" i="11"/>
  <c r="R72" i="11"/>
  <c r="Q72" i="11"/>
  <c r="P72" i="11"/>
  <c r="O72" i="11"/>
  <c r="N72" i="11"/>
  <c r="M72" i="11"/>
  <c r="L72" i="11"/>
  <c r="K72" i="11"/>
  <c r="J72" i="11"/>
  <c r="I72" i="11"/>
  <c r="H72" i="11"/>
  <c r="G72" i="11"/>
  <c r="F72" i="11"/>
  <c r="E72" i="11"/>
  <c r="D72" i="11"/>
  <c r="C72" i="11"/>
  <c r="B72" i="11"/>
  <c r="A72" i="11"/>
  <c r="AF71" i="11"/>
  <c r="AE71" i="11"/>
  <c r="AD71" i="11"/>
  <c r="AC71" i="11"/>
  <c r="AB71" i="11"/>
  <c r="AA71" i="11"/>
  <c r="Z71" i="11"/>
  <c r="Y71" i="11"/>
  <c r="X71" i="11"/>
  <c r="W71" i="11"/>
  <c r="V71" i="11"/>
  <c r="U71" i="11"/>
  <c r="T71" i="11"/>
  <c r="S71" i="11"/>
  <c r="R71" i="11"/>
  <c r="Q71" i="11"/>
  <c r="P71" i="11"/>
  <c r="O71" i="11"/>
  <c r="N71" i="11"/>
  <c r="M71" i="11"/>
  <c r="L71" i="11"/>
  <c r="K71" i="11"/>
  <c r="J71" i="11"/>
  <c r="I71" i="11"/>
  <c r="H71" i="11"/>
  <c r="G71" i="11"/>
  <c r="F71" i="11"/>
  <c r="E71" i="11"/>
  <c r="D71" i="11"/>
  <c r="C71" i="11"/>
  <c r="B71" i="11"/>
  <c r="A71" i="11"/>
  <c r="AF70" i="11"/>
  <c r="AE70" i="11"/>
  <c r="AD70" i="11"/>
  <c r="AC70" i="11"/>
  <c r="AB70" i="11"/>
  <c r="AA70" i="11"/>
  <c r="Z70" i="11"/>
  <c r="Y70" i="11"/>
  <c r="X70" i="11"/>
  <c r="W70" i="11"/>
  <c r="V70" i="11"/>
  <c r="U70" i="11"/>
  <c r="T70" i="11"/>
  <c r="S70" i="11"/>
  <c r="R70" i="11"/>
  <c r="Q70" i="11"/>
  <c r="P70" i="11"/>
  <c r="O70" i="11"/>
  <c r="N70" i="11"/>
  <c r="M70" i="11"/>
  <c r="L70" i="11"/>
  <c r="K70" i="11"/>
  <c r="J70" i="11"/>
  <c r="I70" i="11"/>
  <c r="H70" i="11"/>
  <c r="G70" i="11"/>
  <c r="F70" i="11"/>
  <c r="E70" i="11"/>
  <c r="D70" i="11"/>
  <c r="C70" i="11"/>
  <c r="B70" i="11"/>
  <c r="A70" i="11"/>
  <c r="AF69" i="11"/>
  <c r="AE69" i="11"/>
  <c r="AD69" i="11"/>
  <c r="AC69" i="11"/>
  <c r="AB69" i="11"/>
  <c r="AA69" i="11"/>
  <c r="Z69" i="11"/>
  <c r="Y69" i="11"/>
  <c r="X69" i="11"/>
  <c r="W69" i="11"/>
  <c r="V69" i="11"/>
  <c r="U69" i="11"/>
  <c r="T69" i="11"/>
  <c r="S69" i="11"/>
  <c r="R69" i="11"/>
  <c r="Q69" i="11"/>
  <c r="P69" i="11"/>
  <c r="O69" i="11"/>
  <c r="N69" i="11"/>
  <c r="M69" i="11"/>
  <c r="L69" i="11"/>
  <c r="K69" i="11"/>
  <c r="J69" i="11"/>
  <c r="I69" i="11"/>
  <c r="H69" i="11"/>
  <c r="G69" i="11"/>
  <c r="F69" i="11"/>
  <c r="E69" i="11"/>
  <c r="D69" i="11"/>
  <c r="C69" i="11"/>
  <c r="B69" i="11"/>
  <c r="A69" i="11"/>
  <c r="AF68" i="11"/>
  <c r="AE68" i="11"/>
  <c r="AD68" i="11"/>
  <c r="AC68" i="11"/>
  <c r="AB68" i="11"/>
  <c r="AA68" i="11"/>
  <c r="Z68" i="11"/>
  <c r="Y68" i="11"/>
  <c r="X68" i="11"/>
  <c r="W68" i="11"/>
  <c r="V68" i="11"/>
  <c r="U68" i="11"/>
  <c r="T68" i="11"/>
  <c r="S68" i="11"/>
  <c r="R68" i="11"/>
  <c r="Q68" i="11"/>
  <c r="P68" i="11"/>
  <c r="O68" i="11"/>
  <c r="N68" i="11"/>
  <c r="M68" i="11"/>
  <c r="L68" i="11"/>
  <c r="K68" i="11"/>
  <c r="J68" i="11"/>
  <c r="I68" i="11"/>
  <c r="H68" i="11"/>
  <c r="G68" i="11"/>
  <c r="F68" i="11"/>
  <c r="E68" i="11"/>
  <c r="D68" i="11"/>
  <c r="C68" i="11"/>
  <c r="B68" i="11"/>
  <c r="A68" i="11"/>
  <c r="AF67" i="11"/>
  <c r="AE67" i="11"/>
  <c r="AD67" i="11"/>
  <c r="AC67" i="11"/>
  <c r="AB67" i="11"/>
  <c r="AA67" i="11"/>
  <c r="Z67" i="11"/>
  <c r="Y67" i="11"/>
  <c r="X67" i="11"/>
  <c r="W67" i="11"/>
  <c r="V67" i="11"/>
  <c r="U67" i="11"/>
  <c r="T67" i="11"/>
  <c r="S67" i="11"/>
  <c r="R67" i="11"/>
  <c r="Q67" i="11"/>
  <c r="P67" i="11"/>
  <c r="O67" i="11"/>
  <c r="N67" i="11"/>
  <c r="M67" i="11"/>
  <c r="L67" i="11"/>
  <c r="K67" i="11"/>
  <c r="J67" i="11"/>
  <c r="I67" i="11"/>
  <c r="H67" i="11"/>
  <c r="G67" i="11"/>
  <c r="F67" i="11"/>
  <c r="E67" i="11"/>
  <c r="D67" i="11"/>
  <c r="C67" i="11"/>
  <c r="B67" i="11"/>
  <c r="A67" i="11"/>
  <c r="AF66" i="11"/>
  <c r="AE66" i="11"/>
  <c r="AD66" i="11"/>
  <c r="AC66" i="11"/>
  <c r="AB66" i="11"/>
  <c r="AA66" i="11"/>
  <c r="Z66" i="11"/>
  <c r="Y66" i="11"/>
  <c r="X66" i="11"/>
  <c r="W66" i="11"/>
  <c r="V66" i="11"/>
  <c r="U66" i="11"/>
  <c r="T66" i="11"/>
  <c r="S66" i="11"/>
  <c r="R66" i="11"/>
  <c r="Q66" i="11"/>
  <c r="P66" i="11"/>
  <c r="O66" i="11"/>
  <c r="N66" i="11"/>
  <c r="M66" i="11"/>
  <c r="L66" i="11"/>
  <c r="K66" i="11"/>
  <c r="J66" i="11"/>
  <c r="I66" i="11"/>
  <c r="H66" i="11"/>
  <c r="G66" i="11"/>
  <c r="F66" i="11"/>
  <c r="E66" i="11"/>
  <c r="D66" i="11"/>
  <c r="C66" i="11"/>
  <c r="B66" i="11"/>
  <c r="A66" i="11"/>
  <c r="AF65" i="11"/>
  <c r="AE65" i="11"/>
  <c r="AD65" i="11"/>
  <c r="AC65" i="11"/>
  <c r="AB65" i="11"/>
  <c r="AA65" i="11"/>
  <c r="Z65" i="11"/>
  <c r="Y65" i="11"/>
  <c r="X65" i="11"/>
  <c r="W65" i="11"/>
  <c r="V65" i="11"/>
  <c r="U65" i="11"/>
  <c r="T65" i="11"/>
  <c r="S65" i="11"/>
  <c r="R65" i="11"/>
  <c r="Q65" i="11"/>
  <c r="P65" i="11"/>
  <c r="O65" i="11"/>
  <c r="N65" i="11"/>
  <c r="M65" i="11"/>
  <c r="L65" i="11"/>
  <c r="K65" i="11"/>
  <c r="J65" i="11"/>
  <c r="I65" i="11"/>
  <c r="H65" i="11"/>
  <c r="G65" i="11"/>
  <c r="F65" i="11"/>
  <c r="E65" i="11"/>
  <c r="D65" i="11"/>
  <c r="C65" i="11"/>
  <c r="B65" i="11"/>
  <c r="A65" i="11"/>
  <c r="AF64" i="11"/>
  <c r="AE64" i="11"/>
  <c r="AD64" i="11"/>
  <c r="AC64" i="11"/>
  <c r="AB64" i="11"/>
  <c r="AA64" i="11"/>
  <c r="Z64" i="11"/>
  <c r="Y64" i="11"/>
  <c r="X64" i="11"/>
  <c r="W64" i="11"/>
  <c r="V64" i="11"/>
  <c r="U64" i="11"/>
  <c r="T64" i="11"/>
  <c r="S64" i="11"/>
  <c r="R64" i="11"/>
  <c r="Q64" i="11"/>
  <c r="P64" i="11"/>
  <c r="O64" i="11"/>
  <c r="N64" i="11"/>
  <c r="M64" i="11"/>
  <c r="L64" i="11"/>
  <c r="K64" i="11"/>
  <c r="J64" i="11"/>
  <c r="I64" i="11"/>
  <c r="H64" i="11"/>
  <c r="G64" i="11"/>
  <c r="F64" i="11"/>
  <c r="E64" i="11"/>
  <c r="D64" i="11"/>
  <c r="C64" i="11"/>
  <c r="B64" i="11"/>
  <c r="A64" i="11"/>
  <c r="AF63" i="11"/>
  <c r="AE63" i="11"/>
  <c r="AD63" i="11"/>
  <c r="AC63" i="11"/>
  <c r="AB63" i="11"/>
  <c r="AA63" i="11"/>
  <c r="Z63" i="11"/>
  <c r="Y63" i="11"/>
  <c r="X63" i="11"/>
  <c r="W63" i="11"/>
  <c r="V63" i="11"/>
  <c r="U63" i="11"/>
  <c r="T63" i="11"/>
  <c r="S63" i="11"/>
  <c r="R63" i="11"/>
  <c r="Q63" i="11"/>
  <c r="P63" i="11"/>
  <c r="O63" i="11"/>
  <c r="N63" i="11"/>
  <c r="M63" i="11"/>
  <c r="L63" i="11"/>
  <c r="K63" i="11"/>
  <c r="J63" i="11"/>
  <c r="I63" i="11"/>
  <c r="H63" i="11"/>
  <c r="G63" i="11"/>
  <c r="F63" i="11"/>
  <c r="E63" i="11"/>
  <c r="D63" i="11"/>
  <c r="C63" i="11"/>
  <c r="B63" i="11"/>
  <c r="A63" i="11"/>
  <c r="AF62" i="11"/>
  <c r="AE62" i="11"/>
  <c r="AD62" i="11"/>
  <c r="AC62" i="11"/>
  <c r="AB62" i="11"/>
  <c r="AA62" i="11"/>
  <c r="Z62" i="11"/>
  <c r="Y62" i="11"/>
  <c r="X62" i="11"/>
  <c r="W62" i="11"/>
  <c r="V62" i="11"/>
  <c r="U62" i="11"/>
  <c r="T62" i="11"/>
  <c r="S62" i="11"/>
  <c r="R62" i="11"/>
  <c r="Q62" i="11"/>
  <c r="P62" i="11"/>
  <c r="O62" i="11"/>
  <c r="N62" i="11"/>
  <c r="M62" i="11"/>
  <c r="L62" i="11"/>
  <c r="K62" i="11"/>
  <c r="J62" i="11"/>
  <c r="I62" i="11"/>
  <c r="H62" i="11"/>
  <c r="G62" i="11"/>
  <c r="F62" i="11"/>
  <c r="E62" i="11"/>
  <c r="D62" i="11"/>
  <c r="C62" i="11"/>
  <c r="B62" i="11"/>
  <c r="A62" i="11"/>
  <c r="AF61" i="11"/>
  <c r="AE61" i="11"/>
  <c r="AD61" i="11"/>
  <c r="AC61" i="11"/>
  <c r="AB61" i="11"/>
  <c r="AA61" i="11"/>
  <c r="Z61" i="11"/>
  <c r="Y61" i="11"/>
  <c r="X61" i="11"/>
  <c r="W61" i="11"/>
  <c r="V61" i="11"/>
  <c r="U61" i="11"/>
  <c r="T61" i="11"/>
  <c r="S61" i="11"/>
  <c r="R61" i="11"/>
  <c r="Q61" i="11"/>
  <c r="P61" i="11"/>
  <c r="O61" i="11"/>
  <c r="N61" i="11"/>
  <c r="M61" i="11"/>
  <c r="L61" i="11"/>
  <c r="K61" i="11"/>
  <c r="J61" i="11"/>
  <c r="I61" i="11"/>
  <c r="H61" i="11"/>
  <c r="G61" i="11"/>
  <c r="F61" i="11"/>
  <c r="E61" i="11"/>
  <c r="D61" i="11"/>
  <c r="C61" i="11"/>
  <c r="B61" i="11"/>
  <c r="A61" i="11"/>
  <c r="AF60" i="11"/>
  <c r="AE60" i="11"/>
  <c r="AD60" i="11"/>
  <c r="AC60" i="11"/>
  <c r="AB60" i="11"/>
  <c r="AA60" i="11"/>
  <c r="Z60" i="11"/>
  <c r="Y60" i="11"/>
  <c r="X60" i="11"/>
  <c r="W60" i="11"/>
  <c r="V60" i="11"/>
  <c r="U60" i="11"/>
  <c r="T60" i="11"/>
  <c r="S60" i="11"/>
  <c r="R60" i="11"/>
  <c r="Q60" i="11"/>
  <c r="P60" i="11"/>
  <c r="O60" i="11"/>
  <c r="N60" i="11"/>
  <c r="M60" i="11"/>
  <c r="L60" i="11"/>
  <c r="K60" i="11"/>
  <c r="J60" i="11"/>
  <c r="I60" i="11"/>
  <c r="H60" i="11"/>
  <c r="G60" i="11"/>
  <c r="F60" i="11"/>
  <c r="E60" i="11"/>
  <c r="D60" i="11"/>
  <c r="C60" i="11"/>
  <c r="B60" i="11"/>
  <c r="A60" i="11"/>
  <c r="AF59" i="11"/>
  <c r="AE59" i="11"/>
  <c r="AD59" i="11"/>
  <c r="AC59" i="11"/>
  <c r="AB59" i="11"/>
  <c r="AA59" i="11"/>
  <c r="Z59" i="11"/>
  <c r="Y59" i="11"/>
  <c r="X59" i="11"/>
  <c r="W59" i="11"/>
  <c r="V59" i="11"/>
  <c r="U59" i="11"/>
  <c r="T59" i="11"/>
  <c r="S59" i="11"/>
  <c r="R59" i="11"/>
  <c r="Q59" i="11"/>
  <c r="P59" i="11"/>
  <c r="O59" i="11"/>
  <c r="N59" i="11"/>
  <c r="M59" i="11"/>
  <c r="L59" i="11"/>
  <c r="K59" i="11"/>
  <c r="J59" i="11"/>
  <c r="I59" i="11"/>
  <c r="H59" i="11"/>
  <c r="G59" i="11"/>
  <c r="F59" i="11"/>
  <c r="E59" i="11"/>
  <c r="D59" i="11"/>
  <c r="C59" i="11"/>
  <c r="B59" i="11"/>
  <c r="A59" i="11"/>
  <c r="AF58" i="11"/>
  <c r="AE58" i="11"/>
  <c r="AD58" i="11"/>
  <c r="AC58" i="11"/>
  <c r="AB58" i="11"/>
  <c r="AA58" i="11"/>
  <c r="Z58" i="11"/>
  <c r="Y58" i="11"/>
  <c r="X58" i="11"/>
  <c r="W58" i="11"/>
  <c r="V58" i="11"/>
  <c r="U58" i="11"/>
  <c r="T58" i="11"/>
  <c r="S58" i="11"/>
  <c r="R58" i="11"/>
  <c r="Q58" i="11"/>
  <c r="P58" i="11"/>
  <c r="O58" i="11"/>
  <c r="N58" i="11"/>
  <c r="M58" i="11"/>
  <c r="L58" i="11"/>
  <c r="K58" i="11"/>
  <c r="J58" i="11"/>
  <c r="I58" i="11"/>
  <c r="H58" i="11"/>
  <c r="G58" i="11"/>
  <c r="F58" i="11"/>
  <c r="E58" i="11"/>
  <c r="D58" i="11"/>
  <c r="C58" i="11"/>
  <c r="B58" i="11"/>
  <c r="A58" i="11"/>
  <c r="AF57" i="11"/>
  <c r="AE57" i="11"/>
  <c r="AD57" i="11"/>
  <c r="AC57" i="11"/>
  <c r="AB57" i="11"/>
  <c r="AA57" i="11"/>
  <c r="Z57" i="11"/>
  <c r="Y57" i="11"/>
  <c r="X57" i="11"/>
  <c r="W57" i="11"/>
  <c r="V57" i="11"/>
  <c r="U57" i="11"/>
  <c r="T57" i="11"/>
  <c r="S57" i="11"/>
  <c r="R57" i="11"/>
  <c r="Q57" i="11"/>
  <c r="P57" i="11"/>
  <c r="O57" i="11"/>
  <c r="N57" i="11"/>
  <c r="M57" i="11"/>
  <c r="L57" i="11"/>
  <c r="K57" i="11"/>
  <c r="J57" i="11"/>
  <c r="I57" i="11"/>
  <c r="H57" i="11"/>
  <c r="G57" i="11"/>
  <c r="F57" i="11"/>
  <c r="E57" i="11"/>
  <c r="D57" i="11"/>
  <c r="C57" i="11"/>
  <c r="B57" i="11"/>
  <c r="A57" i="11"/>
  <c r="AF56" i="11"/>
  <c r="AE56" i="11"/>
  <c r="AD56" i="11"/>
  <c r="AC56" i="11"/>
  <c r="AB56" i="11"/>
  <c r="AA56" i="11"/>
  <c r="Z56" i="11"/>
  <c r="Y56" i="11"/>
  <c r="X56" i="11"/>
  <c r="W56" i="11"/>
  <c r="V56" i="11"/>
  <c r="U56" i="11"/>
  <c r="T56" i="11"/>
  <c r="S56" i="11"/>
  <c r="R56" i="11"/>
  <c r="Q56" i="11"/>
  <c r="P56" i="11"/>
  <c r="O56" i="11"/>
  <c r="N56" i="11"/>
  <c r="M56" i="11"/>
  <c r="L56" i="11"/>
  <c r="K56" i="11"/>
  <c r="J56" i="11"/>
  <c r="I56" i="11"/>
  <c r="H56" i="11"/>
  <c r="G56" i="11"/>
  <c r="F56" i="11"/>
  <c r="E56" i="11"/>
  <c r="D56" i="11"/>
  <c r="C56" i="11"/>
  <c r="B56" i="11"/>
  <c r="A56" i="11"/>
  <c r="AF55" i="11"/>
  <c r="AE55" i="11"/>
  <c r="AD55" i="11"/>
  <c r="AC55" i="11"/>
  <c r="AB55" i="11"/>
  <c r="AA55" i="11"/>
  <c r="Z55" i="11"/>
  <c r="Y55" i="11"/>
  <c r="X55" i="11"/>
  <c r="W55" i="11"/>
  <c r="V55" i="11"/>
  <c r="U55" i="11"/>
  <c r="T55" i="11"/>
  <c r="S55" i="11"/>
  <c r="R55" i="11"/>
  <c r="Q55" i="11"/>
  <c r="P55" i="11"/>
  <c r="O55" i="11"/>
  <c r="N55" i="11"/>
  <c r="M55" i="11"/>
  <c r="L55" i="11"/>
  <c r="K55" i="11"/>
  <c r="J55" i="11"/>
  <c r="I55" i="11"/>
  <c r="H55" i="11"/>
  <c r="G55" i="11"/>
  <c r="F55" i="11"/>
  <c r="E55" i="11"/>
  <c r="D55" i="11"/>
  <c r="C55" i="11"/>
  <c r="B55" i="11"/>
  <c r="A55" i="11"/>
  <c r="AF54" i="11"/>
  <c r="AE54" i="11"/>
  <c r="AD54" i="11"/>
  <c r="AC54" i="11"/>
  <c r="AB54" i="11"/>
  <c r="AA54" i="11"/>
  <c r="Z54" i="11"/>
  <c r="Y54" i="11"/>
  <c r="X54" i="11"/>
  <c r="W54" i="11"/>
  <c r="V54" i="11"/>
  <c r="U54" i="11"/>
  <c r="T54" i="11"/>
  <c r="S54" i="11"/>
  <c r="R54" i="11"/>
  <c r="Q54" i="11"/>
  <c r="P54" i="11"/>
  <c r="O54" i="11"/>
  <c r="N54" i="11"/>
  <c r="M54" i="11"/>
  <c r="L54" i="11"/>
  <c r="K54" i="11"/>
  <c r="J54" i="11"/>
  <c r="I54" i="11"/>
  <c r="H54" i="11"/>
  <c r="G54" i="11"/>
  <c r="F54" i="11"/>
  <c r="E54" i="11"/>
  <c r="D54" i="11"/>
  <c r="C54" i="11"/>
  <c r="B54" i="11"/>
  <c r="A54" i="11"/>
  <c r="AF53" i="11"/>
  <c r="AE53" i="11"/>
  <c r="AD53" i="11"/>
  <c r="AC53" i="11"/>
  <c r="AB53" i="11"/>
  <c r="AA53" i="11"/>
  <c r="Z53" i="11"/>
  <c r="Y53" i="11"/>
  <c r="X53" i="11"/>
  <c r="W53" i="11"/>
  <c r="V53" i="11"/>
  <c r="U53" i="11"/>
  <c r="T53" i="11"/>
  <c r="S53" i="11"/>
  <c r="R53" i="11"/>
  <c r="Q53" i="11"/>
  <c r="P53" i="11"/>
  <c r="O53" i="11"/>
  <c r="N53" i="11"/>
  <c r="M53" i="11"/>
  <c r="L53" i="11"/>
  <c r="K53" i="11"/>
  <c r="J53" i="11"/>
  <c r="I53" i="11"/>
  <c r="H53" i="11"/>
  <c r="G53" i="11"/>
  <c r="F53" i="11"/>
  <c r="E53" i="11"/>
  <c r="D53" i="11"/>
  <c r="C53" i="11"/>
  <c r="B53" i="11"/>
  <c r="A53" i="11"/>
  <c r="AF52" i="11"/>
  <c r="AE52" i="11"/>
  <c r="AD52" i="11"/>
  <c r="AC52" i="11"/>
  <c r="AB52" i="11"/>
  <c r="AA52" i="11"/>
  <c r="Z52" i="11"/>
  <c r="Y52" i="11"/>
  <c r="X52" i="11"/>
  <c r="W52" i="11"/>
  <c r="V52" i="11"/>
  <c r="U52" i="11"/>
  <c r="T52" i="11"/>
  <c r="S52" i="11"/>
  <c r="R52" i="11"/>
  <c r="Q52" i="11"/>
  <c r="P52" i="11"/>
  <c r="O52" i="11"/>
  <c r="N52" i="11"/>
  <c r="M52" i="11"/>
  <c r="L52" i="11"/>
  <c r="K52" i="11"/>
  <c r="J52" i="11"/>
  <c r="I52" i="11"/>
  <c r="H52" i="11"/>
  <c r="G52" i="11"/>
  <c r="F52" i="11"/>
  <c r="E52" i="11"/>
  <c r="D52" i="11"/>
  <c r="C52" i="11"/>
  <c r="B52" i="11"/>
  <c r="A52" i="11"/>
  <c r="AF51" i="11"/>
  <c r="AE51" i="11"/>
  <c r="AD51" i="11"/>
  <c r="AC51" i="11"/>
  <c r="AB51" i="11"/>
  <c r="AA51" i="11"/>
  <c r="Z51" i="11"/>
  <c r="Y51" i="11"/>
  <c r="X51" i="11"/>
  <c r="W51" i="11"/>
  <c r="V51" i="11"/>
  <c r="U51" i="11"/>
  <c r="T51" i="11"/>
  <c r="S51" i="11"/>
  <c r="R51" i="11"/>
  <c r="Q51" i="11"/>
  <c r="P51" i="11"/>
  <c r="O51" i="11"/>
  <c r="N51" i="11"/>
  <c r="M51" i="11"/>
  <c r="L51" i="11"/>
  <c r="K51" i="11"/>
  <c r="J51" i="11"/>
  <c r="I51" i="11"/>
  <c r="H51" i="11"/>
  <c r="G51" i="11"/>
  <c r="F51" i="11"/>
  <c r="E51" i="11"/>
  <c r="D51" i="11"/>
  <c r="C51" i="11"/>
  <c r="B51" i="11"/>
  <c r="A51" i="11"/>
  <c r="AF50" i="11"/>
  <c r="AE50" i="11"/>
  <c r="AD50" i="11"/>
  <c r="AC50" i="11"/>
  <c r="AB50" i="11"/>
  <c r="AA50" i="11"/>
  <c r="Z50" i="11"/>
  <c r="Y50" i="11"/>
  <c r="X50" i="11"/>
  <c r="W50" i="11"/>
  <c r="V50" i="11"/>
  <c r="U50" i="11"/>
  <c r="T50" i="11"/>
  <c r="S50" i="11"/>
  <c r="R50" i="11"/>
  <c r="Q50" i="11"/>
  <c r="P50" i="11"/>
  <c r="O50" i="11"/>
  <c r="N50" i="11"/>
  <c r="M50" i="11"/>
  <c r="L50" i="11"/>
  <c r="K50" i="11"/>
  <c r="J50" i="11"/>
  <c r="I50" i="11"/>
  <c r="H50" i="11"/>
  <c r="G50" i="11"/>
  <c r="F50" i="11"/>
  <c r="E50" i="11"/>
  <c r="D50" i="11"/>
  <c r="C50" i="11"/>
  <c r="B50" i="11"/>
  <c r="A50" i="11"/>
  <c r="AF49" i="11"/>
  <c r="AE49" i="11"/>
  <c r="AD49" i="11"/>
  <c r="AC49" i="11"/>
  <c r="AB49" i="11"/>
  <c r="AA49" i="11"/>
  <c r="Z49" i="11"/>
  <c r="Y49" i="11"/>
  <c r="X49" i="11"/>
  <c r="W49" i="11"/>
  <c r="V49" i="11"/>
  <c r="U49" i="11"/>
  <c r="T49" i="11"/>
  <c r="S49" i="11"/>
  <c r="R49" i="11"/>
  <c r="Q49" i="11"/>
  <c r="P49" i="11"/>
  <c r="O49" i="11"/>
  <c r="N49" i="11"/>
  <c r="M49" i="11"/>
  <c r="L49" i="11"/>
  <c r="K49" i="11"/>
  <c r="J49" i="11"/>
  <c r="I49" i="11"/>
  <c r="H49" i="11"/>
  <c r="G49" i="11"/>
  <c r="F49" i="11"/>
  <c r="E49" i="11"/>
  <c r="D49" i="11"/>
  <c r="C49" i="11"/>
  <c r="B49" i="11"/>
  <c r="A49" i="11"/>
  <c r="AF48" i="11"/>
  <c r="AE48" i="11"/>
  <c r="AD48" i="11"/>
  <c r="AC48" i="11"/>
  <c r="AB48" i="11"/>
  <c r="AA48" i="11"/>
  <c r="Z48" i="11"/>
  <c r="Y48" i="11"/>
  <c r="X48" i="11"/>
  <c r="W48" i="11"/>
  <c r="V48" i="11"/>
  <c r="U48" i="11"/>
  <c r="T48" i="11"/>
  <c r="S48" i="11"/>
  <c r="R48" i="11"/>
  <c r="Q48" i="11"/>
  <c r="P48" i="11"/>
  <c r="O48" i="11"/>
  <c r="N48" i="11"/>
  <c r="M48" i="11"/>
  <c r="L48" i="11"/>
  <c r="K48" i="11"/>
  <c r="J48" i="11"/>
  <c r="I48" i="11"/>
  <c r="H48" i="11"/>
  <c r="G48" i="11"/>
  <c r="F48" i="11"/>
  <c r="E48" i="11"/>
  <c r="D48" i="11"/>
  <c r="C48" i="11"/>
  <c r="B48" i="11"/>
  <c r="A48" i="11"/>
  <c r="AF47" i="11"/>
  <c r="AE47" i="11"/>
  <c r="AD47" i="11"/>
  <c r="AC47" i="11"/>
  <c r="AB47" i="11"/>
  <c r="AA47" i="11"/>
  <c r="Z47" i="11"/>
  <c r="Y47" i="11"/>
  <c r="X47" i="11"/>
  <c r="W47" i="11"/>
  <c r="V47" i="11"/>
  <c r="U47" i="11"/>
  <c r="T47" i="11"/>
  <c r="S47" i="11"/>
  <c r="R47" i="11"/>
  <c r="Q47" i="11"/>
  <c r="P47" i="11"/>
  <c r="O47" i="11"/>
  <c r="N47" i="11"/>
  <c r="M47" i="11"/>
  <c r="L47" i="11"/>
  <c r="K47" i="11"/>
  <c r="J47" i="11"/>
  <c r="I47" i="11"/>
  <c r="H47" i="11"/>
  <c r="G47" i="11"/>
  <c r="F47" i="11"/>
  <c r="E47" i="11"/>
  <c r="D47" i="11"/>
  <c r="C47" i="11"/>
  <c r="B47" i="11"/>
  <c r="A47" i="11"/>
  <c r="AF46" i="11"/>
  <c r="AE46" i="11"/>
  <c r="AD46" i="11"/>
  <c r="AC46" i="11"/>
  <c r="AB46" i="11"/>
  <c r="AA46" i="11"/>
  <c r="Z46" i="11"/>
  <c r="Y46" i="11"/>
  <c r="X46" i="11"/>
  <c r="W46" i="11"/>
  <c r="V46" i="11"/>
  <c r="U46" i="11"/>
  <c r="T46" i="11"/>
  <c r="S46" i="11"/>
  <c r="R46" i="11"/>
  <c r="Q46" i="11"/>
  <c r="P46" i="11"/>
  <c r="O46" i="11"/>
  <c r="N46" i="11"/>
  <c r="M46" i="11"/>
  <c r="L46" i="11"/>
  <c r="K46" i="11"/>
  <c r="J46" i="11"/>
  <c r="I46" i="11"/>
  <c r="H46" i="11"/>
  <c r="G46" i="11"/>
  <c r="F46" i="11"/>
  <c r="E46" i="11"/>
  <c r="D46" i="11"/>
  <c r="C46" i="11"/>
  <c r="B46" i="11"/>
  <c r="A46" i="11"/>
  <c r="AF45" i="11"/>
  <c r="AE45" i="11"/>
  <c r="AD45" i="11"/>
  <c r="AC45" i="11"/>
  <c r="AB45" i="11"/>
  <c r="AA45" i="11"/>
  <c r="Z45" i="11"/>
  <c r="Y45" i="11"/>
  <c r="X45" i="11"/>
  <c r="W45" i="11"/>
  <c r="V45" i="11"/>
  <c r="U45" i="11"/>
  <c r="T45" i="11"/>
  <c r="S45" i="11"/>
  <c r="R45" i="11"/>
  <c r="Q45" i="11"/>
  <c r="P45" i="11"/>
  <c r="O45" i="11"/>
  <c r="N45" i="11"/>
  <c r="M45" i="11"/>
  <c r="L45" i="11"/>
  <c r="K45" i="11"/>
  <c r="J45" i="11"/>
  <c r="I45" i="11"/>
  <c r="H45" i="11"/>
  <c r="G45" i="11"/>
  <c r="F45" i="11"/>
  <c r="E45" i="11"/>
  <c r="D45" i="11"/>
  <c r="C45" i="11"/>
  <c r="B45" i="11"/>
  <c r="A45" i="11"/>
  <c r="AF44" i="11"/>
  <c r="AE44" i="11"/>
  <c r="AD44" i="11"/>
  <c r="AC44" i="11"/>
  <c r="AB44" i="11"/>
  <c r="AA44" i="11"/>
  <c r="Z44" i="11"/>
  <c r="Y44" i="11"/>
  <c r="X44" i="11"/>
  <c r="W44" i="11"/>
  <c r="V44" i="11"/>
  <c r="U44" i="11"/>
  <c r="T44" i="11"/>
  <c r="S44" i="11"/>
  <c r="R44" i="11"/>
  <c r="Q44" i="11"/>
  <c r="P44" i="11"/>
  <c r="O44" i="11"/>
  <c r="N44" i="11"/>
  <c r="M44" i="11"/>
  <c r="L44" i="11"/>
  <c r="K44" i="11"/>
  <c r="J44" i="11"/>
  <c r="I44" i="11"/>
  <c r="H44" i="11"/>
  <c r="G44" i="11"/>
  <c r="F44" i="11"/>
  <c r="E44" i="11"/>
  <c r="D44" i="11"/>
  <c r="C44" i="11"/>
  <c r="B44" i="11"/>
  <c r="A44" i="11"/>
  <c r="AF43" i="11"/>
  <c r="AE43" i="11"/>
  <c r="AD43" i="11"/>
  <c r="AC43" i="11"/>
  <c r="AB43" i="11"/>
  <c r="AA43" i="11"/>
  <c r="Z43" i="11"/>
  <c r="Y43" i="11"/>
  <c r="X43" i="11"/>
  <c r="W43" i="11"/>
  <c r="V43" i="11"/>
  <c r="U43" i="11"/>
  <c r="T43" i="11"/>
  <c r="S43" i="11"/>
  <c r="R43" i="11"/>
  <c r="Q43" i="11"/>
  <c r="P43" i="11"/>
  <c r="O43" i="11"/>
  <c r="N43" i="11"/>
  <c r="M43" i="11"/>
  <c r="L43" i="11"/>
  <c r="K43" i="11"/>
  <c r="J43" i="11"/>
  <c r="I43" i="11"/>
  <c r="H43" i="11"/>
  <c r="G43" i="11"/>
  <c r="F43" i="11"/>
  <c r="E43" i="11"/>
  <c r="D43" i="11"/>
  <c r="C43" i="11"/>
  <c r="B43" i="11"/>
  <c r="A43" i="11"/>
  <c r="AF42" i="11"/>
  <c r="AE42" i="11"/>
  <c r="AD42" i="11"/>
  <c r="AC42" i="11"/>
  <c r="AB42" i="11"/>
  <c r="AA42" i="11"/>
  <c r="Z42" i="11"/>
  <c r="Y42" i="11"/>
  <c r="X42" i="11"/>
  <c r="W42" i="11"/>
  <c r="V42" i="11"/>
  <c r="U42" i="11"/>
  <c r="T42" i="11"/>
  <c r="S42" i="11"/>
  <c r="R42" i="11"/>
  <c r="Q42" i="11"/>
  <c r="P42" i="11"/>
  <c r="O42" i="11"/>
  <c r="N42" i="11"/>
  <c r="M42" i="11"/>
  <c r="L42" i="11"/>
  <c r="K42" i="11"/>
  <c r="J42" i="11"/>
  <c r="I42" i="11"/>
  <c r="H42" i="11"/>
  <c r="G42" i="11"/>
  <c r="F42" i="11"/>
  <c r="E42" i="11"/>
  <c r="D42" i="11"/>
  <c r="C42" i="11"/>
  <c r="B42" i="11"/>
  <c r="A42" i="11"/>
  <c r="AF41" i="11"/>
  <c r="AE41" i="11"/>
  <c r="AD41" i="11"/>
  <c r="AC41" i="11"/>
  <c r="AB41" i="11"/>
  <c r="AA41" i="11"/>
  <c r="Z41" i="11"/>
  <c r="Y41" i="11"/>
  <c r="X41" i="11"/>
  <c r="W41" i="11"/>
  <c r="V41" i="11"/>
  <c r="U41" i="11"/>
  <c r="T41" i="11"/>
  <c r="S41" i="11"/>
  <c r="R41" i="11"/>
  <c r="Q41" i="11"/>
  <c r="P41" i="11"/>
  <c r="O41" i="11"/>
  <c r="N41" i="11"/>
  <c r="M41" i="11"/>
  <c r="L41" i="11"/>
  <c r="K41" i="11"/>
  <c r="J41" i="11"/>
  <c r="I41" i="11"/>
  <c r="H41" i="11"/>
  <c r="G41" i="11"/>
  <c r="F41" i="11"/>
  <c r="E41" i="11"/>
  <c r="D41" i="11"/>
  <c r="C41" i="11"/>
  <c r="B41" i="11"/>
  <c r="A41" i="11"/>
  <c r="AF40" i="11"/>
  <c r="AE40" i="11"/>
  <c r="AD40" i="11"/>
  <c r="AC40" i="11"/>
  <c r="AB40" i="11"/>
  <c r="AA40" i="11"/>
  <c r="Z40" i="11"/>
  <c r="Y40" i="11"/>
  <c r="X40" i="11"/>
  <c r="W40" i="11"/>
  <c r="V40" i="11"/>
  <c r="U40" i="11"/>
  <c r="T40" i="11"/>
  <c r="S40" i="11"/>
  <c r="R40" i="11"/>
  <c r="Q40" i="11"/>
  <c r="P40" i="11"/>
  <c r="O40" i="11"/>
  <c r="N40" i="11"/>
  <c r="M40" i="11"/>
  <c r="L40" i="11"/>
  <c r="K40" i="11"/>
  <c r="J40" i="11"/>
  <c r="I40" i="11"/>
  <c r="H40" i="11"/>
  <c r="G40" i="11"/>
  <c r="F40" i="11"/>
  <c r="E40" i="11"/>
  <c r="D40" i="11"/>
  <c r="C40" i="11"/>
  <c r="B40" i="11"/>
  <c r="A40" i="11"/>
  <c r="AF39" i="11"/>
  <c r="AE39" i="11"/>
  <c r="AD39" i="11"/>
  <c r="AC39" i="11"/>
  <c r="AB39" i="11"/>
  <c r="AA39" i="11"/>
  <c r="Z39" i="11"/>
  <c r="Y39" i="11"/>
  <c r="X39" i="11"/>
  <c r="W39" i="11"/>
  <c r="V39" i="11"/>
  <c r="U39" i="11"/>
  <c r="T39" i="11"/>
  <c r="S39" i="11"/>
  <c r="R39" i="11"/>
  <c r="Q39" i="11"/>
  <c r="P39" i="11"/>
  <c r="O39" i="11"/>
  <c r="N39" i="11"/>
  <c r="M39" i="11"/>
  <c r="L39" i="11"/>
  <c r="K39" i="11"/>
  <c r="J39" i="11"/>
  <c r="I39" i="11"/>
  <c r="H39" i="11"/>
  <c r="G39" i="11"/>
  <c r="F39" i="11"/>
  <c r="E39" i="11"/>
  <c r="D39" i="11"/>
  <c r="C39" i="11"/>
  <c r="B39" i="11"/>
  <c r="A39" i="11"/>
  <c r="AF38" i="11"/>
  <c r="AE38" i="11"/>
  <c r="AD38" i="11"/>
  <c r="AC38" i="11"/>
  <c r="AB38" i="11"/>
  <c r="AA38" i="11"/>
  <c r="Z38" i="11"/>
  <c r="Y38" i="11"/>
  <c r="X38" i="11"/>
  <c r="W38" i="11"/>
  <c r="V38" i="11"/>
  <c r="U38" i="11"/>
  <c r="T38" i="11"/>
  <c r="S38" i="11"/>
  <c r="R38" i="11"/>
  <c r="Q38" i="11"/>
  <c r="P38" i="11"/>
  <c r="O38" i="11"/>
  <c r="N38" i="11"/>
  <c r="M38" i="11"/>
  <c r="L38" i="11"/>
  <c r="K38" i="11"/>
  <c r="J38" i="11"/>
  <c r="I38" i="11"/>
  <c r="H38" i="11"/>
  <c r="G38" i="11"/>
  <c r="F38" i="11"/>
  <c r="E38" i="11"/>
  <c r="D38" i="11"/>
  <c r="C38" i="11"/>
  <c r="B38" i="11"/>
  <c r="A38" i="11"/>
  <c r="AF37" i="11"/>
  <c r="AE37" i="11"/>
  <c r="AD37" i="11"/>
  <c r="AC37" i="11"/>
  <c r="AB37" i="11"/>
  <c r="AA37" i="11"/>
  <c r="Z37" i="11"/>
  <c r="Y37" i="11"/>
  <c r="X37" i="11"/>
  <c r="W37" i="11"/>
  <c r="V37" i="11"/>
  <c r="U37" i="11"/>
  <c r="T37" i="11"/>
  <c r="S37" i="11"/>
  <c r="R37" i="11"/>
  <c r="Q37" i="11"/>
  <c r="P37" i="11"/>
  <c r="O37" i="11"/>
  <c r="N37" i="11"/>
  <c r="M37" i="11"/>
  <c r="L37" i="11"/>
  <c r="K37" i="11"/>
  <c r="J37" i="11"/>
  <c r="I37" i="11"/>
  <c r="H37" i="11"/>
  <c r="G37" i="11"/>
  <c r="F37" i="11"/>
  <c r="E37" i="11"/>
  <c r="D37" i="11"/>
  <c r="C37" i="11"/>
  <c r="B37" i="11"/>
  <c r="A37" i="11"/>
  <c r="AF36" i="11"/>
  <c r="AE36" i="11"/>
  <c r="AD36" i="11"/>
  <c r="AC36" i="11"/>
  <c r="AB36" i="11"/>
  <c r="AA36" i="11"/>
  <c r="Z36" i="11"/>
  <c r="Y36" i="11"/>
  <c r="X36" i="11"/>
  <c r="W36" i="11"/>
  <c r="V36" i="11"/>
  <c r="U36" i="11"/>
  <c r="T36" i="11"/>
  <c r="S36" i="11"/>
  <c r="R36" i="11"/>
  <c r="Q36" i="11"/>
  <c r="P36" i="11"/>
  <c r="O36" i="11"/>
  <c r="N36" i="11"/>
  <c r="M36" i="11"/>
  <c r="L36" i="11"/>
  <c r="K36" i="11"/>
  <c r="J36" i="11"/>
  <c r="I36" i="11"/>
  <c r="H36" i="11"/>
  <c r="G36" i="11"/>
  <c r="F36" i="11"/>
  <c r="E36" i="11"/>
  <c r="D36" i="11"/>
  <c r="C36" i="11"/>
  <c r="B36" i="11"/>
  <c r="A36" i="11"/>
  <c r="AF35" i="11"/>
  <c r="AE35" i="11"/>
  <c r="AD35" i="11"/>
  <c r="AC35" i="11"/>
  <c r="AB35" i="11"/>
  <c r="AA35" i="11"/>
  <c r="Z35" i="11"/>
  <c r="Y35" i="11"/>
  <c r="X35" i="11"/>
  <c r="W35" i="11"/>
  <c r="V35" i="11"/>
  <c r="U35" i="11"/>
  <c r="T35" i="11"/>
  <c r="S35" i="11"/>
  <c r="R35" i="11"/>
  <c r="Q35" i="11"/>
  <c r="P35" i="11"/>
  <c r="O35" i="11"/>
  <c r="N35" i="11"/>
  <c r="M35" i="11"/>
  <c r="L35" i="11"/>
  <c r="K35" i="11"/>
  <c r="J35" i="11"/>
  <c r="I35" i="11"/>
  <c r="H35" i="11"/>
  <c r="G35" i="11"/>
  <c r="F35" i="11"/>
  <c r="E35" i="11"/>
  <c r="D35" i="11"/>
  <c r="C35" i="11"/>
  <c r="B35" i="11"/>
  <c r="A35" i="11"/>
  <c r="AF34" i="11"/>
  <c r="AE34" i="11"/>
  <c r="AD34" i="11"/>
  <c r="AC34" i="11"/>
  <c r="AB34" i="11"/>
  <c r="AA34" i="11"/>
  <c r="Z34" i="11"/>
  <c r="Y34" i="11"/>
  <c r="X34" i="11"/>
  <c r="W34" i="11"/>
  <c r="V34" i="11"/>
  <c r="U34" i="11"/>
  <c r="T34" i="11"/>
  <c r="S34" i="11"/>
  <c r="R34" i="11"/>
  <c r="Q34" i="11"/>
  <c r="P34" i="11"/>
  <c r="O34" i="11"/>
  <c r="N34" i="11"/>
  <c r="M34" i="11"/>
  <c r="L34" i="11"/>
  <c r="K34" i="11"/>
  <c r="J34" i="11"/>
  <c r="I34" i="11"/>
  <c r="H34" i="11"/>
  <c r="G34" i="11"/>
  <c r="F34" i="11"/>
  <c r="E34" i="11"/>
  <c r="D34" i="11"/>
  <c r="C34" i="11"/>
  <c r="B34" i="11"/>
  <c r="A34" i="11"/>
  <c r="AF33" i="11"/>
  <c r="AE33" i="11"/>
  <c r="AD33" i="11"/>
  <c r="AC33" i="11"/>
  <c r="AB33" i="11"/>
  <c r="AA33" i="11"/>
  <c r="Z33" i="11"/>
  <c r="Y33" i="11"/>
  <c r="X33" i="11"/>
  <c r="W33" i="11"/>
  <c r="V33" i="11"/>
  <c r="U33" i="11"/>
  <c r="T33" i="11"/>
  <c r="S33" i="11"/>
  <c r="R33" i="11"/>
  <c r="Q33" i="11"/>
  <c r="P33" i="11"/>
  <c r="O33" i="11"/>
  <c r="N33" i="11"/>
  <c r="M33" i="11"/>
  <c r="L33" i="11"/>
  <c r="K33" i="11"/>
  <c r="J33" i="11"/>
  <c r="I33" i="11"/>
  <c r="H33" i="11"/>
  <c r="G33" i="11"/>
  <c r="F33" i="11"/>
  <c r="E33" i="11"/>
  <c r="D33" i="11"/>
  <c r="C33" i="11"/>
  <c r="B33" i="11"/>
  <c r="A33"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G32" i="11"/>
  <c r="F32" i="11"/>
  <c r="E32" i="11"/>
  <c r="D32" i="11"/>
  <c r="C32" i="11"/>
  <c r="B32" i="11"/>
  <c r="A32" i="11"/>
  <c r="AF31" i="11"/>
  <c r="AE31" i="11"/>
  <c r="AD31" i="11"/>
  <c r="AC31" i="11"/>
  <c r="AB31" i="11"/>
  <c r="AA31" i="11"/>
  <c r="Z31" i="11"/>
  <c r="Y31" i="11"/>
  <c r="X31" i="11"/>
  <c r="W31" i="11"/>
  <c r="V31" i="11"/>
  <c r="U31" i="11"/>
  <c r="T31" i="11"/>
  <c r="S31" i="11"/>
  <c r="R31" i="11"/>
  <c r="Q31" i="11"/>
  <c r="P31" i="11"/>
  <c r="O31" i="11"/>
  <c r="N31" i="11"/>
  <c r="M31" i="11"/>
  <c r="L31" i="11"/>
  <c r="K31" i="11"/>
  <c r="J31" i="11"/>
  <c r="I31" i="11"/>
  <c r="H31" i="11"/>
  <c r="G31" i="11"/>
  <c r="F31" i="11"/>
  <c r="E31" i="11"/>
  <c r="D31" i="11"/>
  <c r="C31" i="11"/>
  <c r="B31" i="11"/>
  <c r="A31" i="11"/>
  <c r="AF30" i="11"/>
  <c r="AE30" i="11"/>
  <c r="AD30" i="11"/>
  <c r="AC30" i="11"/>
  <c r="AB30" i="11"/>
  <c r="AA30" i="11"/>
  <c r="Z30" i="11"/>
  <c r="Y30" i="11"/>
  <c r="X30" i="11"/>
  <c r="W30" i="11"/>
  <c r="V30" i="11"/>
  <c r="U30" i="11"/>
  <c r="T30" i="11"/>
  <c r="S30" i="11"/>
  <c r="R30" i="11"/>
  <c r="Q30" i="11"/>
  <c r="P30" i="11"/>
  <c r="O30" i="11"/>
  <c r="N30" i="11"/>
  <c r="M30" i="11"/>
  <c r="L30" i="11"/>
  <c r="K30" i="11"/>
  <c r="J30" i="11"/>
  <c r="I30" i="11"/>
  <c r="H30" i="11"/>
  <c r="G30" i="11"/>
  <c r="F30" i="11"/>
  <c r="E30" i="11"/>
  <c r="D30" i="11"/>
  <c r="C30" i="11"/>
  <c r="B30" i="11"/>
  <c r="A30" i="11"/>
  <c r="AF29" i="11"/>
  <c r="AE29" i="11"/>
  <c r="AD29" i="11"/>
  <c r="AC29" i="11"/>
  <c r="AB29" i="11"/>
  <c r="AA29" i="11"/>
  <c r="Z29" i="11"/>
  <c r="Y29" i="11"/>
  <c r="X29" i="11"/>
  <c r="W29" i="11"/>
  <c r="V29" i="11"/>
  <c r="U29" i="11"/>
  <c r="T29" i="11"/>
  <c r="S29" i="11"/>
  <c r="R29" i="11"/>
  <c r="Q29" i="11"/>
  <c r="P29" i="11"/>
  <c r="O29" i="11"/>
  <c r="N29" i="11"/>
  <c r="M29" i="11"/>
  <c r="L29" i="11"/>
  <c r="K29" i="11"/>
  <c r="J29" i="11"/>
  <c r="I29" i="11"/>
  <c r="H29" i="11"/>
  <c r="G29" i="11"/>
  <c r="F29" i="11"/>
  <c r="E29" i="11"/>
  <c r="D29" i="11"/>
  <c r="C29" i="11"/>
  <c r="B29" i="11"/>
  <c r="A29" i="11"/>
  <c r="AF28" i="11"/>
  <c r="AE28" i="11"/>
  <c r="AD28" i="11"/>
  <c r="AC28" i="11"/>
  <c r="AB28" i="11"/>
  <c r="AA28" i="11"/>
  <c r="Z28" i="11"/>
  <c r="Y28" i="11"/>
  <c r="X28" i="11"/>
  <c r="W28" i="11"/>
  <c r="V28" i="11"/>
  <c r="U28" i="11"/>
  <c r="T28" i="11"/>
  <c r="S28" i="11"/>
  <c r="R28" i="11"/>
  <c r="Q28" i="11"/>
  <c r="P28" i="11"/>
  <c r="O28" i="11"/>
  <c r="N28" i="11"/>
  <c r="M28" i="11"/>
  <c r="L28" i="11"/>
  <c r="K28" i="11"/>
  <c r="J28" i="11"/>
  <c r="I28" i="11"/>
  <c r="H28" i="11"/>
  <c r="G28" i="11"/>
  <c r="F28" i="11"/>
  <c r="E28" i="11"/>
  <c r="D28" i="11"/>
  <c r="C28" i="11"/>
  <c r="B28" i="11"/>
  <c r="A28"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AF23" i="11"/>
  <c r="AE23" i="11"/>
  <c r="AD23" i="11"/>
  <c r="AC23" i="11"/>
  <c r="AB23" i="11"/>
  <c r="AA23" i="11"/>
  <c r="Z23" i="11"/>
  <c r="Y23" i="11"/>
  <c r="X23" i="11"/>
  <c r="W23" i="11"/>
  <c r="V23" i="11"/>
  <c r="U23" i="11"/>
  <c r="T23" i="11"/>
  <c r="S23" i="11"/>
  <c r="R23" i="11"/>
  <c r="Q23" i="11"/>
  <c r="P23" i="11"/>
  <c r="O23" i="11"/>
  <c r="N23" i="11"/>
  <c r="M23" i="11"/>
  <c r="L23" i="11"/>
  <c r="K23" i="11"/>
  <c r="J23" i="11"/>
  <c r="I23" i="11"/>
  <c r="H23" i="11"/>
  <c r="G23" i="11"/>
  <c r="F23" i="11"/>
  <c r="E23" i="11"/>
  <c r="D23" i="11"/>
  <c r="C23" i="11"/>
  <c r="B23" i="11"/>
  <c r="A23"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G22" i="11"/>
  <c r="F22" i="11"/>
  <c r="E22" i="11"/>
  <c r="D22" i="11"/>
  <c r="C22" i="11"/>
  <c r="B22" i="11"/>
  <c r="A22" i="11"/>
  <c r="AF21" i="11"/>
  <c r="AE21" i="11"/>
  <c r="AD21" i="11"/>
  <c r="AC21" i="11"/>
  <c r="AB21" i="11"/>
  <c r="AA21" i="11"/>
  <c r="Z21" i="11"/>
  <c r="Y21" i="11"/>
  <c r="X21" i="11"/>
  <c r="W21" i="11"/>
  <c r="V21" i="11"/>
  <c r="U21" i="11"/>
  <c r="T21" i="11"/>
  <c r="S21" i="11"/>
  <c r="R21" i="11"/>
  <c r="Q21" i="11"/>
  <c r="P21" i="11"/>
  <c r="O21" i="11"/>
  <c r="N21" i="11"/>
  <c r="M21" i="11"/>
  <c r="L21" i="11"/>
  <c r="K21" i="11"/>
  <c r="J21" i="11"/>
  <c r="I21" i="11"/>
  <c r="H21" i="11"/>
  <c r="G21" i="11"/>
  <c r="F21" i="11"/>
  <c r="E21" i="11"/>
  <c r="D21" i="11"/>
  <c r="C21" i="11"/>
  <c r="B21" i="11"/>
  <c r="A21" i="11"/>
  <c r="AF20" i="11"/>
  <c r="AE20" i="11"/>
  <c r="AD20" i="11"/>
  <c r="AC20" i="11"/>
  <c r="AB20" i="11"/>
  <c r="AA20" i="11"/>
  <c r="Z20" i="11"/>
  <c r="Y20" i="11"/>
  <c r="X20" i="11"/>
  <c r="W20" i="11"/>
  <c r="V20" i="11"/>
  <c r="U20" i="11"/>
  <c r="T20" i="11"/>
  <c r="S20" i="11"/>
  <c r="R20" i="11"/>
  <c r="Q20" i="11"/>
  <c r="P20" i="11"/>
  <c r="O20" i="11"/>
  <c r="N20" i="11"/>
  <c r="M20" i="11"/>
  <c r="L20" i="11"/>
  <c r="K20" i="11"/>
  <c r="J20" i="11"/>
  <c r="I20" i="11"/>
  <c r="H20" i="11"/>
  <c r="G20" i="11"/>
  <c r="F20" i="11"/>
  <c r="E20" i="11"/>
  <c r="D20" i="11"/>
  <c r="C20" i="11"/>
  <c r="B20" i="11"/>
  <c r="A20" i="11"/>
  <c r="AF19" i="11"/>
  <c r="AE19" i="11"/>
  <c r="AD19" i="11"/>
  <c r="AC19" i="11"/>
  <c r="AB19" i="11"/>
  <c r="AA19" i="11"/>
  <c r="Z19" i="11"/>
  <c r="Y19" i="11"/>
  <c r="X19" i="11"/>
  <c r="W19" i="11"/>
  <c r="V19" i="11"/>
  <c r="U19" i="11"/>
  <c r="T19" i="11"/>
  <c r="S19" i="11"/>
  <c r="R19" i="11"/>
  <c r="Q19" i="11"/>
  <c r="P19" i="11"/>
  <c r="O19" i="11"/>
  <c r="N19" i="11"/>
  <c r="M19" i="11"/>
  <c r="L19" i="11"/>
  <c r="K19" i="11"/>
  <c r="J19" i="11"/>
  <c r="I19" i="11"/>
  <c r="H19" i="11"/>
  <c r="G19" i="11"/>
  <c r="F19" i="11"/>
  <c r="E19" i="11"/>
  <c r="D19" i="11"/>
  <c r="C19" i="11"/>
  <c r="B19" i="11"/>
  <c r="A19" i="11"/>
  <c r="AF18" i="11"/>
  <c r="AE18" i="11"/>
  <c r="AD18" i="11"/>
  <c r="AC18" i="11"/>
  <c r="AB18" i="11"/>
  <c r="AA18" i="11"/>
  <c r="Z18" i="11"/>
  <c r="Y18" i="11"/>
  <c r="X18" i="11"/>
  <c r="W18" i="11"/>
  <c r="V18" i="11"/>
  <c r="U18" i="11"/>
  <c r="T18" i="11"/>
  <c r="S18" i="11"/>
  <c r="R18" i="11"/>
  <c r="Q18" i="11"/>
  <c r="P18" i="11"/>
  <c r="O18" i="11"/>
  <c r="N18" i="11"/>
  <c r="M18" i="11"/>
  <c r="L18" i="11"/>
  <c r="K18" i="11"/>
  <c r="J18" i="11"/>
  <c r="I18" i="11"/>
  <c r="H18" i="11"/>
  <c r="G18" i="11"/>
  <c r="F18" i="11"/>
  <c r="E18" i="11"/>
  <c r="D18" i="11"/>
  <c r="C18" i="11"/>
  <c r="B18" i="11"/>
  <c r="A18" i="11"/>
  <c r="AF17" i="11"/>
  <c r="AE17" i="11"/>
  <c r="AD17" i="11"/>
  <c r="AC17" i="11"/>
  <c r="AB17" i="11"/>
  <c r="AA17" i="11"/>
  <c r="Z17" i="11"/>
  <c r="Y17" i="11"/>
  <c r="X17" i="11"/>
  <c r="W17" i="11"/>
  <c r="V17" i="11"/>
  <c r="U17" i="11"/>
  <c r="T17" i="11"/>
  <c r="S17" i="11"/>
  <c r="R17" i="11"/>
  <c r="Q17" i="11"/>
  <c r="P17" i="11"/>
  <c r="O17" i="11"/>
  <c r="N17" i="11"/>
  <c r="M17" i="11"/>
  <c r="L17" i="11"/>
  <c r="K17" i="11"/>
  <c r="J17" i="11"/>
  <c r="I17" i="11"/>
  <c r="H17" i="11"/>
  <c r="G17" i="11"/>
  <c r="F17" i="11"/>
  <c r="E17" i="11"/>
  <c r="D17" i="11"/>
  <c r="C17" i="11"/>
  <c r="B17" i="11"/>
  <c r="A17" i="11"/>
  <c r="AF16" i="11"/>
  <c r="AE16" i="11"/>
  <c r="AD16" i="11"/>
  <c r="AC16" i="11"/>
  <c r="AB16" i="11"/>
  <c r="AA16" i="11"/>
  <c r="Z16" i="11"/>
  <c r="Y16" i="11"/>
  <c r="X16" i="11"/>
  <c r="W16" i="11"/>
  <c r="V16" i="11"/>
  <c r="U16" i="11"/>
  <c r="T16" i="11"/>
  <c r="S16" i="11"/>
  <c r="R16" i="11"/>
  <c r="Q16" i="11"/>
  <c r="P16" i="11"/>
  <c r="O16" i="11"/>
  <c r="N16" i="11"/>
  <c r="M16" i="11"/>
  <c r="L16" i="11"/>
  <c r="K16" i="11"/>
  <c r="J16" i="11"/>
  <c r="I16" i="11"/>
  <c r="H16" i="11"/>
  <c r="G16" i="11"/>
  <c r="F16" i="11"/>
  <c r="E16" i="11"/>
  <c r="D16" i="11"/>
  <c r="C16" i="11"/>
  <c r="B16" i="11"/>
  <c r="A16" i="11"/>
  <c r="AF15" i="11"/>
  <c r="AE15" i="11"/>
  <c r="AD15" i="11"/>
  <c r="AC15" i="11"/>
  <c r="AB15" i="11"/>
  <c r="AA15" i="11"/>
  <c r="Z15" i="11"/>
  <c r="Y15" i="11"/>
  <c r="X15" i="11"/>
  <c r="W15" i="11"/>
  <c r="V15" i="11"/>
  <c r="U15" i="11"/>
  <c r="T15" i="11"/>
  <c r="S15" i="11"/>
  <c r="R15" i="11"/>
  <c r="Q15" i="11"/>
  <c r="P15" i="11"/>
  <c r="O15" i="11"/>
  <c r="N15" i="11"/>
  <c r="M15" i="11"/>
  <c r="L15" i="11"/>
  <c r="K15" i="11"/>
  <c r="J15" i="11"/>
  <c r="I15" i="11"/>
  <c r="H15" i="11"/>
  <c r="G15" i="11"/>
  <c r="F15" i="11"/>
  <c r="E15" i="11"/>
  <c r="D15" i="11"/>
  <c r="C15" i="11"/>
  <c r="B15" i="11"/>
  <c r="A15" i="11"/>
  <c r="AF14" i="11"/>
  <c r="AE14" i="11"/>
  <c r="AD14" i="11"/>
  <c r="AC14" i="11"/>
  <c r="AB14" i="11"/>
  <c r="AA14" i="11"/>
  <c r="Z14" i="11"/>
  <c r="Y14" i="11"/>
  <c r="X14" i="11"/>
  <c r="W14" i="11"/>
  <c r="V14" i="11"/>
  <c r="U14" i="11"/>
  <c r="T14" i="11"/>
  <c r="S14" i="11"/>
  <c r="R14" i="11"/>
  <c r="Q14" i="11"/>
  <c r="P14" i="11"/>
  <c r="O14" i="11"/>
  <c r="N14" i="11"/>
  <c r="M14" i="11"/>
  <c r="L14" i="11"/>
  <c r="K14" i="11"/>
  <c r="J14" i="11"/>
  <c r="I14" i="11"/>
  <c r="H14" i="11"/>
  <c r="G14" i="11"/>
  <c r="F14" i="11"/>
  <c r="E14" i="11"/>
  <c r="D14" i="11"/>
  <c r="C14" i="11"/>
  <c r="B14" i="11"/>
  <c r="A14" i="11"/>
  <c r="AF13" i="11"/>
  <c r="AE13" i="11"/>
  <c r="AD13" i="11"/>
  <c r="AC13" i="11"/>
  <c r="AB13" i="11"/>
  <c r="AA13" i="11"/>
  <c r="Z13" i="11"/>
  <c r="Y13" i="11"/>
  <c r="X13" i="11"/>
  <c r="W13" i="11"/>
  <c r="V13" i="11"/>
  <c r="U13" i="11"/>
  <c r="T13" i="11"/>
  <c r="S13" i="11"/>
  <c r="R13" i="11"/>
  <c r="Q13" i="11"/>
  <c r="P13" i="11"/>
  <c r="O13" i="11"/>
  <c r="N13" i="11"/>
  <c r="M13" i="11"/>
  <c r="L13" i="11"/>
  <c r="K13" i="11"/>
  <c r="J13" i="11"/>
  <c r="I13" i="11"/>
  <c r="H13" i="11"/>
  <c r="G13" i="11"/>
  <c r="F13" i="11"/>
  <c r="E13" i="11"/>
  <c r="D13" i="11"/>
  <c r="C13" i="11"/>
  <c r="B13" i="11"/>
  <c r="A13" i="11"/>
  <c r="AF12" i="11"/>
  <c r="AE12" i="11"/>
  <c r="AD12" i="11"/>
  <c r="AC12" i="11"/>
  <c r="AB12" i="11"/>
  <c r="AA12" i="11"/>
  <c r="Z12" i="11"/>
  <c r="Y12" i="11"/>
  <c r="X12" i="11"/>
  <c r="W12" i="11"/>
  <c r="V12" i="11"/>
  <c r="U12" i="11"/>
  <c r="T12" i="11"/>
  <c r="S12" i="11"/>
  <c r="R12" i="11"/>
  <c r="Q12" i="11"/>
  <c r="P12" i="11"/>
  <c r="O12" i="11"/>
  <c r="N12" i="11"/>
  <c r="M12" i="11"/>
  <c r="L12" i="11"/>
  <c r="K12" i="11"/>
  <c r="J12" i="11"/>
  <c r="I12" i="11"/>
  <c r="H12" i="11"/>
  <c r="G12" i="11"/>
  <c r="F12" i="11"/>
  <c r="E12" i="11"/>
  <c r="D12" i="11"/>
  <c r="C12" i="11"/>
  <c r="B12" i="11"/>
  <c r="A12" i="11"/>
  <c r="AF11" i="11"/>
  <c r="AE11" i="11"/>
  <c r="AD11" i="11"/>
  <c r="AC11" i="11"/>
  <c r="AB11" i="11"/>
  <c r="AA11" i="11"/>
  <c r="Z11" i="11"/>
  <c r="Y11" i="11"/>
  <c r="X11" i="11"/>
  <c r="W11" i="11"/>
  <c r="V11" i="11"/>
  <c r="U11" i="11"/>
  <c r="T11" i="11"/>
  <c r="S11" i="11"/>
  <c r="R11" i="11"/>
  <c r="Q11" i="11"/>
  <c r="P11" i="11"/>
  <c r="O11" i="11"/>
  <c r="N11" i="11"/>
  <c r="M11" i="11"/>
  <c r="L11" i="11"/>
  <c r="K11" i="11"/>
  <c r="J11" i="11"/>
  <c r="I11" i="11"/>
  <c r="H11" i="11"/>
  <c r="G11" i="11"/>
  <c r="F11" i="11"/>
  <c r="E11" i="11"/>
  <c r="D11" i="11"/>
  <c r="C11" i="11"/>
  <c r="B11" i="11"/>
  <c r="A11"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G10" i="11"/>
  <c r="F10" i="11"/>
  <c r="E10" i="11"/>
  <c r="D10" i="11"/>
  <c r="C10" i="11"/>
  <c r="B10" i="11"/>
  <c r="A10"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B9" i="11"/>
  <c r="A9" i="11"/>
  <c r="AF8" i="11"/>
  <c r="AE8" i="11"/>
  <c r="AD8" i="11"/>
  <c r="AC8" i="11"/>
  <c r="AB8" i="11"/>
  <c r="AA8" i="11"/>
  <c r="Z8" i="11"/>
  <c r="Y8" i="11"/>
  <c r="X8" i="11"/>
  <c r="W8" i="11"/>
  <c r="V8" i="11"/>
  <c r="U8" i="11"/>
  <c r="T8" i="11"/>
  <c r="S8" i="11"/>
  <c r="R8" i="11"/>
  <c r="Q8" i="11"/>
  <c r="P8" i="11"/>
  <c r="O8" i="11"/>
  <c r="N8" i="11"/>
  <c r="M8" i="11"/>
  <c r="L8" i="11"/>
  <c r="K8" i="11"/>
  <c r="J8" i="11"/>
  <c r="I8" i="11"/>
  <c r="H8" i="11"/>
  <c r="G8" i="11"/>
  <c r="F8" i="11"/>
  <c r="E8" i="11"/>
  <c r="D8" i="11"/>
  <c r="C8" i="11"/>
  <c r="B8" i="11"/>
  <c r="A8" i="11"/>
  <c r="AF7" i="11"/>
  <c r="AE7" i="11"/>
  <c r="AD7" i="11"/>
  <c r="AC7" i="11"/>
  <c r="AB7" i="11"/>
  <c r="AA7" i="11"/>
  <c r="Z7" i="11"/>
  <c r="Y7" i="11"/>
  <c r="X7" i="11"/>
  <c r="W7" i="11"/>
  <c r="V7" i="11"/>
  <c r="U7" i="11"/>
  <c r="T7" i="11"/>
  <c r="S7" i="11"/>
  <c r="R7" i="11"/>
  <c r="Q7" i="11"/>
  <c r="P7" i="11"/>
  <c r="O7" i="11"/>
  <c r="N7" i="11"/>
  <c r="M7" i="11"/>
  <c r="L7" i="11"/>
  <c r="K7" i="11"/>
  <c r="J7" i="11"/>
  <c r="I7" i="11"/>
  <c r="H7" i="11"/>
  <c r="G7" i="11"/>
  <c r="F7" i="11"/>
  <c r="E7" i="11"/>
  <c r="D7" i="11"/>
  <c r="C7" i="11"/>
  <c r="B7" i="11"/>
  <c r="A7" i="11"/>
  <c r="AF6" i="11"/>
  <c r="AE6" i="11"/>
  <c r="AD6" i="11"/>
  <c r="AC6" i="11"/>
  <c r="AB6" i="11"/>
  <c r="AA6" i="11"/>
  <c r="Z6" i="11"/>
  <c r="Y6" i="11"/>
  <c r="X6" i="11"/>
  <c r="W6" i="11"/>
  <c r="V6" i="11"/>
  <c r="U6" i="11"/>
  <c r="T6" i="11"/>
  <c r="S6" i="11"/>
  <c r="R6" i="11"/>
  <c r="Q6" i="11"/>
  <c r="P6" i="11"/>
  <c r="O6" i="11"/>
  <c r="N6" i="11"/>
  <c r="M6" i="11"/>
  <c r="L6" i="11"/>
  <c r="K6" i="11"/>
  <c r="J6" i="11"/>
  <c r="I6" i="11"/>
  <c r="H6" i="11"/>
  <c r="G6" i="11"/>
  <c r="F6" i="11"/>
  <c r="E6" i="11"/>
  <c r="D6" i="11"/>
  <c r="C6" i="11"/>
  <c r="B6" i="11"/>
  <c r="A6" i="11"/>
  <c r="AF5" i="11"/>
  <c r="AE5" i="11"/>
  <c r="AD5" i="11"/>
  <c r="AC5" i="11"/>
  <c r="AB5" i="11"/>
  <c r="AA5" i="11"/>
  <c r="Z5" i="11"/>
  <c r="Y5" i="11"/>
  <c r="X5" i="11"/>
  <c r="W5" i="11"/>
  <c r="V5" i="11"/>
  <c r="U5" i="11"/>
  <c r="T5" i="11"/>
  <c r="S5" i="11"/>
  <c r="R5" i="11"/>
  <c r="Q5" i="11"/>
  <c r="P5" i="11"/>
  <c r="O5" i="11"/>
  <c r="N5" i="11"/>
  <c r="M5" i="11"/>
  <c r="L5" i="11"/>
  <c r="K5" i="11"/>
  <c r="J5" i="11"/>
  <c r="I5" i="11"/>
  <c r="H5" i="11"/>
  <c r="G5" i="11"/>
  <c r="F5" i="11"/>
  <c r="E5" i="11"/>
  <c r="D5" i="11"/>
  <c r="C5" i="11"/>
  <c r="B5" i="11"/>
  <c r="A5" i="11"/>
  <c r="AF4" i="11"/>
  <c r="AE4" i="11"/>
  <c r="AD4" i="11"/>
  <c r="AC4" i="11"/>
  <c r="AB4" i="11"/>
  <c r="AA4" i="11"/>
  <c r="Z4" i="11"/>
  <c r="Y4" i="11"/>
  <c r="X4" i="11"/>
  <c r="W4" i="11"/>
  <c r="V4" i="11"/>
  <c r="U4" i="11"/>
  <c r="T4" i="11"/>
  <c r="S4" i="11"/>
  <c r="R4" i="11"/>
  <c r="Q4" i="11"/>
  <c r="P4" i="11"/>
  <c r="O4" i="11"/>
  <c r="N4" i="11"/>
  <c r="M4" i="11"/>
  <c r="L4" i="11"/>
  <c r="K4" i="11"/>
  <c r="J4" i="11"/>
  <c r="I4" i="11"/>
  <c r="H4" i="11"/>
  <c r="G4" i="11"/>
  <c r="F4" i="11"/>
  <c r="E4" i="11"/>
  <c r="D4" i="11"/>
  <c r="C4" i="11"/>
  <c r="B4" i="11"/>
  <c r="A4" i="11"/>
  <c r="AF3" i="11"/>
  <c r="AE3" i="11"/>
  <c r="AD3" i="11"/>
  <c r="AC3" i="11"/>
  <c r="AB3" i="11"/>
  <c r="AA3" i="11"/>
  <c r="Z3" i="11"/>
  <c r="Y3" i="11"/>
  <c r="X3" i="11"/>
  <c r="W3" i="11"/>
  <c r="V3" i="11"/>
  <c r="U3" i="11"/>
  <c r="T3" i="11"/>
  <c r="S3" i="11"/>
  <c r="R3" i="11"/>
  <c r="Q3" i="11"/>
  <c r="P3" i="11"/>
  <c r="O3" i="11"/>
  <c r="N3" i="11"/>
  <c r="M3" i="11"/>
  <c r="L3" i="11"/>
  <c r="K3" i="11"/>
  <c r="J3" i="11"/>
  <c r="I3" i="11"/>
  <c r="H3" i="11"/>
  <c r="G3" i="11"/>
  <c r="F3" i="11"/>
  <c r="E3" i="11"/>
  <c r="D3" i="11"/>
  <c r="C3" i="11"/>
  <c r="B3" i="11"/>
  <c r="BD17" i="5" s="1"/>
  <c r="A3"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AF1" i="11"/>
  <c r="BL1" i="5" s="1"/>
  <c r="BN1" i="5" s="1"/>
  <c r="AE1" i="11"/>
  <c r="AD1" i="11"/>
  <c r="AC1" i="11"/>
  <c r="AB1" i="11"/>
  <c r="AA1" i="11"/>
  <c r="Z1" i="11"/>
  <c r="Y1" i="11"/>
  <c r="X1" i="11"/>
  <c r="W1" i="11"/>
  <c r="V1" i="11"/>
  <c r="U1" i="11"/>
  <c r="T1" i="11"/>
  <c r="BJ1" i="5" s="1"/>
  <c r="S1" i="11"/>
  <c r="BI1" i="5" s="1"/>
  <c r="R1" i="11"/>
  <c r="BH1" i="5" s="1"/>
  <c r="Q1" i="11"/>
  <c r="BG1" i="5" s="1"/>
  <c r="P1" i="11"/>
  <c r="BF1" i="5" s="1"/>
  <c r="O1" i="11"/>
  <c r="BE1" i="5" s="1"/>
  <c r="N1" i="11"/>
  <c r="BD1" i="5" s="1"/>
  <c r="M1" i="11"/>
  <c r="BC1" i="5" s="1"/>
  <c r="L1" i="11"/>
  <c r="BB1" i="5" s="1"/>
  <c r="K1" i="11"/>
  <c r="BA1" i="5" s="1"/>
  <c r="J1" i="11"/>
  <c r="AZ1" i="5" s="1"/>
  <c r="I1" i="11"/>
  <c r="AY1" i="5" s="1"/>
  <c r="H1" i="11"/>
  <c r="AX1" i="5" s="1"/>
  <c r="G1" i="11"/>
  <c r="AW1" i="5" s="1"/>
  <c r="F1" i="11"/>
  <c r="AV1" i="5" s="1"/>
  <c r="E1" i="11"/>
  <c r="AU1" i="5" s="1"/>
  <c r="D1" i="11"/>
  <c r="C1" i="11"/>
  <c r="B1" i="11"/>
  <c r="A1" i="11"/>
  <c r="AA131" i="2"/>
  <c r="AA77" i="2"/>
  <c r="AA47" i="2"/>
  <c r="L200" i="9"/>
  <c r="K200" i="9"/>
  <c r="J200" i="9"/>
  <c r="I200" i="9"/>
  <c r="H200" i="9"/>
  <c r="G200" i="9"/>
  <c r="F200" i="9"/>
  <c r="E200" i="9"/>
  <c r="D200" i="9"/>
  <c r="C200" i="9"/>
  <c r="B200" i="9"/>
  <c r="A200" i="9"/>
  <c r="L199" i="9"/>
  <c r="K199" i="9"/>
  <c r="J199" i="9"/>
  <c r="I199" i="9"/>
  <c r="H199" i="9"/>
  <c r="G199" i="9"/>
  <c r="F199" i="9"/>
  <c r="E199" i="9"/>
  <c r="D199" i="9"/>
  <c r="C199" i="9"/>
  <c r="B199" i="9"/>
  <c r="A199" i="9"/>
  <c r="L198" i="9"/>
  <c r="K198" i="9"/>
  <c r="J198" i="9"/>
  <c r="I198" i="9"/>
  <c r="H198" i="9"/>
  <c r="G198" i="9"/>
  <c r="F198" i="9"/>
  <c r="E198" i="9"/>
  <c r="D198" i="9"/>
  <c r="C198" i="9"/>
  <c r="B198" i="9"/>
  <c r="A198" i="9"/>
  <c r="L197" i="9"/>
  <c r="K197" i="9"/>
  <c r="J197" i="9"/>
  <c r="I197" i="9"/>
  <c r="H197" i="9"/>
  <c r="G197" i="9"/>
  <c r="F197" i="9"/>
  <c r="E197" i="9"/>
  <c r="D197" i="9"/>
  <c r="C197" i="9"/>
  <c r="B197" i="9"/>
  <c r="A197" i="9"/>
  <c r="L196" i="9"/>
  <c r="K196" i="9"/>
  <c r="J196" i="9"/>
  <c r="I196" i="9"/>
  <c r="H196" i="9"/>
  <c r="G196" i="9"/>
  <c r="F196" i="9"/>
  <c r="E196" i="9"/>
  <c r="D196" i="9"/>
  <c r="C196" i="9"/>
  <c r="B196" i="9"/>
  <c r="A196" i="9"/>
  <c r="L195" i="9"/>
  <c r="K195" i="9"/>
  <c r="J195" i="9"/>
  <c r="I195" i="9"/>
  <c r="H195" i="9"/>
  <c r="G195" i="9"/>
  <c r="F195" i="9"/>
  <c r="E195" i="9"/>
  <c r="D195" i="9"/>
  <c r="C195" i="9"/>
  <c r="B195" i="9"/>
  <c r="A195" i="9"/>
  <c r="L194" i="9"/>
  <c r="K194" i="9"/>
  <c r="J194" i="9"/>
  <c r="I194" i="9"/>
  <c r="H194" i="9"/>
  <c r="G194" i="9"/>
  <c r="F194" i="9"/>
  <c r="E194" i="9"/>
  <c r="D194" i="9"/>
  <c r="C194" i="9"/>
  <c r="B194" i="9"/>
  <c r="A194" i="9"/>
  <c r="L193" i="9"/>
  <c r="K193" i="9"/>
  <c r="J193" i="9"/>
  <c r="I193" i="9"/>
  <c r="H193" i="9"/>
  <c r="G193" i="9"/>
  <c r="F193" i="9"/>
  <c r="E193" i="9"/>
  <c r="D193" i="9"/>
  <c r="C193" i="9"/>
  <c r="B193" i="9"/>
  <c r="A193" i="9"/>
  <c r="L192" i="9"/>
  <c r="K192" i="9"/>
  <c r="J192" i="9"/>
  <c r="I192" i="9"/>
  <c r="H192" i="9"/>
  <c r="G192" i="9"/>
  <c r="F192" i="9"/>
  <c r="E192" i="9"/>
  <c r="D192" i="9"/>
  <c r="C192" i="9"/>
  <c r="B192" i="9"/>
  <c r="A192" i="9"/>
  <c r="L191" i="9"/>
  <c r="K191" i="9"/>
  <c r="J191" i="9"/>
  <c r="I191" i="9"/>
  <c r="H191" i="9"/>
  <c r="G191" i="9"/>
  <c r="F191" i="9"/>
  <c r="E191" i="9"/>
  <c r="D191" i="9"/>
  <c r="C191" i="9"/>
  <c r="B191" i="9"/>
  <c r="A191" i="9"/>
  <c r="L190" i="9"/>
  <c r="K190" i="9"/>
  <c r="J190" i="9"/>
  <c r="I190" i="9"/>
  <c r="H190" i="9"/>
  <c r="G190" i="9"/>
  <c r="F190" i="9"/>
  <c r="E190" i="9"/>
  <c r="D190" i="9"/>
  <c r="C190" i="9"/>
  <c r="B190" i="9"/>
  <c r="A190" i="9"/>
  <c r="L189" i="9"/>
  <c r="K189" i="9"/>
  <c r="J189" i="9"/>
  <c r="I189" i="9"/>
  <c r="H189" i="9"/>
  <c r="G189" i="9"/>
  <c r="F189" i="9"/>
  <c r="E189" i="9"/>
  <c r="D189" i="9"/>
  <c r="C189" i="9"/>
  <c r="B189" i="9"/>
  <c r="A189" i="9"/>
  <c r="L188" i="9"/>
  <c r="K188" i="9"/>
  <c r="J188" i="9"/>
  <c r="I188" i="9"/>
  <c r="H188" i="9"/>
  <c r="G188" i="9"/>
  <c r="F188" i="9"/>
  <c r="E188" i="9"/>
  <c r="D188" i="9"/>
  <c r="C188" i="9"/>
  <c r="B188" i="9"/>
  <c r="A188" i="9"/>
  <c r="L187" i="9"/>
  <c r="K187" i="9"/>
  <c r="J187" i="9"/>
  <c r="I187" i="9"/>
  <c r="H187" i="9"/>
  <c r="G187" i="9"/>
  <c r="F187" i="9"/>
  <c r="E187" i="9"/>
  <c r="D187" i="9"/>
  <c r="C187" i="9"/>
  <c r="B187" i="9"/>
  <c r="A187" i="9"/>
  <c r="L186" i="9"/>
  <c r="K186" i="9"/>
  <c r="J186" i="9"/>
  <c r="I186" i="9"/>
  <c r="H186" i="9"/>
  <c r="G186" i="9"/>
  <c r="F186" i="9"/>
  <c r="E186" i="9"/>
  <c r="D186" i="9"/>
  <c r="C186" i="9"/>
  <c r="B186" i="9"/>
  <c r="A186" i="9"/>
  <c r="L185" i="9"/>
  <c r="K185" i="9"/>
  <c r="J185" i="9"/>
  <c r="I185" i="9"/>
  <c r="H185" i="9"/>
  <c r="G185" i="9"/>
  <c r="F185" i="9"/>
  <c r="E185" i="9"/>
  <c r="D185" i="9"/>
  <c r="C185" i="9"/>
  <c r="B185" i="9"/>
  <c r="A185" i="9"/>
  <c r="L184" i="9"/>
  <c r="K184" i="9"/>
  <c r="J184" i="9"/>
  <c r="I184" i="9"/>
  <c r="H184" i="9"/>
  <c r="G184" i="9"/>
  <c r="F184" i="9"/>
  <c r="E184" i="9"/>
  <c r="D184" i="9"/>
  <c r="C184" i="9"/>
  <c r="B184" i="9"/>
  <c r="A184" i="9"/>
  <c r="L183" i="9"/>
  <c r="K183" i="9"/>
  <c r="J183" i="9"/>
  <c r="I183" i="9"/>
  <c r="H183" i="9"/>
  <c r="G183" i="9"/>
  <c r="F183" i="9"/>
  <c r="E183" i="9"/>
  <c r="D183" i="9"/>
  <c r="C183" i="9"/>
  <c r="B183" i="9"/>
  <c r="A183" i="9"/>
  <c r="L182" i="9"/>
  <c r="K182" i="9"/>
  <c r="J182" i="9"/>
  <c r="I182" i="9"/>
  <c r="H182" i="9"/>
  <c r="G182" i="9"/>
  <c r="F182" i="9"/>
  <c r="E182" i="9"/>
  <c r="D182" i="9"/>
  <c r="C182" i="9"/>
  <c r="B182" i="9"/>
  <c r="A182" i="9"/>
  <c r="L181" i="9"/>
  <c r="K181" i="9"/>
  <c r="J181" i="9"/>
  <c r="I181" i="9"/>
  <c r="H181" i="9"/>
  <c r="G181" i="9"/>
  <c r="F181" i="9"/>
  <c r="E181" i="9"/>
  <c r="D181" i="9"/>
  <c r="C181" i="9"/>
  <c r="B181" i="9"/>
  <c r="A181" i="9"/>
  <c r="L180" i="9"/>
  <c r="K180" i="9"/>
  <c r="J180" i="9"/>
  <c r="I180" i="9"/>
  <c r="H180" i="9"/>
  <c r="G180" i="9"/>
  <c r="F180" i="9"/>
  <c r="E180" i="9"/>
  <c r="D180" i="9"/>
  <c r="C180" i="9"/>
  <c r="B180" i="9"/>
  <c r="A180" i="9"/>
  <c r="L179" i="9"/>
  <c r="K179" i="9"/>
  <c r="J179" i="9"/>
  <c r="I179" i="9"/>
  <c r="H179" i="9"/>
  <c r="G179" i="9"/>
  <c r="F179" i="9"/>
  <c r="E179" i="9"/>
  <c r="D179" i="9"/>
  <c r="C179" i="9"/>
  <c r="B179" i="9"/>
  <c r="A179" i="9"/>
  <c r="L178" i="9"/>
  <c r="K178" i="9"/>
  <c r="J178" i="9"/>
  <c r="I178" i="9"/>
  <c r="H178" i="9"/>
  <c r="G178" i="9"/>
  <c r="F178" i="9"/>
  <c r="E178" i="9"/>
  <c r="D178" i="9"/>
  <c r="C178" i="9"/>
  <c r="B178" i="9"/>
  <c r="A178" i="9"/>
  <c r="L177" i="9"/>
  <c r="K177" i="9"/>
  <c r="J177" i="9"/>
  <c r="I177" i="9"/>
  <c r="H177" i="9"/>
  <c r="G177" i="9"/>
  <c r="F177" i="9"/>
  <c r="E177" i="9"/>
  <c r="D177" i="9"/>
  <c r="C177" i="9"/>
  <c r="B177" i="9"/>
  <c r="A177" i="9"/>
  <c r="L176" i="9"/>
  <c r="K176" i="9"/>
  <c r="J176" i="9"/>
  <c r="I176" i="9"/>
  <c r="H176" i="9"/>
  <c r="G176" i="9"/>
  <c r="F176" i="9"/>
  <c r="E176" i="9"/>
  <c r="D176" i="9"/>
  <c r="C176" i="9"/>
  <c r="B176" i="9"/>
  <c r="A176" i="9"/>
  <c r="L175" i="9"/>
  <c r="K175" i="9"/>
  <c r="J175" i="9"/>
  <c r="I175" i="9"/>
  <c r="H175" i="9"/>
  <c r="G175" i="9"/>
  <c r="F175" i="9"/>
  <c r="E175" i="9"/>
  <c r="D175" i="9"/>
  <c r="C175" i="9"/>
  <c r="B175" i="9"/>
  <c r="A175" i="9"/>
  <c r="L174" i="9"/>
  <c r="K174" i="9"/>
  <c r="J174" i="9"/>
  <c r="I174" i="9"/>
  <c r="H174" i="9"/>
  <c r="G174" i="9"/>
  <c r="F174" i="9"/>
  <c r="E174" i="9"/>
  <c r="D174" i="9"/>
  <c r="C174" i="9"/>
  <c r="B174" i="9"/>
  <c r="A174" i="9"/>
  <c r="L173" i="9"/>
  <c r="K173" i="9"/>
  <c r="J173" i="9"/>
  <c r="I173" i="9"/>
  <c r="H173" i="9"/>
  <c r="G173" i="9"/>
  <c r="F173" i="9"/>
  <c r="E173" i="9"/>
  <c r="D173" i="9"/>
  <c r="C173" i="9"/>
  <c r="B173" i="9"/>
  <c r="A173" i="9"/>
  <c r="L172" i="9"/>
  <c r="K172" i="9"/>
  <c r="J172" i="9"/>
  <c r="I172" i="9"/>
  <c r="H172" i="9"/>
  <c r="G172" i="9"/>
  <c r="F172" i="9"/>
  <c r="E172" i="9"/>
  <c r="D172" i="9"/>
  <c r="C172" i="9"/>
  <c r="B172" i="9"/>
  <c r="A172" i="9"/>
  <c r="L171" i="9"/>
  <c r="K171" i="9"/>
  <c r="J171" i="9"/>
  <c r="I171" i="9"/>
  <c r="H171" i="9"/>
  <c r="G171" i="9"/>
  <c r="F171" i="9"/>
  <c r="E171" i="9"/>
  <c r="D171" i="9"/>
  <c r="C171" i="9"/>
  <c r="B171" i="9"/>
  <c r="A171" i="9"/>
  <c r="L170" i="9"/>
  <c r="K170" i="9"/>
  <c r="J170" i="9"/>
  <c r="I170" i="9"/>
  <c r="H170" i="9"/>
  <c r="G170" i="9"/>
  <c r="F170" i="9"/>
  <c r="E170" i="9"/>
  <c r="D170" i="9"/>
  <c r="C170" i="9"/>
  <c r="B170" i="9"/>
  <c r="A170" i="9"/>
  <c r="L169" i="9"/>
  <c r="K169" i="9"/>
  <c r="J169" i="9"/>
  <c r="I169" i="9"/>
  <c r="H169" i="9"/>
  <c r="G169" i="9"/>
  <c r="F169" i="9"/>
  <c r="E169" i="9"/>
  <c r="D169" i="9"/>
  <c r="C169" i="9"/>
  <c r="B169" i="9"/>
  <c r="A169" i="9"/>
  <c r="L168" i="9"/>
  <c r="K168" i="9"/>
  <c r="J168" i="9"/>
  <c r="I168" i="9"/>
  <c r="H168" i="9"/>
  <c r="G168" i="9"/>
  <c r="F168" i="9"/>
  <c r="E168" i="9"/>
  <c r="D168" i="9"/>
  <c r="C168" i="9"/>
  <c r="B168" i="9"/>
  <c r="A168" i="9"/>
  <c r="L167" i="9"/>
  <c r="K167" i="9"/>
  <c r="J167" i="9"/>
  <c r="I167" i="9"/>
  <c r="H167" i="9"/>
  <c r="G167" i="9"/>
  <c r="F167" i="9"/>
  <c r="E167" i="9"/>
  <c r="D167" i="9"/>
  <c r="C167" i="9"/>
  <c r="B167" i="9"/>
  <c r="A167" i="9"/>
  <c r="L166" i="9"/>
  <c r="K166" i="9"/>
  <c r="J166" i="9"/>
  <c r="I166" i="9"/>
  <c r="H166" i="9"/>
  <c r="G166" i="9"/>
  <c r="F166" i="9"/>
  <c r="E166" i="9"/>
  <c r="D166" i="9"/>
  <c r="C166" i="9"/>
  <c r="B166" i="9"/>
  <c r="A166" i="9"/>
  <c r="L165" i="9"/>
  <c r="K165" i="9"/>
  <c r="J165" i="9"/>
  <c r="I165" i="9"/>
  <c r="H165" i="9"/>
  <c r="G165" i="9"/>
  <c r="F165" i="9"/>
  <c r="E165" i="9"/>
  <c r="D165" i="9"/>
  <c r="C165" i="9"/>
  <c r="B165" i="9"/>
  <c r="A165" i="9"/>
  <c r="L164" i="9"/>
  <c r="K164" i="9"/>
  <c r="J164" i="9"/>
  <c r="I164" i="9"/>
  <c r="H164" i="9"/>
  <c r="G164" i="9"/>
  <c r="F164" i="9"/>
  <c r="E164" i="9"/>
  <c r="D164" i="9"/>
  <c r="C164" i="9"/>
  <c r="B164" i="9"/>
  <c r="A164" i="9"/>
  <c r="L163" i="9"/>
  <c r="K163" i="9"/>
  <c r="J163" i="9"/>
  <c r="I163" i="9"/>
  <c r="H163" i="9"/>
  <c r="G163" i="9"/>
  <c r="F163" i="9"/>
  <c r="E163" i="9"/>
  <c r="D163" i="9"/>
  <c r="C163" i="9"/>
  <c r="B163" i="9"/>
  <c r="A163" i="9"/>
  <c r="L162" i="9"/>
  <c r="K162" i="9"/>
  <c r="J162" i="9"/>
  <c r="I162" i="9"/>
  <c r="H162" i="9"/>
  <c r="G162" i="9"/>
  <c r="F162" i="9"/>
  <c r="E162" i="9"/>
  <c r="D162" i="9"/>
  <c r="C162" i="9"/>
  <c r="B162" i="9"/>
  <c r="A162" i="9"/>
  <c r="L161" i="9"/>
  <c r="K161" i="9"/>
  <c r="J161" i="9"/>
  <c r="I161" i="9"/>
  <c r="H161" i="9"/>
  <c r="G161" i="9"/>
  <c r="F161" i="9"/>
  <c r="E161" i="9"/>
  <c r="D161" i="9"/>
  <c r="C161" i="9"/>
  <c r="B161" i="9"/>
  <c r="A161" i="9"/>
  <c r="L160" i="9"/>
  <c r="K160" i="9"/>
  <c r="J160" i="9"/>
  <c r="I160" i="9"/>
  <c r="H160" i="9"/>
  <c r="G160" i="9"/>
  <c r="F160" i="9"/>
  <c r="E160" i="9"/>
  <c r="D160" i="9"/>
  <c r="C160" i="9"/>
  <c r="B160" i="9"/>
  <c r="A160" i="9"/>
  <c r="L159" i="9"/>
  <c r="K159" i="9"/>
  <c r="J159" i="9"/>
  <c r="I159" i="9"/>
  <c r="H159" i="9"/>
  <c r="G159" i="9"/>
  <c r="F159" i="9"/>
  <c r="E159" i="9"/>
  <c r="D159" i="9"/>
  <c r="C159" i="9"/>
  <c r="B159" i="9"/>
  <c r="A159" i="9"/>
  <c r="L158" i="9"/>
  <c r="K158" i="9"/>
  <c r="J158" i="9"/>
  <c r="I158" i="9"/>
  <c r="H158" i="9"/>
  <c r="G158" i="9"/>
  <c r="F158" i="9"/>
  <c r="E158" i="9"/>
  <c r="D158" i="9"/>
  <c r="C158" i="9"/>
  <c r="B158" i="9"/>
  <c r="A158" i="9"/>
  <c r="L157" i="9"/>
  <c r="K157" i="9"/>
  <c r="J157" i="9"/>
  <c r="I157" i="9"/>
  <c r="H157" i="9"/>
  <c r="G157" i="9"/>
  <c r="F157" i="9"/>
  <c r="E157" i="9"/>
  <c r="D157" i="9"/>
  <c r="C157" i="9"/>
  <c r="B157" i="9"/>
  <c r="A157" i="9"/>
  <c r="L156" i="9"/>
  <c r="K156" i="9"/>
  <c r="J156" i="9"/>
  <c r="I156" i="9"/>
  <c r="H156" i="9"/>
  <c r="G156" i="9"/>
  <c r="F156" i="9"/>
  <c r="E156" i="9"/>
  <c r="D156" i="9"/>
  <c r="C156" i="9"/>
  <c r="B156" i="9"/>
  <c r="A156" i="9"/>
  <c r="L155" i="9"/>
  <c r="K155" i="9"/>
  <c r="J155" i="9"/>
  <c r="I155" i="9"/>
  <c r="H155" i="9"/>
  <c r="G155" i="9"/>
  <c r="F155" i="9"/>
  <c r="E155" i="9"/>
  <c r="D155" i="9"/>
  <c r="C155" i="9"/>
  <c r="B155" i="9"/>
  <c r="A155" i="9"/>
  <c r="L154" i="9"/>
  <c r="K154" i="9"/>
  <c r="J154" i="9"/>
  <c r="I154" i="9"/>
  <c r="H154" i="9"/>
  <c r="G154" i="9"/>
  <c r="F154" i="9"/>
  <c r="E154" i="9"/>
  <c r="D154" i="9"/>
  <c r="C154" i="9"/>
  <c r="B154" i="9"/>
  <c r="A154" i="9"/>
  <c r="L153" i="9"/>
  <c r="K153" i="9"/>
  <c r="J153" i="9"/>
  <c r="I153" i="9"/>
  <c r="H153" i="9"/>
  <c r="G153" i="9"/>
  <c r="F153" i="9"/>
  <c r="E153" i="9"/>
  <c r="D153" i="9"/>
  <c r="C153" i="9"/>
  <c r="B153" i="9"/>
  <c r="A153" i="9"/>
  <c r="L152" i="9"/>
  <c r="K152" i="9"/>
  <c r="J152" i="9"/>
  <c r="I152" i="9"/>
  <c r="H152" i="9"/>
  <c r="G152" i="9"/>
  <c r="F152" i="9"/>
  <c r="E152" i="9"/>
  <c r="D152" i="9"/>
  <c r="C152" i="9"/>
  <c r="B152" i="9"/>
  <c r="A152" i="9"/>
  <c r="L151" i="9"/>
  <c r="K151" i="9"/>
  <c r="J151" i="9"/>
  <c r="I151" i="9"/>
  <c r="H151" i="9"/>
  <c r="G151" i="9"/>
  <c r="F151" i="9"/>
  <c r="E151" i="9"/>
  <c r="D151" i="9"/>
  <c r="C151" i="9"/>
  <c r="B151" i="9"/>
  <c r="A151" i="9"/>
  <c r="L150" i="9"/>
  <c r="K150" i="9"/>
  <c r="J150" i="9"/>
  <c r="I150" i="9"/>
  <c r="H150" i="9"/>
  <c r="G150" i="9"/>
  <c r="F150" i="9"/>
  <c r="E150" i="9"/>
  <c r="D150" i="9"/>
  <c r="C150" i="9"/>
  <c r="B150" i="9"/>
  <c r="A150" i="9"/>
  <c r="L149" i="9"/>
  <c r="K149" i="9"/>
  <c r="J149" i="9"/>
  <c r="I149" i="9"/>
  <c r="H149" i="9"/>
  <c r="G149" i="9"/>
  <c r="F149" i="9"/>
  <c r="E149" i="9"/>
  <c r="D149" i="9"/>
  <c r="C149" i="9"/>
  <c r="B149" i="9"/>
  <c r="A149" i="9"/>
  <c r="L148" i="9"/>
  <c r="K148" i="9"/>
  <c r="J148" i="9"/>
  <c r="I148" i="9"/>
  <c r="H148" i="9"/>
  <c r="G148" i="9"/>
  <c r="F148" i="9"/>
  <c r="E148" i="9"/>
  <c r="D148" i="9"/>
  <c r="C148" i="9"/>
  <c r="B148" i="9"/>
  <c r="A148" i="9"/>
  <c r="L147" i="9"/>
  <c r="K147" i="9"/>
  <c r="J147" i="9"/>
  <c r="I147" i="9"/>
  <c r="H147" i="9"/>
  <c r="G147" i="9"/>
  <c r="F147" i="9"/>
  <c r="E147" i="9"/>
  <c r="D147" i="9"/>
  <c r="C147" i="9"/>
  <c r="B147" i="9"/>
  <c r="A147" i="9"/>
  <c r="L146" i="9"/>
  <c r="K146" i="9"/>
  <c r="J146" i="9"/>
  <c r="I146" i="9"/>
  <c r="H146" i="9"/>
  <c r="G146" i="9"/>
  <c r="F146" i="9"/>
  <c r="E146" i="9"/>
  <c r="D146" i="9"/>
  <c r="C146" i="9"/>
  <c r="B146" i="9"/>
  <c r="A146" i="9"/>
  <c r="L145" i="9"/>
  <c r="K145" i="9"/>
  <c r="J145" i="9"/>
  <c r="I145" i="9"/>
  <c r="H145" i="9"/>
  <c r="G145" i="9"/>
  <c r="F145" i="9"/>
  <c r="E145" i="9"/>
  <c r="D145" i="9"/>
  <c r="C145" i="9"/>
  <c r="B145" i="9"/>
  <c r="A145" i="9"/>
  <c r="L144" i="9"/>
  <c r="K144" i="9"/>
  <c r="J144" i="9"/>
  <c r="I144" i="9"/>
  <c r="H144" i="9"/>
  <c r="G144" i="9"/>
  <c r="F144" i="9"/>
  <c r="E144" i="9"/>
  <c r="D144" i="9"/>
  <c r="C144" i="9"/>
  <c r="B144" i="9"/>
  <c r="A144" i="9"/>
  <c r="L143" i="9"/>
  <c r="K143" i="9"/>
  <c r="J143" i="9"/>
  <c r="I143" i="9"/>
  <c r="H143" i="9"/>
  <c r="G143" i="9"/>
  <c r="F143" i="9"/>
  <c r="E143" i="9"/>
  <c r="D143" i="9"/>
  <c r="C143" i="9"/>
  <c r="B143" i="9"/>
  <c r="A143" i="9"/>
  <c r="L142" i="9"/>
  <c r="K142" i="9"/>
  <c r="J142" i="9"/>
  <c r="I142" i="9"/>
  <c r="H142" i="9"/>
  <c r="G142" i="9"/>
  <c r="F142" i="9"/>
  <c r="E142" i="9"/>
  <c r="D142" i="9"/>
  <c r="C142" i="9"/>
  <c r="B142" i="9"/>
  <c r="A142" i="9"/>
  <c r="L141" i="9"/>
  <c r="K141" i="9"/>
  <c r="J141" i="9"/>
  <c r="I141" i="9"/>
  <c r="H141" i="9"/>
  <c r="G141" i="9"/>
  <c r="F141" i="9"/>
  <c r="E141" i="9"/>
  <c r="D141" i="9"/>
  <c r="C141" i="9"/>
  <c r="B141" i="9"/>
  <c r="A141" i="9"/>
  <c r="L140" i="9"/>
  <c r="K140" i="9"/>
  <c r="J140" i="9"/>
  <c r="I140" i="9"/>
  <c r="H140" i="9"/>
  <c r="G140" i="9"/>
  <c r="F140" i="9"/>
  <c r="E140" i="9"/>
  <c r="D140" i="9"/>
  <c r="C140" i="9"/>
  <c r="B140" i="9"/>
  <c r="A140" i="9"/>
  <c r="L139" i="9"/>
  <c r="K139" i="9"/>
  <c r="J139" i="9"/>
  <c r="I139" i="9"/>
  <c r="H139" i="9"/>
  <c r="G139" i="9"/>
  <c r="F139" i="9"/>
  <c r="E139" i="9"/>
  <c r="D139" i="9"/>
  <c r="C139" i="9"/>
  <c r="B139" i="9"/>
  <c r="A139" i="9"/>
  <c r="L138" i="9"/>
  <c r="K138" i="9"/>
  <c r="J138" i="9"/>
  <c r="I138" i="9"/>
  <c r="H138" i="9"/>
  <c r="G138" i="9"/>
  <c r="F138" i="9"/>
  <c r="E138" i="9"/>
  <c r="D138" i="9"/>
  <c r="C138" i="9"/>
  <c r="B138" i="9"/>
  <c r="A138" i="9"/>
  <c r="L137" i="9"/>
  <c r="K137" i="9"/>
  <c r="J137" i="9"/>
  <c r="I137" i="9"/>
  <c r="H137" i="9"/>
  <c r="G137" i="9"/>
  <c r="F137" i="9"/>
  <c r="E137" i="9"/>
  <c r="D137" i="9"/>
  <c r="C137" i="9"/>
  <c r="B137" i="9"/>
  <c r="A137" i="9"/>
  <c r="L136" i="9"/>
  <c r="K136" i="9"/>
  <c r="J136" i="9"/>
  <c r="I136" i="9"/>
  <c r="H136" i="9"/>
  <c r="G136" i="9"/>
  <c r="F136" i="9"/>
  <c r="E136" i="9"/>
  <c r="D136" i="9"/>
  <c r="C136" i="9"/>
  <c r="B136" i="9"/>
  <c r="A136" i="9"/>
  <c r="L135" i="9"/>
  <c r="K135" i="9"/>
  <c r="J135" i="9"/>
  <c r="I135" i="9"/>
  <c r="H135" i="9"/>
  <c r="G135" i="9"/>
  <c r="F135" i="9"/>
  <c r="E135" i="9"/>
  <c r="D135" i="9"/>
  <c r="C135" i="9"/>
  <c r="B135" i="9"/>
  <c r="A135" i="9"/>
  <c r="L134" i="9"/>
  <c r="K134" i="9"/>
  <c r="J134" i="9"/>
  <c r="I134" i="9"/>
  <c r="H134" i="9"/>
  <c r="G134" i="9"/>
  <c r="F134" i="9"/>
  <c r="E134" i="9"/>
  <c r="D134" i="9"/>
  <c r="C134" i="9"/>
  <c r="B134" i="9"/>
  <c r="A134" i="9"/>
  <c r="L133" i="9"/>
  <c r="K133" i="9"/>
  <c r="J133" i="9"/>
  <c r="I133" i="9"/>
  <c r="H133" i="9"/>
  <c r="G133" i="9"/>
  <c r="F133" i="9"/>
  <c r="E133" i="9"/>
  <c r="D133" i="9"/>
  <c r="C133" i="9"/>
  <c r="B133" i="9"/>
  <c r="A133" i="9"/>
  <c r="L132" i="9"/>
  <c r="K132" i="9"/>
  <c r="J132" i="9"/>
  <c r="I132" i="9"/>
  <c r="H132" i="9"/>
  <c r="G132" i="9"/>
  <c r="F132" i="9"/>
  <c r="E132" i="9"/>
  <c r="D132" i="9"/>
  <c r="C132" i="9"/>
  <c r="B132" i="9"/>
  <c r="A132" i="9"/>
  <c r="L131" i="9"/>
  <c r="K131" i="9"/>
  <c r="J131" i="9"/>
  <c r="I131" i="9"/>
  <c r="H131" i="9"/>
  <c r="G131" i="9"/>
  <c r="F131" i="9"/>
  <c r="E131" i="9"/>
  <c r="D131" i="9"/>
  <c r="C131" i="9"/>
  <c r="B131" i="9"/>
  <c r="A131" i="9"/>
  <c r="L130" i="9"/>
  <c r="K130" i="9"/>
  <c r="J130" i="9"/>
  <c r="I130" i="9"/>
  <c r="H130" i="9"/>
  <c r="G130" i="9"/>
  <c r="F130" i="9"/>
  <c r="E130" i="9"/>
  <c r="D130" i="9"/>
  <c r="C130" i="9"/>
  <c r="B130" i="9"/>
  <c r="A130" i="9"/>
  <c r="L129" i="9"/>
  <c r="K129" i="9"/>
  <c r="J129" i="9"/>
  <c r="I129" i="9"/>
  <c r="H129" i="9"/>
  <c r="G129" i="9"/>
  <c r="F129" i="9"/>
  <c r="E129" i="9"/>
  <c r="D129" i="9"/>
  <c r="C129" i="9"/>
  <c r="B129" i="9"/>
  <c r="A129" i="9"/>
  <c r="L128" i="9"/>
  <c r="K128" i="9"/>
  <c r="J128" i="9"/>
  <c r="I128" i="9"/>
  <c r="H128" i="9"/>
  <c r="G128" i="9"/>
  <c r="F128" i="9"/>
  <c r="E128" i="9"/>
  <c r="D128" i="9"/>
  <c r="C128" i="9"/>
  <c r="B128" i="9"/>
  <c r="A128" i="9"/>
  <c r="L127" i="9"/>
  <c r="K127" i="9"/>
  <c r="J127" i="9"/>
  <c r="I127" i="9"/>
  <c r="H127" i="9"/>
  <c r="G127" i="9"/>
  <c r="F127" i="9"/>
  <c r="E127" i="9"/>
  <c r="D127" i="9"/>
  <c r="C127" i="9"/>
  <c r="B127" i="9"/>
  <c r="A127" i="9"/>
  <c r="L126" i="9"/>
  <c r="K126" i="9"/>
  <c r="J126" i="9"/>
  <c r="I126" i="9"/>
  <c r="H126" i="9"/>
  <c r="G126" i="9"/>
  <c r="F126" i="9"/>
  <c r="E126" i="9"/>
  <c r="D126" i="9"/>
  <c r="C126" i="9"/>
  <c r="B126" i="9"/>
  <c r="A126" i="9"/>
  <c r="L125" i="9"/>
  <c r="K125" i="9"/>
  <c r="J125" i="9"/>
  <c r="I125" i="9"/>
  <c r="H125" i="9"/>
  <c r="G125" i="9"/>
  <c r="F125" i="9"/>
  <c r="E125" i="9"/>
  <c r="D125" i="9"/>
  <c r="C125" i="9"/>
  <c r="B125" i="9"/>
  <c r="A125" i="9"/>
  <c r="L124" i="9"/>
  <c r="K124" i="9"/>
  <c r="J124" i="9"/>
  <c r="I124" i="9"/>
  <c r="H124" i="9"/>
  <c r="G124" i="9"/>
  <c r="F124" i="9"/>
  <c r="E124" i="9"/>
  <c r="D124" i="9"/>
  <c r="C124" i="9"/>
  <c r="B124" i="9"/>
  <c r="A124" i="9"/>
  <c r="L123" i="9"/>
  <c r="K123" i="9"/>
  <c r="J123" i="9"/>
  <c r="I123" i="9"/>
  <c r="H123" i="9"/>
  <c r="G123" i="9"/>
  <c r="F123" i="9"/>
  <c r="E123" i="9"/>
  <c r="D123" i="9"/>
  <c r="C123" i="9"/>
  <c r="B123" i="9"/>
  <c r="A123" i="9"/>
  <c r="L122" i="9"/>
  <c r="K122" i="9"/>
  <c r="J122" i="9"/>
  <c r="I122" i="9"/>
  <c r="H122" i="9"/>
  <c r="G122" i="9"/>
  <c r="F122" i="9"/>
  <c r="E122" i="9"/>
  <c r="D122" i="9"/>
  <c r="C122" i="9"/>
  <c r="B122" i="9"/>
  <c r="A122" i="9"/>
  <c r="L121" i="9"/>
  <c r="K121" i="9"/>
  <c r="J121" i="9"/>
  <c r="I121" i="9"/>
  <c r="H121" i="9"/>
  <c r="G121" i="9"/>
  <c r="F121" i="9"/>
  <c r="E121" i="9"/>
  <c r="D121" i="9"/>
  <c r="C121" i="9"/>
  <c r="B121" i="9"/>
  <c r="A121" i="9"/>
  <c r="L120" i="9"/>
  <c r="K120" i="9"/>
  <c r="J120" i="9"/>
  <c r="I120" i="9"/>
  <c r="H120" i="9"/>
  <c r="G120" i="9"/>
  <c r="F120" i="9"/>
  <c r="E120" i="9"/>
  <c r="D120" i="9"/>
  <c r="C120" i="9"/>
  <c r="B120" i="9"/>
  <c r="A120" i="9"/>
  <c r="L119" i="9"/>
  <c r="K119" i="9"/>
  <c r="J119" i="9"/>
  <c r="I119" i="9"/>
  <c r="H119" i="9"/>
  <c r="G119" i="9"/>
  <c r="F119" i="9"/>
  <c r="E119" i="9"/>
  <c r="D119" i="9"/>
  <c r="C119" i="9"/>
  <c r="B119" i="9"/>
  <c r="A119" i="9"/>
  <c r="L118" i="9"/>
  <c r="K118" i="9"/>
  <c r="J118" i="9"/>
  <c r="I118" i="9"/>
  <c r="H118" i="9"/>
  <c r="G118" i="9"/>
  <c r="F118" i="9"/>
  <c r="E118" i="9"/>
  <c r="D118" i="9"/>
  <c r="C118" i="9"/>
  <c r="B118" i="9"/>
  <c r="A118" i="9"/>
  <c r="L117" i="9"/>
  <c r="K117" i="9"/>
  <c r="J117" i="9"/>
  <c r="I117" i="9"/>
  <c r="H117" i="9"/>
  <c r="G117" i="9"/>
  <c r="F117" i="9"/>
  <c r="E117" i="9"/>
  <c r="D117" i="9"/>
  <c r="C117" i="9"/>
  <c r="B117" i="9"/>
  <c r="A117" i="9"/>
  <c r="L116" i="9"/>
  <c r="K116" i="9"/>
  <c r="J116" i="9"/>
  <c r="I116" i="9"/>
  <c r="H116" i="9"/>
  <c r="G116" i="9"/>
  <c r="F116" i="9"/>
  <c r="E116" i="9"/>
  <c r="D116" i="9"/>
  <c r="C116" i="9"/>
  <c r="B116" i="9"/>
  <c r="A116" i="9"/>
  <c r="L115" i="9"/>
  <c r="K115" i="9"/>
  <c r="J115" i="9"/>
  <c r="I115" i="9"/>
  <c r="H115" i="9"/>
  <c r="G115" i="9"/>
  <c r="F115" i="9"/>
  <c r="E115" i="9"/>
  <c r="D115" i="9"/>
  <c r="C115" i="9"/>
  <c r="B115" i="9"/>
  <c r="A115" i="9"/>
  <c r="L114" i="9"/>
  <c r="K114" i="9"/>
  <c r="J114" i="9"/>
  <c r="I114" i="9"/>
  <c r="H114" i="9"/>
  <c r="G114" i="9"/>
  <c r="F114" i="9"/>
  <c r="E114" i="9"/>
  <c r="D114" i="9"/>
  <c r="C114" i="9"/>
  <c r="B114" i="9"/>
  <c r="A114" i="9"/>
  <c r="L113" i="9"/>
  <c r="K113" i="9"/>
  <c r="J113" i="9"/>
  <c r="I113" i="9"/>
  <c r="H113" i="9"/>
  <c r="G113" i="9"/>
  <c r="F113" i="9"/>
  <c r="E113" i="9"/>
  <c r="D113" i="9"/>
  <c r="C113" i="9"/>
  <c r="B113" i="9"/>
  <c r="A113" i="9"/>
  <c r="L112" i="9"/>
  <c r="K112" i="9"/>
  <c r="J112" i="9"/>
  <c r="I112" i="9"/>
  <c r="H112" i="9"/>
  <c r="G112" i="9"/>
  <c r="F112" i="9"/>
  <c r="E112" i="9"/>
  <c r="D112" i="9"/>
  <c r="C112" i="9"/>
  <c r="B112" i="9"/>
  <c r="A112" i="9"/>
  <c r="L111" i="9"/>
  <c r="K111" i="9"/>
  <c r="J111" i="9"/>
  <c r="I111" i="9"/>
  <c r="H111" i="9"/>
  <c r="G111" i="9"/>
  <c r="F111" i="9"/>
  <c r="E111" i="9"/>
  <c r="D111" i="9"/>
  <c r="C111" i="9"/>
  <c r="B111" i="9"/>
  <c r="A111" i="9"/>
  <c r="L110" i="9"/>
  <c r="K110" i="9"/>
  <c r="J110" i="9"/>
  <c r="I110" i="9"/>
  <c r="H110" i="9"/>
  <c r="G110" i="9"/>
  <c r="F110" i="9"/>
  <c r="E110" i="9"/>
  <c r="D110" i="9"/>
  <c r="C110" i="9"/>
  <c r="B110" i="9"/>
  <c r="A110" i="9"/>
  <c r="L109" i="9"/>
  <c r="K109" i="9"/>
  <c r="J109" i="9"/>
  <c r="I109" i="9"/>
  <c r="H109" i="9"/>
  <c r="G109" i="9"/>
  <c r="F109" i="9"/>
  <c r="E109" i="9"/>
  <c r="D109" i="9"/>
  <c r="C109" i="9"/>
  <c r="B109" i="9"/>
  <c r="A109" i="9"/>
  <c r="L108" i="9"/>
  <c r="K108" i="9"/>
  <c r="J108" i="9"/>
  <c r="I108" i="9"/>
  <c r="H108" i="9"/>
  <c r="G108" i="9"/>
  <c r="F108" i="9"/>
  <c r="E108" i="9"/>
  <c r="D108" i="9"/>
  <c r="C108" i="9"/>
  <c r="B108" i="9"/>
  <c r="A108" i="9"/>
  <c r="L107" i="9"/>
  <c r="K107" i="9"/>
  <c r="J107" i="9"/>
  <c r="I107" i="9"/>
  <c r="H107" i="9"/>
  <c r="G107" i="9"/>
  <c r="F107" i="9"/>
  <c r="E107" i="9"/>
  <c r="D107" i="9"/>
  <c r="C107" i="9"/>
  <c r="B107" i="9"/>
  <c r="A107" i="9"/>
  <c r="L106" i="9"/>
  <c r="K106" i="9"/>
  <c r="J106" i="9"/>
  <c r="I106" i="9"/>
  <c r="H106" i="9"/>
  <c r="G106" i="9"/>
  <c r="F106" i="9"/>
  <c r="E106" i="9"/>
  <c r="D106" i="9"/>
  <c r="C106" i="9"/>
  <c r="B106" i="9"/>
  <c r="A106" i="9"/>
  <c r="L105" i="9"/>
  <c r="K105" i="9"/>
  <c r="J105" i="9"/>
  <c r="I105" i="9"/>
  <c r="H105" i="9"/>
  <c r="G105" i="9"/>
  <c r="F105" i="9"/>
  <c r="E105" i="9"/>
  <c r="D105" i="9"/>
  <c r="C105" i="9"/>
  <c r="B105" i="9"/>
  <c r="A105" i="9"/>
  <c r="L104" i="9"/>
  <c r="K104" i="9"/>
  <c r="J104" i="9"/>
  <c r="I104" i="9"/>
  <c r="H104" i="9"/>
  <c r="G104" i="9"/>
  <c r="F104" i="9"/>
  <c r="E104" i="9"/>
  <c r="D104" i="9"/>
  <c r="C104" i="9"/>
  <c r="B104" i="9"/>
  <c r="A104" i="9"/>
  <c r="L103" i="9"/>
  <c r="K103" i="9"/>
  <c r="J103" i="9"/>
  <c r="I103" i="9"/>
  <c r="H103" i="9"/>
  <c r="G103" i="9"/>
  <c r="F103" i="9"/>
  <c r="E103" i="9"/>
  <c r="D103" i="9"/>
  <c r="C103" i="9"/>
  <c r="B103" i="9"/>
  <c r="A103" i="9"/>
  <c r="L102" i="9"/>
  <c r="K102" i="9"/>
  <c r="J102" i="9"/>
  <c r="I102" i="9"/>
  <c r="H102" i="9"/>
  <c r="G102" i="9"/>
  <c r="F102" i="9"/>
  <c r="E102" i="9"/>
  <c r="D102" i="9"/>
  <c r="C102" i="9"/>
  <c r="B102" i="9"/>
  <c r="A102" i="9"/>
  <c r="L101" i="9"/>
  <c r="K101" i="9"/>
  <c r="J101" i="9"/>
  <c r="I101" i="9"/>
  <c r="H101" i="9"/>
  <c r="G101" i="9"/>
  <c r="F101" i="9"/>
  <c r="E101" i="9"/>
  <c r="D101" i="9"/>
  <c r="C101" i="9"/>
  <c r="B101" i="9"/>
  <c r="A101" i="9"/>
  <c r="L100" i="9"/>
  <c r="K100" i="9"/>
  <c r="J100" i="9"/>
  <c r="I100" i="9"/>
  <c r="H100" i="9"/>
  <c r="G100" i="9"/>
  <c r="F100" i="9"/>
  <c r="E100" i="9"/>
  <c r="D100" i="9"/>
  <c r="C100" i="9"/>
  <c r="B100" i="9"/>
  <c r="A100" i="9"/>
  <c r="L99" i="9"/>
  <c r="K99" i="9"/>
  <c r="J99" i="9"/>
  <c r="I99" i="9"/>
  <c r="H99" i="9"/>
  <c r="G99" i="9"/>
  <c r="F99" i="9"/>
  <c r="E99" i="9"/>
  <c r="D99" i="9"/>
  <c r="C99" i="9"/>
  <c r="B99" i="9"/>
  <c r="A99" i="9"/>
  <c r="L98" i="9"/>
  <c r="K98" i="9"/>
  <c r="J98" i="9"/>
  <c r="I98" i="9"/>
  <c r="H98" i="9"/>
  <c r="G98" i="9"/>
  <c r="F98" i="9"/>
  <c r="E98" i="9"/>
  <c r="D98" i="9"/>
  <c r="C98" i="9"/>
  <c r="B98" i="9"/>
  <c r="A98" i="9"/>
  <c r="L97" i="9"/>
  <c r="K97" i="9"/>
  <c r="J97" i="9"/>
  <c r="I97" i="9"/>
  <c r="H97" i="9"/>
  <c r="G97" i="9"/>
  <c r="F97" i="9"/>
  <c r="E97" i="9"/>
  <c r="D97" i="9"/>
  <c r="C97" i="9"/>
  <c r="B97" i="9"/>
  <c r="A97" i="9"/>
  <c r="L96" i="9"/>
  <c r="K96" i="9"/>
  <c r="J96" i="9"/>
  <c r="I96" i="9"/>
  <c r="H96" i="9"/>
  <c r="G96" i="9"/>
  <c r="F96" i="9"/>
  <c r="E96" i="9"/>
  <c r="D96" i="9"/>
  <c r="C96" i="9"/>
  <c r="B96" i="9"/>
  <c r="A96" i="9"/>
  <c r="L95" i="9"/>
  <c r="K95" i="9"/>
  <c r="J95" i="9"/>
  <c r="I95" i="9"/>
  <c r="H95" i="9"/>
  <c r="G95" i="9"/>
  <c r="F95" i="9"/>
  <c r="E95" i="9"/>
  <c r="D95" i="9"/>
  <c r="C95" i="9"/>
  <c r="B95" i="9"/>
  <c r="A95" i="9"/>
  <c r="L94" i="9"/>
  <c r="K94" i="9"/>
  <c r="J94" i="9"/>
  <c r="I94" i="9"/>
  <c r="H94" i="9"/>
  <c r="G94" i="9"/>
  <c r="F94" i="9"/>
  <c r="E94" i="9"/>
  <c r="D94" i="9"/>
  <c r="C94" i="9"/>
  <c r="B94" i="9"/>
  <c r="A94" i="9"/>
  <c r="L93" i="9"/>
  <c r="K93" i="9"/>
  <c r="J93" i="9"/>
  <c r="I93" i="9"/>
  <c r="H93" i="9"/>
  <c r="G93" i="9"/>
  <c r="F93" i="9"/>
  <c r="E93" i="9"/>
  <c r="D93" i="9"/>
  <c r="C93" i="9"/>
  <c r="B93" i="9"/>
  <c r="A93" i="9"/>
  <c r="L92" i="9"/>
  <c r="K92" i="9"/>
  <c r="J92" i="9"/>
  <c r="I92" i="9"/>
  <c r="H92" i="9"/>
  <c r="G92" i="9"/>
  <c r="F92" i="9"/>
  <c r="E92" i="9"/>
  <c r="D92" i="9"/>
  <c r="C92" i="9"/>
  <c r="B92" i="9"/>
  <c r="A92" i="9"/>
  <c r="L91" i="9"/>
  <c r="K91" i="9"/>
  <c r="J91" i="9"/>
  <c r="I91" i="9"/>
  <c r="H91" i="9"/>
  <c r="G91" i="9"/>
  <c r="F91" i="9"/>
  <c r="E91" i="9"/>
  <c r="D91" i="9"/>
  <c r="C91" i="9"/>
  <c r="B91" i="9"/>
  <c r="A91" i="9"/>
  <c r="L90" i="9"/>
  <c r="K90" i="9"/>
  <c r="J90" i="9"/>
  <c r="I90" i="9"/>
  <c r="H90" i="9"/>
  <c r="G90" i="9"/>
  <c r="F90" i="9"/>
  <c r="E90" i="9"/>
  <c r="D90" i="9"/>
  <c r="C90" i="9"/>
  <c r="B90" i="9"/>
  <c r="A90" i="9"/>
  <c r="L89" i="9"/>
  <c r="K89" i="9"/>
  <c r="J89" i="9"/>
  <c r="I89" i="9"/>
  <c r="H89" i="9"/>
  <c r="G89" i="9"/>
  <c r="F89" i="9"/>
  <c r="E89" i="9"/>
  <c r="D89" i="9"/>
  <c r="C89" i="9"/>
  <c r="B89" i="9"/>
  <c r="A89" i="9"/>
  <c r="L88" i="9"/>
  <c r="K88" i="9"/>
  <c r="J88" i="9"/>
  <c r="I88" i="9"/>
  <c r="H88" i="9"/>
  <c r="G88" i="9"/>
  <c r="F88" i="9"/>
  <c r="E88" i="9"/>
  <c r="D88" i="9"/>
  <c r="C88" i="9"/>
  <c r="B88" i="9"/>
  <c r="A88" i="9"/>
  <c r="L87" i="9"/>
  <c r="K87" i="9"/>
  <c r="J87" i="9"/>
  <c r="I87" i="9"/>
  <c r="H87" i="9"/>
  <c r="G87" i="9"/>
  <c r="F87" i="9"/>
  <c r="E87" i="9"/>
  <c r="D87" i="9"/>
  <c r="C87" i="9"/>
  <c r="B87" i="9"/>
  <c r="A87" i="9"/>
  <c r="L86" i="9"/>
  <c r="K86" i="9"/>
  <c r="J86" i="9"/>
  <c r="I86" i="9"/>
  <c r="H86" i="9"/>
  <c r="G86" i="9"/>
  <c r="F86" i="9"/>
  <c r="E86" i="9"/>
  <c r="D86" i="9"/>
  <c r="C86" i="9"/>
  <c r="B86" i="9"/>
  <c r="A86" i="9"/>
  <c r="L85" i="9"/>
  <c r="K85" i="9"/>
  <c r="J85" i="9"/>
  <c r="I85" i="9"/>
  <c r="H85" i="9"/>
  <c r="G85" i="9"/>
  <c r="F85" i="9"/>
  <c r="E85" i="9"/>
  <c r="D85" i="9"/>
  <c r="C85" i="9"/>
  <c r="B85" i="9"/>
  <c r="A85" i="9"/>
  <c r="L84" i="9"/>
  <c r="K84" i="9"/>
  <c r="J84" i="9"/>
  <c r="I84" i="9"/>
  <c r="H84" i="9"/>
  <c r="G84" i="9"/>
  <c r="F84" i="9"/>
  <c r="E84" i="9"/>
  <c r="D84" i="9"/>
  <c r="C84" i="9"/>
  <c r="B84" i="9"/>
  <c r="A84" i="9"/>
  <c r="L83" i="9"/>
  <c r="K83" i="9"/>
  <c r="J83" i="9"/>
  <c r="I83" i="9"/>
  <c r="H83" i="9"/>
  <c r="G83" i="9"/>
  <c r="F83" i="9"/>
  <c r="E83" i="9"/>
  <c r="D83" i="9"/>
  <c r="C83" i="9"/>
  <c r="B83" i="9"/>
  <c r="A83" i="9"/>
  <c r="L82" i="9"/>
  <c r="K82" i="9"/>
  <c r="J82" i="9"/>
  <c r="I82" i="9"/>
  <c r="H82" i="9"/>
  <c r="G82" i="9"/>
  <c r="F82" i="9"/>
  <c r="E82" i="9"/>
  <c r="D82" i="9"/>
  <c r="C82" i="9"/>
  <c r="B82" i="9"/>
  <c r="A82" i="9"/>
  <c r="L81" i="9"/>
  <c r="K81" i="9"/>
  <c r="J81" i="9"/>
  <c r="I81" i="9"/>
  <c r="H81" i="9"/>
  <c r="G81" i="9"/>
  <c r="F81" i="9"/>
  <c r="E81" i="9"/>
  <c r="D81" i="9"/>
  <c r="C81" i="9"/>
  <c r="B81" i="9"/>
  <c r="A81" i="9"/>
  <c r="L80" i="9"/>
  <c r="K80" i="9"/>
  <c r="J80" i="9"/>
  <c r="I80" i="9"/>
  <c r="H80" i="9"/>
  <c r="G80" i="9"/>
  <c r="F80" i="9"/>
  <c r="E80" i="9"/>
  <c r="D80" i="9"/>
  <c r="C80" i="9"/>
  <c r="B80" i="9"/>
  <c r="A80" i="9"/>
  <c r="L79" i="9"/>
  <c r="K79" i="9"/>
  <c r="J79" i="9"/>
  <c r="I79" i="9"/>
  <c r="H79" i="9"/>
  <c r="G79" i="9"/>
  <c r="F79" i="9"/>
  <c r="E79" i="9"/>
  <c r="D79" i="9"/>
  <c r="C79" i="9"/>
  <c r="B79" i="9"/>
  <c r="A79" i="9"/>
  <c r="L78" i="9"/>
  <c r="K78" i="9"/>
  <c r="J78" i="9"/>
  <c r="I78" i="9"/>
  <c r="H78" i="9"/>
  <c r="G78" i="9"/>
  <c r="F78" i="9"/>
  <c r="E78" i="9"/>
  <c r="D78" i="9"/>
  <c r="C78" i="9"/>
  <c r="B78" i="9"/>
  <c r="A78" i="9"/>
  <c r="L77" i="9"/>
  <c r="K77" i="9"/>
  <c r="J77" i="9"/>
  <c r="I77" i="9"/>
  <c r="H77" i="9"/>
  <c r="G77" i="9"/>
  <c r="F77" i="9"/>
  <c r="E77" i="9"/>
  <c r="D77" i="9"/>
  <c r="C77" i="9"/>
  <c r="B77" i="9"/>
  <c r="A77" i="9"/>
  <c r="L76" i="9"/>
  <c r="K76" i="9"/>
  <c r="J76" i="9"/>
  <c r="I76" i="9"/>
  <c r="H76" i="9"/>
  <c r="G76" i="9"/>
  <c r="F76" i="9"/>
  <c r="E76" i="9"/>
  <c r="D76" i="9"/>
  <c r="C76" i="9"/>
  <c r="B76" i="9"/>
  <c r="A76" i="9"/>
  <c r="L75" i="9"/>
  <c r="K75" i="9"/>
  <c r="J75" i="9"/>
  <c r="I75" i="9"/>
  <c r="H75" i="9"/>
  <c r="G75" i="9"/>
  <c r="F75" i="9"/>
  <c r="E75" i="9"/>
  <c r="D75" i="9"/>
  <c r="C75" i="9"/>
  <c r="B75" i="9"/>
  <c r="A75" i="9"/>
  <c r="L74" i="9"/>
  <c r="K74" i="9"/>
  <c r="J74" i="9"/>
  <c r="I74" i="9"/>
  <c r="H74" i="9"/>
  <c r="G74" i="9"/>
  <c r="F74" i="9"/>
  <c r="E74" i="9"/>
  <c r="D74" i="9"/>
  <c r="C74" i="9"/>
  <c r="B74" i="9"/>
  <c r="A74" i="9"/>
  <c r="L73" i="9"/>
  <c r="K73" i="9"/>
  <c r="J73" i="9"/>
  <c r="I73" i="9"/>
  <c r="H73" i="9"/>
  <c r="G73" i="9"/>
  <c r="F73" i="9"/>
  <c r="E73" i="9"/>
  <c r="D73" i="9"/>
  <c r="C73" i="9"/>
  <c r="B73" i="9"/>
  <c r="A73" i="9"/>
  <c r="L72" i="9"/>
  <c r="K72" i="9"/>
  <c r="J72" i="9"/>
  <c r="I72" i="9"/>
  <c r="H72" i="9"/>
  <c r="G72" i="9"/>
  <c r="F72" i="9"/>
  <c r="E72" i="9"/>
  <c r="D72" i="9"/>
  <c r="C72" i="9"/>
  <c r="B72" i="9"/>
  <c r="A72" i="9"/>
  <c r="L71" i="9"/>
  <c r="K71" i="9"/>
  <c r="J71" i="9"/>
  <c r="I71" i="9"/>
  <c r="H71" i="9"/>
  <c r="G71" i="9"/>
  <c r="F71" i="9"/>
  <c r="E71" i="9"/>
  <c r="D71" i="9"/>
  <c r="C71" i="9"/>
  <c r="B71" i="9"/>
  <c r="A71" i="9"/>
  <c r="L70" i="9"/>
  <c r="K70" i="9"/>
  <c r="J70" i="9"/>
  <c r="I70" i="9"/>
  <c r="H70" i="9"/>
  <c r="G70" i="9"/>
  <c r="F70" i="9"/>
  <c r="E70" i="9"/>
  <c r="D70" i="9"/>
  <c r="C70" i="9"/>
  <c r="B70" i="9"/>
  <c r="A70" i="9"/>
  <c r="L69" i="9"/>
  <c r="K69" i="9"/>
  <c r="J69" i="9"/>
  <c r="I69" i="9"/>
  <c r="H69" i="9"/>
  <c r="G69" i="9"/>
  <c r="F69" i="9"/>
  <c r="E69" i="9"/>
  <c r="D69" i="9"/>
  <c r="C69" i="9"/>
  <c r="B69" i="9"/>
  <c r="A69" i="9"/>
  <c r="L68" i="9"/>
  <c r="K68" i="9"/>
  <c r="J68" i="9"/>
  <c r="I68" i="9"/>
  <c r="H68" i="9"/>
  <c r="G68" i="9"/>
  <c r="F68" i="9"/>
  <c r="E68" i="9"/>
  <c r="D68" i="9"/>
  <c r="C68" i="9"/>
  <c r="B68" i="9"/>
  <c r="A68" i="9"/>
  <c r="L67" i="9"/>
  <c r="K67" i="9"/>
  <c r="J67" i="9"/>
  <c r="I67" i="9"/>
  <c r="H67" i="9"/>
  <c r="G67" i="9"/>
  <c r="F67" i="9"/>
  <c r="E67" i="9"/>
  <c r="D67" i="9"/>
  <c r="C67" i="9"/>
  <c r="B67" i="9"/>
  <c r="A67" i="9"/>
  <c r="L66" i="9"/>
  <c r="K66" i="9"/>
  <c r="J66" i="9"/>
  <c r="I66" i="9"/>
  <c r="H66" i="9"/>
  <c r="G66" i="9"/>
  <c r="F66" i="9"/>
  <c r="E66" i="9"/>
  <c r="D66" i="9"/>
  <c r="C66" i="9"/>
  <c r="B66" i="9"/>
  <c r="A66" i="9"/>
  <c r="L65" i="9"/>
  <c r="K65" i="9"/>
  <c r="J65" i="9"/>
  <c r="I65" i="9"/>
  <c r="H65" i="9"/>
  <c r="G65" i="9"/>
  <c r="F65" i="9"/>
  <c r="E65" i="9"/>
  <c r="D65" i="9"/>
  <c r="C65" i="9"/>
  <c r="B65" i="9"/>
  <c r="A65" i="9"/>
  <c r="L64" i="9"/>
  <c r="K64" i="9"/>
  <c r="J64" i="9"/>
  <c r="I64" i="9"/>
  <c r="H64" i="9"/>
  <c r="G64" i="9"/>
  <c r="F64" i="9"/>
  <c r="E64" i="9"/>
  <c r="D64" i="9"/>
  <c r="C64" i="9"/>
  <c r="B64" i="9"/>
  <c r="A64" i="9"/>
  <c r="L63" i="9"/>
  <c r="K63" i="9"/>
  <c r="J63" i="9"/>
  <c r="I63" i="9"/>
  <c r="H63" i="9"/>
  <c r="G63" i="9"/>
  <c r="F63" i="9"/>
  <c r="E63" i="9"/>
  <c r="D63" i="9"/>
  <c r="C63" i="9"/>
  <c r="B63" i="9"/>
  <c r="A63" i="9"/>
  <c r="L62" i="9"/>
  <c r="K62" i="9"/>
  <c r="J62" i="9"/>
  <c r="I62" i="9"/>
  <c r="H62" i="9"/>
  <c r="G62" i="9"/>
  <c r="F62" i="9"/>
  <c r="E62" i="9"/>
  <c r="D62" i="9"/>
  <c r="C62" i="9"/>
  <c r="B62" i="9"/>
  <c r="A62" i="9"/>
  <c r="L61" i="9"/>
  <c r="K61" i="9"/>
  <c r="J61" i="9"/>
  <c r="I61" i="9"/>
  <c r="H61" i="9"/>
  <c r="G61" i="9"/>
  <c r="F61" i="9"/>
  <c r="E61" i="9"/>
  <c r="D61" i="9"/>
  <c r="C61" i="9"/>
  <c r="B61" i="9"/>
  <c r="A61" i="9"/>
  <c r="L60" i="9"/>
  <c r="K60" i="9"/>
  <c r="J60" i="9"/>
  <c r="I60" i="9"/>
  <c r="H60" i="9"/>
  <c r="G60" i="9"/>
  <c r="F60" i="9"/>
  <c r="E60" i="9"/>
  <c r="D60" i="9"/>
  <c r="C60" i="9"/>
  <c r="B60" i="9"/>
  <c r="A60" i="9"/>
  <c r="L59" i="9"/>
  <c r="K59" i="9"/>
  <c r="J59" i="9"/>
  <c r="I59" i="9"/>
  <c r="H59" i="9"/>
  <c r="G59" i="9"/>
  <c r="F59" i="9"/>
  <c r="E59" i="9"/>
  <c r="D59" i="9"/>
  <c r="C59" i="9"/>
  <c r="B59" i="9"/>
  <c r="A59" i="9"/>
  <c r="L58" i="9"/>
  <c r="K58" i="9"/>
  <c r="J58" i="9"/>
  <c r="I58" i="9"/>
  <c r="H58" i="9"/>
  <c r="G58" i="9"/>
  <c r="F58" i="9"/>
  <c r="E58" i="9"/>
  <c r="D58" i="9"/>
  <c r="C58" i="9"/>
  <c r="B58" i="9"/>
  <c r="A58" i="9"/>
  <c r="L57" i="9"/>
  <c r="K57" i="9"/>
  <c r="J57" i="9"/>
  <c r="I57" i="9"/>
  <c r="H57" i="9"/>
  <c r="G57" i="9"/>
  <c r="F57" i="9"/>
  <c r="E57" i="9"/>
  <c r="D57" i="9"/>
  <c r="C57" i="9"/>
  <c r="B57" i="9"/>
  <c r="A57" i="9"/>
  <c r="L56" i="9"/>
  <c r="K56" i="9"/>
  <c r="J56" i="9"/>
  <c r="I56" i="9"/>
  <c r="H56" i="9"/>
  <c r="G56" i="9"/>
  <c r="F56" i="9"/>
  <c r="E56" i="9"/>
  <c r="D56" i="9"/>
  <c r="C56" i="9"/>
  <c r="B56" i="9"/>
  <c r="A56" i="9"/>
  <c r="L55" i="9"/>
  <c r="K55" i="9"/>
  <c r="J55" i="9"/>
  <c r="I55" i="9"/>
  <c r="H55" i="9"/>
  <c r="G55" i="9"/>
  <c r="F55" i="9"/>
  <c r="E55" i="9"/>
  <c r="D55" i="9"/>
  <c r="C55" i="9"/>
  <c r="B55" i="9"/>
  <c r="A55" i="9"/>
  <c r="L54" i="9"/>
  <c r="K54" i="9"/>
  <c r="J54" i="9"/>
  <c r="I54" i="9"/>
  <c r="H54" i="9"/>
  <c r="G54" i="9"/>
  <c r="F54" i="9"/>
  <c r="E54" i="9"/>
  <c r="D54" i="9"/>
  <c r="C54" i="9"/>
  <c r="B54" i="9"/>
  <c r="A54" i="9"/>
  <c r="L53" i="9"/>
  <c r="K53" i="9"/>
  <c r="J53" i="9"/>
  <c r="I53" i="9"/>
  <c r="H53" i="9"/>
  <c r="G53" i="9"/>
  <c r="F53" i="9"/>
  <c r="E53" i="9"/>
  <c r="D53" i="9"/>
  <c r="C53" i="9"/>
  <c r="B53" i="9"/>
  <c r="A53" i="9"/>
  <c r="L52" i="9"/>
  <c r="K52" i="9"/>
  <c r="J52" i="9"/>
  <c r="I52" i="9"/>
  <c r="H52" i="9"/>
  <c r="G52" i="9"/>
  <c r="F52" i="9"/>
  <c r="E52" i="9"/>
  <c r="D52" i="9"/>
  <c r="C52" i="9"/>
  <c r="B52" i="9"/>
  <c r="A52" i="9"/>
  <c r="L51" i="9"/>
  <c r="K51" i="9"/>
  <c r="J51" i="9"/>
  <c r="I51" i="9"/>
  <c r="H51" i="9"/>
  <c r="G51" i="9"/>
  <c r="F51" i="9"/>
  <c r="E51" i="9"/>
  <c r="D51" i="9"/>
  <c r="C51" i="9"/>
  <c r="B51" i="9"/>
  <c r="A51" i="9"/>
  <c r="L50" i="9"/>
  <c r="K50" i="9"/>
  <c r="J50" i="9"/>
  <c r="I50" i="9"/>
  <c r="H50" i="9"/>
  <c r="G50" i="9"/>
  <c r="F50" i="9"/>
  <c r="E50" i="9"/>
  <c r="D50" i="9"/>
  <c r="C50" i="9"/>
  <c r="B50" i="9"/>
  <c r="A50" i="9"/>
  <c r="L49" i="9"/>
  <c r="K49" i="9"/>
  <c r="J49" i="9"/>
  <c r="I49" i="9"/>
  <c r="H49" i="9"/>
  <c r="G49" i="9"/>
  <c r="F49" i="9"/>
  <c r="E49" i="9"/>
  <c r="D49" i="9"/>
  <c r="C49" i="9"/>
  <c r="B49" i="9"/>
  <c r="A49" i="9"/>
  <c r="L48" i="9"/>
  <c r="K48" i="9"/>
  <c r="J48" i="9"/>
  <c r="I48" i="9"/>
  <c r="H48" i="9"/>
  <c r="G48" i="9"/>
  <c r="F48" i="9"/>
  <c r="E48" i="9"/>
  <c r="D48" i="9"/>
  <c r="C48" i="9"/>
  <c r="B48" i="9"/>
  <c r="A48" i="9"/>
  <c r="L47" i="9"/>
  <c r="K47" i="9"/>
  <c r="J47" i="9"/>
  <c r="I47" i="9"/>
  <c r="H47" i="9"/>
  <c r="G47" i="9"/>
  <c r="F47" i="9"/>
  <c r="E47" i="9"/>
  <c r="D47" i="9"/>
  <c r="C47" i="9"/>
  <c r="B47" i="9"/>
  <c r="A47" i="9"/>
  <c r="L46" i="9"/>
  <c r="K46" i="9"/>
  <c r="J46" i="9"/>
  <c r="I46" i="9"/>
  <c r="H46" i="9"/>
  <c r="G46" i="9"/>
  <c r="F46" i="9"/>
  <c r="E46" i="9"/>
  <c r="D46" i="9"/>
  <c r="C46" i="9"/>
  <c r="B46" i="9"/>
  <c r="A46" i="9"/>
  <c r="L45" i="9"/>
  <c r="K45" i="9"/>
  <c r="J45" i="9"/>
  <c r="I45" i="9"/>
  <c r="H45" i="9"/>
  <c r="G45" i="9"/>
  <c r="F45" i="9"/>
  <c r="E45" i="9"/>
  <c r="D45" i="9"/>
  <c r="C45" i="9"/>
  <c r="B45" i="9"/>
  <c r="A45" i="9"/>
  <c r="L44" i="9"/>
  <c r="K44" i="9"/>
  <c r="J44" i="9"/>
  <c r="I44" i="9"/>
  <c r="H44" i="9"/>
  <c r="G44" i="9"/>
  <c r="F44" i="9"/>
  <c r="E44" i="9"/>
  <c r="D44" i="9"/>
  <c r="C44" i="9"/>
  <c r="B44" i="9"/>
  <c r="A44" i="9"/>
  <c r="L43" i="9"/>
  <c r="K43" i="9"/>
  <c r="J43" i="9"/>
  <c r="I43" i="9"/>
  <c r="H43" i="9"/>
  <c r="G43" i="9"/>
  <c r="F43" i="9"/>
  <c r="E43" i="9"/>
  <c r="D43" i="9"/>
  <c r="C43" i="9"/>
  <c r="B43" i="9"/>
  <c r="A43" i="9"/>
  <c r="L42" i="9"/>
  <c r="K42" i="9"/>
  <c r="J42" i="9"/>
  <c r="I42" i="9"/>
  <c r="H42" i="9"/>
  <c r="G42" i="9"/>
  <c r="F42" i="9"/>
  <c r="E42" i="9"/>
  <c r="D42" i="9"/>
  <c r="C42" i="9"/>
  <c r="B42" i="9"/>
  <c r="A42" i="9"/>
  <c r="L41" i="9"/>
  <c r="K41" i="9"/>
  <c r="J41" i="9"/>
  <c r="I41" i="9"/>
  <c r="H41" i="9"/>
  <c r="G41" i="9"/>
  <c r="F41" i="9"/>
  <c r="E41" i="9"/>
  <c r="D41" i="9"/>
  <c r="C41" i="9"/>
  <c r="B41" i="9"/>
  <c r="A41" i="9"/>
  <c r="L40" i="9"/>
  <c r="K40" i="9"/>
  <c r="J40" i="9"/>
  <c r="I40" i="9"/>
  <c r="H40" i="9"/>
  <c r="G40" i="9"/>
  <c r="F40" i="9"/>
  <c r="E40" i="9"/>
  <c r="D40" i="9"/>
  <c r="C40" i="9"/>
  <c r="B40" i="9"/>
  <c r="A40" i="9"/>
  <c r="L39" i="9"/>
  <c r="K39" i="9"/>
  <c r="J39" i="9"/>
  <c r="I39" i="9"/>
  <c r="H39" i="9"/>
  <c r="G39" i="9"/>
  <c r="F39" i="9"/>
  <c r="E39" i="9"/>
  <c r="D39" i="9"/>
  <c r="C39" i="9"/>
  <c r="B39" i="9"/>
  <c r="A39" i="9"/>
  <c r="L38" i="9"/>
  <c r="K38" i="9"/>
  <c r="J38" i="9"/>
  <c r="I38" i="9"/>
  <c r="H38" i="9"/>
  <c r="G38" i="9"/>
  <c r="F38" i="9"/>
  <c r="E38" i="9"/>
  <c r="D38" i="9"/>
  <c r="C38" i="9"/>
  <c r="B38" i="9"/>
  <c r="A38" i="9"/>
  <c r="L37" i="9"/>
  <c r="K37" i="9"/>
  <c r="J37" i="9"/>
  <c r="I37" i="9"/>
  <c r="H37" i="9"/>
  <c r="G37" i="9"/>
  <c r="F37" i="9"/>
  <c r="E37" i="9"/>
  <c r="D37" i="9"/>
  <c r="C37" i="9"/>
  <c r="B37" i="9"/>
  <c r="A37" i="9"/>
  <c r="L36" i="9"/>
  <c r="K36" i="9"/>
  <c r="J36" i="9"/>
  <c r="I36" i="9"/>
  <c r="H36" i="9"/>
  <c r="G36" i="9"/>
  <c r="F36" i="9"/>
  <c r="E36" i="9"/>
  <c r="D36" i="9"/>
  <c r="C36" i="9"/>
  <c r="B36" i="9"/>
  <c r="A36" i="9"/>
  <c r="L35" i="9"/>
  <c r="K35" i="9"/>
  <c r="J35" i="9"/>
  <c r="I35" i="9"/>
  <c r="H35" i="9"/>
  <c r="G35" i="9"/>
  <c r="F35" i="9"/>
  <c r="E35" i="9"/>
  <c r="D35" i="9"/>
  <c r="C35" i="9"/>
  <c r="B35" i="9"/>
  <c r="A35" i="9"/>
  <c r="L34" i="9"/>
  <c r="K34" i="9"/>
  <c r="J34" i="9"/>
  <c r="I34" i="9"/>
  <c r="H34" i="9"/>
  <c r="G34" i="9"/>
  <c r="F34" i="9"/>
  <c r="E34" i="9"/>
  <c r="D34" i="9"/>
  <c r="C34" i="9"/>
  <c r="B34" i="9"/>
  <c r="A34" i="9"/>
  <c r="L33" i="9"/>
  <c r="K33" i="9"/>
  <c r="J33" i="9"/>
  <c r="I33" i="9"/>
  <c r="H33" i="9"/>
  <c r="G33" i="9"/>
  <c r="F33" i="9"/>
  <c r="E33" i="9"/>
  <c r="D33" i="9"/>
  <c r="C33" i="9"/>
  <c r="B33" i="9"/>
  <c r="A33" i="9"/>
  <c r="L32" i="9"/>
  <c r="K32" i="9"/>
  <c r="J32" i="9"/>
  <c r="I32" i="9"/>
  <c r="H32" i="9"/>
  <c r="G32" i="9"/>
  <c r="F32" i="9"/>
  <c r="E32" i="9"/>
  <c r="D32" i="9"/>
  <c r="C32" i="9"/>
  <c r="B32" i="9"/>
  <c r="A32" i="9"/>
  <c r="L31" i="9"/>
  <c r="K31" i="9"/>
  <c r="J31" i="9"/>
  <c r="I31" i="9"/>
  <c r="H31" i="9"/>
  <c r="G31" i="9"/>
  <c r="F31" i="9"/>
  <c r="E31" i="9"/>
  <c r="D31" i="9"/>
  <c r="C31" i="9"/>
  <c r="B31" i="9"/>
  <c r="A31" i="9"/>
  <c r="L30" i="9"/>
  <c r="K30" i="9"/>
  <c r="J30" i="9"/>
  <c r="I30" i="9"/>
  <c r="H30" i="9"/>
  <c r="G30" i="9"/>
  <c r="F30" i="9"/>
  <c r="E30" i="9"/>
  <c r="D30" i="9"/>
  <c r="C30" i="9"/>
  <c r="B30" i="9"/>
  <c r="A30" i="9"/>
  <c r="L29" i="9"/>
  <c r="K29" i="9"/>
  <c r="J29" i="9"/>
  <c r="I29" i="9"/>
  <c r="H29" i="9"/>
  <c r="G29" i="9"/>
  <c r="F29" i="9"/>
  <c r="E29" i="9"/>
  <c r="D29" i="9"/>
  <c r="C29" i="9"/>
  <c r="B29" i="9"/>
  <c r="A29" i="9"/>
  <c r="L28" i="9"/>
  <c r="K28" i="9"/>
  <c r="J28" i="9"/>
  <c r="I28" i="9"/>
  <c r="H28" i="9"/>
  <c r="G28" i="9"/>
  <c r="F28" i="9"/>
  <c r="E28" i="9"/>
  <c r="D28" i="9"/>
  <c r="C28" i="9"/>
  <c r="B28" i="9"/>
  <c r="A28" i="9"/>
  <c r="L27" i="9"/>
  <c r="K27" i="9"/>
  <c r="J27" i="9"/>
  <c r="I27" i="9"/>
  <c r="H27" i="9"/>
  <c r="G27" i="9"/>
  <c r="F27" i="9"/>
  <c r="E27" i="9"/>
  <c r="D27" i="9"/>
  <c r="C27" i="9"/>
  <c r="B27" i="9"/>
  <c r="A27" i="9"/>
  <c r="L26" i="9"/>
  <c r="K26" i="9"/>
  <c r="J26" i="9"/>
  <c r="I26" i="9"/>
  <c r="H26" i="9"/>
  <c r="G26" i="9"/>
  <c r="F26" i="9"/>
  <c r="E26" i="9"/>
  <c r="D26" i="9"/>
  <c r="C26" i="9"/>
  <c r="B26" i="9"/>
  <c r="A26" i="9"/>
  <c r="L25" i="9"/>
  <c r="K25" i="9"/>
  <c r="J25" i="9"/>
  <c r="I25" i="9"/>
  <c r="H25" i="9"/>
  <c r="G25" i="9"/>
  <c r="F25" i="9"/>
  <c r="E25" i="9"/>
  <c r="D25" i="9"/>
  <c r="C25" i="9"/>
  <c r="B25" i="9"/>
  <c r="A25" i="9"/>
  <c r="L24" i="9"/>
  <c r="K24" i="9"/>
  <c r="J24" i="9"/>
  <c r="I24" i="9"/>
  <c r="H24" i="9"/>
  <c r="G24" i="9"/>
  <c r="F24" i="9"/>
  <c r="E24" i="9"/>
  <c r="D24" i="9"/>
  <c r="C24" i="9"/>
  <c r="B24" i="9"/>
  <c r="A24" i="9"/>
  <c r="L23" i="9"/>
  <c r="K23" i="9"/>
  <c r="J23" i="9"/>
  <c r="I23" i="9"/>
  <c r="H23" i="9"/>
  <c r="G23" i="9"/>
  <c r="F23" i="9"/>
  <c r="E23" i="9"/>
  <c r="D23" i="9"/>
  <c r="C23" i="9"/>
  <c r="B23" i="9"/>
  <c r="A23" i="9"/>
  <c r="L22" i="9"/>
  <c r="K22" i="9"/>
  <c r="J22" i="9"/>
  <c r="I22" i="9"/>
  <c r="H22" i="9"/>
  <c r="G22" i="9"/>
  <c r="F22" i="9"/>
  <c r="E22" i="9"/>
  <c r="D22" i="9"/>
  <c r="C22" i="9"/>
  <c r="B22" i="9"/>
  <c r="A22" i="9"/>
  <c r="L21" i="9"/>
  <c r="K21" i="9"/>
  <c r="J21" i="9"/>
  <c r="I21" i="9"/>
  <c r="H21" i="9"/>
  <c r="G21" i="9"/>
  <c r="F21" i="9"/>
  <c r="E21" i="9"/>
  <c r="D21" i="9"/>
  <c r="C21" i="9"/>
  <c r="B21" i="9"/>
  <c r="A21" i="9"/>
  <c r="L20" i="9"/>
  <c r="K20" i="9"/>
  <c r="J20" i="9"/>
  <c r="I20" i="9"/>
  <c r="H20" i="9"/>
  <c r="G20" i="9"/>
  <c r="F20" i="9"/>
  <c r="E20" i="9"/>
  <c r="D20" i="9"/>
  <c r="C20" i="9"/>
  <c r="B20" i="9"/>
  <c r="A20" i="9"/>
  <c r="L19" i="9"/>
  <c r="K19" i="9"/>
  <c r="J19" i="9"/>
  <c r="I19" i="9"/>
  <c r="H19" i="9"/>
  <c r="G19" i="9"/>
  <c r="F19" i="9"/>
  <c r="E19" i="9"/>
  <c r="D19" i="9"/>
  <c r="C19" i="9"/>
  <c r="B19" i="9"/>
  <c r="A19" i="9"/>
  <c r="L18" i="9"/>
  <c r="K18" i="9"/>
  <c r="J18" i="9"/>
  <c r="I18" i="9"/>
  <c r="H18" i="9"/>
  <c r="G18" i="9"/>
  <c r="F18" i="9"/>
  <c r="E18" i="9"/>
  <c r="D18" i="9"/>
  <c r="C18" i="9"/>
  <c r="B18" i="9"/>
  <c r="A18" i="9"/>
  <c r="L17" i="9"/>
  <c r="K17" i="9"/>
  <c r="J17" i="9"/>
  <c r="I17" i="9"/>
  <c r="H17" i="9"/>
  <c r="G17" i="9"/>
  <c r="F17" i="9"/>
  <c r="E17" i="9"/>
  <c r="D17" i="9"/>
  <c r="C17" i="9"/>
  <c r="B17" i="9"/>
  <c r="A17" i="9"/>
  <c r="L16" i="9"/>
  <c r="K16" i="9"/>
  <c r="J16" i="9"/>
  <c r="I16" i="9"/>
  <c r="H16" i="9"/>
  <c r="G16" i="9"/>
  <c r="F16" i="9"/>
  <c r="E16" i="9"/>
  <c r="D16" i="9"/>
  <c r="C16" i="9"/>
  <c r="B16" i="9"/>
  <c r="A16" i="9"/>
  <c r="L15" i="9"/>
  <c r="K15" i="9"/>
  <c r="J15" i="9"/>
  <c r="I15" i="9"/>
  <c r="H15" i="9"/>
  <c r="G15" i="9"/>
  <c r="F15" i="9"/>
  <c r="E15" i="9"/>
  <c r="D15" i="9"/>
  <c r="C15" i="9"/>
  <c r="B15" i="9"/>
  <c r="A15" i="9"/>
  <c r="L14" i="9"/>
  <c r="K14" i="9"/>
  <c r="J14" i="9"/>
  <c r="I14" i="9"/>
  <c r="H14" i="9"/>
  <c r="G14" i="9"/>
  <c r="F14" i="9"/>
  <c r="E14" i="9"/>
  <c r="D14" i="9"/>
  <c r="C14" i="9"/>
  <c r="B14" i="9"/>
  <c r="A14" i="9"/>
  <c r="L13" i="9"/>
  <c r="K13" i="9"/>
  <c r="J13" i="9"/>
  <c r="I13" i="9"/>
  <c r="H13" i="9"/>
  <c r="G13" i="9"/>
  <c r="F13" i="9"/>
  <c r="E13" i="9"/>
  <c r="D13" i="9"/>
  <c r="C13" i="9"/>
  <c r="B13" i="9"/>
  <c r="A13" i="9"/>
  <c r="L12" i="9"/>
  <c r="K12" i="9"/>
  <c r="J12" i="9"/>
  <c r="I12" i="9"/>
  <c r="H12" i="9"/>
  <c r="G12" i="9"/>
  <c r="F12" i="9"/>
  <c r="E12" i="9"/>
  <c r="D12" i="9"/>
  <c r="C12" i="9"/>
  <c r="B12" i="9"/>
  <c r="A12" i="9"/>
  <c r="L11" i="9"/>
  <c r="K11" i="9"/>
  <c r="J11" i="9"/>
  <c r="I11" i="9"/>
  <c r="H11" i="9"/>
  <c r="G11" i="9"/>
  <c r="F11" i="9"/>
  <c r="E11" i="9"/>
  <c r="D11" i="9"/>
  <c r="C11" i="9"/>
  <c r="B11" i="9"/>
  <c r="A11" i="9"/>
  <c r="L10" i="9"/>
  <c r="K10" i="9"/>
  <c r="J10" i="9"/>
  <c r="I10" i="9"/>
  <c r="H10" i="9"/>
  <c r="G10" i="9"/>
  <c r="F10" i="9"/>
  <c r="E10" i="9"/>
  <c r="D10" i="9"/>
  <c r="C10" i="9"/>
  <c r="B10" i="9"/>
  <c r="A10" i="9"/>
  <c r="L9" i="9"/>
  <c r="K9" i="9"/>
  <c r="J9" i="9"/>
  <c r="I9" i="9"/>
  <c r="H9" i="9"/>
  <c r="G9" i="9"/>
  <c r="F9" i="9"/>
  <c r="E9" i="9"/>
  <c r="D9" i="9"/>
  <c r="C9" i="9"/>
  <c r="B9" i="9"/>
  <c r="A9" i="9"/>
  <c r="L8" i="9"/>
  <c r="K8" i="9"/>
  <c r="J8" i="9"/>
  <c r="I8" i="9"/>
  <c r="H8" i="9"/>
  <c r="G8" i="9"/>
  <c r="F8" i="9"/>
  <c r="E8" i="9"/>
  <c r="D8" i="9"/>
  <c r="C8" i="9"/>
  <c r="B8" i="9"/>
  <c r="A8" i="9"/>
  <c r="L7" i="9"/>
  <c r="K7" i="9"/>
  <c r="J7" i="9"/>
  <c r="I7" i="9"/>
  <c r="H7" i="9"/>
  <c r="G7" i="9"/>
  <c r="F7" i="9"/>
  <c r="E7" i="9"/>
  <c r="D7" i="9"/>
  <c r="C7" i="9"/>
  <c r="B7" i="9"/>
  <c r="A7" i="9"/>
  <c r="L6" i="9"/>
  <c r="K6" i="9"/>
  <c r="J6" i="9"/>
  <c r="I6" i="9"/>
  <c r="H6" i="9"/>
  <c r="G6" i="9"/>
  <c r="F6" i="9"/>
  <c r="E6" i="9"/>
  <c r="D6" i="9"/>
  <c r="C6" i="9"/>
  <c r="B6" i="9"/>
  <c r="A6" i="9"/>
  <c r="L5" i="9"/>
  <c r="K5" i="9"/>
  <c r="J5" i="9"/>
  <c r="I5" i="9"/>
  <c r="H5" i="9"/>
  <c r="G5" i="9"/>
  <c r="F5" i="9"/>
  <c r="E5" i="9"/>
  <c r="D5" i="9"/>
  <c r="C5" i="9"/>
  <c r="B5" i="9"/>
  <c r="A5" i="9"/>
  <c r="L4" i="9"/>
  <c r="K4" i="9"/>
  <c r="J4" i="9"/>
  <c r="I4" i="9"/>
  <c r="H4" i="9"/>
  <c r="G4" i="9"/>
  <c r="F4" i="9"/>
  <c r="E4" i="9"/>
  <c r="D4" i="9"/>
  <c r="C4" i="9"/>
  <c r="B4" i="9"/>
  <c r="A4" i="9"/>
  <c r="L3" i="9"/>
  <c r="K3" i="9"/>
  <c r="J3" i="9"/>
  <c r="I3" i="9"/>
  <c r="H3" i="9"/>
  <c r="G3" i="9"/>
  <c r="F3" i="9"/>
  <c r="E3" i="9"/>
  <c r="D3" i="9"/>
  <c r="C3" i="9"/>
  <c r="B3" i="9"/>
  <c r="A3" i="9"/>
  <c r="L2" i="9"/>
  <c r="K2" i="9"/>
  <c r="J2" i="9"/>
  <c r="I2" i="9"/>
  <c r="H2" i="9"/>
  <c r="G2" i="9"/>
  <c r="F2" i="9"/>
  <c r="E2" i="9"/>
  <c r="D2" i="9"/>
  <c r="C2" i="9"/>
  <c r="B2" i="9"/>
  <c r="A2" i="9"/>
  <c r="L1" i="9"/>
  <c r="K1" i="9"/>
  <c r="AT1" i="5" s="1"/>
  <c r="J1" i="9"/>
  <c r="AS1" i="5" s="1"/>
  <c r="I1" i="9"/>
  <c r="AR1" i="5" s="1"/>
  <c r="H1" i="9"/>
  <c r="AQ1" i="5" s="1"/>
  <c r="G1" i="9"/>
  <c r="AP1" i="5" s="1"/>
  <c r="F1" i="9"/>
  <c r="AO1" i="5" s="1"/>
  <c r="E1" i="9"/>
  <c r="AN1" i="5" s="1"/>
  <c r="D1" i="9"/>
  <c r="AM1" i="5" s="1"/>
  <c r="C1" i="9"/>
  <c r="AL1" i="5" s="1"/>
  <c r="B1" i="9"/>
  <c r="AK1" i="5" s="1"/>
  <c r="A1" i="9"/>
  <c r="F200" i="10"/>
  <c r="E200" i="10"/>
  <c r="D200" i="10"/>
  <c r="C200" i="10"/>
  <c r="B200" i="10"/>
  <c r="A200" i="10"/>
  <c r="F199" i="10"/>
  <c r="E199" i="10"/>
  <c r="D199" i="10"/>
  <c r="C199" i="10"/>
  <c r="B199" i="10"/>
  <c r="A199" i="10"/>
  <c r="F198" i="10"/>
  <c r="E198" i="10"/>
  <c r="D198" i="10"/>
  <c r="C198" i="10"/>
  <c r="B198" i="10"/>
  <c r="A198" i="10"/>
  <c r="F197" i="10"/>
  <c r="E197" i="10"/>
  <c r="D197" i="10"/>
  <c r="C197" i="10"/>
  <c r="B197" i="10"/>
  <c r="A197" i="10"/>
  <c r="F196" i="10"/>
  <c r="E196" i="10"/>
  <c r="D196" i="10"/>
  <c r="C196" i="10"/>
  <c r="B196" i="10"/>
  <c r="A196" i="10"/>
  <c r="F195" i="10"/>
  <c r="E195" i="10"/>
  <c r="D195" i="10"/>
  <c r="C195" i="10"/>
  <c r="B195" i="10"/>
  <c r="A195" i="10"/>
  <c r="F194" i="10"/>
  <c r="E194" i="10"/>
  <c r="D194" i="10"/>
  <c r="C194" i="10"/>
  <c r="B194" i="10"/>
  <c r="A194" i="10"/>
  <c r="F193" i="10"/>
  <c r="E193" i="10"/>
  <c r="D193" i="10"/>
  <c r="C193" i="10"/>
  <c r="B193" i="10"/>
  <c r="A193" i="10"/>
  <c r="F192" i="10"/>
  <c r="E192" i="10"/>
  <c r="D192" i="10"/>
  <c r="C192" i="10"/>
  <c r="B192" i="10"/>
  <c r="A192" i="10"/>
  <c r="F191" i="10"/>
  <c r="E191" i="10"/>
  <c r="D191" i="10"/>
  <c r="C191" i="10"/>
  <c r="B191" i="10"/>
  <c r="A191" i="10"/>
  <c r="F190" i="10"/>
  <c r="E190" i="10"/>
  <c r="D190" i="10"/>
  <c r="C190" i="10"/>
  <c r="B190" i="10"/>
  <c r="A190" i="10"/>
  <c r="F189" i="10"/>
  <c r="E189" i="10"/>
  <c r="D189" i="10"/>
  <c r="C189" i="10"/>
  <c r="B189" i="10"/>
  <c r="A189" i="10"/>
  <c r="F188" i="10"/>
  <c r="E188" i="10"/>
  <c r="D188" i="10"/>
  <c r="C188" i="10"/>
  <c r="B188" i="10"/>
  <c r="A188" i="10"/>
  <c r="F187" i="10"/>
  <c r="E187" i="10"/>
  <c r="D187" i="10"/>
  <c r="C187" i="10"/>
  <c r="B187" i="10"/>
  <c r="A187" i="10"/>
  <c r="F186" i="10"/>
  <c r="E186" i="10"/>
  <c r="D186" i="10"/>
  <c r="C186" i="10"/>
  <c r="B186" i="10"/>
  <c r="A186" i="10"/>
  <c r="F185" i="10"/>
  <c r="E185" i="10"/>
  <c r="D185" i="10"/>
  <c r="C185" i="10"/>
  <c r="B185" i="10"/>
  <c r="A185" i="10"/>
  <c r="F184" i="10"/>
  <c r="E184" i="10"/>
  <c r="D184" i="10"/>
  <c r="C184" i="10"/>
  <c r="B184" i="10"/>
  <c r="A184" i="10"/>
  <c r="F183" i="10"/>
  <c r="E183" i="10"/>
  <c r="D183" i="10"/>
  <c r="C183" i="10"/>
  <c r="B183" i="10"/>
  <c r="A183" i="10"/>
  <c r="F182" i="10"/>
  <c r="E182" i="10"/>
  <c r="D182" i="10"/>
  <c r="C182" i="10"/>
  <c r="B182" i="10"/>
  <c r="A182" i="10"/>
  <c r="F181" i="10"/>
  <c r="E181" i="10"/>
  <c r="D181" i="10"/>
  <c r="C181" i="10"/>
  <c r="B181" i="10"/>
  <c r="A181" i="10"/>
  <c r="F180" i="10"/>
  <c r="E180" i="10"/>
  <c r="D180" i="10"/>
  <c r="C180" i="10"/>
  <c r="B180" i="10"/>
  <c r="A180" i="10"/>
  <c r="F179" i="10"/>
  <c r="E179" i="10"/>
  <c r="D179" i="10"/>
  <c r="C179" i="10"/>
  <c r="B179" i="10"/>
  <c r="A179" i="10"/>
  <c r="F178" i="10"/>
  <c r="E178" i="10"/>
  <c r="D178" i="10"/>
  <c r="C178" i="10"/>
  <c r="B178" i="10"/>
  <c r="A178" i="10"/>
  <c r="F177" i="10"/>
  <c r="E177" i="10"/>
  <c r="D177" i="10"/>
  <c r="C177" i="10"/>
  <c r="B177" i="10"/>
  <c r="A177" i="10"/>
  <c r="F176" i="10"/>
  <c r="E176" i="10"/>
  <c r="D176" i="10"/>
  <c r="C176" i="10"/>
  <c r="B176" i="10"/>
  <c r="A176" i="10"/>
  <c r="F175" i="10"/>
  <c r="E175" i="10"/>
  <c r="D175" i="10"/>
  <c r="C175" i="10"/>
  <c r="B175" i="10"/>
  <c r="A175" i="10"/>
  <c r="F174" i="10"/>
  <c r="E174" i="10"/>
  <c r="D174" i="10"/>
  <c r="C174" i="10"/>
  <c r="B174" i="10"/>
  <c r="A174" i="10"/>
  <c r="F173" i="10"/>
  <c r="E173" i="10"/>
  <c r="D173" i="10"/>
  <c r="C173" i="10"/>
  <c r="B173" i="10"/>
  <c r="A173" i="10"/>
  <c r="F172" i="10"/>
  <c r="E172" i="10"/>
  <c r="D172" i="10"/>
  <c r="C172" i="10"/>
  <c r="B172" i="10"/>
  <c r="A172" i="10"/>
  <c r="F171" i="10"/>
  <c r="E171" i="10"/>
  <c r="D171" i="10"/>
  <c r="C171" i="10"/>
  <c r="B171" i="10"/>
  <c r="A171" i="10"/>
  <c r="F170" i="10"/>
  <c r="E170" i="10"/>
  <c r="D170" i="10"/>
  <c r="C170" i="10"/>
  <c r="B170" i="10"/>
  <c r="A170" i="10"/>
  <c r="F169" i="10"/>
  <c r="E169" i="10"/>
  <c r="D169" i="10"/>
  <c r="C169" i="10"/>
  <c r="B169" i="10"/>
  <c r="A169" i="10"/>
  <c r="F168" i="10"/>
  <c r="E168" i="10"/>
  <c r="D168" i="10"/>
  <c r="C168" i="10"/>
  <c r="B168" i="10"/>
  <c r="A168" i="10"/>
  <c r="F167" i="10"/>
  <c r="E167" i="10"/>
  <c r="D167" i="10"/>
  <c r="C167" i="10"/>
  <c r="B167" i="10"/>
  <c r="A167" i="10"/>
  <c r="F166" i="10"/>
  <c r="E166" i="10"/>
  <c r="D166" i="10"/>
  <c r="C166" i="10"/>
  <c r="B166" i="10"/>
  <c r="A166" i="10"/>
  <c r="F165" i="10"/>
  <c r="E165" i="10"/>
  <c r="D165" i="10"/>
  <c r="C165" i="10"/>
  <c r="B165" i="10"/>
  <c r="A165" i="10"/>
  <c r="F164" i="10"/>
  <c r="E164" i="10"/>
  <c r="D164" i="10"/>
  <c r="C164" i="10"/>
  <c r="B164" i="10"/>
  <c r="A164" i="10"/>
  <c r="F163" i="10"/>
  <c r="E163" i="10"/>
  <c r="D163" i="10"/>
  <c r="C163" i="10"/>
  <c r="B163" i="10"/>
  <c r="A163" i="10"/>
  <c r="F162" i="10"/>
  <c r="E162" i="10"/>
  <c r="D162" i="10"/>
  <c r="C162" i="10"/>
  <c r="B162" i="10"/>
  <c r="A162" i="10"/>
  <c r="F161" i="10"/>
  <c r="E161" i="10"/>
  <c r="D161" i="10"/>
  <c r="C161" i="10"/>
  <c r="B161" i="10"/>
  <c r="A161" i="10"/>
  <c r="F160" i="10"/>
  <c r="E160" i="10"/>
  <c r="D160" i="10"/>
  <c r="C160" i="10"/>
  <c r="B160" i="10"/>
  <c r="A160" i="10"/>
  <c r="F159" i="10"/>
  <c r="E159" i="10"/>
  <c r="D159" i="10"/>
  <c r="C159" i="10"/>
  <c r="B159" i="10"/>
  <c r="A159" i="10"/>
  <c r="F158" i="10"/>
  <c r="E158" i="10"/>
  <c r="D158" i="10"/>
  <c r="C158" i="10"/>
  <c r="B158" i="10"/>
  <c r="A158" i="10"/>
  <c r="F157" i="10"/>
  <c r="E157" i="10"/>
  <c r="D157" i="10"/>
  <c r="C157" i="10"/>
  <c r="B157" i="10"/>
  <c r="A157" i="10"/>
  <c r="F156" i="10"/>
  <c r="E156" i="10"/>
  <c r="D156" i="10"/>
  <c r="C156" i="10"/>
  <c r="B156" i="10"/>
  <c r="A156" i="10"/>
  <c r="F155" i="10"/>
  <c r="E155" i="10"/>
  <c r="D155" i="10"/>
  <c r="C155" i="10"/>
  <c r="B155" i="10"/>
  <c r="A155" i="10"/>
  <c r="F154" i="10"/>
  <c r="E154" i="10"/>
  <c r="D154" i="10"/>
  <c r="C154" i="10"/>
  <c r="B154" i="10"/>
  <c r="A154" i="10"/>
  <c r="F153" i="10"/>
  <c r="E153" i="10"/>
  <c r="D153" i="10"/>
  <c r="C153" i="10"/>
  <c r="B153" i="10"/>
  <c r="A153" i="10"/>
  <c r="F152" i="10"/>
  <c r="E152" i="10"/>
  <c r="D152" i="10"/>
  <c r="C152" i="10"/>
  <c r="B152" i="10"/>
  <c r="A152" i="10"/>
  <c r="F151" i="10"/>
  <c r="E151" i="10"/>
  <c r="D151" i="10"/>
  <c r="C151" i="10"/>
  <c r="B151" i="10"/>
  <c r="A151" i="10"/>
  <c r="F150" i="10"/>
  <c r="E150" i="10"/>
  <c r="D150" i="10"/>
  <c r="C150" i="10"/>
  <c r="B150" i="10"/>
  <c r="A150" i="10"/>
  <c r="F149" i="10"/>
  <c r="E149" i="10"/>
  <c r="D149" i="10"/>
  <c r="C149" i="10"/>
  <c r="B149" i="10"/>
  <c r="A149" i="10"/>
  <c r="F148" i="10"/>
  <c r="E148" i="10"/>
  <c r="D148" i="10"/>
  <c r="C148" i="10"/>
  <c r="B148" i="10"/>
  <c r="A148" i="10"/>
  <c r="F147" i="10"/>
  <c r="E147" i="10"/>
  <c r="D147" i="10"/>
  <c r="C147" i="10"/>
  <c r="B147" i="10"/>
  <c r="A147" i="10"/>
  <c r="F146" i="10"/>
  <c r="E146" i="10"/>
  <c r="D146" i="10"/>
  <c r="C146" i="10"/>
  <c r="B146" i="10"/>
  <c r="A146" i="10"/>
  <c r="F145" i="10"/>
  <c r="E145" i="10"/>
  <c r="D145" i="10"/>
  <c r="C145" i="10"/>
  <c r="B145" i="10"/>
  <c r="A145" i="10"/>
  <c r="F144" i="10"/>
  <c r="E144" i="10"/>
  <c r="D144" i="10"/>
  <c r="C144" i="10"/>
  <c r="B144" i="10"/>
  <c r="A144" i="10"/>
  <c r="F143" i="10"/>
  <c r="E143" i="10"/>
  <c r="D143" i="10"/>
  <c r="C143" i="10"/>
  <c r="B143" i="10"/>
  <c r="A143" i="10"/>
  <c r="F142" i="10"/>
  <c r="E142" i="10"/>
  <c r="D142" i="10"/>
  <c r="C142" i="10"/>
  <c r="B142" i="10"/>
  <c r="A142" i="10"/>
  <c r="F141" i="10"/>
  <c r="E141" i="10"/>
  <c r="D141" i="10"/>
  <c r="C141" i="10"/>
  <c r="B141" i="10"/>
  <c r="A141" i="10"/>
  <c r="F140" i="10"/>
  <c r="E140" i="10"/>
  <c r="D140" i="10"/>
  <c r="C140" i="10"/>
  <c r="B140" i="10"/>
  <c r="A140" i="10"/>
  <c r="F139" i="10"/>
  <c r="E139" i="10"/>
  <c r="D139" i="10"/>
  <c r="C139" i="10"/>
  <c r="B139" i="10"/>
  <c r="A139" i="10"/>
  <c r="F138" i="10"/>
  <c r="E138" i="10"/>
  <c r="D138" i="10"/>
  <c r="C138" i="10"/>
  <c r="B138" i="10"/>
  <c r="A138" i="10"/>
  <c r="F137" i="10"/>
  <c r="E137" i="10"/>
  <c r="D137" i="10"/>
  <c r="C137" i="10"/>
  <c r="B137" i="10"/>
  <c r="A137" i="10"/>
  <c r="F136" i="10"/>
  <c r="E136" i="10"/>
  <c r="D136" i="10"/>
  <c r="C136" i="10"/>
  <c r="B136" i="10"/>
  <c r="A136" i="10"/>
  <c r="F135" i="10"/>
  <c r="E135" i="10"/>
  <c r="D135" i="10"/>
  <c r="C135" i="10"/>
  <c r="B135" i="10"/>
  <c r="A135" i="10"/>
  <c r="F134" i="10"/>
  <c r="E134" i="10"/>
  <c r="D134" i="10"/>
  <c r="C134" i="10"/>
  <c r="B134" i="10"/>
  <c r="A134" i="10"/>
  <c r="F133" i="10"/>
  <c r="E133" i="10"/>
  <c r="D133" i="10"/>
  <c r="C133" i="10"/>
  <c r="B133" i="10"/>
  <c r="A133" i="10"/>
  <c r="F132" i="10"/>
  <c r="E132" i="10"/>
  <c r="D132" i="10"/>
  <c r="C132" i="10"/>
  <c r="B132" i="10"/>
  <c r="A132" i="10"/>
  <c r="F131" i="10"/>
  <c r="E131" i="10"/>
  <c r="D131" i="10"/>
  <c r="C131" i="10"/>
  <c r="B131" i="10"/>
  <c r="A131" i="10"/>
  <c r="F130" i="10"/>
  <c r="E130" i="10"/>
  <c r="D130" i="10"/>
  <c r="C130" i="10"/>
  <c r="B130" i="10"/>
  <c r="A130" i="10"/>
  <c r="F129" i="10"/>
  <c r="E129" i="10"/>
  <c r="D129" i="10"/>
  <c r="C129" i="10"/>
  <c r="B129" i="10"/>
  <c r="A129" i="10"/>
  <c r="F128" i="10"/>
  <c r="E128" i="10"/>
  <c r="D128" i="10"/>
  <c r="C128" i="10"/>
  <c r="B128" i="10"/>
  <c r="A128" i="10"/>
  <c r="F127" i="10"/>
  <c r="E127" i="10"/>
  <c r="D127" i="10"/>
  <c r="C127" i="10"/>
  <c r="B127" i="10"/>
  <c r="A127" i="10"/>
  <c r="F126" i="10"/>
  <c r="E126" i="10"/>
  <c r="D126" i="10"/>
  <c r="C126" i="10"/>
  <c r="B126" i="10"/>
  <c r="A126" i="10"/>
  <c r="F125" i="10"/>
  <c r="E125" i="10"/>
  <c r="D125" i="10"/>
  <c r="C125" i="10"/>
  <c r="B125" i="10"/>
  <c r="A125" i="10"/>
  <c r="F124" i="10"/>
  <c r="E124" i="10"/>
  <c r="D124" i="10"/>
  <c r="C124" i="10"/>
  <c r="B124" i="10"/>
  <c r="A124" i="10"/>
  <c r="F123" i="10"/>
  <c r="E123" i="10"/>
  <c r="D123" i="10"/>
  <c r="C123" i="10"/>
  <c r="B123" i="10"/>
  <c r="A123" i="10"/>
  <c r="F122" i="10"/>
  <c r="E122" i="10"/>
  <c r="D122" i="10"/>
  <c r="C122" i="10"/>
  <c r="B122" i="10"/>
  <c r="A122" i="10"/>
  <c r="F121" i="10"/>
  <c r="E121" i="10"/>
  <c r="D121" i="10"/>
  <c r="C121" i="10"/>
  <c r="B121" i="10"/>
  <c r="A121" i="10"/>
  <c r="F120" i="10"/>
  <c r="E120" i="10"/>
  <c r="D120" i="10"/>
  <c r="C120" i="10"/>
  <c r="B120" i="10"/>
  <c r="A120" i="10"/>
  <c r="F119" i="10"/>
  <c r="E119" i="10"/>
  <c r="D119" i="10"/>
  <c r="C119" i="10"/>
  <c r="B119" i="10"/>
  <c r="A119" i="10"/>
  <c r="F118" i="10"/>
  <c r="E118" i="10"/>
  <c r="D118" i="10"/>
  <c r="C118" i="10"/>
  <c r="B118" i="10"/>
  <c r="A118" i="10"/>
  <c r="F117" i="10"/>
  <c r="E117" i="10"/>
  <c r="D117" i="10"/>
  <c r="C117" i="10"/>
  <c r="B117" i="10"/>
  <c r="A117" i="10"/>
  <c r="F116" i="10"/>
  <c r="E116" i="10"/>
  <c r="D116" i="10"/>
  <c r="C116" i="10"/>
  <c r="B116" i="10"/>
  <c r="A116" i="10"/>
  <c r="F115" i="10"/>
  <c r="E115" i="10"/>
  <c r="D115" i="10"/>
  <c r="C115" i="10"/>
  <c r="B115" i="10"/>
  <c r="A115" i="10"/>
  <c r="F114" i="10"/>
  <c r="E114" i="10"/>
  <c r="D114" i="10"/>
  <c r="C114" i="10"/>
  <c r="B114" i="10"/>
  <c r="A114" i="10"/>
  <c r="F113" i="10"/>
  <c r="E113" i="10"/>
  <c r="D113" i="10"/>
  <c r="C113" i="10"/>
  <c r="B113" i="10"/>
  <c r="A113" i="10"/>
  <c r="F112" i="10"/>
  <c r="E112" i="10"/>
  <c r="D112" i="10"/>
  <c r="C112" i="10"/>
  <c r="B112" i="10"/>
  <c r="A112" i="10"/>
  <c r="F111" i="10"/>
  <c r="E111" i="10"/>
  <c r="D111" i="10"/>
  <c r="C111" i="10"/>
  <c r="B111" i="10"/>
  <c r="A111" i="10"/>
  <c r="F110" i="10"/>
  <c r="E110" i="10"/>
  <c r="D110" i="10"/>
  <c r="C110" i="10"/>
  <c r="B110" i="10"/>
  <c r="A110" i="10"/>
  <c r="F109" i="10"/>
  <c r="E109" i="10"/>
  <c r="D109" i="10"/>
  <c r="C109" i="10"/>
  <c r="B109" i="10"/>
  <c r="A109" i="10"/>
  <c r="F108" i="10"/>
  <c r="E108" i="10"/>
  <c r="D108" i="10"/>
  <c r="C108" i="10"/>
  <c r="B108" i="10"/>
  <c r="A108" i="10"/>
  <c r="F107" i="10"/>
  <c r="E107" i="10"/>
  <c r="D107" i="10"/>
  <c r="C107" i="10"/>
  <c r="B107" i="10"/>
  <c r="A107" i="10"/>
  <c r="F106" i="10"/>
  <c r="E106" i="10"/>
  <c r="D106" i="10"/>
  <c r="C106" i="10"/>
  <c r="B106" i="10"/>
  <c r="A106" i="10"/>
  <c r="F105" i="10"/>
  <c r="E105" i="10"/>
  <c r="D105" i="10"/>
  <c r="C105" i="10"/>
  <c r="B105" i="10"/>
  <c r="A105" i="10"/>
  <c r="F104" i="10"/>
  <c r="E104" i="10"/>
  <c r="D104" i="10"/>
  <c r="C104" i="10"/>
  <c r="B104" i="10"/>
  <c r="A104" i="10"/>
  <c r="F103" i="10"/>
  <c r="E103" i="10"/>
  <c r="D103" i="10"/>
  <c r="C103" i="10"/>
  <c r="B103" i="10"/>
  <c r="A103" i="10"/>
  <c r="F102" i="10"/>
  <c r="E102" i="10"/>
  <c r="D102" i="10"/>
  <c r="C102" i="10"/>
  <c r="B102" i="10"/>
  <c r="A102" i="10"/>
  <c r="F101" i="10"/>
  <c r="E101" i="10"/>
  <c r="D101" i="10"/>
  <c r="C101" i="10"/>
  <c r="B101" i="10"/>
  <c r="A101" i="10"/>
  <c r="F100" i="10"/>
  <c r="E100" i="10"/>
  <c r="D100" i="10"/>
  <c r="C100" i="10"/>
  <c r="B100" i="10"/>
  <c r="A100" i="10"/>
  <c r="F99" i="10"/>
  <c r="E99" i="10"/>
  <c r="D99" i="10"/>
  <c r="C99" i="10"/>
  <c r="B99" i="10"/>
  <c r="A99" i="10"/>
  <c r="F98" i="10"/>
  <c r="E98" i="10"/>
  <c r="D98" i="10"/>
  <c r="C98" i="10"/>
  <c r="B98" i="10"/>
  <c r="A98" i="10"/>
  <c r="F97" i="10"/>
  <c r="E97" i="10"/>
  <c r="D97" i="10"/>
  <c r="C97" i="10"/>
  <c r="B97" i="10"/>
  <c r="A97" i="10"/>
  <c r="F96" i="10"/>
  <c r="E96" i="10"/>
  <c r="D96" i="10"/>
  <c r="C96" i="10"/>
  <c r="B96" i="10"/>
  <c r="A96" i="10"/>
  <c r="F95" i="10"/>
  <c r="E95" i="10"/>
  <c r="D95" i="10"/>
  <c r="C95" i="10"/>
  <c r="B95" i="10"/>
  <c r="A95" i="10"/>
  <c r="F94" i="10"/>
  <c r="E94" i="10"/>
  <c r="D94" i="10"/>
  <c r="C94" i="10"/>
  <c r="B94" i="10"/>
  <c r="A94" i="10"/>
  <c r="F93" i="10"/>
  <c r="E93" i="10"/>
  <c r="D93" i="10"/>
  <c r="C93" i="10"/>
  <c r="B93" i="10"/>
  <c r="A93" i="10"/>
  <c r="F92" i="10"/>
  <c r="E92" i="10"/>
  <c r="D92" i="10"/>
  <c r="C92" i="10"/>
  <c r="B92" i="10"/>
  <c r="A92" i="10"/>
  <c r="F91" i="10"/>
  <c r="E91" i="10"/>
  <c r="D91" i="10"/>
  <c r="C91" i="10"/>
  <c r="B91" i="10"/>
  <c r="A91" i="10"/>
  <c r="F90" i="10"/>
  <c r="E90" i="10"/>
  <c r="D90" i="10"/>
  <c r="C90" i="10"/>
  <c r="B90" i="10"/>
  <c r="A90" i="10"/>
  <c r="F89" i="10"/>
  <c r="E89" i="10"/>
  <c r="D89" i="10"/>
  <c r="C89" i="10"/>
  <c r="B89" i="10"/>
  <c r="A89" i="10"/>
  <c r="F88" i="10"/>
  <c r="E88" i="10"/>
  <c r="D88" i="10"/>
  <c r="C88" i="10"/>
  <c r="B88" i="10"/>
  <c r="A88" i="10"/>
  <c r="F87" i="10"/>
  <c r="E87" i="10"/>
  <c r="D87" i="10"/>
  <c r="C87" i="10"/>
  <c r="B87" i="10"/>
  <c r="A87" i="10"/>
  <c r="F86" i="10"/>
  <c r="E86" i="10"/>
  <c r="D86" i="10"/>
  <c r="C86" i="10"/>
  <c r="B86" i="10"/>
  <c r="A86" i="10"/>
  <c r="F85" i="10"/>
  <c r="E85" i="10"/>
  <c r="D85" i="10"/>
  <c r="C85" i="10"/>
  <c r="B85" i="10"/>
  <c r="A85" i="10"/>
  <c r="F84" i="10"/>
  <c r="E84" i="10"/>
  <c r="D84" i="10"/>
  <c r="C84" i="10"/>
  <c r="B84" i="10"/>
  <c r="A84" i="10"/>
  <c r="F83" i="10"/>
  <c r="E83" i="10"/>
  <c r="D83" i="10"/>
  <c r="C83" i="10"/>
  <c r="B83" i="10"/>
  <c r="A83" i="10"/>
  <c r="F82" i="10"/>
  <c r="E82" i="10"/>
  <c r="D82" i="10"/>
  <c r="C82" i="10"/>
  <c r="B82" i="10"/>
  <c r="A82" i="10"/>
  <c r="F81" i="10"/>
  <c r="E81" i="10"/>
  <c r="D81" i="10"/>
  <c r="C81" i="10"/>
  <c r="B81" i="10"/>
  <c r="A81" i="10"/>
  <c r="F80" i="10"/>
  <c r="E80" i="10"/>
  <c r="D80" i="10"/>
  <c r="C80" i="10"/>
  <c r="B80" i="10"/>
  <c r="A80" i="10"/>
  <c r="F79" i="10"/>
  <c r="E79" i="10"/>
  <c r="D79" i="10"/>
  <c r="C79" i="10"/>
  <c r="B79" i="10"/>
  <c r="A79" i="10"/>
  <c r="F78" i="10"/>
  <c r="E78" i="10"/>
  <c r="D78" i="10"/>
  <c r="C78" i="10"/>
  <c r="B78" i="10"/>
  <c r="A78" i="10"/>
  <c r="F77" i="10"/>
  <c r="E77" i="10"/>
  <c r="D77" i="10"/>
  <c r="C77" i="10"/>
  <c r="B77" i="10"/>
  <c r="A77" i="10"/>
  <c r="F76" i="10"/>
  <c r="E76" i="10"/>
  <c r="D76" i="10"/>
  <c r="C76" i="10"/>
  <c r="B76" i="10"/>
  <c r="A76" i="10"/>
  <c r="F75" i="10"/>
  <c r="E75" i="10"/>
  <c r="D75" i="10"/>
  <c r="C75" i="10"/>
  <c r="B75" i="10"/>
  <c r="A75" i="10"/>
  <c r="F74" i="10"/>
  <c r="E74" i="10"/>
  <c r="D74" i="10"/>
  <c r="C74" i="10"/>
  <c r="B74" i="10"/>
  <c r="A74" i="10"/>
  <c r="F73" i="10"/>
  <c r="E73" i="10"/>
  <c r="D73" i="10"/>
  <c r="C73" i="10"/>
  <c r="B73" i="10"/>
  <c r="A73" i="10"/>
  <c r="F72" i="10"/>
  <c r="E72" i="10"/>
  <c r="D72" i="10"/>
  <c r="C72" i="10"/>
  <c r="B72" i="10"/>
  <c r="A72" i="10"/>
  <c r="F71" i="10"/>
  <c r="E71" i="10"/>
  <c r="D71" i="10"/>
  <c r="C71" i="10"/>
  <c r="B71" i="10"/>
  <c r="A71" i="10"/>
  <c r="F70" i="10"/>
  <c r="E70" i="10"/>
  <c r="D70" i="10"/>
  <c r="C70" i="10"/>
  <c r="B70" i="10"/>
  <c r="A70" i="10"/>
  <c r="F69" i="10"/>
  <c r="E69" i="10"/>
  <c r="D69" i="10"/>
  <c r="C69" i="10"/>
  <c r="B69" i="10"/>
  <c r="A69" i="10"/>
  <c r="F68" i="10"/>
  <c r="E68" i="10"/>
  <c r="D68" i="10"/>
  <c r="C68" i="10"/>
  <c r="B68" i="10"/>
  <c r="A68" i="10"/>
  <c r="F67" i="10"/>
  <c r="E67" i="10"/>
  <c r="D67" i="10"/>
  <c r="C67" i="10"/>
  <c r="B67" i="10"/>
  <c r="A67" i="10"/>
  <c r="F66" i="10"/>
  <c r="E66" i="10"/>
  <c r="D66" i="10"/>
  <c r="C66" i="10"/>
  <c r="B66" i="10"/>
  <c r="A66" i="10"/>
  <c r="F65" i="10"/>
  <c r="E65" i="10"/>
  <c r="D65" i="10"/>
  <c r="C65" i="10"/>
  <c r="B65" i="10"/>
  <c r="A65" i="10"/>
  <c r="F64" i="10"/>
  <c r="E64" i="10"/>
  <c r="D64" i="10"/>
  <c r="C64" i="10"/>
  <c r="B64" i="10"/>
  <c r="A64" i="10"/>
  <c r="F63" i="10"/>
  <c r="E63" i="10"/>
  <c r="D63" i="10"/>
  <c r="C63" i="10"/>
  <c r="B63" i="10"/>
  <c r="A63" i="10"/>
  <c r="F62" i="10"/>
  <c r="E62" i="10"/>
  <c r="D62" i="10"/>
  <c r="C62" i="10"/>
  <c r="B62" i="10"/>
  <c r="A62" i="10"/>
  <c r="F61" i="10"/>
  <c r="E61" i="10"/>
  <c r="D61" i="10"/>
  <c r="C61" i="10"/>
  <c r="B61" i="10"/>
  <c r="A61" i="10"/>
  <c r="F60" i="10"/>
  <c r="E60" i="10"/>
  <c r="D60" i="10"/>
  <c r="C60" i="10"/>
  <c r="B60" i="10"/>
  <c r="A60" i="10"/>
  <c r="F59" i="10"/>
  <c r="E59" i="10"/>
  <c r="D59" i="10"/>
  <c r="C59" i="10"/>
  <c r="B59" i="10"/>
  <c r="A59" i="10"/>
  <c r="F58" i="10"/>
  <c r="E58" i="10"/>
  <c r="D58" i="10"/>
  <c r="C58" i="10"/>
  <c r="B58" i="10"/>
  <c r="A58" i="10"/>
  <c r="F57" i="10"/>
  <c r="E57" i="10"/>
  <c r="D57" i="10"/>
  <c r="C57" i="10"/>
  <c r="B57" i="10"/>
  <c r="A57" i="10"/>
  <c r="F56" i="10"/>
  <c r="E56" i="10"/>
  <c r="D56" i="10"/>
  <c r="C56" i="10"/>
  <c r="B56" i="10"/>
  <c r="A56" i="10"/>
  <c r="F55" i="10"/>
  <c r="E55" i="10"/>
  <c r="D55" i="10"/>
  <c r="C55" i="10"/>
  <c r="B55" i="10"/>
  <c r="A55" i="10"/>
  <c r="F54" i="10"/>
  <c r="E54" i="10"/>
  <c r="D54" i="10"/>
  <c r="C54" i="10"/>
  <c r="B54" i="10"/>
  <c r="A54" i="10"/>
  <c r="F53" i="10"/>
  <c r="E53" i="10"/>
  <c r="D53" i="10"/>
  <c r="C53" i="10"/>
  <c r="B53" i="10"/>
  <c r="A53" i="10"/>
  <c r="F52" i="10"/>
  <c r="E52" i="10"/>
  <c r="D52" i="10"/>
  <c r="C52" i="10"/>
  <c r="B52" i="10"/>
  <c r="A52" i="10"/>
  <c r="F51" i="10"/>
  <c r="E51" i="10"/>
  <c r="D51" i="10"/>
  <c r="C51" i="10"/>
  <c r="B51" i="10"/>
  <c r="A51" i="10"/>
  <c r="F50" i="10"/>
  <c r="E50" i="10"/>
  <c r="D50" i="10"/>
  <c r="C50" i="10"/>
  <c r="B50" i="10"/>
  <c r="A50" i="10"/>
  <c r="F49" i="10"/>
  <c r="E49" i="10"/>
  <c r="D49" i="10"/>
  <c r="C49" i="10"/>
  <c r="B49" i="10"/>
  <c r="A49" i="10"/>
  <c r="F48" i="10"/>
  <c r="E48" i="10"/>
  <c r="D48" i="10"/>
  <c r="C48" i="10"/>
  <c r="B48" i="10"/>
  <c r="A48" i="10"/>
  <c r="F47" i="10"/>
  <c r="E47" i="10"/>
  <c r="D47" i="10"/>
  <c r="C47" i="10"/>
  <c r="B47" i="10"/>
  <c r="A47" i="10"/>
  <c r="F46" i="10"/>
  <c r="E46" i="10"/>
  <c r="D46" i="10"/>
  <c r="C46" i="10"/>
  <c r="B46" i="10"/>
  <c r="A46" i="10"/>
  <c r="F45" i="10"/>
  <c r="E45" i="10"/>
  <c r="D45" i="10"/>
  <c r="C45" i="10"/>
  <c r="B45" i="10"/>
  <c r="A45" i="10"/>
  <c r="F44" i="10"/>
  <c r="E44" i="10"/>
  <c r="D44" i="10"/>
  <c r="C44" i="10"/>
  <c r="B44" i="10"/>
  <c r="A44" i="10"/>
  <c r="F43" i="10"/>
  <c r="E43" i="10"/>
  <c r="D43" i="10"/>
  <c r="C43" i="10"/>
  <c r="B43" i="10"/>
  <c r="A43" i="10"/>
  <c r="F42" i="10"/>
  <c r="E42" i="10"/>
  <c r="D42" i="10"/>
  <c r="C42" i="10"/>
  <c r="B42" i="10"/>
  <c r="A42" i="10"/>
  <c r="F41" i="10"/>
  <c r="E41" i="10"/>
  <c r="D41" i="10"/>
  <c r="C41" i="10"/>
  <c r="B41" i="10"/>
  <c r="A41" i="10"/>
  <c r="F40" i="10"/>
  <c r="E40" i="10"/>
  <c r="D40" i="10"/>
  <c r="C40" i="10"/>
  <c r="B40" i="10"/>
  <c r="A40" i="10"/>
  <c r="F39" i="10"/>
  <c r="E39" i="10"/>
  <c r="D39" i="10"/>
  <c r="C39" i="10"/>
  <c r="B39" i="10"/>
  <c r="A39" i="10"/>
  <c r="F38" i="10"/>
  <c r="E38" i="10"/>
  <c r="D38" i="10"/>
  <c r="C38" i="10"/>
  <c r="B38" i="10"/>
  <c r="A38" i="10"/>
  <c r="F37" i="10"/>
  <c r="E37" i="10"/>
  <c r="D37" i="10"/>
  <c r="C37" i="10"/>
  <c r="B37" i="10"/>
  <c r="A37" i="10"/>
  <c r="F36" i="10"/>
  <c r="E36" i="10"/>
  <c r="D36" i="10"/>
  <c r="C36" i="10"/>
  <c r="B36" i="10"/>
  <c r="A36" i="10"/>
  <c r="F35" i="10"/>
  <c r="E35" i="10"/>
  <c r="D35" i="10"/>
  <c r="C35" i="10"/>
  <c r="B35" i="10"/>
  <c r="A35" i="10"/>
  <c r="F34" i="10"/>
  <c r="E34" i="10"/>
  <c r="D34" i="10"/>
  <c r="C34" i="10"/>
  <c r="B34" i="10"/>
  <c r="A34" i="10"/>
  <c r="F33" i="10"/>
  <c r="E33" i="10"/>
  <c r="D33" i="10"/>
  <c r="C33" i="10"/>
  <c r="B33" i="10"/>
  <c r="A33" i="10"/>
  <c r="F32" i="10"/>
  <c r="E32" i="10"/>
  <c r="D32" i="10"/>
  <c r="C32" i="10"/>
  <c r="B32" i="10"/>
  <c r="A32" i="10"/>
  <c r="F31" i="10"/>
  <c r="E31" i="10"/>
  <c r="D31" i="10"/>
  <c r="C31" i="10"/>
  <c r="B31" i="10"/>
  <c r="A31" i="10"/>
  <c r="F30" i="10"/>
  <c r="E30" i="10"/>
  <c r="D30" i="10"/>
  <c r="C30" i="10"/>
  <c r="B30" i="10"/>
  <c r="A30" i="10"/>
  <c r="F29" i="10"/>
  <c r="E29" i="10"/>
  <c r="D29" i="10"/>
  <c r="C29" i="10"/>
  <c r="B29" i="10"/>
  <c r="A29" i="10"/>
  <c r="F28" i="10"/>
  <c r="E28" i="10"/>
  <c r="D28" i="10"/>
  <c r="C28" i="10"/>
  <c r="B28" i="10"/>
  <c r="A28" i="10"/>
  <c r="F27" i="10"/>
  <c r="E27" i="10"/>
  <c r="D27" i="10"/>
  <c r="C27" i="10"/>
  <c r="B27" i="10"/>
  <c r="A27" i="10"/>
  <c r="F26" i="10"/>
  <c r="E26" i="10"/>
  <c r="D26" i="10"/>
  <c r="C26" i="10"/>
  <c r="B26" i="10"/>
  <c r="A26" i="10"/>
  <c r="F25" i="10"/>
  <c r="E25" i="10"/>
  <c r="D25" i="10"/>
  <c r="C25" i="10"/>
  <c r="B25" i="10"/>
  <c r="A25" i="10"/>
  <c r="F24" i="10"/>
  <c r="E24" i="10"/>
  <c r="D24" i="10"/>
  <c r="C24" i="10"/>
  <c r="B24" i="10"/>
  <c r="A24" i="10"/>
  <c r="F23" i="10"/>
  <c r="E23" i="10"/>
  <c r="D23" i="10"/>
  <c r="C23" i="10"/>
  <c r="B23" i="10"/>
  <c r="A23" i="10"/>
  <c r="F22" i="10"/>
  <c r="E22" i="10"/>
  <c r="D22" i="10"/>
  <c r="C22" i="10"/>
  <c r="B22" i="10"/>
  <c r="A22" i="10"/>
  <c r="F21" i="10"/>
  <c r="E21" i="10"/>
  <c r="D21" i="10"/>
  <c r="C21" i="10"/>
  <c r="B21" i="10"/>
  <c r="A21" i="10"/>
  <c r="F20" i="10"/>
  <c r="E20" i="10"/>
  <c r="D20" i="10"/>
  <c r="C20" i="10"/>
  <c r="B20" i="10"/>
  <c r="A20" i="10"/>
  <c r="F19" i="10"/>
  <c r="E19" i="10"/>
  <c r="D19" i="10"/>
  <c r="C19" i="10"/>
  <c r="B19" i="10"/>
  <c r="A19" i="10"/>
  <c r="F18" i="10"/>
  <c r="E18" i="10"/>
  <c r="D18" i="10"/>
  <c r="C18" i="10"/>
  <c r="B18" i="10"/>
  <c r="A18" i="10"/>
  <c r="F17" i="10"/>
  <c r="E17" i="10"/>
  <c r="D17" i="10"/>
  <c r="C17" i="10"/>
  <c r="B17" i="10"/>
  <c r="A17" i="10"/>
  <c r="F16" i="10"/>
  <c r="E16" i="10"/>
  <c r="D16" i="10"/>
  <c r="C16" i="10"/>
  <c r="B16" i="10"/>
  <c r="A16" i="10"/>
  <c r="F15" i="10"/>
  <c r="E15" i="10"/>
  <c r="D15" i="10"/>
  <c r="C15" i="10"/>
  <c r="B15" i="10"/>
  <c r="A15" i="10"/>
  <c r="F14" i="10"/>
  <c r="E14" i="10"/>
  <c r="D14" i="10"/>
  <c r="C14" i="10"/>
  <c r="B14" i="10"/>
  <c r="A14" i="10"/>
  <c r="F13" i="10"/>
  <c r="E13" i="10"/>
  <c r="D13" i="10"/>
  <c r="C13" i="10"/>
  <c r="B13" i="10"/>
  <c r="A13" i="10"/>
  <c r="F12" i="10"/>
  <c r="E12" i="10"/>
  <c r="D12" i="10"/>
  <c r="C12" i="10"/>
  <c r="B12" i="10"/>
  <c r="A12" i="10"/>
  <c r="F11" i="10"/>
  <c r="E11" i="10"/>
  <c r="D11" i="10"/>
  <c r="C11" i="10"/>
  <c r="B11" i="10"/>
  <c r="A11" i="10"/>
  <c r="F10" i="10"/>
  <c r="E10" i="10"/>
  <c r="D10" i="10"/>
  <c r="C10" i="10"/>
  <c r="B10" i="10"/>
  <c r="A10" i="10"/>
  <c r="F9" i="10"/>
  <c r="E9" i="10"/>
  <c r="D9" i="10"/>
  <c r="C9" i="10"/>
  <c r="B9" i="10"/>
  <c r="A9" i="10"/>
  <c r="F8" i="10"/>
  <c r="E8" i="10"/>
  <c r="D8" i="10"/>
  <c r="C8" i="10"/>
  <c r="B8" i="10"/>
  <c r="A8" i="10"/>
  <c r="F7" i="10"/>
  <c r="E7" i="10"/>
  <c r="D7" i="10"/>
  <c r="C7" i="10"/>
  <c r="B7" i="10"/>
  <c r="A7" i="10"/>
  <c r="F6" i="10"/>
  <c r="E6" i="10"/>
  <c r="D6" i="10"/>
  <c r="C6" i="10"/>
  <c r="B6" i="10"/>
  <c r="A6" i="10"/>
  <c r="F5" i="10"/>
  <c r="E5" i="10"/>
  <c r="D5" i="10"/>
  <c r="C5" i="10"/>
  <c r="B5" i="10"/>
  <c r="A5" i="10"/>
  <c r="F4" i="10"/>
  <c r="E4" i="10"/>
  <c r="D4" i="10"/>
  <c r="C4" i="10"/>
  <c r="B4" i="10"/>
  <c r="A4" i="10"/>
  <c r="F3" i="10"/>
  <c r="E3" i="10"/>
  <c r="D3" i="10"/>
  <c r="C3" i="10"/>
  <c r="B3" i="10"/>
  <c r="A3" i="10"/>
  <c r="F2" i="10"/>
  <c r="E2" i="10"/>
  <c r="D2" i="10"/>
  <c r="C2" i="10"/>
  <c r="B2" i="10"/>
  <c r="A2" i="10"/>
  <c r="F1" i="10"/>
  <c r="AJ1" i="5" s="1"/>
  <c r="E1" i="10"/>
  <c r="AI1" i="5" s="1"/>
  <c r="D1" i="10"/>
  <c r="AH1" i="5" s="1"/>
  <c r="C1" i="10"/>
  <c r="AG1" i="5" s="1"/>
  <c r="B1" i="10"/>
  <c r="A1" i="10"/>
  <c r="M399" i="1"/>
  <c r="L399" i="1"/>
  <c r="K399" i="1"/>
  <c r="J399" i="1"/>
  <c r="I399" i="1"/>
  <c r="H399" i="1"/>
  <c r="G399" i="1"/>
  <c r="F399" i="1"/>
  <c r="E399" i="1"/>
  <c r="D399" i="1"/>
  <c r="C399" i="1"/>
  <c r="B399" i="1"/>
  <c r="A399" i="1"/>
  <c r="M398" i="1"/>
  <c r="L398" i="1"/>
  <c r="K398" i="1"/>
  <c r="J398" i="1"/>
  <c r="I398" i="1"/>
  <c r="H398" i="1"/>
  <c r="G398" i="1"/>
  <c r="F398" i="1"/>
  <c r="E398" i="1"/>
  <c r="D398" i="1"/>
  <c r="C398" i="1"/>
  <c r="B398" i="1"/>
  <c r="A398" i="1"/>
  <c r="M397" i="1"/>
  <c r="L397" i="1"/>
  <c r="K397" i="1"/>
  <c r="J397" i="1"/>
  <c r="I397" i="1"/>
  <c r="H397" i="1"/>
  <c r="G397" i="1"/>
  <c r="F397" i="1"/>
  <c r="E397" i="1"/>
  <c r="D397" i="1"/>
  <c r="C397" i="1"/>
  <c r="B397" i="1"/>
  <c r="A397" i="1"/>
  <c r="M396" i="1"/>
  <c r="L396" i="1"/>
  <c r="K396" i="1"/>
  <c r="J396" i="1"/>
  <c r="I396" i="1"/>
  <c r="H396" i="1"/>
  <c r="G396" i="1"/>
  <c r="F396" i="1"/>
  <c r="E396" i="1"/>
  <c r="D396" i="1"/>
  <c r="C396" i="1"/>
  <c r="B396" i="1"/>
  <c r="A396" i="1"/>
  <c r="M395" i="1"/>
  <c r="L395" i="1"/>
  <c r="K395" i="1"/>
  <c r="J395" i="1"/>
  <c r="I395" i="1"/>
  <c r="H395" i="1"/>
  <c r="G395" i="1"/>
  <c r="F395" i="1"/>
  <c r="E395" i="1"/>
  <c r="D395" i="1"/>
  <c r="C395" i="1"/>
  <c r="B395" i="1"/>
  <c r="A395" i="1"/>
  <c r="M394" i="1"/>
  <c r="L394" i="1"/>
  <c r="K394" i="1"/>
  <c r="J394" i="1"/>
  <c r="I394" i="1"/>
  <c r="H394" i="1"/>
  <c r="G394" i="1"/>
  <c r="F394" i="1"/>
  <c r="E394" i="1"/>
  <c r="D394" i="1"/>
  <c r="C394" i="1"/>
  <c r="B394" i="1"/>
  <c r="A394" i="1"/>
  <c r="M393" i="1"/>
  <c r="L393" i="1"/>
  <c r="K393" i="1"/>
  <c r="J393" i="1"/>
  <c r="I393" i="1"/>
  <c r="H393" i="1"/>
  <c r="G393" i="1"/>
  <c r="F393" i="1"/>
  <c r="E393" i="1"/>
  <c r="D393" i="1"/>
  <c r="C393" i="1"/>
  <c r="B393" i="1"/>
  <c r="A393" i="1"/>
  <c r="M392" i="1"/>
  <c r="L392" i="1"/>
  <c r="K392" i="1"/>
  <c r="J392" i="1"/>
  <c r="I392" i="1"/>
  <c r="H392" i="1"/>
  <c r="G392" i="1"/>
  <c r="F392" i="1"/>
  <c r="E392" i="1"/>
  <c r="D392" i="1"/>
  <c r="C392" i="1"/>
  <c r="B392" i="1"/>
  <c r="A392" i="1"/>
  <c r="M391" i="1"/>
  <c r="L391" i="1"/>
  <c r="K391" i="1"/>
  <c r="J391" i="1"/>
  <c r="I391" i="1"/>
  <c r="H391" i="1"/>
  <c r="G391" i="1"/>
  <c r="F391" i="1"/>
  <c r="E391" i="1"/>
  <c r="D391" i="1"/>
  <c r="C391" i="1"/>
  <c r="B391" i="1"/>
  <c r="A391" i="1"/>
  <c r="M390" i="1"/>
  <c r="L390" i="1"/>
  <c r="K390" i="1"/>
  <c r="J390" i="1"/>
  <c r="I390" i="1"/>
  <c r="H390" i="1"/>
  <c r="G390" i="1"/>
  <c r="F390" i="1"/>
  <c r="E390" i="1"/>
  <c r="D390" i="1"/>
  <c r="C390" i="1"/>
  <c r="B390" i="1"/>
  <c r="A390" i="1"/>
  <c r="M389" i="1"/>
  <c r="L389" i="1"/>
  <c r="K389" i="1"/>
  <c r="J389" i="1"/>
  <c r="I389" i="1"/>
  <c r="H389" i="1"/>
  <c r="G389" i="1"/>
  <c r="F389" i="1"/>
  <c r="E389" i="1"/>
  <c r="D389" i="1"/>
  <c r="C389" i="1"/>
  <c r="B389" i="1"/>
  <c r="A389" i="1"/>
  <c r="M388" i="1"/>
  <c r="L388" i="1"/>
  <c r="K388" i="1"/>
  <c r="J388" i="1"/>
  <c r="I388" i="1"/>
  <c r="H388" i="1"/>
  <c r="G388" i="1"/>
  <c r="F388" i="1"/>
  <c r="E388" i="1"/>
  <c r="D388" i="1"/>
  <c r="C388" i="1"/>
  <c r="B388" i="1"/>
  <c r="A388" i="1"/>
  <c r="M387" i="1"/>
  <c r="L387" i="1"/>
  <c r="K387" i="1"/>
  <c r="J387" i="1"/>
  <c r="I387" i="1"/>
  <c r="H387" i="1"/>
  <c r="G387" i="1"/>
  <c r="F387" i="1"/>
  <c r="E387" i="1"/>
  <c r="D387" i="1"/>
  <c r="C387" i="1"/>
  <c r="B387" i="1"/>
  <c r="A387" i="1"/>
  <c r="M386" i="1"/>
  <c r="L386" i="1"/>
  <c r="K386" i="1"/>
  <c r="J386" i="1"/>
  <c r="I386" i="1"/>
  <c r="H386" i="1"/>
  <c r="G386" i="1"/>
  <c r="F386" i="1"/>
  <c r="E386" i="1"/>
  <c r="D386" i="1"/>
  <c r="C386" i="1"/>
  <c r="B386" i="1"/>
  <c r="A386" i="1"/>
  <c r="M385" i="1"/>
  <c r="L385" i="1"/>
  <c r="K385" i="1"/>
  <c r="J385" i="1"/>
  <c r="I385" i="1"/>
  <c r="H385" i="1"/>
  <c r="G385" i="1"/>
  <c r="F385" i="1"/>
  <c r="E385" i="1"/>
  <c r="D385" i="1"/>
  <c r="C385" i="1"/>
  <c r="B385" i="1"/>
  <c r="A385" i="1"/>
  <c r="M384" i="1"/>
  <c r="L384" i="1"/>
  <c r="K384" i="1"/>
  <c r="J384" i="1"/>
  <c r="I384" i="1"/>
  <c r="H384" i="1"/>
  <c r="G384" i="1"/>
  <c r="F384" i="1"/>
  <c r="E384" i="1"/>
  <c r="D384" i="1"/>
  <c r="C384" i="1"/>
  <c r="B384" i="1"/>
  <c r="A384" i="1"/>
  <c r="M383" i="1"/>
  <c r="L383" i="1"/>
  <c r="K383" i="1"/>
  <c r="J383" i="1"/>
  <c r="I383" i="1"/>
  <c r="H383" i="1"/>
  <c r="G383" i="1"/>
  <c r="F383" i="1"/>
  <c r="E383" i="1"/>
  <c r="D383" i="1"/>
  <c r="C383" i="1"/>
  <c r="B383" i="1"/>
  <c r="A383" i="1"/>
  <c r="M382" i="1"/>
  <c r="L382" i="1"/>
  <c r="K382" i="1"/>
  <c r="J382" i="1"/>
  <c r="I382" i="1"/>
  <c r="H382" i="1"/>
  <c r="G382" i="1"/>
  <c r="F382" i="1"/>
  <c r="E382" i="1"/>
  <c r="D382" i="1"/>
  <c r="C382" i="1"/>
  <c r="B382" i="1"/>
  <c r="A382" i="1"/>
  <c r="M381" i="1"/>
  <c r="L381" i="1"/>
  <c r="K381" i="1"/>
  <c r="J381" i="1"/>
  <c r="I381" i="1"/>
  <c r="H381" i="1"/>
  <c r="G381" i="1"/>
  <c r="F381" i="1"/>
  <c r="E381" i="1"/>
  <c r="D381" i="1"/>
  <c r="C381" i="1"/>
  <c r="B381" i="1"/>
  <c r="A381" i="1"/>
  <c r="M380" i="1"/>
  <c r="L380" i="1"/>
  <c r="K380" i="1"/>
  <c r="J380" i="1"/>
  <c r="I380" i="1"/>
  <c r="H380" i="1"/>
  <c r="G380" i="1"/>
  <c r="F380" i="1"/>
  <c r="E380" i="1"/>
  <c r="D380" i="1"/>
  <c r="C380" i="1"/>
  <c r="B380" i="1"/>
  <c r="A380" i="1"/>
  <c r="M379" i="1"/>
  <c r="L379" i="1"/>
  <c r="K379" i="1"/>
  <c r="J379" i="1"/>
  <c r="I379" i="1"/>
  <c r="H379" i="1"/>
  <c r="G379" i="1"/>
  <c r="F379" i="1"/>
  <c r="E379" i="1"/>
  <c r="D379" i="1"/>
  <c r="C379" i="1"/>
  <c r="B379" i="1"/>
  <c r="A379" i="1"/>
  <c r="M378" i="1"/>
  <c r="L378" i="1"/>
  <c r="K378" i="1"/>
  <c r="J378" i="1"/>
  <c r="I378" i="1"/>
  <c r="H378" i="1"/>
  <c r="G378" i="1"/>
  <c r="F378" i="1"/>
  <c r="E378" i="1"/>
  <c r="D378" i="1"/>
  <c r="C378" i="1"/>
  <c r="B378" i="1"/>
  <c r="A378" i="1"/>
  <c r="M377" i="1"/>
  <c r="L377" i="1"/>
  <c r="K377" i="1"/>
  <c r="J377" i="1"/>
  <c r="I377" i="1"/>
  <c r="H377" i="1"/>
  <c r="G377" i="1"/>
  <c r="F377" i="1"/>
  <c r="E377" i="1"/>
  <c r="D377" i="1"/>
  <c r="C377" i="1"/>
  <c r="B377" i="1"/>
  <c r="A377" i="1"/>
  <c r="M376" i="1"/>
  <c r="L376" i="1"/>
  <c r="K376" i="1"/>
  <c r="J376" i="1"/>
  <c r="I376" i="1"/>
  <c r="H376" i="1"/>
  <c r="G376" i="1"/>
  <c r="F376" i="1"/>
  <c r="E376" i="1"/>
  <c r="D376" i="1"/>
  <c r="C376" i="1"/>
  <c r="B376" i="1"/>
  <c r="A376" i="1"/>
  <c r="M375" i="1"/>
  <c r="L375" i="1"/>
  <c r="K375" i="1"/>
  <c r="J375" i="1"/>
  <c r="I375" i="1"/>
  <c r="H375" i="1"/>
  <c r="G375" i="1"/>
  <c r="F375" i="1"/>
  <c r="E375" i="1"/>
  <c r="D375" i="1"/>
  <c r="C375" i="1"/>
  <c r="B375" i="1"/>
  <c r="A375" i="1"/>
  <c r="M374" i="1"/>
  <c r="L374" i="1"/>
  <c r="K374" i="1"/>
  <c r="J374" i="1"/>
  <c r="I374" i="1"/>
  <c r="H374" i="1"/>
  <c r="G374" i="1"/>
  <c r="F374" i="1"/>
  <c r="E374" i="1"/>
  <c r="D374" i="1"/>
  <c r="C374" i="1"/>
  <c r="B374" i="1"/>
  <c r="A374" i="1"/>
  <c r="M373" i="1"/>
  <c r="L373" i="1"/>
  <c r="K373" i="1"/>
  <c r="J373" i="1"/>
  <c r="I373" i="1"/>
  <c r="H373" i="1"/>
  <c r="G373" i="1"/>
  <c r="F373" i="1"/>
  <c r="E373" i="1"/>
  <c r="D373" i="1"/>
  <c r="C373" i="1"/>
  <c r="B373" i="1"/>
  <c r="A373" i="1"/>
  <c r="M372" i="1"/>
  <c r="L372" i="1"/>
  <c r="K372" i="1"/>
  <c r="J372" i="1"/>
  <c r="I372" i="1"/>
  <c r="H372" i="1"/>
  <c r="G372" i="1"/>
  <c r="F372" i="1"/>
  <c r="E372" i="1"/>
  <c r="D372" i="1"/>
  <c r="C372" i="1"/>
  <c r="B372" i="1"/>
  <c r="A372" i="1"/>
  <c r="M371" i="1"/>
  <c r="L371" i="1"/>
  <c r="K371" i="1"/>
  <c r="J371" i="1"/>
  <c r="I371" i="1"/>
  <c r="H371" i="1"/>
  <c r="G371" i="1"/>
  <c r="F371" i="1"/>
  <c r="E371" i="1"/>
  <c r="D371" i="1"/>
  <c r="C371" i="1"/>
  <c r="B371" i="1"/>
  <c r="A371" i="1"/>
  <c r="M370" i="1"/>
  <c r="L370" i="1"/>
  <c r="K370" i="1"/>
  <c r="J370" i="1"/>
  <c r="I370" i="1"/>
  <c r="H370" i="1"/>
  <c r="G370" i="1"/>
  <c r="F370" i="1"/>
  <c r="E370" i="1"/>
  <c r="D370" i="1"/>
  <c r="C370" i="1"/>
  <c r="B370" i="1"/>
  <c r="A370" i="1"/>
  <c r="M369" i="1"/>
  <c r="L369" i="1"/>
  <c r="K369" i="1"/>
  <c r="J369" i="1"/>
  <c r="I369" i="1"/>
  <c r="H369" i="1"/>
  <c r="G369" i="1"/>
  <c r="F369" i="1"/>
  <c r="E369" i="1"/>
  <c r="D369" i="1"/>
  <c r="C369" i="1"/>
  <c r="B369" i="1"/>
  <c r="A369" i="1"/>
  <c r="M368" i="1"/>
  <c r="L368" i="1"/>
  <c r="K368" i="1"/>
  <c r="J368" i="1"/>
  <c r="I368" i="1"/>
  <c r="H368" i="1"/>
  <c r="G368" i="1"/>
  <c r="F368" i="1"/>
  <c r="E368" i="1"/>
  <c r="D368" i="1"/>
  <c r="C368" i="1"/>
  <c r="B368" i="1"/>
  <c r="A368" i="1"/>
  <c r="M367" i="1"/>
  <c r="L367" i="1"/>
  <c r="K367" i="1"/>
  <c r="J367" i="1"/>
  <c r="I367" i="1"/>
  <c r="H367" i="1"/>
  <c r="G367" i="1"/>
  <c r="F367" i="1"/>
  <c r="E367" i="1"/>
  <c r="D367" i="1"/>
  <c r="C367" i="1"/>
  <c r="B367" i="1"/>
  <c r="A367" i="1"/>
  <c r="M366" i="1"/>
  <c r="L366" i="1"/>
  <c r="K366" i="1"/>
  <c r="J366" i="1"/>
  <c r="I366" i="1"/>
  <c r="H366" i="1"/>
  <c r="G366" i="1"/>
  <c r="F366" i="1"/>
  <c r="E366" i="1"/>
  <c r="D366" i="1"/>
  <c r="C366" i="1"/>
  <c r="B366" i="1"/>
  <c r="A366" i="1"/>
  <c r="M365" i="1"/>
  <c r="L365" i="1"/>
  <c r="K365" i="1"/>
  <c r="J365" i="1"/>
  <c r="I365" i="1"/>
  <c r="H365" i="1"/>
  <c r="G365" i="1"/>
  <c r="F365" i="1"/>
  <c r="E365" i="1"/>
  <c r="D365" i="1"/>
  <c r="C365" i="1"/>
  <c r="B365" i="1"/>
  <c r="A365" i="1"/>
  <c r="M364" i="1"/>
  <c r="L364" i="1"/>
  <c r="K364" i="1"/>
  <c r="J364" i="1"/>
  <c r="I364" i="1"/>
  <c r="H364" i="1"/>
  <c r="G364" i="1"/>
  <c r="F364" i="1"/>
  <c r="E364" i="1"/>
  <c r="D364" i="1"/>
  <c r="C364" i="1"/>
  <c r="B364" i="1"/>
  <c r="A364" i="1"/>
  <c r="M363" i="1"/>
  <c r="L363" i="1"/>
  <c r="K363" i="1"/>
  <c r="J363" i="1"/>
  <c r="I363" i="1"/>
  <c r="H363" i="1"/>
  <c r="G363" i="1"/>
  <c r="F363" i="1"/>
  <c r="E363" i="1"/>
  <c r="D363" i="1"/>
  <c r="C363" i="1"/>
  <c r="B363" i="1"/>
  <c r="A363" i="1"/>
  <c r="M362" i="1"/>
  <c r="L362" i="1"/>
  <c r="K362" i="1"/>
  <c r="J362" i="1"/>
  <c r="V362" i="1" s="1"/>
  <c r="I362" i="1"/>
  <c r="U362" i="1" s="1"/>
  <c r="H362" i="1"/>
  <c r="T362" i="1" s="1"/>
  <c r="G362" i="1"/>
  <c r="S362" i="1" s="1"/>
  <c r="F362" i="1"/>
  <c r="R362" i="1" s="1"/>
  <c r="E362" i="1"/>
  <c r="Q362" i="1" s="1"/>
  <c r="D362" i="1"/>
  <c r="P362" i="1" s="1"/>
  <c r="C362" i="1"/>
  <c r="O362" i="1" s="1"/>
  <c r="B362" i="1"/>
  <c r="N362" i="1" s="1"/>
  <c r="A362" i="1"/>
  <c r="M361" i="1"/>
  <c r="L361" i="1"/>
  <c r="K361" i="1"/>
  <c r="W361" i="1" s="1"/>
  <c r="J361" i="1"/>
  <c r="V361" i="1" s="1"/>
  <c r="I361" i="1"/>
  <c r="U361" i="1" s="1"/>
  <c r="H361" i="1"/>
  <c r="T361" i="1" s="1"/>
  <c r="G361" i="1"/>
  <c r="S361" i="1" s="1"/>
  <c r="F361" i="1"/>
  <c r="R361" i="1" s="1"/>
  <c r="E361" i="1"/>
  <c r="Q361" i="1" s="1"/>
  <c r="D361" i="1"/>
  <c r="P361" i="1" s="1"/>
  <c r="C361" i="1"/>
  <c r="O361" i="1" s="1"/>
  <c r="B361" i="1"/>
  <c r="N361" i="1" s="1"/>
  <c r="A361" i="1"/>
  <c r="M360" i="1"/>
  <c r="L360" i="1"/>
  <c r="K360" i="1"/>
  <c r="W360" i="1" s="1"/>
  <c r="J360" i="1"/>
  <c r="V360" i="1" s="1"/>
  <c r="I360" i="1"/>
  <c r="U360" i="1" s="1"/>
  <c r="H360" i="1"/>
  <c r="T360" i="1" s="1"/>
  <c r="G360" i="1"/>
  <c r="S360" i="1" s="1"/>
  <c r="F360" i="1"/>
  <c r="R360" i="1" s="1"/>
  <c r="E360" i="1"/>
  <c r="Q360" i="1" s="1"/>
  <c r="D360" i="1"/>
  <c r="P360" i="1" s="1"/>
  <c r="C360" i="1"/>
  <c r="O360" i="1" s="1"/>
  <c r="B360" i="1"/>
  <c r="N360" i="1" s="1"/>
  <c r="A360" i="1"/>
  <c r="M359" i="1"/>
  <c r="L359" i="1"/>
  <c r="K359" i="1"/>
  <c r="W359" i="1" s="1"/>
  <c r="J359" i="1"/>
  <c r="V359" i="1" s="1"/>
  <c r="I359" i="1"/>
  <c r="U359" i="1" s="1"/>
  <c r="H359" i="1"/>
  <c r="T359" i="1" s="1"/>
  <c r="G359" i="1"/>
  <c r="S359" i="1" s="1"/>
  <c r="F359" i="1"/>
  <c r="R359" i="1" s="1"/>
  <c r="E359" i="1"/>
  <c r="Q359" i="1" s="1"/>
  <c r="D359" i="1"/>
  <c r="P359" i="1" s="1"/>
  <c r="C359" i="1"/>
  <c r="O359" i="1" s="1"/>
  <c r="B359" i="1"/>
  <c r="N359" i="1" s="1"/>
  <c r="A359" i="1"/>
  <c r="M358" i="1"/>
  <c r="L358" i="1"/>
  <c r="K358" i="1"/>
  <c r="W358" i="1" s="1"/>
  <c r="J358" i="1"/>
  <c r="V358" i="1" s="1"/>
  <c r="I358" i="1"/>
  <c r="U358" i="1" s="1"/>
  <c r="H358" i="1"/>
  <c r="T358" i="1" s="1"/>
  <c r="G358" i="1"/>
  <c r="S358" i="1" s="1"/>
  <c r="F358" i="1"/>
  <c r="R358" i="1" s="1"/>
  <c r="E358" i="1"/>
  <c r="Q358" i="1" s="1"/>
  <c r="D358" i="1"/>
  <c r="P358" i="1" s="1"/>
  <c r="C358" i="1"/>
  <c r="O358" i="1" s="1"/>
  <c r="B358" i="1"/>
  <c r="N358" i="1" s="1"/>
  <c r="A358" i="1"/>
  <c r="M357" i="1"/>
  <c r="L357" i="1"/>
  <c r="K357" i="1"/>
  <c r="W357" i="1" s="1"/>
  <c r="J357" i="1"/>
  <c r="V357" i="1" s="1"/>
  <c r="I357" i="1"/>
  <c r="U357" i="1" s="1"/>
  <c r="H357" i="1"/>
  <c r="T357" i="1" s="1"/>
  <c r="G357" i="1"/>
  <c r="S357" i="1" s="1"/>
  <c r="F357" i="1"/>
  <c r="R357" i="1" s="1"/>
  <c r="E357" i="1"/>
  <c r="Q357" i="1" s="1"/>
  <c r="D357" i="1"/>
  <c r="P357" i="1" s="1"/>
  <c r="C357" i="1"/>
  <c r="O357" i="1" s="1"/>
  <c r="B357" i="1"/>
  <c r="N357" i="1" s="1"/>
  <c r="A357" i="1"/>
  <c r="M356" i="1"/>
  <c r="L356" i="1"/>
  <c r="K356" i="1"/>
  <c r="W356" i="1" s="1"/>
  <c r="J356" i="1"/>
  <c r="V356" i="1" s="1"/>
  <c r="I356" i="1"/>
  <c r="U356" i="1" s="1"/>
  <c r="H356" i="1"/>
  <c r="T356" i="1" s="1"/>
  <c r="G356" i="1"/>
  <c r="S356" i="1" s="1"/>
  <c r="F356" i="1"/>
  <c r="R356" i="1" s="1"/>
  <c r="E356" i="1"/>
  <c r="Q356" i="1" s="1"/>
  <c r="D356" i="1"/>
  <c r="P356" i="1" s="1"/>
  <c r="C356" i="1"/>
  <c r="O356" i="1" s="1"/>
  <c r="B356" i="1"/>
  <c r="N356" i="1" s="1"/>
  <c r="A356" i="1"/>
  <c r="M355" i="1"/>
  <c r="L355" i="1"/>
  <c r="K355" i="1"/>
  <c r="W355" i="1" s="1"/>
  <c r="J355" i="1"/>
  <c r="V355" i="1" s="1"/>
  <c r="I355" i="1"/>
  <c r="U355" i="1" s="1"/>
  <c r="H355" i="1"/>
  <c r="T355" i="1" s="1"/>
  <c r="G355" i="1"/>
  <c r="F355" i="1"/>
  <c r="E355" i="1"/>
  <c r="Q355" i="1" s="1"/>
  <c r="D355" i="1"/>
  <c r="P355" i="1" s="1"/>
  <c r="C355" i="1"/>
  <c r="O355" i="1" s="1"/>
  <c r="B355" i="1"/>
  <c r="N355" i="1" s="1"/>
  <c r="A355" i="1"/>
  <c r="M354" i="1"/>
  <c r="L354" i="1"/>
  <c r="K354" i="1"/>
  <c r="W354" i="1" s="1"/>
  <c r="J354" i="1"/>
  <c r="V354" i="1" s="1"/>
  <c r="I354" i="1"/>
  <c r="U354" i="1" s="1"/>
  <c r="H354" i="1"/>
  <c r="T354" i="1" s="1"/>
  <c r="G354" i="1"/>
  <c r="S354" i="1" s="1"/>
  <c r="F354" i="1"/>
  <c r="R354" i="1" s="1"/>
  <c r="E354" i="1"/>
  <c r="Q354" i="1" s="1"/>
  <c r="D354" i="1"/>
  <c r="P354" i="1" s="1"/>
  <c r="C354" i="1"/>
  <c r="O354" i="1" s="1"/>
  <c r="B354" i="1"/>
  <c r="N354" i="1" s="1"/>
  <c r="A354" i="1"/>
  <c r="M353" i="1"/>
  <c r="L353" i="1"/>
  <c r="K353" i="1"/>
  <c r="W353" i="1" s="1"/>
  <c r="J353" i="1"/>
  <c r="V353" i="1" s="1"/>
  <c r="I353" i="1"/>
  <c r="U353" i="1" s="1"/>
  <c r="H353" i="1"/>
  <c r="T353" i="1" s="1"/>
  <c r="G353" i="1"/>
  <c r="S353" i="1" s="1"/>
  <c r="F353" i="1"/>
  <c r="R353" i="1" s="1"/>
  <c r="E353" i="1"/>
  <c r="Q353" i="1" s="1"/>
  <c r="D353" i="1"/>
  <c r="P353" i="1" s="1"/>
  <c r="C353" i="1"/>
  <c r="O353" i="1" s="1"/>
  <c r="B353" i="1"/>
  <c r="N353" i="1" s="1"/>
  <c r="A353" i="1"/>
  <c r="M352" i="1"/>
  <c r="L352" i="1"/>
  <c r="K352" i="1"/>
  <c r="W352" i="1" s="1"/>
  <c r="J352" i="1"/>
  <c r="V352" i="1" s="1"/>
  <c r="I352" i="1"/>
  <c r="U352" i="1" s="1"/>
  <c r="H352" i="1"/>
  <c r="T352" i="1" s="1"/>
  <c r="G352" i="1"/>
  <c r="S352" i="1" s="1"/>
  <c r="F352" i="1"/>
  <c r="R352" i="1" s="1"/>
  <c r="E352" i="1"/>
  <c r="Q352" i="1" s="1"/>
  <c r="D352" i="1"/>
  <c r="P352" i="1" s="1"/>
  <c r="C352" i="1"/>
  <c r="O352" i="1" s="1"/>
  <c r="B352" i="1"/>
  <c r="N352" i="1" s="1"/>
  <c r="A352" i="1"/>
  <c r="M351" i="1"/>
  <c r="L351" i="1"/>
  <c r="K351" i="1"/>
  <c r="W351" i="1" s="1"/>
  <c r="J351" i="1"/>
  <c r="V351" i="1" s="1"/>
  <c r="I351" i="1"/>
  <c r="U351" i="1" s="1"/>
  <c r="H351" i="1"/>
  <c r="T351" i="1" s="1"/>
  <c r="G351" i="1"/>
  <c r="S351" i="1" s="1"/>
  <c r="F351" i="1"/>
  <c r="R351" i="1" s="1"/>
  <c r="E351" i="1"/>
  <c r="Q351" i="1" s="1"/>
  <c r="D351" i="1"/>
  <c r="P351" i="1" s="1"/>
  <c r="C351" i="1"/>
  <c r="O351" i="1" s="1"/>
  <c r="B351" i="1"/>
  <c r="N351" i="1" s="1"/>
  <c r="A351" i="1"/>
  <c r="M350" i="1"/>
  <c r="L350" i="1"/>
  <c r="K350" i="1"/>
  <c r="W350" i="1" s="1"/>
  <c r="J350" i="1"/>
  <c r="V350" i="1" s="1"/>
  <c r="I350" i="1"/>
  <c r="U350" i="1" s="1"/>
  <c r="H350" i="1"/>
  <c r="T350" i="1" s="1"/>
  <c r="G350" i="1"/>
  <c r="S350" i="1" s="1"/>
  <c r="F350" i="1"/>
  <c r="R350" i="1" s="1"/>
  <c r="E350" i="1"/>
  <c r="Q350" i="1" s="1"/>
  <c r="D350" i="1"/>
  <c r="P350" i="1" s="1"/>
  <c r="C350" i="1"/>
  <c r="O350" i="1" s="1"/>
  <c r="B350" i="1"/>
  <c r="N350" i="1" s="1"/>
  <c r="A350" i="1"/>
  <c r="M349" i="1"/>
  <c r="L349" i="1"/>
  <c r="K349" i="1"/>
  <c r="W349" i="1" s="1"/>
  <c r="J349" i="1"/>
  <c r="V349" i="1" s="1"/>
  <c r="I349" i="1"/>
  <c r="U349" i="1" s="1"/>
  <c r="H349" i="1"/>
  <c r="T349" i="1" s="1"/>
  <c r="G349" i="1"/>
  <c r="S349" i="1" s="1"/>
  <c r="F349" i="1"/>
  <c r="R349" i="1" s="1"/>
  <c r="E349" i="1"/>
  <c r="Q349" i="1" s="1"/>
  <c r="D349" i="1"/>
  <c r="P349" i="1" s="1"/>
  <c r="C349" i="1"/>
  <c r="O349" i="1" s="1"/>
  <c r="B349" i="1"/>
  <c r="N349" i="1" s="1"/>
  <c r="A349" i="1"/>
  <c r="M348" i="1"/>
  <c r="L348" i="1"/>
  <c r="K348" i="1"/>
  <c r="W348" i="1" s="1"/>
  <c r="J348" i="1"/>
  <c r="V348" i="1" s="1"/>
  <c r="I348" i="1"/>
  <c r="U348" i="1" s="1"/>
  <c r="H348" i="1"/>
  <c r="T348" i="1" s="1"/>
  <c r="G348" i="1"/>
  <c r="S348" i="1" s="1"/>
  <c r="F348" i="1"/>
  <c r="R348" i="1" s="1"/>
  <c r="E348" i="1"/>
  <c r="Q348" i="1" s="1"/>
  <c r="D348" i="1"/>
  <c r="P348" i="1" s="1"/>
  <c r="C348" i="1"/>
  <c r="O348" i="1" s="1"/>
  <c r="B348" i="1"/>
  <c r="N348" i="1" s="1"/>
  <c r="A348" i="1"/>
  <c r="M347" i="1"/>
  <c r="L347" i="1"/>
  <c r="K347" i="1"/>
  <c r="W347" i="1" s="1"/>
  <c r="J347" i="1"/>
  <c r="V347" i="1" s="1"/>
  <c r="I347" i="1"/>
  <c r="U347" i="1" s="1"/>
  <c r="H347" i="1"/>
  <c r="T347" i="1" s="1"/>
  <c r="G347" i="1"/>
  <c r="S347" i="1" s="1"/>
  <c r="F347" i="1"/>
  <c r="R347" i="1" s="1"/>
  <c r="E347" i="1"/>
  <c r="Q347" i="1" s="1"/>
  <c r="D347" i="1"/>
  <c r="P347" i="1" s="1"/>
  <c r="C347" i="1"/>
  <c r="O347" i="1" s="1"/>
  <c r="B347" i="1"/>
  <c r="N347" i="1" s="1"/>
  <c r="A347" i="1"/>
  <c r="M346" i="1"/>
  <c r="L346" i="1"/>
  <c r="K346" i="1"/>
  <c r="W346" i="1" s="1"/>
  <c r="J346" i="1"/>
  <c r="V346" i="1" s="1"/>
  <c r="I346" i="1"/>
  <c r="U346" i="1" s="1"/>
  <c r="H346" i="1"/>
  <c r="T346" i="1" s="1"/>
  <c r="G346" i="1"/>
  <c r="S346" i="1" s="1"/>
  <c r="F346" i="1"/>
  <c r="R346" i="1" s="1"/>
  <c r="E346" i="1"/>
  <c r="Q346" i="1" s="1"/>
  <c r="D346" i="1"/>
  <c r="P346" i="1" s="1"/>
  <c r="C346" i="1"/>
  <c r="O346" i="1" s="1"/>
  <c r="B346" i="1"/>
  <c r="N346" i="1" s="1"/>
  <c r="A346" i="1"/>
  <c r="M345" i="1"/>
  <c r="L345" i="1"/>
  <c r="K345" i="1"/>
  <c r="W345" i="1" s="1"/>
  <c r="J345" i="1"/>
  <c r="V345" i="1" s="1"/>
  <c r="I345" i="1"/>
  <c r="U345" i="1" s="1"/>
  <c r="H345" i="1"/>
  <c r="T345" i="1" s="1"/>
  <c r="G345" i="1"/>
  <c r="S345" i="1" s="1"/>
  <c r="F345" i="1"/>
  <c r="R345" i="1" s="1"/>
  <c r="E345" i="1"/>
  <c r="Q345" i="1" s="1"/>
  <c r="D345" i="1"/>
  <c r="P345" i="1" s="1"/>
  <c r="C345" i="1"/>
  <c r="O345" i="1" s="1"/>
  <c r="B345" i="1"/>
  <c r="N345" i="1" s="1"/>
  <c r="A345" i="1"/>
  <c r="M344" i="1"/>
  <c r="L344" i="1"/>
  <c r="K344" i="1"/>
  <c r="W344" i="1" s="1"/>
  <c r="J344" i="1"/>
  <c r="V344" i="1" s="1"/>
  <c r="I344" i="1"/>
  <c r="U344" i="1" s="1"/>
  <c r="H344" i="1"/>
  <c r="T344" i="1" s="1"/>
  <c r="G344" i="1"/>
  <c r="S344" i="1" s="1"/>
  <c r="F344" i="1"/>
  <c r="R344" i="1" s="1"/>
  <c r="E344" i="1"/>
  <c r="D344" i="1"/>
  <c r="P344" i="1" s="1"/>
  <c r="C344" i="1"/>
  <c r="O344" i="1" s="1"/>
  <c r="B344" i="1"/>
  <c r="N344" i="1" s="1"/>
  <c r="A344" i="1"/>
  <c r="M343" i="1"/>
  <c r="L343" i="1"/>
  <c r="K343" i="1"/>
  <c r="W343" i="1" s="1"/>
  <c r="J343" i="1"/>
  <c r="V343" i="1" s="1"/>
  <c r="I343" i="1"/>
  <c r="U343" i="1" s="1"/>
  <c r="H343" i="1"/>
  <c r="T343" i="1" s="1"/>
  <c r="G343" i="1"/>
  <c r="F343" i="1"/>
  <c r="R343" i="1" s="1"/>
  <c r="E343" i="1"/>
  <c r="Q343" i="1" s="1"/>
  <c r="D343" i="1"/>
  <c r="P343" i="1" s="1"/>
  <c r="C343" i="1"/>
  <c r="O343" i="1" s="1"/>
  <c r="B343" i="1"/>
  <c r="N343" i="1" s="1"/>
  <c r="A343" i="1"/>
  <c r="M342" i="1"/>
  <c r="L342" i="1"/>
  <c r="K342" i="1"/>
  <c r="W342" i="1" s="1"/>
  <c r="J342" i="1"/>
  <c r="I342" i="1"/>
  <c r="U342" i="1" s="1"/>
  <c r="H342" i="1"/>
  <c r="T342" i="1" s="1"/>
  <c r="G342" i="1"/>
  <c r="S342" i="1" s="1"/>
  <c r="F342" i="1"/>
  <c r="R342" i="1" s="1"/>
  <c r="E342" i="1"/>
  <c r="Q342" i="1" s="1"/>
  <c r="D342" i="1"/>
  <c r="P342" i="1" s="1"/>
  <c r="C342" i="1"/>
  <c r="O342" i="1" s="1"/>
  <c r="B342" i="1"/>
  <c r="N342" i="1" s="1"/>
  <c r="A342" i="1"/>
  <c r="M341" i="1"/>
  <c r="L341" i="1"/>
  <c r="K341" i="1"/>
  <c r="W341" i="1" s="1"/>
  <c r="J341" i="1"/>
  <c r="V341" i="1" s="1"/>
  <c r="I341" i="1"/>
  <c r="U341" i="1" s="1"/>
  <c r="H341" i="1"/>
  <c r="T341" i="1" s="1"/>
  <c r="G341" i="1"/>
  <c r="S341" i="1" s="1"/>
  <c r="F341" i="1"/>
  <c r="R341" i="1" s="1"/>
  <c r="E341" i="1"/>
  <c r="Q341" i="1" s="1"/>
  <c r="D341" i="1"/>
  <c r="P341" i="1" s="1"/>
  <c r="C341" i="1"/>
  <c r="O341" i="1" s="1"/>
  <c r="B341" i="1"/>
  <c r="N341" i="1" s="1"/>
  <c r="A341" i="1"/>
  <c r="M340" i="1"/>
  <c r="L340" i="1"/>
  <c r="K340" i="1"/>
  <c r="W340" i="1" s="1"/>
  <c r="J340" i="1"/>
  <c r="V340" i="1" s="1"/>
  <c r="I340" i="1"/>
  <c r="U340" i="1" s="1"/>
  <c r="H340" i="1"/>
  <c r="T340" i="1" s="1"/>
  <c r="G340" i="1"/>
  <c r="S340" i="1" s="1"/>
  <c r="F340" i="1"/>
  <c r="R340" i="1" s="1"/>
  <c r="E340" i="1"/>
  <c r="Q340" i="1" s="1"/>
  <c r="D340" i="1"/>
  <c r="P340" i="1" s="1"/>
  <c r="C340" i="1"/>
  <c r="O340" i="1" s="1"/>
  <c r="B340" i="1"/>
  <c r="N340" i="1" s="1"/>
  <c r="A340" i="1"/>
  <c r="M339" i="1"/>
  <c r="L339" i="1"/>
  <c r="K339" i="1"/>
  <c r="W339" i="1" s="1"/>
  <c r="J339" i="1"/>
  <c r="V339" i="1" s="1"/>
  <c r="I339" i="1"/>
  <c r="U339" i="1" s="1"/>
  <c r="H339" i="1"/>
  <c r="T339" i="1" s="1"/>
  <c r="G339" i="1"/>
  <c r="S339" i="1" s="1"/>
  <c r="F339" i="1"/>
  <c r="R339" i="1" s="1"/>
  <c r="E339" i="1"/>
  <c r="Q339" i="1" s="1"/>
  <c r="D339" i="1"/>
  <c r="P339" i="1" s="1"/>
  <c r="C339" i="1"/>
  <c r="O339" i="1" s="1"/>
  <c r="B339" i="1"/>
  <c r="N339" i="1" s="1"/>
  <c r="A339" i="1"/>
  <c r="M338" i="1"/>
  <c r="L338" i="1"/>
  <c r="K338" i="1"/>
  <c r="W338" i="1" s="1"/>
  <c r="J338" i="1"/>
  <c r="V338" i="1" s="1"/>
  <c r="I338" i="1"/>
  <c r="U338" i="1" s="1"/>
  <c r="H338" i="1"/>
  <c r="T338" i="1" s="1"/>
  <c r="G338" i="1"/>
  <c r="S338" i="1" s="1"/>
  <c r="F338" i="1"/>
  <c r="R338" i="1" s="1"/>
  <c r="E338" i="1"/>
  <c r="Q338" i="1" s="1"/>
  <c r="D338" i="1"/>
  <c r="P338" i="1" s="1"/>
  <c r="C338" i="1"/>
  <c r="O338" i="1" s="1"/>
  <c r="B338" i="1"/>
  <c r="N338" i="1" s="1"/>
  <c r="A338" i="1"/>
  <c r="M337" i="1"/>
  <c r="L337" i="1"/>
  <c r="K337" i="1"/>
  <c r="W337" i="1" s="1"/>
  <c r="J337" i="1"/>
  <c r="V337" i="1" s="1"/>
  <c r="I337" i="1"/>
  <c r="U337" i="1" s="1"/>
  <c r="H337" i="1"/>
  <c r="T337" i="1" s="1"/>
  <c r="G337" i="1"/>
  <c r="S337" i="1" s="1"/>
  <c r="F337" i="1"/>
  <c r="R337" i="1" s="1"/>
  <c r="E337" i="1"/>
  <c r="Q337" i="1" s="1"/>
  <c r="D337" i="1"/>
  <c r="P337" i="1" s="1"/>
  <c r="C337" i="1"/>
  <c r="O337" i="1" s="1"/>
  <c r="B337" i="1"/>
  <c r="N337" i="1" s="1"/>
  <c r="A337" i="1"/>
  <c r="M336" i="1"/>
  <c r="L336" i="1"/>
  <c r="K336" i="1"/>
  <c r="W336" i="1" s="1"/>
  <c r="J336" i="1"/>
  <c r="V336" i="1" s="1"/>
  <c r="I336" i="1"/>
  <c r="U336" i="1" s="1"/>
  <c r="H336" i="1"/>
  <c r="T336" i="1" s="1"/>
  <c r="G336" i="1"/>
  <c r="S336" i="1" s="1"/>
  <c r="F336" i="1"/>
  <c r="R336" i="1" s="1"/>
  <c r="E336" i="1"/>
  <c r="Q336" i="1" s="1"/>
  <c r="D336" i="1"/>
  <c r="P336" i="1" s="1"/>
  <c r="C336" i="1"/>
  <c r="O336" i="1" s="1"/>
  <c r="B336" i="1"/>
  <c r="N336" i="1" s="1"/>
  <c r="A336" i="1"/>
  <c r="M335" i="1"/>
  <c r="L335" i="1"/>
  <c r="K335" i="1"/>
  <c r="W335" i="1" s="1"/>
  <c r="J335" i="1"/>
  <c r="V335" i="1" s="1"/>
  <c r="I335" i="1"/>
  <c r="U335" i="1" s="1"/>
  <c r="H335" i="1"/>
  <c r="T335" i="1" s="1"/>
  <c r="G335" i="1"/>
  <c r="S335" i="1" s="1"/>
  <c r="F335" i="1"/>
  <c r="R335" i="1" s="1"/>
  <c r="E335" i="1"/>
  <c r="Q335" i="1" s="1"/>
  <c r="D335" i="1"/>
  <c r="P335" i="1" s="1"/>
  <c r="C335" i="1"/>
  <c r="B335" i="1"/>
  <c r="A335" i="1"/>
  <c r="M334" i="1"/>
  <c r="L334" i="1"/>
  <c r="K334" i="1"/>
  <c r="W334" i="1" s="1"/>
  <c r="J334" i="1"/>
  <c r="V334" i="1" s="1"/>
  <c r="I334" i="1"/>
  <c r="U334" i="1" s="1"/>
  <c r="H334" i="1"/>
  <c r="T334" i="1" s="1"/>
  <c r="G334" i="1"/>
  <c r="S334" i="1" s="1"/>
  <c r="F334" i="1"/>
  <c r="R334" i="1" s="1"/>
  <c r="E334" i="1"/>
  <c r="Q334" i="1" s="1"/>
  <c r="D334" i="1"/>
  <c r="C334" i="1"/>
  <c r="O334" i="1" s="1"/>
  <c r="B334" i="1"/>
  <c r="N334" i="1" s="1"/>
  <c r="A334" i="1"/>
  <c r="M333" i="1"/>
  <c r="L333" i="1"/>
  <c r="K333" i="1"/>
  <c r="W333" i="1" s="1"/>
  <c r="J333" i="1"/>
  <c r="V333" i="1" s="1"/>
  <c r="I333" i="1"/>
  <c r="U333" i="1" s="1"/>
  <c r="H333" i="1"/>
  <c r="T333" i="1" s="1"/>
  <c r="G333" i="1"/>
  <c r="S333" i="1" s="1"/>
  <c r="F333" i="1"/>
  <c r="R333" i="1" s="1"/>
  <c r="E333" i="1"/>
  <c r="D333" i="1"/>
  <c r="P333" i="1" s="1"/>
  <c r="C333" i="1"/>
  <c r="O333" i="1" s="1"/>
  <c r="B333" i="1"/>
  <c r="N333" i="1" s="1"/>
  <c r="A333" i="1"/>
  <c r="M332" i="1"/>
  <c r="L332" i="1"/>
  <c r="K332" i="1"/>
  <c r="W332" i="1" s="1"/>
  <c r="J332" i="1"/>
  <c r="V332" i="1" s="1"/>
  <c r="I332" i="1"/>
  <c r="U332" i="1" s="1"/>
  <c r="H332" i="1"/>
  <c r="T332" i="1" s="1"/>
  <c r="G332" i="1"/>
  <c r="S332" i="1" s="1"/>
  <c r="F332" i="1"/>
  <c r="E332" i="1"/>
  <c r="Q332" i="1" s="1"/>
  <c r="D332" i="1"/>
  <c r="P332" i="1" s="1"/>
  <c r="C332" i="1"/>
  <c r="O332" i="1" s="1"/>
  <c r="B332" i="1"/>
  <c r="N332" i="1" s="1"/>
  <c r="A332" i="1"/>
  <c r="M331" i="1"/>
  <c r="L331" i="1"/>
  <c r="K331" i="1"/>
  <c r="W331" i="1" s="1"/>
  <c r="J331" i="1"/>
  <c r="V331" i="1" s="1"/>
  <c r="I331" i="1"/>
  <c r="U331" i="1" s="1"/>
  <c r="H331" i="1"/>
  <c r="T331" i="1" s="1"/>
  <c r="G331" i="1"/>
  <c r="S331" i="1" s="1"/>
  <c r="F331" i="1"/>
  <c r="R331" i="1" s="1"/>
  <c r="E331" i="1"/>
  <c r="Q331" i="1" s="1"/>
  <c r="D331" i="1"/>
  <c r="P331" i="1" s="1"/>
  <c r="C331" i="1"/>
  <c r="O331" i="1" s="1"/>
  <c r="B331" i="1"/>
  <c r="N331" i="1" s="1"/>
  <c r="A331" i="1"/>
  <c r="M330" i="1"/>
  <c r="L330" i="1"/>
  <c r="K330" i="1"/>
  <c r="W330" i="1" s="1"/>
  <c r="J330" i="1"/>
  <c r="V330" i="1" s="1"/>
  <c r="I330" i="1"/>
  <c r="U330" i="1" s="1"/>
  <c r="H330" i="1"/>
  <c r="T330" i="1" s="1"/>
  <c r="G330" i="1"/>
  <c r="S330" i="1" s="1"/>
  <c r="F330" i="1"/>
  <c r="R330" i="1" s="1"/>
  <c r="E330" i="1"/>
  <c r="Q330" i="1" s="1"/>
  <c r="D330" i="1"/>
  <c r="P330" i="1" s="1"/>
  <c r="C330" i="1"/>
  <c r="O330" i="1" s="1"/>
  <c r="B330" i="1"/>
  <c r="N330" i="1" s="1"/>
  <c r="A330" i="1"/>
  <c r="M329" i="1"/>
  <c r="L329" i="1"/>
  <c r="K329" i="1"/>
  <c r="W329" i="1" s="1"/>
  <c r="J329" i="1"/>
  <c r="V329" i="1" s="1"/>
  <c r="I329" i="1"/>
  <c r="U329" i="1" s="1"/>
  <c r="H329" i="1"/>
  <c r="T329" i="1" s="1"/>
  <c r="G329" i="1"/>
  <c r="S329" i="1" s="1"/>
  <c r="F329" i="1"/>
  <c r="R329" i="1" s="1"/>
  <c r="E329" i="1"/>
  <c r="Q329" i="1" s="1"/>
  <c r="D329" i="1"/>
  <c r="P329" i="1" s="1"/>
  <c r="C329" i="1"/>
  <c r="O329" i="1" s="1"/>
  <c r="B329" i="1"/>
  <c r="N329" i="1" s="1"/>
  <c r="A329" i="1"/>
  <c r="M328" i="1"/>
  <c r="L328" i="1"/>
  <c r="K328" i="1"/>
  <c r="W328" i="1" s="1"/>
  <c r="J328" i="1"/>
  <c r="V328" i="1" s="1"/>
  <c r="I328" i="1"/>
  <c r="U328" i="1" s="1"/>
  <c r="H328" i="1"/>
  <c r="T328" i="1" s="1"/>
  <c r="G328" i="1"/>
  <c r="S328" i="1" s="1"/>
  <c r="F328" i="1"/>
  <c r="R328" i="1" s="1"/>
  <c r="E328" i="1"/>
  <c r="Q328" i="1" s="1"/>
  <c r="D328" i="1"/>
  <c r="P328" i="1" s="1"/>
  <c r="C328" i="1"/>
  <c r="O328" i="1" s="1"/>
  <c r="B328" i="1"/>
  <c r="N328" i="1" s="1"/>
  <c r="A328" i="1"/>
  <c r="M327" i="1"/>
  <c r="L327" i="1"/>
  <c r="K327" i="1"/>
  <c r="W327" i="1" s="1"/>
  <c r="J327" i="1"/>
  <c r="V327" i="1" s="1"/>
  <c r="I327" i="1"/>
  <c r="U327" i="1" s="1"/>
  <c r="H327" i="1"/>
  <c r="T327" i="1" s="1"/>
  <c r="G327" i="1"/>
  <c r="S327" i="1" s="1"/>
  <c r="F327" i="1"/>
  <c r="R327" i="1" s="1"/>
  <c r="E327" i="1"/>
  <c r="Q327" i="1" s="1"/>
  <c r="D327" i="1"/>
  <c r="P327" i="1" s="1"/>
  <c r="C327" i="1"/>
  <c r="O327" i="1" s="1"/>
  <c r="B327" i="1"/>
  <c r="N327" i="1" s="1"/>
  <c r="A327" i="1"/>
  <c r="M326" i="1"/>
  <c r="L326" i="1"/>
  <c r="K326" i="1"/>
  <c r="J326" i="1"/>
  <c r="V326" i="1" s="1"/>
  <c r="I326" i="1"/>
  <c r="U326" i="1" s="1"/>
  <c r="H326" i="1"/>
  <c r="T326" i="1" s="1"/>
  <c r="G326" i="1"/>
  <c r="S326" i="1" s="1"/>
  <c r="F326" i="1"/>
  <c r="R326" i="1" s="1"/>
  <c r="E326" i="1"/>
  <c r="Q326" i="1" s="1"/>
  <c r="D326" i="1"/>
  <c r="P326" i="1" s="1"/>
  <c r="C326" i="1"/>
  <c r="O326" i="1" s="1"/>
  <c r="B326" i="1"/>
  <c r="N326" i="1" s="1"/>
  <c r="A326" i="1"/>
  <c r="M325" i="1"/>
  <c r="L325" i="1"/>
  <c r="K325" i="1"/>
  <c r="W325" i="1" s="1"/>
  <c r="J325" i="1"/>
  <c r="V325" i="1" s="1"/>
  <c r="I325" i="1"/>
  <c r="U325" i="1" s="1"/>
  <c r="H325" i="1"/>
  <c r="T325" i="1" s="1"/>
  <c r="G325" i="1"/>
  <c r="S325" i="1" s="1"/>
  <c r="F325" i="1"/>
  <c r="R325" i="1" s="1"/>
  <c r="E325" i="1"/>
  <c r="Q325" i="1" s="1"/>
  <c r="D325" i="1"/>
  <c r="P325" i="1" s="1"/>
  <c r="C325" i="1"/>
  <c r="O325" i="1" s="1"/>
  <c r="B325" i="1"/>
  <c r="N325" i="1" s="1"/>
  <c r="A325" i="1"/>
  <c r="M324" i="1"/>
  <c r="L324" i="1"/>
  <c r="K324" i="1"/>
  <c r="W324" i="1" s="1"/>
  <c r="J324" i="1"/>
  <c r="V324" i="1" s="1"/>
  <c r="I324" i="1"/>
  <c r="U324" i="1" s="1"/>
  <c r="H324" i="1"/>
  <c r="T324" i="1" s="1"/>
  <c r="G324" i="1"/>
  <c r="S324" i="1" s="1"/>
  <c r="F324" i="1"/>
  <c r="R324" i="1" s="1"/>
  <c r="E324" i="1"/>
  <c r="Q324" i="1" s="1"/>
  <c r="D324" i="1"/>
  <c r="P324" i="1" s="1"/>
  <c r="C324" i="1"/>
  <c r="O324" i="1" s="1"/>
  <c r="B324" i="1"/>
  <c r="N324" i="1" s="1"/>
  <c r="A324" i="1"/>
  <c r="M323" i="1"/>
  <c r="L323" i="1"/>
  <c r="K323" i="1"/>
  <c r="W323" i="1" s="1"/>
  <c r="J323" i="1"/>
  <c r="V323" i="1" s="1"/>
  <c r="I323" i="1"/>
  <c r="U323" i="1" s="1"/>
  <c r="H323" i="1"/>
  <c r="T323" i="1" s="1"/>
  <c r="G323" i="1"/>
  <c r="S323" i="1" s="1"/>
  <c r="F323" i="1"/>
  <c r="R323" i="1" s="1"/>
  <c r="E323" i="1"/>
  <c r="Q323" i="1" s="1"/>
  <c r="D323" i="1"/>
  <c r="P323" i="1" s="1"/>
  <c r="C323" i="1"/>
  <c r="O323" i="1" s="1"/>
  <c r="B323" i="1"/>
  <c r="A323" i="1"/>
  <c r="M322" i="1"/>
  <c r="L322" i="1"/>
  <c r="K322" i="1"/>
  <c r="W322" i="1" s="1"/>
  <c r="J322" i="1"/>
  <c r="V322" i="1" s="1"/>
  <c r="I322" i="1"/>
  <c r="U322" i="1" s="1"/>
  <c r="H322" i="1"/>
  <c r="T322" i="1" s="1"/>
  <c r="G322" i="1"/>
  <c r="S322" i="1" s="1"/>
  <c r="F322" i="1"/>
  <c r="R322" i="1" s="1"/>
  <c r="E322" i="1"/>
  <c r="Q322" i="1" s="1"/>
  <c r="D322" i="1"/>
  <c r="P322" i="1" s="1"/>
  <c r="C322" i="1"/>
  <c r="O322" i="1" s="1"/>
  <c r="B322" i="1"/>
  <c r="N322" i="1" s="1"/>
  <c r="A322" i="1"/>
  <c r="M321" i="1"/>
  <c r="L321" i="1"/>
  <c r="K321" i="1"/>
  <c r="W321" i="1" s="1"/>
  <c r="J321" i="1"/>
  <c r="V321" i="1" s="1"/>
  <c r="I321" i="1"/>
  <c r="U321" i="1" s="1"/>
  <c r="H321" i="1"/>
  <c r="T321" i="1" s="1"/>
  <c r="G321" i="1"/>
  <c r="S321" i="1" s="1"/>
  <c r="F321" i="1"/>
  <c r="R321" i="1" s="1"/>
  <c r="E321" i="1"/>
  <c r="Q321" i="1" s="1"/>
  <c r="D321" i="1"/>
  <c r="P321" i="1" s="1"/>
  <c r="C321" i="1"/>
  <c r="O321" i="1" s="1"/>
  <c r="B321" i="1"/>
  <c r="N321" i="1" s="1"/>
  <c r="A321" i="1"/>
  <c r="M320" i="1"/>
  <c r="L320" i="1"/>
  <c r="K320" i="1"/>
  <c r="W320" i="1" s="1"/>
  <c r="J320" i="1"/>
  <c r="V320" i="1" s="1"/>
  <c r="I320" i="1"/>
  <c r="U320" i="1" s="1"/>
  <c r="H320" i="1"/>
  <c r="T320" i="1" s="1"/>
  <c r="G320" i="1"/>
  <c r="S320" i="1" s="1"/>
  <c r="F320" i="1"/>
  <c r="E320" i="1"/>
  <c r="Q320" i="1" s="1"/>
  <c r="D320" i="1"/>
  <c r="P320" i="1" s="1"/>
  <c r="C320" i="1"/>
  <c r="O320" i="1" s="1"/>
  <c r="B320" i="1"/>
  <c r="N320" i="1" s="1"/>
  <c r="A320" i="1"/>
  <c r="M319" i="1"/>
  <c r="L319" i="1"/>
  <c r="K319" i="1"/>
  <c r="W319" i="1" s="1"/>
  <c r="J319" i="1"/>
  <c r="V319" i="1" s="1"/>
  <c r="I319" i="1"/>
  <c r="U319" i="1" s="1"/>
  <c r="H319" i="1"/>
  <c r="T319" i="1" s="1"/>
  <c r="G319" i="1"/>
  <c r="S319" i="1" s="1"/>
  <c r="F319" i="1"/>
  <c r="R319" i="1" s="1"/>
  <c r="E319" i="1"/>
  <c r="Q319" i="1" s="1"/>
  <c r="D319" i="1"/>
  <c r="P319" i="1" s="1"/>
  <c r="C319" i="1"/>
  <c r="O319" i="1" s="1"/>
  <c r="B319" i="1"/>
  <c r="N319" i="1" s="1"/>
  <c r="A319" i="1"/>
  <c r="M318" i="1"/>
  <c r="L318" i="1"/>
  <c r="K318" i="1"/>
  <c r="W318" i="1" s="1"/>
  <c r="J318" i="1"/>
  <c r="V318" i="1" s="1"/>
  <c r="I318" i="1"/>
  <c r="U318" i="1" s="1"/>
  <c r="H318" i="1"/>
  <c r="T318" i="1" s="1"/>
  <c r="G318" i="1"/>
  <c r="S318" i="1" s="1"/>
  <c r="F318" i="1"/>
  <c r="R318" i="1" s="1"/>
  <c r="E318" i="1"/>
  <c r="Q318" i="1" s="1"/>
  <c r="D318" i="1"/>
  <c r="P318" i="1" s="1"/>
  <c r="C318" i="1"/>
  <c r="O318" i="1" s="1"/>
  <c r="B318" i="1"/>
  <c r="N318" i="1" s="1"/>
  <c r="A318" i="1"/>
  <c r="M317" i="1"/>
  <c r="L317" i="1"/>
  <c r="K317" i="1"/>
  <c r="W317" i="1" s="1"/>
  <c r="J317" i="1"/>
  <c r="V317" i="1" s="1"/>
  <c r="I317" i="1"/>
  <c r="U317" i="1" s="1"/>
  <c r="H317" i="1"/>
  <c r="T317" i="1" s="1"/>
  <c r="G317" i="1"/>
  <c r="S317" i="1" s="1"/>
  <c r="F317" i="1"/>
  <c r="R317" i="1" s="1"/>
  <c r="E317" i="1"/>
  <c r="Q317" i="1" s="1"/>
  <c r="D317" i="1"/>
  <c r="P317" i="1" s="1"/>
  <c r="C317" i="1"/>
  <c r="O317" i="1" s="1"/>
  <c r="B317" i="1"/>
  <c r="N317" i="1" s="1"/>
  <c r="A317" i="1"/>
  <c r="M316" i="1"/>
  <c r="L316" i="1"/>
  <c r="K316" i="1"/>
  <c r="W316" i="1" s="1"/>
  <c r="J316" i="1"/>
  <c r="V316" i="1" s="1"/>
  <c r="I316" i="1"/>
  <c r="U316" i="1" s="1"/>
  <c r="H316" i="1"/>
  <c r="T316" i="1" s="1"/>
  <c r="G316" i="1"/>
  <c r="S316" i="1" s="1"/>
  <c r="F316" i="1"/>
  <c r="R316" i="1" s="1"/>
  <c r="E316" i="1"/>
  <c r="Q316" i="1" s="1"/>
  <c r="D316" i="1"/>
  <c r="P316" i="1" s="1"/>
  <c r="C316" i="1"/>
  <c r="O316" i="1" s="1"/>
  <c r="B316" i="1"/>
  <c r="N316" i="1" s="1"/>
  <c r="A316" i="1"/>
  <c r="M315" i="1"/>
  <c r="L315" i="1"/>
  <c r="K315" i="1"/>
  <c r="W315" i="1" s="1"/>
  <c r="J315" i="1"/>
  <c r="V315" i="1" s="1"/>
  <c r="I315" i="1"/>
  <c r="U315" i="1" s="1"/>
  <c r="H315" i="1"/>
  <c r="T315" i="1" s="1"/>
  <c r="G315" i="1"/>
  <c r="S315" i="1" s="1"/>
  <c r="F315" i="1"/>
  <c r="R315" i="1" s="1"/>
  <c r="E315" i="1"/>
  <c r="Q315" i="1" s="1"/>
  <c r="D315" i="1"/>
  <c r="P315" i="1" s="1"/>
  <c r="C315" i="1"/>
  <c r="O315" i="1" s="1"/>
  <c r="B315" i="1"/>
  <c r="N315" i="1" s="1"/>
  <c r="A315" i="1"/>
  <c r="M314" i="1"/>
  <c r="L314" i="1"/>
  <c r="K314" i="1"/>
  <c r="W314" i="1" s="1"/>
  <c r="J314" i="1"/>
  <c r="V314" i="1" s="1"/>
  <c r="I314" i="1"/>
  <c r="U314" i="1" s="1"/>
  <c r="H314" i="1"/>
  <c r="T314" i="1" s="1"/>
  <c r="G314" i="1"/>
  <c r="S314" i="1" s="1"/>
  <c r="F314" i="1"/>
  <c r="R314" i="1" s="1"/>
  <c r="E314" i="1"/>
  <c r="Q314" i="1" s="1"/>
  <c r="D314" i="1"/>
  <c r="P314" i="1" s="1"/>
  <c r="C314" i="1"/>
  <c r="O314" i="1" s="1"/>
  <c r="B314" i="1"/>
  <c r="N314" i="1" s="1"/>
  <c r="A314" i="1"/>
  <c r="M313" i="1"/>
  <c r="L313" i="1"/>
  <c r="K313" i="1"/>
  <c r="W313" i="1" s="1"/>
  <c r="J313" i="1"/>
  <c r="V313" i="1" s="1"/>
  <c r="I313" i="1"/>
  <c r="U313" i="1" s="1"/>
  <c r="H313" i="1"/>
  <c r="T313" i="1" s="1"/>
  <c r="G313" i="1"/>
  <c r="S313" i="1" s="1"/>
  <c r="F313" i="1"/>
  <c r="R313" i="1" s="1"/>
  <c r="E313" i="1"/>
  <c r="Q313" i="1" s="1"/>
  <c r="D313" i="1"/>
  <c r="P313" i="1" s="1"/>
  <c r="C313" i="1"/>
  <c r="O313" i="1" s="1"/>
  <c r="B313" i="1"/>
  <c r="N313" i="1" s="1"/>
  <c r="A313" i="1"/>
  <c r="M312" i="1"/>
  <c r="L312" i="1"/>
  <c r="K312" i="1"/>
  <c r="W312" i="1" s="1"/>
  <c r="J312" i="1"/>
  <c r="V312" i="1" s="1"/>
  <c r="I312" i="1"/>
  <c r="U312" i="1" s="1"/>
  <c r="H312" i="1"/>
  <c r="T312" i="1" s="1"/>
  <c r="G312" i="1"/>
  <c r="S312" i="1" s="1"/>
  <c r="F312" i="1"/>
  <c r="R312" i="1" s="1"/>
  <c r="E312" i="1"/>
  <c r="Q312" i="1" s="1"/>
  <c r="D312" i="1"/>
  <c r="P312" i="1" s="1"/>
  <c r="C312" i="1"/>
  <c r="O312" i="1" s="1"/>
  <c r="B312" i="1"/>
  <c r="N312" i="1" s="1"/>
  <c r="A312" i="1"/>
  <c r="M311" i="1"/>
  <c r="L311" i="1"/>
  <c r="K311" i="1"/>
  <c r="W311" i="1" s="1"/>
  <c r="J311" i="1"/>
  <c r="V311" i="1" s="1"/>
  <c r="I311" i="1"/>
  <c r="U311" i="1" s="1"/>
  <c r="H311" i="1"/>
  <c r="T311" i="1" s="1"/>
  <c r="G311" i="1"/>
  <c r="S311" i="1" s="1"/>
  <c r="F311" i="1"/>
  <c r="R311" i="1" s="1"/>
  <c r="E311" i="1"/>
  <c r="Q311" i="1" s="1"/>
  <c r="D311" i="1"/>
  <c r="P311" i="1" s="1"/>
  <c r="C311" i="1"/>
  <c r="B311" i="1"/>
  <c r="N311" i="1" s="1"/>
  <c r="A311" i="1"/>
  <c r="M310" i="1"/>
  <c r="L310" i="1"/>
  <c r="K310" i="1"/>
  <c r="W310" i="1" s="1"/>
  <c r="J310" i="1"/>
  <c r="V310" i="1" s="1"/>
  <c r="I310" i="1"/>
  <c r="U310" i="1" s="1"/>
  <c r="H310" i="1"/>
  <c r="T310" i="1" s="1"/>
  <c r="G310" i="1"/>
  <c r="S310" i="1" s="1"/>
  <c r="F310" i="1"/>
  <c r="R310" i="1" s="1"/>
  <c r="E310" i="1"/>
  <c r="Q310" i="1" s="1"/>
  <c r="D310" i="1"/>
  <c r="C310" i="1"/>
  <c r="O310" i="1" s="1"/>
  <c r="B310" i="1"/>
  <c r="N310" i="1" s="1"/>
  <c r="A310" i="1"/>
  <c r="M309" i="1"/>
  <c r="L309" i="1"/>
  <c r="K309" i="1"/>
  <c r="W309" i="1" s="1"/>
  <c r="J309" i="1"/>
  <c r="V309" i="1" s="1"/>
  <c r="I309" i="1"/>
  <c r="U309" i="1" s="1"/>
  <c r="H309" i="1"/>
  <c r="T309" i="1" s="1"/>
  <c r="G309" i="1"/>
  <c r="S309" i="1" s="1"/>
  <c r="F309" i="1"/>
  <c r="R309" i="1" s="1"/>
  <c r="E309" i="1"/>
  <c r="D309" i="1"/>
  <c r="C309" i="1"/>
  <c r="O309" i="1" s="1"/>
  <c r="B309" i="1"/>
  <c r="N309" i="1" s="1"/>
  <c r="A309" i="1"/>
  <c r="M308" i="1"/>
  <c r="L308" i="1"/>
  <c r="K308" i="1"/>
  <c r="W308" i="1" s="1"/>
  <c r="J308" i="1"/>
  <c r="V308" i="1" s="1"/>
  <c r="I308" i="1"/>
  <c r="U308" i="1" s="1"/>
  <c r="H308" i="1"/>
  <c r="T308" i="1" s="1"/>
  <c r="G308" i="1"/>
  <c r="S308" i="1" s="1"/>
  <c r="F308" i="1"/>
  <c r="R308" i="1" s="1"/>
  <c r="E308" i="1"/>
  <c r="Q308" i="1" s="1"/>
  <c r="D308" i="1"/>
  <c r="P308" i="1" s="1"/>
  <c r="C308" i="1"/>
  <c r="O308" i="1" s="1"/>
  <c r="B308" i="1"/>
  <c r="N308" i="1" s="1"/>
  <c r="A308" i="1"/>
  <c r="M307" i="1"/>
  <c r="L307" i="1"/>
  <c r="K307" i="1"/>
  <c r="W307" i="1" s="1"/>
  <c r="J307" i="1"/>
  <c r="V307" i="1" s="1"/>
  <c r="I307" i="1"/>
  <c r="U307" i="1" s="1"/>
  <c r="H307" i="1"/>
  <c r="T307" i="1" s="1"/>
  <c r="G307" i="1"/>
  <c r="S307" i="1" s="1"/>
  <c r="F307" i="1"/>
  <c r="R307" i="1" s="1"/>
  <c r="E307" i="1"/>
  <c r="Q307" i="1" s="1"/>
  <c r="D307" i="1"/>
  <c r="P307" i="1" s="1"/>
  <c r="C307" i="1"/>
  <c r="O307" i="1" s="1"/>
  <c r="B307" i="1"/>
  <c r="N307" i="1" s="1"/>
  <c r="A307" i="1"/>
  <c r="M306" i="1"/>
  <c r="L306" i="1"/>
  <c r="K306" i="1"/>
  <c r="W306" i="1" s="1"/>
  <c r="J306" i="1"/>
  <c r="V306" i="1" s="1"/>
  <c r="I306" i="1"/>
  <c r="U306" i="1" s="1"/>
  <c r="H306" i="1"/>
  <c r="T306" i="1" s="1"/>
  <c r="G306" i="1"/>
  <c r="S306" i="1" s="1"/>
  <c r="F306" i="1"/>
  <c r="R306" i="1" s="1"/>
  <c r="E306" i="1"/>
  <c r="Q306" i="1" s="1"/>
  <c r="D306" i="1"/>
  <c r="P306" i="1" s="1"/>
  <c r="C306" i="1"/>
  <c r="O306" i="1" s="1"/>
  <c r="B306" i="1"/>
  <c r="N306" i="1" s="1"/>
  <c r="A306" i="1"/>
  <c r="M305" i="1"/>
  <c r="L305" i="1"/>
  <c r="K305" i="1"/>
  <c r="W305" i="1" s="1"/>
  <c r="J305" i="1"/>
  <c r="V305" i="1" s="1"/>
  <c r="I305" i="1"/>
  <c r="U305" i="1" s="1"/>
  <c r="H305" i="1"/>
  <c r="T305" i="1" s="1"/>
  <c r="G305" i="1"/>
  <c r="S305" i="1" s="1"/>
  <c r="F305" i="1"/>
  <c r="R305" i="1" s="1"/>
  <c r="E305" i="1"/>
  <c r="Q305" i="1" s="1"/>
  <c r="D305" i="1"/>
  <c r="P305" i="1" s="1"/>
  <c r="C305" i="1"/>
  <c r="O305" i="1" s="1"/>
  <c r="B305" i="1"/>
  <c r="N305" i="1" s="1"/>
  <c r="A305" i="1"/>
  <c r="M304" i="1"/>
  <c r="L304" i="1"/>
  <c r="K304" i="1"/>
  <c r="W304" i="1" s="1"/>
  <c r="J304" i="1"/>
  <c r="V304" i="1" s="1"/>
  <c r="I304" i="1"/>
  <c r="U304" i="1" s="1"/>
  <c r="H304" i="1"/>
  <c r="T304" i="1" s="1"/>
  <c r="G304" i="1"/>
  <c r="S304" i="1" s="1"/>
  <c r="F304" i="1"/>
  <c r="R304" i="1" s="1"/>
  <c r="E304" i="1"/>
  <c r="Q304" i="1" s="1"/>
  <c r="D304" i="1"/>
  <c r="P304" i="1" s="1"/>
  <c r="C304" i="1"/>
  <c r="O304" i="1" s="1"/>
  <c r="B304" i="1"/>
  <c r="N304" i="1" s="1"/>
  <c r="A304" i="1"/>
  <c r="M303" i="1"/>
  <c r="L303" i="1"/>
  <c r="K303" i="1"/>
  <c r="W303" i="1" s="1"/>
  <c r="J303" i="1"/>
  <c r="V303" i="1" s="1"/>
  <c r="I303" i="1"/>
  <c r="U303" i="1" s="1"/>
  <c r="H303" i="1"/>
  <c r="T303" i="1" s="1"/>
  <c r="G303" i="1"/>
  <c r="S303" i="1" s="1"/>
  <c r="F303" i="1"/>
  <c r="R303" i="1" s="1"/>
  <c r="E303" i="1"/>
  <c r="Q303" i="1" s="1"/>
  <c r="D303" i="1"/>
  <c r="P303" i="1" s="1"/>
  <c r="C303" i="1"/>
  <c r="O303" i="1" s="1"/>
  <c r="B303" i="1"/>
  <c r="N303" i="1" s="1"/>
  <c r="A303" i="1"/>
  <c r="M302" i="1"/>
  <c r="L302" i="1"/>
  <c r="K302" i="1"/>
  <c r="W302" i="1" s="1"/>
  <c r="J302" i="1"/>
  <c r="V302" i="1" s="1"/>
  <c r="I302" i="1"/>
  <c r="U302" i="1" s="1"/>
  <c r="H302" i="1"/>
  <c r="T302" i="1" s="1"/>
  <c r="G302" i="1"/>
  <c r="S302" i="1" s="1"/>
  <c r="F302" i="1"/>
  <c r="R302" i="1" s="1"/>
  <c r="E302" i="1"/>
  <c r="Q302" i="1" s="1"/>
  <c r="D302" i="1"/>
  <c r="P302" i="1" s="1"/>
  <c r="C302" i="1"/>
  <c r="O302" i="1" s="1"/>
  <c r="B302" i="1"/>
  <c r="N302" i="1" s="1"/>
  <c r="A302" i="1"/>
  <c r="M301" i="1"/>
  <c r="L301" i="1"/>
  <c r="K301" i="1"/>
  <c r="W301" i="1" s="1"/>
  <c r="J301" i="1"/>
  <c r="V301" i="1" s="1"/>
  <c r="I301" i="1"/>
  <c r="U301" i="1" s="1"/>
  <c r="H301" i="1"/>
  <c r="T301" i="1" s="1"/>
  <c r="G301" i="1"/>
  <c r="S301" i="1" s="1"/>
  <c r="F301" i="1"/>
  <c r="R301" i="1" s="1"/>
  <c r="E301" i="1"/>
  <c r="Q301" i="1" s="1"/>
  <c r="D301" i="1"/>
  <c r="P301" i="1" s="1"/>
  <c r="C301" i="1"/>
  <c r="O301" i="1" s="1"/>
  <c r="B301" i="1"/>
  <c r="N301" i="1" s="1"/>
  <c r="A301" i="1"/>
  <c r="M300" i="1"/>
  <c r="L300" i="1"/>
  <c r="K300" i="1"/>
  <c r="W300" i="1" s="1"/>
  <c r="J300" i="1"/>
  <c r="V300" i="1" s="1"/>
  <c r="I300" i="1"/>
  <c r="U300" i="1" s="1"/>
  <c r="H300" i="1"/>
  <c r="T300" i="1" s="1"/>
  <c r="G300" i="1"/>
  <c r="S300" i="1" s="1"/>
  <c r="F300" i="1"/>
  <c r="R300" i="1" s="1"/>
  <c r="E300" i="1"/>
  <c r="Q300" i="1" s="1"/>
  <c r="D300" i="1"/>
  <c r="P300" i="1" s="1"/>
  <c r="C300" i="1"/>
  <c r="O300" i="1" s="1"/>
  <c r="B300" i="1"/>
  <c r="A300" i="1"/>
  <c r="M299" i="1"/>
  <c r="L299" i="1"/>
  <c r="K299" i="1"/>
  <c r="W299" i="1" s="1"/>
  <c r="J299" i="1"/>
  <c r="V299" i="1" s="1"/>
  <c r="I299" i="1"/>
  <c r="U299" i="1" s="1"/>
  <c r="H299" i="1"/>
  <c r="T299" i="1" s="1"/>
  <c r="G299" i="1"/>
  <c r="S299" i="1" s="1"/>
  <c r="F299" i="1"/>
  <c r="R299" i="1" s="1"/>
  <c r="E299" i="1"/>
  <c r="Q299" i="1" s="1"/>
  <c r="D299" i="1"/>
  <c r="P299" i="1" s="1"/>
  <c r="C299" i="1"/>
  <c r="O299" i="1" s="1"/>
  <c r="B299" i="1"/>
  <c r="N299" i="1" s="1"/>
  <c r="A299" i="1"/>
  <c r="M298" i="1"/>
  <c r="L298" i="1"/>
  <c r="K298" i="1"/>
  <c r="W298" i="1" s="1"/>
  <c r="J298" i="1"/>
  <c r="V298" i="1" s="1"/>
  <c r="I298" i="1"/>
  <c r="U298" i="1" s="1"/>
  <c r="H298" i="1"/>
  <c r="T298" i="1" s="1"/>
  <c r="G298" i="1"/>
  <c r="S298" i="1" s="1"/>
  <c r="F298" i="1"/>
  <c r="R298" i="1" s="1"/>
  <c r="E298" i="1"/>
  <c r="Q298" i="1" s="1"/>
  <c r="D298" i="1"/>
  <c r="P298" i="1" s="1"/>
  <c r="C298" i="1"/>
  <c r="O298" i="1" s="1"/>
  <c r="B298" i="1"/>
  <c r="N298" i="1" s="1"/>
  <c r="A298" i="1"/>
  <c r="M297" i="1"/>
  <c r="L297" i="1"/>
  <c r="K297" i="1"/>
  <c r="W297" i="1" s="1"/>
  <c r="J297" i="1"/>
  <c r="V297" i="1" s="1"/>
  <c r="I297" i="1"/>
  <c r="U297" i="1" s="1"/>
  <c r="H297" i="1"/>
  <c r="T297" i="1" s="1"/>
  <c r="G297" i="1"/>
  <c r="S297" i="1" s="1"/>
  <c r="F297" i="1"/>
  <c r="R297" i="1" s="1"/>
  <c r="E297" i="1"/>
  <c r="Q297" i="1" s="1"/>
  <c r="D297" i="1"/>
  <c r="P297" i="1" s="1"/>
  <c r="C297" i="1"/>
  <c r="O297" i="1" s="1"/>
  <c r="B297" i="1"/>
  <c r="N297" i="1" s="1"/>
  <c r="A297" i="1"/>
  <c r="M296" i="1"/>
  <c r="L296" i="1"/>
  <c r="K296" i="1"/>
  <c r="W296" i="1" s="1"/>
  <c r="J296" i="1"/>
  <c r="V296" i="1" s="1"/>
  <c r="I296" i="1"/>
  <c r="U296" i="1" s="1"/>
  <c r="H296" i="1"/>
  <c r="T296" i="1" s="1"/>
  <c r="G296" i="1"/>
  <c r="S296" i="1" s="1"/>
  <c r="F296" i="1"/>
  <c r="R296" i="1" s="1"/>
  <c r="E296" i="1"/>
  <c r="Q296" i="1" s="1"/>
  <c r="D296" i="1"/>
  <c r="P296" i="1" s="1"/>
  <c r="C296" i="1"/>
  <c r="O296" i="1" s="1"/>
  <c r="B296" i="1"/>
  <c r="N296" i="1" s="1"/>
  <c r="A296" i="1"/>
  <c r="M295" i="1"/>
  <c r="L295" i="1"/>
  <c r="K295" i="1"/>
  <c r="W295" i="1" s="1"/>
  <c r="J295" i="1"/>
  <c r="V295" i="1" s="1"/>
  <c r="I295" i="1"/>
  <c r="U295" i="1" s="1"/>
  <c r="H295" i="1"/>
  <c r="T295" i="1" s="1"/>
  <c r="G295" i="1"/>
  <c r="S295" i="1" s="1"/>
  <c r="F295" i="1"/>
  <c r="R295" i="1" s="1"/>
  <c r="E295" i="1"/>
  <c r="Q295" i="1" s="1"/>
  <c r="D295" i="1"/>
  <c r="P295" i="1" s="1"/>
  <c r="C295" i="1"/>
  <c r="O295" i="1" s="1"/>
  <c r="B295" i="1"/>
  <c r="N295" i="1" s="1"/>
  <c r="A295" i="1"/>
  <c r="M294" i="1"/>
  <c r="L294" i="1"/>
  <c r="K294" i="1"/>
  <c r="W294" i="1" s="1"/>
  <c r="J294" i="1"/>
  <c r="V294" i="1" s="1"/>
  <c r="I294" i="1"/>
  <c r="U294" i="1" s="1"/>
  <c r="H294" i="1"/>
  <c r="T294" i="1" s="1"/>
  <c r="G294" i="1"/>
  <c r="S294" i="1" s="1"/>
  <c r="F294" i="1"/>
  <c r="R294" i="1" s="1"/>
  <c r="E294" i="1"/>
  <c r="Q294" i="1" s="1"/>
  <c r="D294" i="1"/>
  <c r="P294" i="1" s="1"/>
  <c r="C294" i="1"/>
  <c r="O294" i="1" s="1"/>
  <c r="B294" i="1"/>
  <c r="N294" i="1" s="1"/>
  <c r="A294" i="1"/>
  <c r="M293" i="1"/>
  <c r="L293" i="1"/>
  <c r="K293" i="1"/>
  <c r="W293" i="1" s="1"/>
  <c r="J293" i="1"/>
  <c r="V293" i="1" s="1"/>
  <c r="I293" i="1"/>
  <c r="U293" i="1" s="1"/>
  <c r="H293" i="1"/>
  <c r="T293" i="1" s="1"/>
  <c r="G293" i="1"/>
  <c r="S293" i="1" s="1"/>
  <c r="F293" i="1"/>
  <c r="R293" i="1" s="1"/>
  <c r="E293" i="1"/>
  <c r="Q293" i="1" s="1"/>
  <c r="D293" i="1"/>
  <c r="P293" i="1" s="1"/>
  <c r="C293" i="1"/>
  <c r="O293" i="1" s="1"/>
  <c r="B293" i="1"/>
  <c r="N293" i="1" s="1"/>
  <c r="A293" i="1"/>
  <c r="M292" i="1"/>
  <c r="L292" i="1"/>
  <c r="K292" i="1"/>
  <c r="W292" i="1" s="1"/>
  <c r="J292" i="1"/>
  <c r="V292" i="1" s="1"/>
  <c r="I292" i="1"/>
  <c r="U292" i="1" s="1"/>
  <c r="H292" i="1"/>
  <c r="T292" i="1" s="1"/>
  <c r="G292" i="1"/>
  <c r="S292" i="1" s="1"/>
  <c r="F292" i="1"/>
  <c r="R292" i="1" s="1"/>
  <c r="E292" i="1"/>
  <c r="Q292" i="1" s="1"/>
  <c r="D292" i="1"/>
  <c r="P292" i="1" s="1"/>
  <c r="C292" i="1"/>
  <c r="O292" i="1" s="1"/>
  <c r="B292" i="1"/>
  <c r="N292" i="1" s="1"/>
  <c r="A292" i="1"/>
  <c r="M291" i="1"/>
  <c r="L291" i="1"/>
  <c r="K291" i="1"/>
  <c r="W291" i="1" s="1"/>
  <c r="J291" i="1"/>
  <c r="V291" i="1" s="1"/>
  <c r="I291" i="1"/>
  <c r="U291" i="1" s="1"/>
  <c r="H291" i="1"/>
  <c r="T291" i="1" s="1"/>
  <c r="G291" i="1"/>
  <c r="S291" i="1" s="1"/>
  <c r="F291" i="1"/>
  <c r="R291" i="1" s="1"/>
  <c r="E291" i="1"/>
  <c r="Q291" i="1" s="1"/>
  <c r="D291" i="1"/>
  <c r="P291" i="1" s="1"/>
  <c r="C291" i="1"/>
  <c r="O291" i="1" s="1"/>
  <c r="B291" i="1"/>
  <c r="N291" i="1" s="1"/>
  <c r="A291" i="1"/>
  <c r="M290" i="1"/>
  <c r="L290" i="1"/>
  <c r="K290" i="1"/>
  <c r="W290" i="1" s="1"/>
  <c r="J290" i="1"/>
  <c r="V290" i="1" s="1"/>
  <c r="I290" i="1"/>
  <c r="U290" i="1" s="1"/>
  <c r="H290" i="1"/>
  <c r="T290" i="1" s="1"/>
  <c r="G290" i="1"/>
  <c r="S290" i="1" s="1"/>
  <c r="F290" i="1"/>
  <c r="R290" i="1" s="1"/>
  <c r="E290" i="1"/>
  <c r="Q290" i="1" s="1"/>
  <c r="D290" i="1"/>
  <c r="P290" i="1" s="1"/>
  <c r="C290" i="1"/>
  <c r="O290" i="1" s="1"/>
  <c r="B290" i="1"/>
  <c r="N290" i="1" s="1"/>
  <c r="A290" i="1"/>
  <c r="M289" i="1"/>
  <c r="L289" i="1"/>
  <c r="K289" i="1"/>
  <c r="W289" i="1" s="1"/>
  <c r="J289" i="1"/>
  <c r="V289" i="1" s="1"/>
  <c r="I289" i="1"/>
  <c r="U289" i="1" s="1"/>
  <c r="H289" i="1"/>
  <c r="T289" i="1" s="1"/>
  <c r="G289" i="1"/>
  <c r="S289" i="1" s="1"/>
  <c r="F289" i="1"/>
  <c r="R289" i="1" s="1"/>
  <c r="E289" i="1"/>
  <c r="Q289" i="1" s="1"/>
  <c r="D289" i="1"/>
  <c r="P289" i="1" s="1"/>
  <c r="C289" i="1"/>
  <c r="O289" i="1" s="1"/>
  <c r="B289" i="1"/>
  <c r="N289" i="1" s="1"/>
  <c r="A289" i="1"/>
  <c r="M288" i="1"/>
  <c r="L288" i="1"/>
  <c r="K288" i="1"/>
  <c r="W288" i="1" s="1"/>
  <c r="J288" i="1"/>
  <c r="V288" i="1" s="1"/>
  <c r="I288" i="1"/>
  <c r="U288" i="1" s="1"/>
  <c r="H288" i="1"/>
  <c r="T288" i="1" s="1"/>
  <c r="G288" i="1"/>
  <c r="S288" i="1" s="1"/>
  <c r="F288" i="1"/>
  <c r="R288" i="1" s="1"/>
  <c r="E288" i="1"/>
  <c r="Q288" i="1" s="1"/>
  <c r="D288" i="1"/>
  <c r="P288" i="1" s="1"/>
  <c r="C288" i="1"/>
  <c r="O288" i="1" s="1"/>
  <c r="B288" i="1"/>
  <c r="A288" i="1"/>
  <c r="M287" i="1"/>
  <c r="L287" i="1"/>
  <c r="K287" i="1"/>
  <c r="W287" i="1" s="1"/>
  <c r="J287" i="1"/>
  <c r="V287" i="1" s="1"/>
  <c r="I287" i="1"/>
  <c r="U287" i="1" s="1"/>
  <c r="H287" i="1"/>
  <c r="T287" i="1" s="1"/>
  <c r="G287" i="1"/>
  <c r="S287" i="1" s="1"/>
  <c r="F287" i="1"/>
  <c r="R287" i="1" s="1"/>
  <c r="E287" i="1"/>
  <c r="Q287" i="1" s="1"/>
  <c r="D287" i="1"/>
  <c r="P287" i="1" s="1"/>
  <c r="C287" i="1"/>
  <c r="O287" i="1" s="1"/>
  <c r="B287" i="1"/>
  <c r="N287" i="1" s="1"/>
  <c r="A287" i="1"/>
  <c r="M286" i="1"/>
  <c r="L286" i="1"/>
  <c r="K286" i="1"/>
  <c r="W286" i="1" s="1"/>
  <c r="J286" i="1"/>
  <c r="V286" i="1" s="1"/>
  <c r="I286" i="1"/>
  <c r="U286" i="1" s="1"/>
  <c r="H286" i="1"/>
  <c r="T286" i="1" s="1"/>
  <c r="G286" i="1"/>
  <c r="S286" i="1" s="1"/>
  <c r="F286" i="1"/>
  <c r="R286" i="1" s="1"/>
  <c r="E286" i="1"/>
  <c r="Q286" i="1" s="1"/>
  <c r="D286" i="1"/>
  <c r="C286" i="1"/>
  <c r="O286" i="1" s="1"/>
  <c r="B286" i="1"/>
  <c r="N286" i="1" s="1"/>
  <c r="A286" i="1"/>
  <c r="M285" i="1"/>
  <c r="L285" i="1"/>
  <c r="K285" i="1"/>
  <c r="W285" i="1" s="1"/>
  <c r="J285" i="1"/>
  <c r="V285" i="1" s="1"/>
  <c r="I285" i="1"/>
  <c r="U285" i="1" s="1"/>
  <c r="H285" i="1"/>
  <c r="T285" i="1" s="1"/>
  <c r="G285" i="1"/>
  <c r="S285" i="1" s="1"/>
  <c r="F285" i="1"/>
  <c r="R285" i="1" s="1"/>
  <c r="E285" i="1"/>
  <c r="D285" i="1"/>
  <c r="P285" i="1" s="1"/>
  <c r="C285" i="1"/>
  <c r="O285" i="1" s="1"/>
  <c r="B285" i="1"/>
  <c r="N285" i="1" s="1"/>
  <c r="A285" i="1"/>
  <c r="M284" i="1"/>
  <c r="L284" i="1"/>
  <c r="K284" i="1"/>
  <c r="W284" i="1" s="1"/>
  <c r="J284" i="1"/>
  <c r="V284" i="1" s="1"/>
  <c r="I284" i="1"/>
  <c r="U284" i="1" s="1"/>
  <c r="H284" i="1"/>
  <c r="T284" i="1" s="1"/>
  <c r="G284" i="1"/>
  <c r="S284" i="1" s="1"/>
  <c r="F284" i="1"/>
  <c r="R284" i="1" s="1"/>
  <c r="E284" i="1"/>
  <c r="Q284" i="1" s="1"/>
  <c r="D284" i="1"/>
  <c r="P284" i="1" s="1"/>
  <c r="C284" i="1"/>
  <c r="O284" i="1" s="1"/>
  <c r="B284" i="1"/>
  <c r="N284" i="1" s="1"/>
  <c r="A284" i="1"/>
  <c r="M283" i="1"/>
  <c r="L283" i="1"/>
  <c r="K283" i="1"/>
  <c r="W283" i="1" s="1"/>
  <c r="J283" i="1"/>
  <c r="V283" i="1" s="1"/>
  <c r="I283" i="1"/>
  <c r="U283" i="1" s="1"/>
  <c r="H283" i="1"/>
  <c r="T283" i="1" s="1"/>
  <c r="G283" i="1"/>
  <c r="S283" i="1" s="1"/>
  <c r="F283" i="1"/>
  <c r="R283" i="1" s="1"/>
  <c r="E283" i="1"/>
  <c r="Q283" i="1" s="1"/>
  <c r="D283" i="1"/>
  <c r="P283" i="1" s="1"/>
  <c r="C283" i="1"/>
  <c r="O283" i="1" s="1"/>
  <c r="B283" i="1"/>
  <c r="N283" i="1" s="1"/>
  <c r="A283" i="1"/>
  <c r="M282" i="1"/>
  <c r="L282" i="1"/>
  <c r="K282" i="1"/>
  <c r="W282" i="1" s="1"/>
  <c r="J282" i="1"/>
  <c r="V282" i="1" s="1"/>
  <c r="I282" i="1"/>
  <c r="U282" i="1" s="1"/>
  <c r="H282" i="1"/>
  <c r="T282" i="1" s="1"/>
  <c r="G282" i="1"/>
  <c r="S282" i="1" s="1"/>
  <c r="F282" i="1"/>
  <c r="R282" i="1" s="1"/>
  <c r="E282" i="1"/>
  <c r="Q282" i="1" s="1"/>
  <c r="D282" i="1"/>
  <c r="P282" i="1" s="1"/>
  <c r="C282" i="1"/>
  <c r="O282" i="1" s="1"/>
  <c r="B282" i="1"/>
  <c r="N282" i="1" s="1"/>
  <c r="A282" i="1"/>
  <c r="M281" i="1"/>
  <c r="L281" i="1"/>
  <c r="K281" i="1"/>
  <c r="W281" i="1" s="1"/>
  <c r="J281" i="1"/>
  <c r="V281" i="1" s="1"/>
  <c r="I281" i="1"/>
  <c r="U281" i="1" s="1"/>
  <c r="H281" i="1"/>
  <c r="T281" i="1" s="1"/>
  <c r="G281" i="1"/>
  <c r="S281" i="1" s="1"/>
  <c r="F281" i="1"/>
  <c r="R281" i="1" s="1"/>
  <c r="E281" i="1"/>
  <c r="Q281" i="1" s="1"/>
  <c r="D281" i="1"/>
  <c r="P281" i="1" s="1"/>
  <c r="C281" i="1"/>
  <c r="O281" i="1" s="1"/>
  <c r="B281" i="1"/>
  <c r="N281" i="1" s="1"/>
  <c r="A281" i="1"/>
  <c r="M280" i="1"/>
  <c r="L280" i="1"/>
  <c r="K280" i="1"/>
  <c r="W280" i="1" s="1"/>
  <c r="J280" i="1"/>
  <c r="V280" i="1" s="1"/>
  <c r="I280" i="1"/>
  <c r="U280" i="1" s="1"/>
  <c r="H280" i="1"/>
  <c r="T280" i="1" s="1"/>
  <c r="G280" i="1"/>
  <c r="S280" i="1" s="1"/>
  <c r="F280" i="1"/>
  <c r="R280" i="1" s="1"/>
  <c r="E280" i="1"/>
  <c r="Q280" i="1" s="1"/>
  <c r="D280" i="1"/>
  <c r="P280" i="1" s="1"/>
  <c r="C280" i="1"/>
  <c r="O280" i="1" s="1"/>
  <c r="B280" i="1"/>
  <c r="N280" i="1" s="1"/>
  <c r="A280" i="1"/>
  <c r="M279" i="1"/>
  <c r="L279" i="1"/>
  <c r="K279" i="1"/>
  <c r="W279" i="1" s="1"/>
  <c r="J279" i="1"/>
  <c r="V279" i="1" s="1"/>
  <c r="I279" i="1"/>
  <c r="U279" i="1" s="1"/>
  <c r="H279" i="1"/>
  <c r="T279" i="1" s="1"/>
  <c r="G279" i="1"/>
  <c r="S279" i="1" s="1"/>
  <c r="F279" i="1"/>
  <c r="R279" i="1" s="1"/>
  <c r="E279" i="1"/>
  <c r="Q279" i="1" s="1"/>
  <c r="D279" i="1"/>
  <c r="P279" i="1" s="1"/>
  <c r="C279" i="1"/>
  <c r="O279" i="1" s="1"/>
  <c r="B279" i="1"/>
  <c r="N279" i="1" s="1"/>
  <c r="A279" i="1"/>
  <c r="M278" i="1"/>
  <c r="L278" i="1"/>
  <c r="K278" i="1"/>
  <c r="W278" i="1" s="1"/>
  <c r="J278" i="1"/>
  <c r="V278" i="1" s="1"/>
  <c r="I278" i="1"/>
  <c r="U278" i="1" s="1"/>
  <c r="H278" i="1"/>
  <c r="T278" i="1" s="1"/>
  <c r="G278" i="1"/>
  <c r="S278" i="1" s="1"/>
  <c r="F278" i="1"/>
  <c r="R278" i="1" s="1"/>
  <c r="E278" i="1"/>
  <c r="Q278" i="1" s="1"/>
  <c r="D278" i="1"/>
  <c r="P278" i="1" s="1"/>
  <c r="C278" i="1"/>
  <c r="O278" i="1" s="1"/>
  <c r="B278" i="1"/>
  <c r="N278" i="1" s="1"/>
  <c r="A278" i="1"/>
  <c r="M277" i="1"/>
  <c r="L277" i="1"/>
  <c r="K277" i="1"/>
  <c r="W277" i="1" s="1"/>
  <c r="J277" i="1"/>
  <c r="V277" i="1" s="1"/>
  <c r="I277" i="1"/>
  <c r="U277" i="1" s="1"/>
  <c r="H277" i="1"/>
  <c r="T277" i="1" s="1"/>
  <c r="G277" i="1"/>
  <c r="S277" i="1" s="1"/>
  <c r="F277" i="1"/>
  <c r="R277" i="1" s="1"/>
  <c r="E277" i="1"/>
  <c r="Q277" i="1" s="1"/>
  <c r="D277" i="1"/>
  <c r="P277" i="1" s="1"/>
  <c r="C277" i="1"/>
  <c r="O277" i="1" s="1"/>
  <c r="B277" i="1"/>
  <c r="N277" i="1" s="1"/>
  <c r="A277" i="1"/>
  <c r="M276" i="1"/>
  <c r="L276" i="1"/>
  <c r="K276" i="1"/>
  <c r="W276" i="1" s="1"/>
  <c r="J276" i="1"/>
  <c r="V276" i="1" s="1"/>
  <c r="I276" i="1"/>
  <c r="U276" i="1" s="1"/>
  <c r="H276" i="1"/>
  <c r="T276" i="1" s="1"/>
  <c r="G276" i="1"/>
  <c r="S276" i="1" s="1"/>
  <c r="F276" i="1"/>
  <c r="R276" i="1" s="1"/>
  <c r="E276" i="1"/>
  <c r="Q276" i="1" s="1"/>
  <c r="D276" i="1"/>
  <c r="P276" i="1" s="1"/>
  <c r="C276" i="1"/>
  <c r="O276" i="1" s="1"/>
  <c r="B276" i="1"/>
  <c r="A276" i="1"/>
  <c r="M275" i="1"/>
  <c r="L275" i="1"/>
  <c r="K275" i="1"/>
  <c r="W275" i="1" s="1"/>
  <c r="J275" i="1"/>
  <c r="V275" i="1" s="1"/>
  <c r="I275" i="1"/>
  <c r="U275" i="1" s="1"/>
  <c r="H275" i="1"/>
  <c r="T275" i="1" s="1"/>
  <c r="G275" i="1"/>
  <c r="S275" i="1" s="1"/>
  <c r="F275" i="1"/>
  <c r="R275" i="1" s="1"/>
  <c r="E275" i="1"/>
  <c r="Q275" i="1" s="1"/>
  <c r="D275" i="1"/>
  <c r="P275" i="1" s="1"/>
  <c r="C275" i="1"/>
  <c r="B275" i="1"/>
  <c r="N275" i="1" s="1"/>
  <c r="A275" i="1"/>
  <c r="M274" i="1"/>
  <c r="L274" i="1"/>
  <c r="K274" i="1"/>
  <c r="W274" i="1" s="1"/>
  <c r="J274" i="1"/>
  <c r="V274" i="1" s="1"/>
  <c r="I274" i="1"/>
  <c r="U274" i="1" s="1"/>
  <c r="H274" i="1"/>
  <c r="T274" i="1" s="1"/>
  <c r="G274" i="1"/>
  <c r="S274" i="1" s="1"/>
  <c r="F274" i="1"/>
  <c r="R274" i="1" s="1"/>
  <c r="E274" i="1"/>
  <c r="Q274" i="1" s="1"/>
  <c r="D274" i="1"/>
  <c r="C274" i="1"/>
  <c r="O274" i="1" s="1"/>
  <c r="B274" i="1"/>
  <c r="N274" i="1" s="1"/>
  <c r="A274" i="1"/>
  <c r="M273" i="1"/>
  <c r="L273" i="1"/>
  <c r="K273" i="1"/>
  <c r="W273" i="1" s="1"/>
  <c r="J273" i="1"/>
  <c r="V273" i="1" s="1"/>
  <c r="I273" i="1"/>
  <c r="U273" i="1" s="1"/>
  <c r="H273" i="1"/>
  <c r="T273" i="1" s="1"/>
  <c r="G273" i="1"/>
  <c r="S273" i="1" s="1"/>
  <c r="F273" i="1"/>
  <c r="R273" i="1" s="1"/>
  <c r="E273" i="1"/>
  <c r="Q273" i="1" s="1"/>
  <c r="D273" i="1"/>
  <c r="P273" i="1" s="1"/>
  <c r="C273" i="1"/>
  <c r="O273" i="1" s="1"/>
  <c r="B273" i="1"/>
  <c r="N273" i="1" s="1"/>
  <c r="A273" i="1"/>
  <c r="M272" i="1"/>
  <c r="L272" i="1"/>
  <c r="K272" i="1"/>
  <c r="W272" i="1" s="1"/>
  <c r="J272" i="1"/>
  <c r="V272" i="1" s="1"/>
  <c r="I272" i="1"/>
  <c r="U272" i="1" s="1"/>
  <c r="H272" i="1"/>
  <c r="T272" i="1" s="1"/>
  <c r="G272" i="1"/>
  <c r="S272" i="1" s="1"/>
  <c r="F272" i="1"/>
  <c r="R272" i="1" s="1"/>
  <c r="E272" i="1"/>
  <c r="Q272" i="1" s="1"/>
  <c r="D272" i="1"/>
  <c r="P272" i="1" s="1"/>
  <c r="C272" i="1"/>
  <c r="O272" i="1" s="1"/>
  <c r="B272" i="1"/>
  <c r="N272" i="1" s="1"/>
  <c r="A272" i="1"/>
  <c r="M271" i="1"/>
  <c r="L271" i="1"/>
  <c r="K271" i="1"/>
  <c r="W271" i="1" s="1"/>
  <c r="J271" i="1"/>
  <c r="V271" i="1" s="1"/>
  <c r="I271" i="1"/>
  <c r="U271" i="1" s="1"/>
  <c r="H271" i="1"/>
  <c r="T271" i="1" s="1"/>
  <c r="G271" i="1"/>
  <c r="S271" i="1" s="1"/>
  <c r="F271" i="1"/>
  <c r="R271" i="1" s="1"/>
  <c r="E271" i="1"/>
  <c r="Q271" i="1" s="1"/>
  <c r="D271" i="1"/>
  <c r="P271" i="1" s="1"/>
  <c r="C271" i="1"/>
  <c r="O271" i="1" s="1"/>
  <c r="B271" i="1"/>
  <c r="N271" i="1" s="1"/>
  <c r="A271" i="1"/>
  <c r="M270" i="1"/>
  <c r="L270" i="1"/>
  <c r="K270" i="1"/>
  <c r="W270" i="1" s="1"/>
  <c r="J270" i="1"/>
  <c r="V270" i="1" s="1"/>
  <c r="I270" i="1"/>
  <c r="U270" i="1" s="1"/>
  <c r="H270" i="1"/>
  <c r="T270" i="1" s="1"/>
  <c r="G270" i="1"/>
  <c r="S270" i="1" s="1"/>
  <c r="F270" i="1"/>
  <c r="R270" i="1" s="1"/>
  <c r="E270" i="1"/>
  <c r="Q270" i="1" s="1"/>
  <c r="D270" i="1"/>
  <c r="P270" i="1" s="1"/>
  <c r="C270" i="1"/>
  <c r="O270" i="1" s="1"/>
  <c r="B270" i="1"/>
  <c r="N270" i="1" s="1"/>
  <c r="A270" i="1"/>
  <c r="M269" i="1"/>
  <c r="L269" i="1"/>
  <c r="K269" i="1"/>
  <c r="W269" i="1" s="1"/>
  <c r="J269" i="1"/>
  <c r="V269" i="1" s="1"/>
  <c r="I269" i="1"/>
  <c r="U269" i="1" s="1"/>
  <c r="H269" i="1"/>
  <c r="T269" i="1" s="1"/>
  <c r="G269" i="1"/>
  <c r="S269" i="1" s="1"/>
  <c r="F269" i="1"/>
  <c r="R269" i="1" s="1"/>
  <c r="E269" i="1"/>
  <c r="Q269" i="1" s="1"/>
  <c r="D269" i="1"/>
  <c r="P269" i="1" s="1"/>
  <c r="C269" i="1"/>
  <c r="O269" i="1" s="1"/>
  <c r="B269" i="1"/>
  <c r="N269" i="1" s="1"/>
  <c r="A269" i="1"/>
  <c r="M268" i="1"/>
  <c r="L268" i="1"/>
  <c r="K268" i="1"/>
  <c r="W268" i="1" s="1"/>
  <c r="J268" i="1"/>
  <c r="V268" i="1" s="1"/>
  <c r="I268" i="1"/>
  <c r="U268" i="1" s="1"/>
  <c r="H268" i="1"/>
  <c r="T268" i="1" s="1"/>
  <c r="G268" i="1"/>
  <c r="S268" i="1" s="1"/>
  <c r="F268" i="1"/>
  <c r="R268" i="1" s="1"/>
  <c r="E268" i="1"/>
  <c r="Q268" i="1" s="1"/>
  <c r="D268" i="1"/>
  <c r="P268" i="1" s="1"/>
  <c r="C268" i="1"/>
  <c r="O268" i="1" s="1"/>
  <c r="B268" i="1"/>
  <c r="N268" i="1" s="1"/>
  <c r="A268" i="1"/>
  <c r="M267" i="1"/>
  <c r="L267" i="1"/>
  <c r="K267" i="1"/>
  <c r="W267" i="1" s="1"/>
  <c r="J267" i="1"/>
  <c r="V267" i="1" s="1"/>
  <c r="I267" i="1"/>
  <c r="U267" i="1" s="1"/>
  <c r="H267" i="1"/>
  <c r="T267" i="1" s="1"/>
  <c r="G267" i="1"/>
  <c r="S267" i="1" s="1"/>
  <c r="F267" i="1"/>
  <c r="R267" i="1" s="1"/>
  <c r="E267" i="1"/>
  <c r="Q267" i="1" s="1"/>
  <c r="D267" i="1"/>
  <c r="P267" i="1" s="1"/>
  <c r="C267" i="1"/>
  <c r="O267" i="1" s="1"/>
  <c r="B267" i="1"/>
  <c r="N267" i="1" s="1"/>
  <c r="A267" i="1"/>
  <c r="M266" i="1"/>
  <c r="L266" i="1"/>
  <c r="K266" i="1"/>
  <c r="W266" i="1" s="1"/>
  <c r="J266" i="1"/>
  <c r="V266" i="1" s="1"/>
  <c r="I266" i="1"/>
  <c r="U266" i="1" s="1"/>
  <c r="H266" i="1"/>
  <c r="T266" i="1" s="1"/>
  <c r="G266" i="1"/>
  <c r="S266" i="1" s="1"/>
  <c r="F266" i="1"/>
  <c r="R266" i="1" s="1"/>
  <c r="E266" i="1"/>
  <c r="Q266" i="1" s="1"/>
  <c r="D266" i="1"/>
  <c r="P266" i="1" s="1"/>
  <c r="C266" i="1"/>
  <c r="O266" i="1" s="1"/>
  <c r="B266" i="1"/>
  <c r="N266" i="1" s="1"/>
  <c r="A266" i="1"/>
  <c r="M265" i="1"/>
  <c r="L265" i="1"/>
  <c r="K265" i="1"/>
  <c r="W265" i="1" s="1"/>
  <c r="J265" i="1"/>
  <c r="V265" i="1" s="1"/>
  <c r="I265" i="1"/>
  <c r="U265" i="1" s="1"/>
  <c r="H265" i="1"/>
  <c r="T265" i="1" s="1"/>
  <c r="G265" i="1"/>
  <c r="S265" i="1" s="1"/>
  <c r="F265" i="1"/>
  <c r="R265" i="1" s="1"/>
  <c r="E265" i="1"/>
  <c r="Q265" i="1" s="1"/>
  <c r="D265" i="1"/>
  <c r="P265" i="1" s="1"/>
  <c r="C265" i="1"/>
  <c r="O265" i="1" s="1"/>
  <c r="B265" i="1"/>
  <c r="N265" i="1" s="1"/>
  <c r="A265" i="1"/>
  <c r="M264" i="1"/>
  <c r="L264" i="1"/>
  <c r="K264" i="1"/>
  <c r="W264" i="1" s="1"/>
  <c r="J264" i="1"/>
  <c r="V264" i="1" s="1"/>
  <c r="I264" i="1"/>
  <c r="U264" i="1" s="1"/>
  <c r="H264" i="1"/>
  <c r="T264" i="1" s="1"/>
  <c r="G264" i="1"/>
  <c r="S264" i="1" s="1"/>
  <c r="F264" i="1"/>
  <c r="R264" i="1" s="1"/>
  <c r="E264" i="1"/>
  <c r="Q264" i="1" s="1"/>
  <c r="D264" i="1"/>
  <c r="P264" i="1" s="1"/>
  <c r="C264" i="1"/>
  <c r="O264" i="1" s="1"/>
  <c r="B264" i="1"/>
  <c r="N264" i="1" s="1"/>
  <c r="A264" i="1"/>
  <c r="M263" i="1"/>
  <c r="L263" i="1"/>
  <c r="K263" i="1"/>
  <c r="W263" i="1" s="1"/>
  <c r="J263" i="1"/>
  <c r="V263" i="1" s="1"/>
  <c r="I263" i="1"/>
  <c r="U263" i="1" s="1"/>
  <c r="H263" i="1"/>
  <c r="T263" i="1" s="1"/>
  <c r="G263" i="1"/>
  <c r="S263" i="1" s="1"/>
  <c r="F263" i="1"/>
  <c r="R263" i="1" s="1"/>
  <c r="E263" i="1"/>
  <c r="Q263" i="1" s="1"/>
  <c r="D263" i="1"/>
  <c r="P263" i="1" s="1"/>
  <c r="C263" i="1"/>
  <c r="B263" i="1"/>
  <c r="A263" i="1"/>
  <c r="M262" i="1"/>
  <c r="L262" i="1"/>
  <c r="K262" i="1"/>
  <c r="W262" i="1" s="1"/>
  <c r="J262" i="1"/>
  <c r="V262" i="1" s="1"/>
  <c r="I262" i="1"/>
  <c r="U262" i="1" s="1"/>
  <c r="H262" i="1"/>
  <c r="T262" i="1" s="1"/>
  <c r="G262" i="1"/>
  <c r="S262" i="1" s="1"/>
  <c r="F262" i="1"/>
  <c r="R262" i="1" s="1"/>
  <c r="E262" i="1"/>
  <c r="Q262" i="1" s="1"/>
  <c r="D262" i="1"/>
  <c r="P262" i="1" s="1"/>
  <c r="C262" i="1"/>
  <c r="O262" i="1" s="1"/>
  <c r="B262" i="1"/>
  <c r="N262" i="1" s="1"/>
  <c r="A262" i="1"/>
  <c r="M261" i="1"/>
  <c r="L261" i="1"/>
  <c r="K261" i="1"/>
  <c r="W261" i="1" s="1"/>
  <c r="J261" i="1"/>
  <c r="V261" i="1" s="1"/>
  <c r="I261" i="1"/>
  <c r="U261" i="1" s="1"/>
  <c r="H261" i="1"/>
  <c r="T261" i="1" s="1"/>
  <c r="G261" i="1"/>
  <c r="S261" i="1" s="1"/>
  <c r="F261" i="1"/>
  <c r="R261" i="1" s="1"/>
  <c r="E261" i="1"/>
  <c r="Q261" i="1" s="1"/>
  <c r="D261" i="1"/>
  <c r="P261" i="1" s="1"/>
  <c r="C261" i="1"/>
  <c r="O261" i="1" s="1"/>
  <c r="B261" i="1"/>
  <c r="N261" i="1" s="1"/>
  <c r="A261" i="1"/>
  <c r="M260" i="1"/>
  <c r="L260" i="1"/>
  <c r="K260" i="1"/>
  <c r="W260" i="1" s="1"/>
  <c r="J260" i="1"/>
  <c r="V260" i="1" s="1"/>
  <c r="I260" i="1"/>
  <c r="U260" i="1" s="1"/>
  <c r="H260" i="1"/>
  <c r="T260" i="1" s="1"/>
  <c r="G260" i="1"/>
  <c r="S260" i="1" s="1"/>
  <c r="F260" i="1"/>
  <c r="R260" i="1" s="1"/>
  <c r="E260" i="1"/>
  <c r="Q260" i="1" s="1"/>
  <c r="D260" i="1"/>
  <c r="P260" i="1" s="1"/>
  <c r="C260" i="1"/>
  <c r="O260" i="1" s="1"/>
  <c r="B260" i="1"/>
  <c r="N260" i="1" s="1"/>
  <c r="A260" i="1"/>
  <c r="M259" i="1"/>
  <c r="L259" i="1"/>
  <c r="K259" i="1"/>
  <c r="W259" i="1" s="1"/>
  <c r="J259" i="1"/>
  <c r="V259" i="1" s="1"/>
  <c r="I259" i="1"/>
  <c r="U259" i="1" s="1"/>
  <c r="H259" i="1"/>
  <c r="T259" i="1" s="1"/>
  <c r="G259" i="1"/>
  <c r="S259" i="1" s="1"/>
  <c r="F259" i="1"/>
  <c r="R259" i="1" s="1"/>
  <c r="E259" i="1"/>
  <c r="Q259" i="1" s="1"/>
  <c r="D259" i="1"/>
  <c r="P259" i="1" s="1"/>
  <c r="C259" i="1"/>
  <c r="O259" i="1" s="1"/>
  <c r="B259" i="1"/>
  <c r="N259" i="1" s="1"/>
  <c r="A259" i="1"/>
  <c r="M258" i="1"/>
  <c r="L258" i="1"/>
  <c r="K258" i="1"/>
  <c r="W258" i="1" s="1"/>
  <c r="J258" i="1"/>
  <c r="V258" i="1" s="1"/>
  <c r="I258" i="1"/>
  <c r="U258" i="1" s="1"/>
  <c r="H258" i="1"/>
  <c r="T258" i="1" s="1"/>
  <c r="G258" i="1"/>
  <c r="S258" i="1" s="1"/>
  <c r="F258" i="1"/>
  <c r="R258" i="1" s="1"/>
  <c r="E258" i="1"/>
  <c r="Q258" i="1" s="1"/>
  <c r="D258" i="1"/>
  <c r="P258" i="1" s="1"/>
  <c r="C258" i="1"/>
  <c r="O258" i="1" s="1"/>
  <c r="B258" i="1"/>
  <c r="N258" i="1" s="1"/>
  <c r="A258" i="1"/>
  <c r="M257" i="1"/>
  <c r="L257" i="1"/>
  <c r="K257" i="1"/>
  <c r="W257" i="1" s="1"/>
  <c r="J257" i="1"/>
  <c r="V257" i="1" s="1"/>
  <c r="I257" i="1"/>
  <c r="H257" i="1"/>
  <c r="T257" i="1" s="1"/>
  <c r="G257" i="1"/>
  <c r="S257" i="1" s="1"/>
  <c r="F257" i="1"/>
  <c r="R257" i="1" s="1"/>
  <c r="E257" i="1"/>
  <c r="Q257" i="1" s="1"/>
  <c r="D257" i="1"/>
  <c r="P257" i="1" s="1"/>
  <c r="C257" i="1"/>
  <c r="O257" i="1" s="1"/>
  <c r="B257" i="1"/>
  <c r="N257" i="1" s="1"/>
  <c r="A257" i="1"/>
  <c r="M256" i="1"/>
  <c r="L256" i="1"/>
  <c r="K256" i="1"/>
  <c r="W256" i="1" s="1"/>
  <c r="J256" i="1"/>
  <c r="I256" i="1"/>
  <c r="H256" i="1"/>
  <c r="T256" i="1" s="1"/>
  <c r="G256" i="1"/>
  <c r="S256" i="1" s="1"/>
  <c r="F256" i="1"/>
  <c r="R256" i="1" s="1"/>
  <c r="E256" i="1"/>
  <c r="Q256" i="1" s="1"/>
  <c r="D256" i="1"/>
  <c r="P256" i="1" s="1"/>
  <c r="C256" i="1"/>
  <c r="O256" i="1" s="1"/>
  <c r="B256" i="1"/>
  <c r="N256" i="1" s="1"/>
  <c r="A256" i="1"/>
  <c r="M255" i="1"/>
  <c r="L255" i="1"/>
  <c r="K255" i="1"/>
  <c r="J255" i="1"/>
  <c r="V255" i="1" s="1"/>
  <c r="I255" i="1"/>
  <c r="U255" i="1" s="1"/>
  <c r="H255" i="1"/>
  <c r="T255" i="1" s="1"/>
  <c r="G255" i="1"/>
  <c r="S255" i="1" s="1"/>
  <c r="F255" i="1"/>
  <c r="R255" i="1" s="1"/>
  <c r="E255" i="1"/>
  <c r="Q255" i="1" s="1"/>
  <c r="D255" i="1"/>
  <c r="P255" i="1" s="1"/>
  <c r="C255" i="1"/>
  <c r="O255" i="1" s="1"/>
  <c r="B255" i="1"/>
  <c r="N255" i="1" s="1"/>
  <c r="A255" i="1"/>
  <c r="M254" i="1"/>
  <c r="L254" i="1"/>
  <c r="K254" i="1"/>
  <c r="W254" i="1" s="1"/>
  <c r="J254" i="1"/>
  <c r="V254" i="1" s="1"/>
  <c r="I254" i="1"/>
  <c r="U254" i="1" s="1"/>
  <c r="H254" i="1"/>
  <c r="T254" i="1" s="1"/>
  <c r="G254" i="1"/>
  <c r="S254" i="1" s="1"/>
  <c r="F254" i="1"/>
  <c r="R254" i="1" s="1"/>
  <c r="E254" i="1"/>
  <c r="Q254" i="1" s="1"/>
  <c r="D254" i="1"/>
  <c r="P254" i="1" s="1"/>
  <c r="C254" i="1"/>
  <c r="O254" i="1" s="1"/>
  <c r="B254" i="1"/>
  <c r="N254" i="1" s="1"/>
  <c r="A254" i="1"/>
  <c r="M253" i="1"/>
  <c r="L253" i="1"/>
  <c r="K253" i="1"/>
  <c r="W253" i="1" s="1"/>
  <c r="J253" i="1"/>
  <c r="V253" i="1" s="1"/>
  <c r="I253" i="1"/>
  <c r="U253" i="1" s="1"/>
  <c r="H253" i="1"/>
  <c r="T253" i="1" s="1"/>
  <c r="G253" i="1"/>
  <c r="S253" i="1" s="1"/>
  <c r="F253" i="1"/>
  <c r="R253" i="1" s="1"/>
  <c r="E253" i="1"/>
  <c r="Q253" i="1" s="1"/>
  <c r="D253" i="1"/>
  <c r="P253" i="1" s="1"/>
  <c r="C253" i="1"/>
  <c r="O253" i="1" s="1"/>
  <c r="B253" i="1"/>
  <c r="N253" i="1" s="1"/>
  <c r="A253" i="1"/>
  <c r="M252" i="1"/>
  <c r="L252" i="1"/>
  <c r="K252" i="1"/>
  <c r="W252" i="1" s="1"/>
  <c r="J252" i="1"/>
  <c r="V252" i="1" s="1"/>
  <c r="I252" i="1"/>
  <c r="U252" i="1" s="1"/>
  <c r="H252" i="1"/>
  <c r="T252" i="1" s="1"/>
  <c r="G252" i="1"/>
  <c r="S252" i="1" s="1"/>
  <c r="F252" i="1"/>
  <c r="R252" i="1" s="1"/>
  <c r="E252" i="1"/>
  <c r="Q252" i="1" s="1"/>
  <c r="D252" i="1"/>
  <c r="P252" i="1" s="1"/>
  <c r="C252" i="1"/>
  <c r="O252" i="1" s="1"/>
  <c r="B252" i="1"/>
  <c r="A252" i="1"/>
  <c r="M251" i="1"/>
  <c r="L251" i="1"/>
  <c r="K251" i="1"/>
  <c r="J251" i="1"/>
  <c r="V251" i="1" s="1"/>
  <c r="I251" i="1"/>
  <c r="U251" i="1" s="1"/>
  <c r="H251" i="1"/>
  <c r="T251" i="1" s="1"/>
  <c r="G251" i="1"/>
  <c r="S251" i="1" s="1"/>
  <c r="F251" i="1"/>
  <c r="R251" i="1" s="1"/>
  <c r="E251" i="1"/>
  <c r="Q251" i="1" s="1"/>
  <c r="D251" i="1"/>
  <c r="P251" i="1" s="1"/>
  <c r="C251" i="1"/>
  <c r="O251" i="1" s="1"/>
  <c r="B251" i="1"/>
  <c r="N251" i="1" s="1"/>
  <c r="A251" i="1"/>
  <c r="M250" i="1"/>
  <c r="L250" i="1"/>
  <c r="K250" i="1"/>
  <c r="W250" i="1" s="1"/>
  <c r="J250" i="1"/>
  <c r="V250" i="1" s="1"/>
  <c r="I250" i="1"/>
  <c r="U250" i="1" s="1"/>
  <c r="H250" i="1"/>
  <c r="T250" i="1" s="1"/>
  <c r="G250" i="1"/>
  <c r="S250" i="1" s="1"/>
  <c r="F250" i="1"/>
  <c r="R250" i="1" s="1"/>
  <c r="E250" i="1"/>
  <c r="Q250" i="1" s="1"/>
  <c r="D250" i="1"/>
  <c r="P250" i="1" s="1"/>
  <c r="C250" i="1"/>
  <c r="O250" i="1" s="1"/>
  <c r="B250" i="1"/>
  <c r="N250" i="1" s="1"/>
  <c r="A250" i="1"/>
  <c r="M249" i="1"/>
  <c r="L249" i="1"/>
  <c r="K249" i="1"/>
  <c r="W249" i="1" s="1"/>
  <c r="J249" i="1"/>
  <c r="V249" i="1" s="1"/>
  <c r="I249" i="1"/>
  <c r="U249" i="1" s="1"/>
  <c r="H249" i="1"/>
  <c r="T249" i="1" s="1"/>
  <c r="G249" i="1"/>
  <c r="S249" i="1" s="1"/>
  <c r="F249" i="1"/>
  <c r="R249" i="1" s="1"/>
  <c r="E249" i="1"/>
  <c r="Q249" i="1" s="1"/>
  <c r="D249" i="1"/>
  <c r="P249" i="1" s="1"/>
  <c r="C249" i="1"/>
  <c r="O249" i="1" s="1"/>
  <c r="B249" i="1"/>
  <c r="N249" i="1" s="1"/>
  <c r="A249" i="1"/>
  <c r="M248" i="1"/>
  <c r="L248" i="1"/>
  <c r="K248" i="1"/>
  <c r="W248" i="1" s="1"/>
  <c r="J248" i="1"/>
  <c r="V248" i="1" s="1"/>
  <c r="I248" i="1"/>
  <c r="U248" i="1" s="1"/>
  <c r="H248" i="1"/>
  <c r="T248" i="1" s="1"/>
  <c r="G248" i="1"/>
  <c r="S248" i="1" s="1"/>
  <c r="F248" i="1"/>
  <c r="R248" i="1" s="1"/>
  <c r="E248" i="1"/>
  <c r="Q248" i="1" s="1"/>
  <c r="D248" i="1"/>
  <c r="P248" i="1" s="1"/>
  <c r="C248" i="1"/>
  <c r="O248" i="1" s="1"/>
  <c r="B248" i="1"/>
  <c r="N248" i="1" s="1"/>
  <c r="A248" i="1"/>
  <c r="M247" i="1"/>
  <c r="L247" i="1"/>
  <c r="K247" i="1"/>
  <c r="W247" i="1" s="1"/>
  <c r="J247" i="1"/>
  <c r="V247" i="1" s="1"/>
  <c r="I247" i="1"/>
  <c r="U247" i="1" s="1"/>
  <c r="H247" i="1"/>
  <c r="T247" i="1" s="1"/>
  <c r="G247" i="1"/>
  <c r="S247" i="1" s="1"/>
  <c r="F247" i="1"/>
  <c r="R247" i="1" s="1"/>
  <c r="E247" i="1"/>
  <c r="Q247" i="1" s="1"/>
  <c r="D247" i="1"/>
  <c r="P247" i="1" s="1"/>
  <c r="C247" i="1"/>
  <c r="O247" i="1" s="1"/>
  <c r="B247" i="1"/>
  <c r="N247" i="1" s="1"/>
  <c r="A247" i="1"/>
  <c r="M246" i="1"/>
  <c r="L246" i="1"/>
  <c r="K246" i="1"/>
  <c r="W246" i="1" s="1"/>
  <c r="J246" i="1"/>
  <c r="V246" i="1" s="1"/>
  <c r="I246" i="1"/>
  <c r="U246" i="1" s="1"/>
  <c r="H246" i="1"/>
  <c r="T246" i="1" s="1"/>
  <c r="G246" i="1"/>
  <c r="S246" i="1" s="1"/>
  <c r="F246" i="1"/>
  <c r="R246" i="1" s="1"/>
  <c r="E246" i="1"/>
  <c r="Q246" i="1" s="1"/>
  <c r="D246" i="1"/>
  <c r="P246" i="1" s="1"/>
  <c r="C246" i="1"/>
  <c r="O246" i="1" s="1"/>
  <c r="B246" i="1"/>
  <c r="N246" i="1" s="1"/>
  <c r="A246" i="1"/>
  <c r="M245" i="1"/>
  <c r="L245" i="1"/>
  <c r="K245" i="1"/>
  <c r="W245" i="1" s="1"/>
  <c r="J245" i="1"/>
  <c r="V245" i="1" s="1"/>
  <c r="I245" i="1"/>
  <c r="U245" i="1" s="1"/>
  <c r="H245" i="1"/>
  <c r="T245" i="1" s="1"/>
  <c r="G245" i="1"/>
  <c r="S245" i="1" s="1"/>
  <c r="F245" i="1"/>
  <c r="R245" i="1" s="1"/>
  <c r="E245" i="1"/>
  <c r="Q245" i="1" s="1"/>
  <c r="D245" i="1"/>
  <c r="P245" i="1" s="1"/>
  <c r="C245" i="1"/>
  <c r="O245" i="1" s="1"/>
  <c r="B245" i="1"/>
  <c r="N245" i="1" s="1"/>
  <c r="A245" i="1"/>
  <c r="M244" i="1"/>
  <c r="L244" i="1"/>
  <c r="K244" i="1"/>
  <c r="W244" i="1" s="1"/>
  <c r="J244" i="1"/>
  <c r="V244" i="1" s="1"/>
  <c r="I244" i="1"/>
  <c r="U244" i="1" s="1"/>
  <c r="H244" i="1"/>
  <c r="T244" i="1" s="1"/>
  <c r="G244" i="1"/>
  <c r="S244" i="1" s="1"/>
  <c r="F244" i="1"/>
  <c r="R244" i="1" s="1"/>
  <c r="E244" i="1"/>
  <c r="Q244" i="1" s="1"/>
  <c r="D244" i="1"/>
  <c r="P244" i="1" s="1"/>
  <c r="C244" i="1"/>
  <c r="O244" i="1" s="1"/>
  <c r="B244" i="1"/>
  <c r="N244" i="1" s="1"/>
  <c r="A244" i="1"/>
  <c r="M243" i="1"/>
  <c r="L243" i="1"/>
  <c r="K243" i="1"/>
  <c r="W243" i="1" s="1"/>
  <c r="J243" i="1"/>
  <c r="V243" i="1" s="1"/>
  <c r="I243" i="1"/>
  <c r="U243" i="1" s="1"/>
  <c r="H243" i="1"/>
  <c r="T243" i="1" s="1"/>
  <c r="G243" i="1"/>
  <c r="S243" i="1" s="1"/>
  <c r="F243" i="1"/>
  <c r="R243" i="1" s="1"/>
  <c r="E243" i="1"/>
  <c r="Q243" i="1" s="1"/>
  <c r="D243" i="1"/>
  <c r="P243" i="1" s="1"/>
  <c r="C243" i="1"/>
  <c r="O243" i="1" s="1"/>
  <c r="B243" i="1"/>
  <c r="N243" i="1" s="1"/>
  <c r="A243" i="1"/>
  <c r="M242" i="1"/>
  <c r="L242" i="1"/>
  <c r="K242" i="1"/>
  <c r="W242" i="1" s="1"/>
  <c r="J242" i="1"/>
  <c r="V242" i="1" s="1"/>
  <c r="I242" i="1"/>
  <c r="U242" i="1" s="1"/>
  <c r="H242" i="1"/>
  <c r="T242" i="1" s="1"/>
  <c r="G242" i="1"/>
  <c r="S242" i="1" s="1"/>
  <c r="F242" i="1"/>
  <c r="R242" i="1" s="1"/>
  <c r="E242" i="1"/>
  <c r="Q242" i="1" s="1"/>
  <c r="D242" i="1"/>
  <c r="P242" i="1" s="1"/>
  <c r="C242" i="1"/>
  <c r="O242" i="1" s="1"/>
  <c r="B242" i="1"/>
  <c r="N242" i="1" s="1"/>
  <c r="A242" i="1"/>
  <c r="M241" i="1"/>
  <c r="L241" i="1"/>
  <c r="K241" i="1"/>
  <c r="W241" i="1" s="1"/>
  <c r="J241" i="1"/>
  <c r="V241" i="1" s="1"/>
  <c r="I241" i="1"/>
  <c r="U241" i="1" s="1"/>
  <c r="H241" i="1"/>
  <c r="T241" i="1" s="1"/>
  <c r="G241" i="1"/>
  <c r="S241" i="1" s="1"/>
  <c r="F241" i="1"/>
  <c r="R241" i="1" s="1"/>
  <c r="E241" i="1"/>
  <c r="Q241" i="1" s="1"/>
  <c r="D241" i="1"/>
  <c r="P241" i="1" s="1"/>
  <c r="C241" i="1"/>
  <c r="O241" i="1" s="1"/>
  <c r="B241" i="1"/>
  <c r="N241" i="1" s="1"/>
  <c r="A241" i="1"/>
  <c r="M240" i="1"/>
  <c r="L240" i="1"/>
  <c r="K240" i="1"/>
  <c r="W240" i="1" s="1"/>
  <c r="J240" i="1"/>
  <c r="I240" i="1"/>
  <c r="U240" i="1" s="1"/>
  <c r="H240" i="1"/>
  <c r="T240" i="1" s="1"/>
  <c r="G240" i="1"/>
  <c r="S240" i="1" s="1"/>
  <c r="F240" i="1"/>
  <c r="R240" i="1" s="1"/>
  <c r="E240" i="1"/>
  <c r="Q240" i="1" s="1"/>
  <c r="D240" i="1"/>
  <c r="P240" i="1" s="1"/>
  <c r="C240" i="1"/>
  <c r="O240" i="1" s="1"/>
  <c r="B240" i="1"/>
  <c r="N240" i="1" s="1"/>
  <c r="A240" i="1"/>
  <c r="M239" i="1"/>
  <c r="L239" i="1"/>
  <c r="K239" i="1"/>
  <c r="W239" i="1" s="1"/>
  <c r="J239" i="1"/>
  <c r="V239" i="1" s="1"/>
  <c r="I239" i="1"/>
  <c r="U239" i="1" s="1"/>
  <c r="H239" i="1"/>
  <c r="T239" i="1" s="1"/>
  <c r="G239" i="1"/>
  <c r="S239" i="1" s="1"/>
  <c r="F239" i="1"/>
  <c r="R239" i="1" s="1"/>
  <c r="E239" i="1"/>
  <c r="Q239" i="1" s="1"/>
  <c r="D239" i="1"/>
  <c r="P239" i="1" s="1"/>
  <c r="C239" i="1"/>
  <c r="O239" i="1" s="1"/>
  <c r="B239" i="1"/>
  <c r="N239" i="1" s="1"/>
  <c r="A239" i="1"/>
  <c r="M238" i="1"/>
  <c r="L238" i="1"/>
  <c r="K238" i="1"/>
  <c r="W238" i="1" s="1"/>
  <c r="J238" i="1"/>
  <c r="V238" i="1" s="1"/>
  <c r="I238" i="1"/>
  <c r="U238" i="1" s="1"/>
  <c r="H238" i="1"/>
  <c r="T238" i="1" s="1"/>
  <c r="G238" i="1"/>
  <c r="S238" i="1" s="1"/>
  <c r="F238" i="1"/>
  <c r="R238" i="1" s="1"/>
  <c r="E238" i="1"/>
  <c r="Q238" i="1" s="1"/>
  <c r="D238" i="1"/>
  <c r="P238" i="1" s="1"/>
  <c r="C238" i="1"/>
  <c r="O238" i="1" s="1"/>
  <c r="B238" i="1"/>
  <c r="N238" i="1" s="1"/>
  <c r="A238" i="1"/>
  <c r="M237" i="1"/>
  <c r="L237" i="1"/>
  <c r="K237" i="1"/>
  <c r="W237" i="1" s="1"/>
  <c r="J237" i="1"/>
  <c r="V237" i="1" s="1"/>
  <c r="I237" i="1"/>
  <c r="U237" i="1" s="1"/>
  <c r="H237" i="1"/>
  <c r="T237" i="1" s="1"/>
  <c r="G237" i="1"/>
  <c r="S237" i="1" s="1"/>
  <c r="F237" i="1"/>
  <c r="R237" i="1" s="1"/>
  <c r="E237" i="1"/>
  <c r="Q237" i="1" s="1"/>
  <c r="D237" i="1"/>
  <c r="P237" i="1" s="1"/>
  <c r="C237" i="1"/>
  <c r="O237" i="1" s="1"/>
  <c r="B237" i="1"/>
  <c r="N237" i="1" s="1"/>
  <c r="A237" i="1"/>
  <c r="M236" i="1"/>
  <c r="L236" i="1"/>
  <c r="K236" i="1"/>
  <c r="W236" i="1" s="1"/>
  <c r="J236" i="1"/>
  <c r="V236" i="1" s="1"/>
  <c r="I236" i="1"/>
  <c r="U236" i="1" s="1"/>
  <c r="H236" i="1"/>
  <c r="T236" i="1" s="1"/>
  <c r="G236" i="1"/>
  <c r="S236" i="1" s="1"/>
  <c r="F236" i="1"/>
  <c r="R236" i="1" s="1"/>
  <c r="E236" i="1"/>
  <c r="Q236" i="1" s="1"/>
  <c r="D236" i="1"/>
  <c r="P236" i="1" s="1"/>
  <c r="C236" i="1"/>
  <c r="O236" i="1" s="1"/>
  <c r="B236" i="1"/>
  <c r="N236" i="1" s="1"/>
  <c r="A236" i="1"/>
  <c r="M235" i="1"/>
  <c r="L235" i="1"/>
  <c r="K235" i="1"/>
  <c r="W235" i="1" s="1"/>
  <c r="J235" i="1"/>
  <c r="V235" i="1" s="1"/>
  <c r="I235" i="1"/>
  <c r="U235" i="1" s="1"/>
  <c r="H235" i="1"/>
  <c r="T235" i="1" s="1"/>
  <c r="G235" i="1"/>
  <c r="S235" i="1" s="1"/>
  <c r="F235" i="1"/>
  <c r="R235" i="1" s="1"/>
  <c r="E235" i="1"/>
  <c r="Q235" i="1" s="1"/>
  <c r="D235" i="1"/>
  <c r="P235" i="1" s="1"/>
  <c r="C235" i="1"/>
  <c r="O235" i="1" s="1"/>
  <c r="B235" i="1"/>
  <c r="N235" i="1" s="1"/>
  <c r="A235" i="1"/>
  <c r="M234" i="1"/>
  <c r="L234" i="1"/>
  <c r="K234" i="1"/>
  <c r="W234" i="1" s="1"/>
  <c r="J234" i="1"/>
  <c r="V234" i="1" s="1"/>
  <c r="I234" i="1"/>
  <c r="U234" i="1" s="1"/>
  <c r="H234" i="1"/>
  <c r="T234" i="1" s="1"/>
  <c r="G234" i="1"/>
  <c r="S234" i="1" s="1"/>
  <c r="F234" i="1"/>
  <c r="R234" i="1" s="1"/>
  <c r="E234" i="1"/>
  <c r="Q234" i="1" s="1"/>
  <c r="D234" i="1"/>
  <c r="P234" i="1" s="1"/>
  <c r="C234" i="1"/>
  <c r="O234" i="1" s="1"/>
  <c r="B234" i="1"/>
  <c r="N234" i="1" s="1"/>
  <c r="A234" i="1"/>
  <c r="M233" i="1"/>
  <c r="L233" i="1"/>
  <c r="K233" i="1"/>
  <c r="W233" i="1" s="1"/>
  <c r="J233" i="1"/>
  <c r="V233" i="1" s="1"/>
  <c r="I233" i="1"/>
  <c r="U233" i="1" s="1"/>
  <c r="H233" i="1"/>
  <c r="T233" i="1" s="1"/>
  <c r="G233" i="1"/>
  <c r="S233" i="1" s="1"/>
  <c r="F233" i="1"/>
  <c r="R233" i="1" s="1"/>
  <c r="E233" i="1"/>
  <c r="Q233" i="1" s="1"/>
  <c r="D233" i="1"/>
  <c r="P233" i="1" s="1"/>
  <c r="C233" i="1"/>
  <c r="O233" i="1" s="1"/>
  <c r="B233" i="1"/>
  <c r="N233" i="1" s="1"/>
  <c r="A233" i="1"/>
  <c r="M232" i="1"/>
  <c r="L232" i="1"/>
  <c r="K232" i="1"/>
  <c r="W232" i="1" s="1"/>
  <c r="J232" i="1"/>
  <c r="I232" i="1"/>
  <c r="U232" i="1" s="1"/>
  <c r="H232" i="1"/>
  <c r="T232" i="1" s="1"/>
  <c r="G232" i="1"/>
  <c r="S232" i="1" s="1"/>
  <c r="F232" i="1"/>
  <c r="R232" i="1" s="1"/>
  <c r="E232" i="1"/>
  <c r="Q232" i="1" s="1"/>
  <c r="D232" i="1"/>
  <c r="P232" i="1" s="1"/>
  <c r="C232" i="1"/>
  <c r="O232" i="1" s="1"/>
  <c r="B232" i="1"/>
  <c r="N232" i="1" s="1"/>
  <c r="A232" i="1"/>
  <c r="M231" i="1"/>
  <c r="L231" i="1"/>
  <c r="K231" i="1"/>
  <c r="J231" i="1"/>
  <c r="I231" i="1"/>
  <c r="U231" i="1" s="1"/>
  <c r="H231" i="1"/>
  <c r="T231" i="1" s="1"/>
  <c r="G231" i="1"/>
  <c r="S231" i="1" s="1"/>
  <c r="F231" i="1"/>
  <c r="R231" i="1" s="1"/>
  <c r="E231" i="1"/>
  <c r="Q231" i="1" s="1"/>
  <c r="D231" i="1"/>
  <c r="P231" i="1" s="1"/>
  <c r="C231" i="1"/>
  <c r="O231" i="1" s="1"/>
  <c r="B231" i="1"/>
  <c r="N231" i="1" s="1"/>
  <c r="A231" i="1"/>
  <c r="M230" i="1"/>
  <c r="L230" i="1"/>
  <c r="K230" i="1"/>
  <c r="W230" i="1" s="1"/>
  <c r="J230" i="1"/>
  <c r="V230" i="1" s="1"/>
  <c r="I230" i="1"/>
  <c r="U230" i="1" s="1"/>
  <c r="H230" i="1"/>
  <c r="T230" i="1" s="1"/>
  <c r="G230" i="1"/>
  <c r="S230" i="1" s="1"/>
  <c r="F230" i="1"/>
  <c r="R230" i="1" s="1"/>
  <c r="E230" i="1"/>
  <c r="Q230" i="1" s="1"/>
  <c r="D230" i="1"/>
  <c r="P230" i="1" s="1"/>
  <c r="C230" i="1"/>
  <c r="O230" i="1" s="1"/>
  <c r="B230" i="1"/>
  <c r="N230" i="1" s="1"/>
  <c r="A230" i="1"/>
  <c r="M229" i="1"/>
  <c r="L229" i="1"/>
  <c r="K229" i="1"/>
  <c r="W229" i="1" s="1"/>
  <c r="J229" i="1"/>
  <c r="V229" i="1" s="1"/>
  <c r="I229" i="1"/>
  <c r="U229" i="1" s="1"/>
  <c r="H229" i="1"/>
  <c r="T229" i="1" s="1"/>
  <c r="G229" i="1"/>
  <c r="S229" i="1" s="1"/>
  <c r="F229" i="1"/>
  <c r="R229" i="1" s="1"/>
  <c r="E229" i="1"/>
  <c r="Q229" i="1" s="1"/>
  <c r="D229" i="1"/>
  <c r="P229" i="1" s="1"/>
  <c r="C229" i="1"/>
  <c r="O229" i="1" s="1"/>
  <c r="B229" i="1"/>
  <c r="N229" i="1" s="1"/>
  <c r="A229" i="1"/>
  <c r="M228" i="1"/>
  <c r="L228" i="1"/>
  <c r="K228" i="1"/>
  <c r="W228" i="1" s="1"/>
  <c r="J228" i="1"/>
  <c r="V228" i="1" s="1"/>
  <c r="I228" i="1"/>
  <c r="U228" i="1" s="1"/>
  <c r="H228" i="1"/>
  <c r="T228" i="1" s="1"/>
  <c r="G228" i="1"/>
  <c r="S228" i="1" s="1"/>
  <c r="F228" i="1"/>
  <c r="R228" i="1" s="1"/>
  <c r="E228" i="1"/>
  <c r="Q228" i="1" s="1"/>
  <c r="D228" i="1"/>
  <c r="P228" i="1" s="1"/>
  <c r="C228" i="1"/>
  <c r="O228" i="1" s="1"/>
  <c r="B228" i="1"/>
  <c r="A228" i="1"/>
  <c r="M227" i="1"/>
  <c r="L227" i="1"/>
  <c r="K227" i="1"/>
  <c r="W227" i="1" s="1"/>
  <c r="J227" i="1"/>
  <c r="V227" i="1" s="1"/>
  <c r="I227" i="1"/>
  <c r="U227" i="1" s="1"/>
  <c r="H227" i="1"/>
  <c r="T227" i="1" s="1"/>
  <c r="G227" i="1"/>
  <c r="S227" i="1" s="1"/>
  <c r="F227" i="1"/>
  <c r="R227" i="1" s="1"/>
  <c r="E227" i="1"/>
  <c r="Q227" i="1" s="1"/>
  <c r="D227" i="1"/>
  <c r="P227" i="1" s="1"/>
  <c r="C227" i="1"/>
  <c r="O227" i="1" s="1"/>
  <c r="B227" i="1"/>
  <c r="A227" i="1"/>
  <c r="M226" i="1"/>
  <c r="L226" i="1"/>
  <c r="K226" i="1"/>
  <c r="W226" i="1" s="1"/>
  <c r="J226" i="1"/>
  <c r="V226" i="1" s="1"/>
  <c r="I226" i="1"/>
  <c r="U226" i="1" s="1"/>
  <c r="H226" i="1"/>
  <c r="T226" i="1" s="1"/>
  <c r="G226" i="1"/>
  <c r="S226" i="1" s="1"/>
  <c r="F226" i="1"/>
  <c r="R226" i="1" s="1"/>
  <c r="E226" i="1"/>
  <c r="Q226" i="1" s="1"/>
  <c r="D226" i="1"/>
  <c r="P226" i="1" s="1"/>
  <c r="C226" i="1"/>
  <c r="B226" i="1"/>
  <c r="N226" i="1" s="1"/>
  <c r="A226" i="1"/>
  <c r="M225" i="1"/>
  <c r="L225" i="1"/>
  <c r="K225" i="1"/>
  <c r="W225" i="1" s="1"/>
  <c r="J225" i="1"/>
  <c r="V225" i="1" s="1"/>
  <c r="I225" i="1"/>
  <c r="U225" i="1" s="1"/>
  <c r="H225" i="1"/>
  <c r="T225" i="1" s="1"/>
  <c r="G225" i="1"/>
  <c r="S225" i="1" s="1"/>
  <c r="F225" i="1"/>
  <c r="R225" i="1" s="1"/>
  <c r="E225" i="1"/>
  <c r="Q225" i="1" s="1"/>
  <c r="D225" i="1"/>
  <c r="P225" i="1" s="1"/>
  <c r="C225" i="1"/>
  <c r="O225" i="1" s="1"/>
  <c r="B225" i="1"/>
  <c r="N225" i="1" s="1"/>
  <c r="A225" i="1"/>
  <c r="M224" i="1"/>
  <c r="L224" i="1"/>
  <c r="K224" i="1"/>
  <c r="W224" i="1" s="1"/>
  <c r="J224" i="1"/>
  <c r="V224" i="1" s="1"/>
  <c r="I224" i="1"/>
  <c r="U224" i="1" s="1"/>
  <c r="H224" i="1"/>
  <c r="T224" i="1" s="1"/>
  <c r="G224" i="1"/>
  <c r="S224" i="1" s="1"/>
  <c r="F224" i="1"/>
  <c r="R224" i="1" s="1"/>
  <c r="E224" i="1"/>
  <c r="Q224" i="1" s="1"/>
  <c r="D224" i="1"/>
  <c r="P224" i="1" s="1"/>
  <c r="C224" i="1"/>
  <c r="O224" i="1" s="1"/>
  <c r="B224" i="1"/>
  <c r="N224" i="1" s="1"/>
  <c r="A224" i="1"/>
  <c r="M223" i="1"/>
  <c r="L223" i="1"/>
  <c r="K223" i="1"/>
  <c r="W223" i="1" s="1"/>
  <c r="J223" i="1"/>
  <c r="V223" i="1" s="1"/>
  <c r="I223" i="1"/>
  <c r="U223" i="1" s="1"/>
  <c r="H223" i="1"/>
  <c r="T223" i="1" s="1"/>
  <c r="G223" i="1"/>
  <c r="S223" i="1" s="1"/>
  <c r="F223" i="1"/>
  <c r="R223" i="1" s="1"/>
  <c r="E223" i="1"/>
  <c r="Q223" i="1" s="1"/>
  <c r="D223" i="1"/>
  <c r="P223" i="1" s="1"/>
  <c r="C223" i="1"/>
  <c r="O223" i="1" s="1"/>
  <c r="B223" i="1"/>
  <c r="N223" i="1" s="1"/>
  <c r="A223" i="1"/>
  <c r="M222" i="1"/>
  <c r="L222" i="1"/>
  <c r="K222" i="1"/>
  <c r="W222" i="1" s="1"/>
  <c r="J222" i="1"/>
  <c r="V222" i="1" s="1"/>
  <c r="I222" i="1"/>
  <c r="U222" i="1" s="1"/>
  <c r="H222" i="1"/>
  <c r="T222" i="1" s="1"/>
  <c r="G222" i="1"/>
  <c r="S222" i="1" s="1"/>
  <c r="F222" i="1"/>
  <c r="R222" i="1" s="1"/>
  <c r="E222" i="1"/>
  <c r="Q222" i="1" s="1"/>
  <c r="D222" i="1"/>
  <c r="P222" i="1" s="1"/>
  <c r="C222" i="1"/>
  <c r="O222" i="1" s="1"/>
  <c r="B222" i="1"/>
  <c r="N222" i="1" s="1"/>
  <c r="A222" i="1"/>
  <c r="M221" i="1"/>
  <c r="L221" i="1"/>
  <c r="K221" i="1"/>
  <c r="W221" i="1" s="1"/>
  <c r="J221" i="1"/>
  <c r="V221" i="1" s="1"/>
  <c r="I221" i="1"/>
  <c r="U221" i="1" s="1"/>
  <c r="H221" i="1"/>
  <c r="T221" i="1" s="1"/>
  <c r="G221" i="1"/>
  <c r="S221" i="1" s="1"/>
  <c r="F221" i="1"/>
  <c r="R221" i="1" s="1"/>
  <c r="E221" i="1"/>
  <c r="Q221" i="1" s="1"/>
  <c r="D221" i="1"/>
  <c r="P221" i="1" s="1"/>
  <c r="C221" i="1"/>
  <c r="O221" i="1" s="1"/>
  <c r="B221" i="1"/>
  <c r="N221" i="1" s="1"/>
  <c r="A221" i="1"/>
  <c r="M220" i="1"/>
  <c r="L220" i="1"/>
  <c r="K220" i="1"/>
  <c r="W220" i="1" s="1"/>
  <c r="J220" i="1"/>
  <c r="V220" i="1" s="1"/>
  <c r="I220" i="1"/>
  <c r="U220" i="1" s="1"/>
  <c r="H220" i="1"/>
  <c r="T220" i="1" s="1"/>
  <c r="G220" i="1"/>
  <c r="S220" i="1" s="1"/>
  <c r="F220" i="1"/>
  <c r="R220" i="1" s="1"/>
  <c r="E220" i="1"/>
  <c r="Q220" i="1" s="1"/>
  <c r="D220" i="1"/>
  <c r="P220" i="1" s="1"/>
  <c r="C220" i="1"/>
  <c r="O220" i="1" s="1"/>
  <c r="B220" i="1"/>
  <c r="N220" i="1" s="1"/>
  <c r="A220" i="1"/>
  <c r="M219" i="1"/>
  <c r="L219" i="1"/>
  <c r="K219" i="1"/>
  <c r="W219" i="1" s="1"/>
  <c r="J219" i="1"/>
  <c r="V219" i="1" s="1"/>
  <c r="I219" i="1"/>
  <c r="U219" i="1" s="1"/>
  <c r="H219" i="1"/>
  <c r="T219" i="1" s="1"/>
  <c r="G219" i="1"/>
  <c r="S219" i="1" s="1"/>
  <c r="F219" i="1"/>
  <c r="R219" i="1" s="1"/>
  <c r="E219" i="1"/>
  <c r="Q219" i="1" s="1"/>
  <c r="D219" i="1"/>
  <c r="P219" i="1" s="1"/>
  <c r="C219" i="1"/>
  <c r="O219" i="1" s="1"/>
  <c r="B219" i="1"/>
  <c r="N219" i="1" s="1"/>
  <c r="A219" i="1"/>
  <c r="M218" i="1"/>
  <c r="L218" i="1"/>
  <c r="K218" i="1"/>
  <c r="W218" i="1" s="1"/>
  <c r="J218" i="1"/>
  <c r="V218" i="1" s="1"/>
  <c r="I218" i="1"/>
  <c r="U218" i="1" s="1"/>
  <c r="H218" i="1"/>
  <c r="T218" i="1" s="1"/>
  <c r="G218" i="1"/>
  <c r="S218" i="1" s="1"/>
  <c r="F218" i="1"/>
  <c r="R218" i="1" s="1"/>
  <c r="E218" i="1"/>
  <c r="Q218" i="1" s="1"/>
  <c r="D218" i="1"/>
  <c r="P218" i="1" s="1"/>
  <c r="C218" i="1"/>
  <c r="O218" i="1" s="1"/>
  <c r="B218" i="1"/>
  <c r="N218" i="1" s="1"/>
  <c r="A218" i="1"/>
  <c r="M217" i="1"/>
  <c r="L217" i="1"/>
  <c r="K217" i="1"/>
  <c r="W217" i="1" s="1"/>
  <c r="J217" i="1"/>
  <c r="V217" i="1" s="1"/>
  <c r="I217" i="1"/>
  <c r="U217" i="1" s="1"/>
  <c r="H217" i="1"/>
  <c r="T217" i="1" s="1"/>
  <c r="G217" i="1"/>
  <c r="S217" i="1" s="1"/>
  <c r="F217" i="1"/>
  <c r="R217" i="1" s="1"/>
  <c r="E217" i="1"/>
  <c r="Q217" i="1" s="1"/>
  <c r="D217" i="1"/>
  <c r="P217" i="1" s="1"/>
  <c r="C217" i="1"/>
  <c r="O217" i="1" s="1"/>
  <c r="B217" i="1"/>
  <c r="N217" i="1" s="1"/>
  <c r="A217" i="1"/>
  <c r="M216" i="1"/>
  <c r="L216" i="1"/>
  <c r="K216" i="1"/>
  <c r="W216" i="1" s="1"/>
  <c r="J216" i="1"/>
  <c r="V216" i="1" s="1"/>
  <c r="I216" i="1"/>
  <c r="U216" i="1" s="1"/>
  <c r="H216" i="1"/>
  <c r="T216" i="1" s="1"/>
  <c r="G216" i="1"/>
  <c r="S216" i="1" s="1"/>
  <c r="F216" i="1"/>
  <c r="R216" i="1" s="1"/>
  <c r="E216" i="1"/>
  <c r="Q216" i="1" s="1"/>
  <c r="D216" i="1"/>
  <c r="P216" i="1" s="1"/>
  <c r="C216" i="1"/>
  <c r="O216" i="1" s="1"/>
  <c r="B216" i="1"/>
  <c r="N216" i="1" s="1"/>
  <c r="A216" i="1"/>
  <c r="M215" i="1"/>
  <c r="L215" i="1"/>
  <c r="K215" i="1"/>
  <c r="W215" i="1" s="1"/>
  <c r="J215" i="1"/>
  <c r="V215" i="1" s="1"/>
  <c r="I215" i="1"/>
  <c r="U215" i="1" s="1"/>
  <c r="H215" i="1"/>
  <c r="T215" i="1" s="1"/>
  <c r="G215" i="1"/>
  <c r="S215" i="1" s="1"/>
  <c r="F215" i="1"/>
  <c r="R215" i="1" s="1"/>
  <c r="E215" i="1"/>
  <c r="Q215" i="1" s="1"/>
  <c r="D215" i="1"/>
  <c r="P215" i="1" s="1"/>
  <c r="C215" i="1"/>
  <c r="O215" i="1" s="1"/>
  <c r="B215" i="1"/>
  <c r="N215" i="1" s="1"/>
  <c r="A215" i="1"/>
  <c r="M214" i="1"/>
  <c r="L214" i="1"/>
  <c r="K214" i="1"/>
  <c r="W214" i="1" s="1"/>
  <c r="J214" i="1"/>
  <c r="V214" i="1" s="1"/>
  <c r="I214" i="1"/>
  <c r="U214" i="1" s="1"/>
  <c r="H214" i="1"/>
  <c r="T214" i="1" s="1"/>
  <c r="G214" i="1"/>
  <c r="S214" i="1" s="1"/>
  <c r="F214" i="1"/>
  <c r="R214" i="1" s="1"/>
  <c r="E214" i="1"/>
  <c r="Q214" i="1" s="1"/>
  <c r="D214" i="1"/>
  <c r="P214" i="1" s="1"/>
  <c r="C214" i="1"/>
  <c r="O214" i="1" s="1"/>
  <c r="B214" i="1"/>
  <c r="N214" i="1" s="1"/>
  <c r="A214" i="1"/>
  <c r="M213" i="1"/>
  <c r="L213" i="1"/>
  <c r="K213" i="1"/>
  <c r="W213" i="1" s="1"/>
  <c r="J213" i="1"/>
  <c r="V213" i="1" s="1"/>
  <c r="I213" i="1"/>
  <c r="U213" i="1" s="1"/>
  <c r="H213" i="1"/>
  <c r="T213" i="1" s="1"/>
  <c r="G213" i="1"/>
  <c r="S213" i="1" s="1"/>
  <c r="F213" i="1"/>
  <c r="R213" i="1" s="1"/>
  <c r="E213" i="1"/>
  <c r="Q213" i="1" s="1"/>
  <c r="D213" i="1"/>
  <c r="P213" i="1" s="1"/>
  <c r="C213" i="1"/>
  <c r="O213" i="1" s="1"/>
  <c r="B213" i="1"/>
  <c r="N213" i="1" s="1"/>
  <c r="A213" i="1"/>
  <c r="M212" i="1"/>
  <c r="L212" i="1"/>
  <c r="K212" i="1"/>
  <c r="W212" i="1" s="1"/>
  <c r="J212" i="1"/>
  <c r="V212" i="1" s="1"/>
  <c r="I212" i="1"/>
  <c r="U212" i="1" s="1"/>
  <c r="H212" i="1"/>
  <c r="T212" i="1" s="1"/>
  <c r="G212" i="1"/>
  <c r="S212" i="1" s="1"/>
  <c r="F212" i="1"/>
  <c r="R212" i="1" s="1"/>
  <c r="E212" i="1"/>
  <c r="Q212" i="1" s="1"/>
  <c r="D212" i="1"/>
  <c r="P212" i="1" s="1"/>
  <c r="C212" i="1"/>
  <c r="O212" i="1" s="1"/>
  <c r="B212" i="1"/>
  <c r="N212" i="1" s="1"/>
  <c r="A212" i="1"/>
  <c r="M211" i="1"/>
  <c r="L211" i="1"/>
  <c r="K211" i="1"/>
  <c r="W211" i="1" s="1"/>
  <c r="J211" i="1"/>
  <c r="V211" i="1" s="1"/>
  <c r="I211" i="1"/>
  <c r="U211" i="1" s="1"/>
  <c r="H211" i="1"/>
  <c r="T211" i="1" s="1"/>
  <c r="G211" i="1"/>
  <c r="S211" i="1" s="1"/>
  <c r="F211" i="1"/>
  <c r="R211" i="1" s="1"/>
  <c r="E211" i="1"/>
  <c r="Q211" i="1" s="1"/>
  <c r="D211" i="1"/>
  <c r="P211" i="1" s="1"/>
  <c r="C211" i="1"/>
  <c r="O211" i="1" s="1"/>
  <c r="B211" i="1"/>
  <c r="N211" i="1" s="1"/>
  <c r="A211" i="1"/>
  <c r="M210" i="1"/>
  <c r="L210" i="1"/>
  <c r="K210" i="1"/>
  <c r="W210" i="1" s="1"/>
  <c r="J210" i="1"/>
  <c r="V210" i="1" s="1"/>
  <c r="I210" i="1"/>
  <c r="U210" i="1" s="1"/>
  <c r="H210" i="1"/>
  <c r="T210" i="1" s="1"/>
  <c r="G210" i="1"/>
  <c r="S210" i="1" s="1"/>
  <c r="F210" i="1"/>
  <c r="R210" i="1" s="1"/>
  <c r="E210" i="1"/>
  <c r="Q210" i="1" s="1"/>
  <c r="D210" i="1"/>
  <c r="P210" i="1" s="1"/>
  <c r="C210" i="1"/>
  <c r="O210" i="1" s="1"/>
  <c r="B210" i="1"/>
  <c r="N210" i="1" s="1"/>
  <c r="A210" i="1"/>
  <c r="M209" i="1"/>
  <c r="L209" i="1"/>
  <c r="K209" i="1"/>
  <c r="W209" i="1" s="1"/>
  <c r="J209" i="1"/>
  <c r="V209" i="1" s="1"/>
  <c r="I209" i="1"/>
  <c r="H209" i="1"/>
  <c r="G209" i="1"/>
  <c r="S209" i="1" s="1"/>
  <c r="F209" i="1"/>
  <c r="R209" i="1" s="1"/>
  <c r="E209" i="1"/>
  <c r="Q209" i="1" s="1"/>
  <c r="D209" i="1"/>
  <c r="P209" i="1" s="1"/>
  <c r="C209" i="1"/>
  <c r="O209" i="1" s="1"/>
  <c r="B209" i="1"/>
  <c r="N209" i="1" s="1"/>
  <c r="A209" i="1"/>
  <c r="M208" i="1"/>
  <c r="L208" i="1"/>
  <c r="K208" i="1"/>
  <c r="W208" i="1" s="1"/>
  <c r="J208" i="1"/>
  <c r="I208" i="1"/>
  <c r="U208" i="1" s="1"/>
  <c r="H208" i="1"/>
  <c r="T208" i="1" s="1"/>
  <c r="G208" i="1"/>
  <c r="S208" i="1" s="1"/>
  <c r="F208" i="1"/>
  <c r="E208" i="1"/>
  <c r="Q208" i="1" s="1"/>
  <c r="D208" i="1"/>
  <c r="P208" i="1" s="1"/>
  <c r="C208" i="1"/>
  <c r="O208" i="1" s="1"/>
  <c r="B208" i="1"/>
  <c r="N208" i="1" s="1"/>
  <c r="A208" i="1"/>
  <c r="M207" i="1"/>
  <c r="L207" i="1"/>
  <c r="K207" i="1"/>
  <c r="W207" i="1" s="1"/>
  <c r="J207" i="1"/>
  <c r="V207" i="1" s="1"/>
  <c r="I207" i="1"/>
  <c r="U207" i="1" s="1"/>
  <c r="H207" i="1"/>
  <c r="T207" i="1" s="1"/>
  <c r="G207" i="1"/>
  <c r="S207" i="1" s="1"/>
  <c r="F207" i="1"/>
  <c r="R207" i="1" s="1"/>
  <c r="E207" i="1"/>
  <c r="Q207" i="1" s="1"/>
  <c r="D207" i="1"/>
  <c r="P207" i="1" s="1"/>
  <c r="C207" i="1"/>
  <c r="O207" i="1" s="1"/>
  <c r="B207" i="1"/>
  <c r="N207" i="1" s="1"/>
  <c r="A207" i="1"/>
  <c r="M206" i="1"/>
  <c r="L206" i="1"/>
  <c r="K206" i="1"/>
  <c r="W206" i="1" s="1"/>
  <c r="J206" i="1"/>
  <c r="V206" i="1" s="1"/>
  <c r="I206" i="1"/>
  <c r="U206" i="1" s="1"/>
  <c r="H206" i="1"/>
  <c r="T206" i="1" s="1"/>
  <c r="G206" i="1"/>
  <c r="S206" i="1" s="1"/>
  <c r="F206" i="1"/>
  <c r="R206" i="1" s="1"/>
  <c r="E206" i="1"/>
  <c r="Q206" i="1" s="1"/>
  <c r="D206" i="1"/>
  <c r="P206" i="1" s="1"/>
  <c r="C206" i="1"/>
  <c r="O206" i="1" s="1"/>
  <c r="B206" i="1"/>
  <c r="N206" i="1" s="1"/>
  <c r="A206" i="1"/>
  <c r="M205" i="1"/>
  <c r="L205" i="1"/>
  <c r="K205" i="1"/>
  <c r="W205" i="1" s="1"/>
  <c r="J205" i="1"/>
  <c r="V205" i="1" s="1"/>
  <c r="I205" i="1"/>
  <c r="U205" i="1" s="1"/>
  <c r="H205" i="1"/>
  <c r="T205" i="1" s="1"/>
  <c r="G205" i="1"/>
  <c r="S205" i="1" s="1"/>
  <c r="F205" i="1"/>
  <c r="R205" i="1" s="1"/>
  <c r="E205" i="1"/>
  <c r="Q205" i="1" s="1"/>
  <c r="D205" i="1"/>
  <c r="P205" i="1" s="1"/>
  <c r="C205" i="1"/>
  <c r="O205" i="1" s="1"/>
  <c r="B205" i="1"/>
  <c r="N205" i="1" s="1"/>
  <c r="A205" i="1"/>
  <c r="M204" i="1"/>
  <c r="L204" i="1"/>
  <c r="K204" i="1"/>
  <c r="W204" i="1" s="1"/>
  <c r="J204" i="1"/>
  <c r="V204" i="1" s="1"/>
  <c r="I204" i="1"/>
  <c r="U204" i="1" s="1"/>
  <c r="H204" i="1"/>
  <c r="T204" i="1" s="1"/>
  <c r="G204" i="1"/>
  <c r="S204" i="1" s="1"/>
  <c r="F204" i="1"/>
  <c r="R204" i="1" s="1"/>
  <c r="E204" i="1"/>
  <c r="Q204" i="1" s="1"/>
  <c r="D204" i="1"/>
  <c r="P204" i="1" s="1"/>
  <c r="C204" i="1"/>
  <c r="O204" i="1" s="1"/>
  <c r="B204" i="1"/>
  <c r="N204" i="1" s="1"/>
  <c r="A204" i="1"/>
  <c r="M203" i="1"/>
  <c r="L203" i="1"/>
  <c r="K203" i="1"/>
  <c r="W203" i="1" s="1"/>
  <c r="J203" i="1"/>
  <c r="V203" i="1" s="1"/>
  <c r="I203" i="1"/>
  <c r="U203" i="1" s="1"/>
  <c r="H203" i="1"/>
  <c r="T203" i="1" s="1"/>
  <c r="G203" i="1"/>
  <c r="S203" i="1" s="1"/>
  <c r="F203" i="1"/>
  <c r="R203" i="1" s="1"/>
  <c r="E203" i="1"/>
  <c r="Q203" i="1" s="1"/>
  <c r="D203" i="1"/>
  <c r="P203" i="1" s="1"/>
  <c r="C203" i="1"/>
  <c r="O203" i="1" s="1"/>
  <c r="B203" i="1"/>
  <c r="N203" i="1" s="1"/>
  <c r="A203" i="1"/>
  <c r="M202" i="1"/>
  <c r="L202" i="1"/>
  <c r="K202" i="1"/>
  <c r="W202" i="1" s="1"/>
  <c r="J202" i="1"/>
  <c r="V202" i="1" s="1"/>
  <c r="I202" i="1"/>
  <c r="U202" i="1" s="1"/>
  <c r="H202" i="1"/>
  <c r="T202" i="1" s="1"/>
  <c r="G202" i="1"/>
  <c r="S202" i="1" s="1"/>
  <c r="F202" i="1"/>
  <c r="R202" i="1" s="1"/>
  <c r="E202" i="1"/>
  <c r="Q202" i="1" s="1"/>
  <c r="D202" i="1"/>
  <c r="P202" i="1" s="1"/>
  <c r="C202" i="1"/>
  <c r="O202" i="1" s="1"/>
  <c r="B202" i="1"/>
  <c r="N202" i="1" s="1"/>
  <c r="A202" i="1"/>
  <c r="M201" i="1"/>
  <c r="L201" i="1"/>
  <c r="K201" i="1"/>
  <c r="W201" i="1" s="1"/>
  <c r="J201" i="1"/>
  <c r="V201" i="1" s="1"/>
  <c r="I201" i="1"/>
  <c r="U201" i="1" s="1"/>
  <c r="H201" i="1"/>
  <c r="T201" i="1" s="1"/>
  <c r="G201" i="1"/>
  <c r="S201" i="1" s="1"/>
  <c r="F201" i="1"/>
  <c r="R201" i="1" s="1"/>
  <c r="E201" i="1"/>
  <c r="Q201" i="1" s="1"/>
  <c r="D201" i="1"/>
  <c r="P201" i="1" s="1"/>
  <c r="C201" i="1"/>
  <c r="O201" i="1" s="1"/>
  <c r="B201" i="1"/>
  <c r="N201" i="1" s="1"/>
  <c r="A201" i="1"/>
  <c r="M200" i="1"/>
  <c r="L200" i="1"/>
  <c r="K200" i="1"/>
  <c r="W200" i="1" s="1"/>
  <c r="J200" i="1"/>
  <c r="V200" i="1" s="1"/>
  <c r="I200" i="1"/>
  <c r="U200" i="1" s="1"/>
  <c r="H200" i="1"/>
  <c r="T200" i="1" s="1"/>
  <c r="G200" i="1"/>
  <c r="S200" i="1" s="1"/>
  <c r="F200" i="1"/>
  <c r="R200" i="1" s="1"/>
  <c r="E200" i="1"/>
  <c r="D200" i="1"/>
  <c r="P200" i="1" s="1"/>
  <c r="C200" i="1"/>
  <c r="O200" i="1" s="1"/>
  <c r="B200" i="1"/>
  <c r="A200" i="1"/>
  <c r="M199" i="1"/>
  <c r="L199" i="1"/>
  <c r="K199" i="1"/>
  <c r="W199" i="1" s="1"/>
  <c r="J199" i="1"/>
  <c r="V199" i="1" s="1"/>
  <c r="I199" i="1"/>
  <c r="U199" i="1" s="1"/>
  <c r="H199" i="1"/>
  <c r="T199" i="1" s="1"/>
  <c r="G199" i="1"/>
  <c r="F199" i="1"/>
  <c r="E199" i="1"/>
  <c r="Q199" i="1" s="1"/>
  <c r="D199" i="1"/>
  <c r="P199" i="1" s="1"/>
  <c r="C199" i="1"/>
  <c r="O199" i="1" s="1"/>
  <c r="B199" i="1"/>
  <c r="N199" i="1" s="1"/>
  <c r="A199" i="1"/>
  <c r="M198" i="1"/>
  <c r="L198" i="1"/>
  <c r="K198" i="1"/>
  <c r="W198" i="1" s="1"/>
  <c r="J198" i="1"/>
  <c r="V198" i="1" s="1"/>
  <c r="I198" i="1"/>
  <c r="U198" i="1" s="1"/>
  <c r="H198" i="1"/>
  <c r="T198" i="1" s="1"/>
  <c r="G198" i="1"/>
  <c r="S198" i="1" s="1"/>
  <c r="F198" i="1"/>
  <c r="R198" i="1" s="1"/>
  <c r="E198" i="1"/>
  <c r="Q198" i="1" s="1"/>
  <c r="D198" i="1"/>
  <c r="P198" i="1" s="1"/>
  <c r="C198" i="1"/>
  <c r="O198" i="1" s="1"/>
  <c r="B198" i="1"/>
  <c r="N198" i="1" s="1"/>
  <c r="A198" i="1"/>
  <c r="M197" i="1"/>
  <c r="L197" i="1"/>
  <c r="K197" i="1"/>
  <c r="W197" i="1" s="1"/>
  <c r="J197" i="1"/>
  <c r="V197" i="1" s="1"/>
  <c r="I197" i="1"/>
  <c r="U197" i="1" s="1"/>
  <c r="H197" i="1"/>
  <c r="T197" i="1" s="1"/>
  <c r="G197" i="1"/>
  <c r="S197" i="1" s="1"/>
  <c r="F197" i="1"/>
  <c r="R197" i="1" s="1"/>
  <c r="E197" i="1"/>
  <c r="Q197" i="1" s="1"/>
  <c r="D197" i="1"/>
  <c r="P197" i="1" s="1"/>
  <c r="C197" i="1"/>
  <c r="O197" i="1" s="1"/>
  <c r="B197" i="1"/>
  <c r="N197" i="1" s="1"/>
  <c r="A197" i="1"/>
  <c r="M196" i="1"/>
  <c r="L196" i="1"/>
  <c r="K196" i="1"/>
  <c r="W196" i="1" s="1"/>
  <c r="J196" i="1"/>
  <c r="V196" i="1" s="1"/>
  <c r="I196" i="1"/>
  <c r="U196" i="1" s="1"/>
  <c r="H196" i="1"/>
  <c r="T196" i="1" s="1"/>
  <c r="G196" i="1"/>
  <c r="S196" i="1" s="1"/>
  <c r="F196" i="1"/>
  <c r="R196" i="1" s="1"/>
  <c r="E196" i="1"/>
  <c r="Q196" i="1" s="1"/>
  <c r="D196" i="1"/>
  <c r="P196" i="1" s="1"/>
  <c r="C196" i="1"/>
  <c r="O196" i="1" s="1"/>
  <c r="B196" i="1"/>
  <c r="N196" i="1" s="1"/>
  <c r="A196" i="1"/>
  <c r="M195" i="1"/>
  <c r="L195" i="1"/>
  <c r="K195" i="1"/>
  <c r="W195" i="1" s="1"/>
  <c r="J195" i="1"/>
  <c r="V195" i="1" s="1"/>
  <c r="I195" i="1"/>
  <c r="U195" i="1" s="1"/>
  <c r="H195" i="1"/>
  <c r="T195" i="1" s="1"/>
  <c r="G195" i="1"/>
  <c r="S195" i="1" s="1"/>
  <c r="F195" i="1"/>
  <c r="R195" i="1" s="1"/>
  <c r="E195" i="1"/>
  <c r="Q195" i="1" s="1"/>
  <c r="D195" i="1"/>
  <c r="P195" i="1" s="1"/>
  <c r="C195" i="1"/>
  <c r="O195" i="1" s="1"/>
  <c r="B195" i="1"/>
  <c r="N195" i="1" s="1"/>
  <c r="A195" i="1"/>
  <c r="M194" i="1"/>
  <c r="L194" i="1"/>
  <c r="K194" i="1"/>
  <c r="W194" i="1" s="1"/>
  <c r="J194" i="1"/>
  <c r="V194" i="1" s="1"/>
  <c r="I194" i="1"/>
  <c r="U194" i="1" s="1"/>
  <c r="H194" i="1"/>
  <c r="G194" i="1"/>
  <c r="S194" i="1" s="1"/>
  <c r="F194" i="1"/>
  <c r="R194" i="1" s="1"/>
  <c r="E194" i="1"/>
  <c r="Q194" i="1" s="1"/>
  <c r="D194" i="1"/>
  <c r="P194" i="1" s="1"/>
  <c r="C194" i="1"/>
  <c r="O194" i="1" s="1"/>
  <c r="B194" i="1"/>
  <c r="N194" i="1" s="1"/>
  <c r="A194" i="1"/>
  <c r="M193" i="1"/>
  <c r="L193" i="1"/>
  <c r="K193" i="1"/>
  <c r="W193" i="1" s="1"/>
  <c r="J193" i="1"/>
  <c r="V193" i="1" s="1"/>
  <c r="I193" i="1"/>
  <c r="U193" i="1" s="1"/>
  <c r="H193" i="1"/>
  <c r="T193" i="1" s="1"/>
  <c r="G193" i="1"/>
  <c r="S193" i="1" s="1"/>
  <c r="F193" i="1"/>
  <c r="R193" i="1" s="1"/>
  <c r="E193" i="1"/>
  <c r="Q193" i="1" s="1"/>
  <c r="D193" i="1"/>
  <c r="P193" i="1" s="1"/>
  <c r="C193" i="1"/>
  <c r="O193" i="1" s="1"/>
  <c r="B193" i="1"/>
  <c r="N193" i="1" s="1"/>
  <c r="A193" i="1"/>
  <c r="M192" i="1"/>
  <c r="L192" i="1"/>
  <c r="K192" i="1"/>
  <c r="W192" i="1" s="1"/>
  <c r="J192" i="1"/>
  <c r="V192" i="1" s="1"/>
  <c r="I192" i="1"/>
  <c r="U192" i="1" s="1"/>
  <c r="H192" i="1"/>
  <c r="T192" i="1" s="1"/>
  <c r="G192" i="1"/>
  <c r="S192" i="1" s="1"/>
  <c r="F192" i="1"/>
  <c r="R192" i="1" s="1"/>
  <c r="E192" i="1"/>
  <c r="Q192" i="1" s="1"/>
  <c r="D192" i="1"/>
  <c r="P192" i="1" s="1"/>
  <c r="C192" i="1"/>
  <c r="O192" i="1" s="1"/>
  <c r="B192" i="1"/>
  <c r="N192" i="1" s="1"/>
  <c r="A192" i="1"/>
  <c r="M191" i="1"/>
  <c r="L191" i="1"/>
  <c r="K191" i="1"/>
  <c r="W191" i="1" s="1"/>
  <c r="J191" i="1"/>
  <c r="V191" i="1" s="1"/>
  <c r="I191" i="1"/>
  <c r="U191" i="1" s="1"/>
  <c r="H191" i="1"/>
  <c r="T191" i="1" s="1"/>
  <c r="G191" i="1"/>
  <c r="S191" i="1" s="1"/>
  <c r="F191" i="1"/>
  <c r="R191" i="1" s="1"/>
  <c r="E191" i="1"/>
  <c r="Q191" i="1" s="1"/>
  <c r="D191" i="1"/>
  <c r="P191" i="1" s="1"/>
  <c r="C191" i="1"/>
  <c r="O191" i="1" s="1"/>
  <c r="B191" i="1"/>
  <c r="A191" i="1"/>
  <c r="M190" i="1"/>
  <c r="L190" i="1"/>
  <c r="K190" i="1"/>
  <c r="W190" i="1" s="1"/>
  <c r="J190" i="1"/>
  <c r="V190" i="1" s="1"/>
  <c r="I190" i="1"/>
  <c r="U190" i="1" s="1"/>
  <c r="H190" i="1"/>
  <c r="T190" i="1" s="1"/>
  <c r="G190" i="1"/>
  <c r="S190" i="1" s="1"/>
  <c r="F190" i="1"/>
  <c r="R190" i="1" s="1"/>
  <c r="E190" i="1"/>
  <c r="Q190" i="1" s="1"/>
  <c r="D190" i="1"/>
  <c r="P190" i="1" s="1"/>
  <c r="C190" i="1"/>
  <c r="O190" i="1" s="1"/>
  <c r="B190" i="1"/>
  <c r="N190" i="1" s="1"/>
  <c r="A190" i="1"/>
  <c r="M189" i="1"/>
  <c r="L189" i="1"/>
  <c r="K189" i="1"/>
  <c r="W189" i="1" s="1"/>
  <c r="J189" i="1"/>
  <c r="V189" i="1" s="1"/>
  <c r="I189" i="1"/>
  <c r="U189" i="1" s="1"/>
  <c r="H189" i="1"/>
  <c r="T189" i="1" s="1"/>
  <c r="G189" i="1"/>
  <c r="S189" i="1" s="1"/>
  <c r="F189" i="1"/>
  <c r="R189" i="1" s="1"/>
  <c r="E189" i="1"/>
  <c r="D189" i="1"/>
  <c r="P189" i="1" s="1"/>
  <c r="C189" i="1"/>
  <c r="O189" i="1" s="1"/>
  <c r="B189" i="1"/>
  <c r="N189" i="1" s="1"/>
  <c r="A189" i="1"/>
  <c r="M188" i="1"/>
  <c r="L188" i="1"/>
  <c r="K188" i="1"/>
  <c r="W188" i="1" s="1"/>
  <c r="J188" i="1"/>
  <c r="V188" i="1" s="1"/>
  <c r="I188" i="1"/>
  <c r="U188" i="1" s="1"/>
  <c r="H188" i="1"/>
  <c r="T188" i="1" s="1"/>
  <c r="G188" i="1"/>
  <c r="S188" i="1" s="1"/>
  <c r="F188" i="1"/>
  <c r="R188" i="1" s="1"/>
  <c r="E188" i="1"/>
  <c r="Q188" i="1" s="1"/>
  <c r="D188" i="1"/>
  <c r="P188" i="1" s="1"/>
  <c r="C188" i="1"/>
  <c r="O188" i="1" s="1"/>
  <c r="B188" i="1"/>
  <c r="N188" i="1" s="1"/>
  <c r="A188" i="1"/>
  <c r="M187" i="1"/>
  <c r="L187" i="1"/>
  <c r="K187" i="1"/>
  <c r="W187" i="1" s="1"/>
  <c r="J187" i="1"/>
  <c r="V187" i="1" s="1"/>
  <c r="I187" i="1"/>
  <c r="U187" i="1" s="1"/>
  <c r="H187" i="1"/>
  <c r="T187" i="1" s="1"/>
  <c r="G187" i="1"/>
  <c r="F187" i="1"/>
  <c r="R187" i="1" s="1"/>
  <c r="E187" i="1"/>
  <c r="Q187" i="1" s="1"/>
  <c r="D187" i="1"/>
  <c r="P187" i="1" s="1"/>
  <c r="C187" i="1"/>
  <c r="O187" i="1" s="1"/>
  <c r="B187" i="1"/>
  <c r="N187" i="1" s="1"/>
  <c r="A187" i="1"/>
  <c r="M186" i="1"/>
  <c r="L186" i="1"/>
  <c r="K186" i="1"/>
  <c r="W186" i="1" s="1"/>
  <c r="J186" i="1"/>
  <c r="V186" i="1" s="1"/>
  <c r="I186" i="1"/>
  <c r="U186" i="1" s="1"/>
  <c r="H186" i="1"/>
  <c r="T186" i="1" s="1"/>
  <c r="G186" i="1"/>
  <c r="F186" i="1"/>
  <c r="E186" i="1"/>
  <c r="Q186" i="1" s="1"/>
  <c r="D186" i="1"/>
  <c r="P186" i="1" s="1"/>
  <c r="C186" i="1"/>
  <c r="O186" i="1" s="1"/>
  <c r="B186" i="1"/>
  <c r="N186" i="1" s="1"/>
  <c r="A186" i="1"/>
  <c r="M185" i="1"/>
  <c r="L185" i="1"/>
  <c r="K185" i="1"/>
  <c r="W185" i="1" s="1"/>
  <c r="J185" i="1"/>
  <c r="V185" i="1" s="1"/>
  <c r="I185" i="1"/>
  <c r="U185" i="1" s="1"/>
  <c r="H185" i="1"/>
  <c r="T185" i="1" s="1"/>
  <c r="G185" i="1"/>
  <c r="S185" i="1" s="1"/>
  <c r="F185" i="1"/>
  <c r="R185" i="1" s="1"/>
  <c r="E185" i="1"/>
  <c r="Q185" i="1" s="1"/>
  <c r="D185" i="1"/>
  <c r="P185" i="1" s="1"/>
  <c r="C185" i="1"/>
  <c r="O185" i="1" s="1"/>
  <c r="B185" i="1"/>
  <c r="N185" i="1" s="1"/>
  <c r="A185" i="1"/>
  <c r="M184" i="1"/>
  <c r="L184" i="1"/>
  <c r="K184" i="1"/>
  <c r="W184" i="1" s="1"/>
  <c r="J184" i="1"/>
  <c r="V184" i="1" s="1"/>
  <c r="I184" i="1"/>
  <c r="U184" i="1" s="1"/>
  <c r="H184" i="1"/>
  <c r="T184" i="1" s="1"/>
  <c r="G184" i="1"/>
  <c r="S184" i="1" s="1"/>
  <c r="F184" i="1"/>
  <c r="R184" i="1" s="1"/>
  <c r="E184" i="1"/>
  <c r="Q184" i="1" s="1"/>
  <c r="D184" i="1"/>
  <c r="P184" i="1" s="1"/>
  <c r="C184" i="1"/>
  <c r="O184" i="1" s="1"/>
  <c r="B184" i="1"/>
  <c r="N184" i="1" s="1"/>
  <c r="A184" i="1"/>
  <c r="M183" i="1"/>
  <c r="L183" i="1"/>
  <c r="K183" i="1"/>
  <c r="W183" i="1" s="1"/>
  <c r="J183" i="1"/>
  <c r="V183" i="1" s="1"/>
  <c r="I183" i="1"/>
  <c r="U183" i="1" s="1"/>
  <c r="H183" i="1"/>
  <c r="T183" i="1" s="1"/>
  <c r="G183" i="1"/>
  <c r="S183" i="1" s="1"/>
  <c r="F183" i="1"/>
  <c r="R183" i="1" s="1"/>
  <c r="E183" i="1"/>
  <c r="Q183" i="1" s="1"/>
  <c r="D183" i="1"/>
  <c r="P183" i="1" s="1"/>
  <c r="C183" i="1"/>
  <c r="O183" i="1" s="1"/>
  <c r="B183" i="1"/>
  <c r="N183" i="1" s="1"/>
  <c r="A183" i="1"/>
  <c r="M182" i="1"/>
  <c r="L182" i="1"/>
  <c r="K182" i="1"/>
  <c r="W182" i="1" s="1"/>
  <c r="J182" i="1"/>
  <c r="V182" i="1" s="1"/>
  <c r="I182" i="1"/>
  <c r="U182" i="1" s="1"/>
  <c r="H182" i="1"/>
  <c r="T182" i="1" s="1"/>
  <c r="G182" i="1"/>
  <c r="S182" i="1" s="1"/>
  <c r="F182" i="1"/>
  <c r="R182" i="1" s="1"/>
  <c r="E182" i="1"/>
  <c r="Q182" i="1" s="1"/>
  <c r="D182" i="1"/>
  <c r="P182" i="1" s="1"/>
  <c r="C182" i="1"/>
  <c r="O182" i="1" s="1"/>
  <c r="B182" i="1"/>
  <c r="N182" i="1" s="1"/>
  <c r="A182" i="1"/>
  <c r="M181" i="1"/>
  <c r="L181" i="1"/>
  <c r="K181" i="1"/>
  <c r="W181" i="1" s="1"/>
  <c r="J181" i="1"/>
  <c r="V181" i="1" s="1"/>
  <c r="I181" i="1"/>
  <c r="U181" i="1" s="1"/>
  <c r="H181" i="1"/>
  <c r="T181" i="1" s="1"/>
  <c r="G181" i="1"/>
  <c r="S181" i="1" s="1"/>
  <c r="F181" i="1"/>
  <c r="R181" i="1" s="1"/>
  <c r="E181" i="1"/>
  <c r="Q181" i="1" s="1"/>
  <c r="D181" i="1"/>
  <c r="P181" i="1" s="1"/>
  <c r="C181" i="1"/>
  <c r="O181" i="1" s="1"/>
  <c r="B181" i="1"/>
  <c r="N181" i="1" s="1"/>
  <c r="A181" i="1"/>
  <c r="M180" i="1"/>
  <c r="L180" i="1"/>
  <c r="K180" i="1"/>
  <c r="W180" i="1" s="1"/>
  <c r="J180" i="1"/>
  <c r="V180" i="1" s="1"/>
  <c r="I180" i="1"/>
  <c r="U180" i="1" s="1"/>
  <c r="H180" i="1"/>
  <c r="T180" i="1" s="1"/>
  <c r="G180" i="1"/>
  <c r="S180" i="1" s="1"/>
  <c r="F180" i="1"/>
  <c r="R180" i="1" s="1"/>
  <c r="E180" i="1"/>
  <c r="Q180" i="1" s="1"/>
  <c r="D180" i="1"/>
  <c r="P180" i="1" s="1"/>
  <c r="C180" i="1"/>
  <c r="O180" i="1" s="1"/>
  <c r="B180" i="1"/>
  <c r="A180" i="1"/>
  <c r="M179" i="1"/>
  <c r="L179" i="1"/>
  <c r="K179" i="1"/>
  <c r="W179" i="1" s="1"/>
  <c r="J179" i="1"/>
  <c r="V179" i="1" s="1"/>
  <c r="I179" i="1"/>
  <c r="U179" i="1" s="1"/>
  <c r="H179" i="1"/>
  <c r="T179" i="1" s="1"/>
  <c r="G179" i="1"/>
  <c r="S179" i="1" s="1"/>
  <c r="F179" i="1"/>
  <c r="R179" i="1" s="1"/>
  <c r="E179" i="1"/>
  <c r="Q179" i="1" s="1"/>
  <c r="D179" i="1"/>
  <c r="P179" i="1" s="1"/>
  <c r="C179" i="1"/>
  <c r="B179" i="1"/>
  <c r="N179" i="1" s="1"/>
  <c r="A179" i="1"/>
  <c r="M178" i="1"/>
  <c r="L178" i="1"/>
  <c r="K178" i="1"/>
  <c r="W178" i="1" s="1"/>
  <c r="J178" i="1"/>
  <c r="V178" i="1" s="1"/>
  <c r="I178" i="1"/>
  <c r="U178" i="1" s="1"/>
  <c r="H178" i="1"/>
  <c r="T178" i="1" s="1"/>
  <c r="G178" i="1"/>
  <c r="S178" i="1" s="1"/>
  <c r="F178" i="1"/>
  <c r="R178" i="1" s="1"/>
  <c r="E178" i="1"/>
  <c r="Q178" i="1" s="1"/>
  <c r="D178" i="1"/>
  <c r="C178" i="1"/>
  <c r="O178" i="1" s="1"/>
  <c r="B178" i="1"/>
  <c r="N178" i="1" s="1"/>
  <c r="A178" i="1"/>
  <c r="M177" i="1"/>
  <c r="L177" i="1"/>
  <c r="K177" i="1"/>
  <c r="W177" i="1" s="1"/>
  <c r="J177" i="1"/>
  <c r="V177" i="1" s="1"/>
  <c r="I177" i="1"/>
  <c r="U177" i="1" s="1"/>
  <c r="H177" i="1"/>
  <c r="T177" i="1" s="1"/>
  <c r="G177" i="1"/>
  <c r="S177" i="1" s="1"/>
  <c r="F177" i="1"/>
  <c r="R177" i="1" s="1"/>
  <c r="E177" i="1"/>
  <c r="Q177" i="1" s="1"/>
  <c r="D177" i="1"/>
  <c r="P177" i="1" s="1"/>
  <c r="C177" i="1"/>
  <c r="O177" i="1" s="1"/>
  <c r="B177" i="1"/>
  <c r="N177" i="1" s="1"/>
  <c r="A177" i="1"/>
  <c r="M176" i="1"/>
  <c r="L176" i="1"/>
  <c r="K176" i="1"/>
  <c r="W176" i="1" s="1"/>
  <c r="J176" i="1"/>
  <c r="V176" i="1" s="1"/>
  <c r="I176" i="1"/>
  <c r="U176" i="1" s="1"/>
  <c r="H176" i="1"/>
  <c r="T176" i="1" s="1"/>
  <c r="G176" i="1"/>
  <c r="S176" i="1" s="1"/>
  <c r="F176" i="1"/>
  <c r="R176" i="1" s="1"/>
  <c r="E176" i="1"/>
  <c r="Q176" i="1" s="1"/>
  <c r="D176" i="1"/>
  <c r="P176" i="1" s="1"/>
  <c r="C176" i="1"/>
  <c r="O176" i="1" s="1"/>
  <c r="B176" i="1"/>
  <c r="N176" i="1" s="1"/>
  <c r="A176" i="1"/>
  <c r="M175" i="1"/>
  <c r="L175" i="1"/>
  <c r="K175" i="1"/>
  <c r="W175" i="1" s="1"/>
  <c r="J175" i="1"/>
  <c r="V175" i="1" s="1"/>
  <c r="I175" i="1"/>
  <c r="U175" i="1" s="1"/>
  <c r="H175" i="1"/>
  <c r="T175" i="1" s="1"/>
  <c r="G175" i="1"/>
  <c r="S175" i="1" s="1"/>
  <c r="F175" i="1"/>
  <c r="R175" i="1" s="1"/>
  <c r="E175" i="1"/>
  <c r="Q175" i="1" s="1"/>
  <c r="D175" i="1"/>
  <c r="P175" i="1" s="1"/>
  <c r="C175" i="1"/>
  <c r="O175" i="1" s="1"/>
  <c r="B175" i="1"/>
  <c r="N175" i="1" s="1"/>
  <c r="A175" i="1"/>
  <c r="M174" i="1"/>
  <c r="L174" i="1"/>
  <c r="K174" i="1"/>
  <c r="W174" i="1" s="1"/>
  <c r="J174" i="1"/>
  <c r="V174" i="1" s="1"/>
  <c r="I174" i="1"/>
  <c r="U174" i="1" s="1"/>
  <c r="H174" i="1"/>
  <c r="T174" i="1" s="1"/>
  <c r="G174" i="1"/>
  <c r="S174" i="1" s="1"/>
  <c r="F174" i="1"/>
  <c r="R174" i="1" s="1"/>
  <c r="E174" i="1"/>
  <c r="Q174" i="1" s="1"/>
  <c r="D174" i="1"/>
  <c r="C174" i="1"/>
  <c r="O174" i="1" s="1"/>
  <c r="B174" i="1"/>
  <c r="N174" i="1" s="1"/>
  <c r="A174" i="1"/>
  <c r="M173" i="1"/>
  <c r="L173" i="1"/>
  <c r="K173" i="1"/>
  <c r="W173" i="1" s="1"/>
  <c r="J173" i="1"/>
  <c r="V173" i="1" s="1"/>
  <c r="I173" i="1"/>
  <c r="U173" i="1" s="1"/>
  <c r="H173" i="1"/>
  <c r="T173" i="1" s="1"/>
  <c r="G173" i="1"/>
  <c r="S173" i="1" s="1"/>
  <c r="F173" i="1"/>
  <c r="R173" i="1" s="1"/>
  <c r="E173" i="1"/>
  <c r="Q173" i="1" s="1"/>
  <c r="D173" i="1"/>
  <c r="P173" i="1" s="1"/>
  <c r="C173" i="1"/>
  <c r="O173" i="1" s="1"/>
  <c r="B173" i="1"/>
  <c r="N173" i="1" s="1"/>
  <c r="A173" i="1"/>
  <c r="M172" i="1"/>
  <c r="L172" i="1"/>
  <c r="K172" i="1"/>
  <c r="W172" i="1" s="1"/>
  <c r="J172" i="1"/>
  <c r="V172" i="1" s="1"/>
  <c r="I172" i="1"/>
  <c r="U172" i="1" s="1"/>
  <c r="H172" i="1"/>
  <c r="T172" i="1" s="1"/>
  <c r="G172" i="1"/>
  <c r="S172" i="1" s="1"/>
  <c r="F172" i="1"/>
  <c r="R172" i="1" s="1"/>
  <c r="E172" i="1"/>
  <c r="Q172" i="1" s="1"/>
  <c r="D172" i="1"/>
  <c r="P172" i="1" s="1"/>
  <c r="C172" i="1"/>
  <c r="O172" i="1" s="1"/>
  <c r="B172" i="1"/>
  <c r="N172" i="1" s="1"/>
  <c r="A172" i="1"/>
  <c r="M171" i="1"/>
  <c r="L171" i="1"/>
  <c r="K171" i="1"/>
  <c r="W171" i="1" s="1"/>
  <c r="J171" i="1"/>
  <c r="V171" i="1" s="1"/>
  <c r="I171" i="1"/>
  <c r="U171" i="1" s="1"/>
  <c r="H171" i="1"/>
  <c r="T171" i="1" s="1"/>
  <c r="G171" i="1"/>
  <c r="S171" i="1" s="1"/>
  <c r="F171" i="1"/>
  <c r="R171" i="1" s="1"/>
  <c r="E171" i="1"/>
  <c r="Q171" i="1" s="1"/>
  <c r="D171" i="1"/>
  <c r="P171" i="1" s="1"/>
  <c r="C171" i="1"/>
  <c r="O171" i="1" s="1"/>
  <c r="B171" i="1"/>
  <c r="N171" i="1" s="1"/>
  <c r="A171" i="1"/>
  <c r="M170" i="1"/>
  <c r="L170" i="1"/>
  <c r="K170" i="1"/>
  <c r="W170" i="1" s="1"/>
  <c r="J170" i="1"/>
  <c r="V170" i="1" s="1"/>
  <c r="I170" i="1"/>
  <c r="U170" i="1" s="1"/>
  <c r="H170" i="1"/>
  <c r="T170" i="1" s="1"/>
  <c r="G170" i="1"/>
  <c r="S170" i="1" s="1"/>
  <c r="F170" i="1"/>
  <c r="R170" i="1" s="1"/>
  <c r="E170" i="1"/>
  <c r="Q170" i="1" s="1"/>
  <c r="D170" i="1"/>
  <c r="P170" i="1" s="1"/>
  <c r="C170" i="1"/>
  <c r="O170" i="1" s="1"/>
  <c r="B170" i="1"/>
  <c r="N170" i="1" s="1"/>
  <c r="A170" i="1"/>
  <c r="M169" i="1"/>
  <c r="L169" i="1"/>
  <c r="K169" i="1"/>
  <c r="W169" i="1" s="1"/>
  <c r="J169" i="1"/>
  <c r="V169" i="1" s="1"/>
  <c r="I169" i="1"/>
  <c r="U169" i="1" s="1"/>
  <c r="H169" i="1"/>
  <c r="T169" i="1" s="1"/>
  <c r="G169" i="1"/>
  <c r="S169" i="1" s="1"/>
  <c r="F169" i="1"/>
  <c r="R169" i="1" s="1"/>
  <c r="E169" i="1"/>
  <c r="Q169" i="1" s="1"/>
  <c r="D169" i="1"/>
  <c r="P169" i="1" s="1"/>
  <c r="C169" i="1"/>
  <c r="O169" i="1" s="1"/>
  <c r="B169" i="1"/>
  <c r="N169" i="1" s="1"/>
  <c r="A169" i="1"/>
  <c r="M168" i="1"/>
  <c r="L168" i="1"/>
  <c r="K168" i="1"/>
  <c r="W168" i="1" s="1"/>
  <c r="J168" i="1"/>
  <c r="V168" i="1" s="1"/>
  <c r="I168" i="1"/>
  <c r="U168" i="1" s="1"/>
  <c r="H168" i="1"/>
  <c r="T168" i="1" s="1"/>
  <c r="G168" i="1"/>
  <c r="S168" i="1" s="1"/>
  <c r="F168" i="1"/>
  <c r="R168" i="1" s="1"/>
  <c r="E168" i="1"/>
  <c r="Q168" i="1" s="1"/>
  <c r="D168" i="1"/>
  <c r="P168" i="1" s="1"/>
  <c r="C168" i="1"/>
  <c r="O168" i="1" s="1"/>
  <c r="B168" i="1"/>
  <c r="N168" i="1" s="1"/>
  <c r="A168" i="1"/>
  <c r="M167" i="1"/>
  <c r="L167" i="1"/>
  <c r="K167" i="1"/>
  <c r="W167" i="1" s="1"/>
  <c r="J167" i="1"/>
  <c r="V167" i="1" s="1"/>
  <c r="I167" i="1"/>
  <c r="U167" i="1" s="1"/>
  <c r="H167" i="1"/>
  <c r="T167" i="1" s="1"/>
  <c r="G167" i="1"/>
  <c r="S167" i="1" s="1"/>
  <c r="F167" i="1"/>
  <c r="R167" i="1" s="1"/>
  <c r="E167" i="1"/>
  <c r="Q167" i="1" s="1"/>
  <c r="D167" i="1"/>
  <c r="P167" i="1" s="1"/>
  <c r="C167" i="1"/>
  <c r="O167" i="1" s="1"/>
  <c r="B167" i="1"/>
  <c r="N167" i="1" s="1"/>
  <c r="A167" i="1"/>
  <c r="M166" i="1"/>
  <c r="L166" i="1"/>
  <c r="K166" i="1"/>
  <c r="W166" i="1" s="1"/>
  <c r="J166" i="1"/>
  <c r="V166" i="1" s="1"/>
  <c r="I166" i="1"/>
  <c r="U166" i="1" s="1"/>
  <c r="H166" i="1"/>
  <c r="T166" i="1" s="1"/>
  <c r="G166" i="1"/>
  <c r="S166" i="1" s="1"/>
  <c r="F166" i="1"/>
  <c r="R166" i="1" s="1"/>
  <c r="E166" i="1"/>
  <c r="Q166" i="1" s="1"/>
  <c r="D166" i="1"/>
  <c r="C166" i="1"/>
  <c r="O166" i="1" s="1"/>
  <c r="B166" i="1"/>
  <c r="N166" i="1" s="1"/>
  <c r="A166" i="1"/>
  <c r="M165" i="1"/>
  <c r="L165" i="1"/>
  <c r="K165" i="1"/>
  <c r="W165" i="1" s="1"/>
  <c r="J165" i="1"/>
  <c r="V165" i="1" s="1"/>
  <c r="I165" i="1"/>
  <c r="U165" i="1" s="1"/>
  <c r="H165" i="1"/>
  <c r="T165" i="1" s="1"/>
  <c r="G165" i="1"/>
  <c r="S165" i="1" s="1"/>
  <c r="F165" i="1"/>
  <c r="R165" i="1" s="1"/>
  <c r="E165" i="1"/>
  <c r="Q165" i="1" s="1"/>
  <c r="D165" i="1"/>
  <c r="P165" i="1" s="1"/>
  <c r="C165" i="1"/>
  <c r="O165" i="1" s="1"/>
  <c r="B165" i="1"/>
  <c r="N165" i="1" s="1"/>
  <c r="A165" i="1"/>
  <c r="M164" i="1"/>
  <c r="L164" i="1"/>
  <c r="K164" i="1"/>
  <c r="W164" i="1" s="1"/>
  <c r="J164" i="1"/>
  <c r="V164" i="1" s="1"/>
  <c r="I164" i="1"/>
  <c r="U164" i="1" s="1"/>
  <c r="H164" i="1"/>
  <c r="T164" i="1" s="1"/>
  <c r="G164" i="1"/>
  <c r="S164" i="1" s="1"/>
  <c r="F164" i="1"/>
  <c r="R164" i="1" s="1"/>
  <c r="E164" i="1"/>
  <c r="Q164" i="1" s="1"/>
  <c r="D164" i="1"/>
  <c r="P164" i="1" s="1"/>
  <c r="C164" i="1"/>
  <c r="O164" i="1" s="1"/>
  <c r="B164" i="1"/>
  <c r="N164" i="1" s="1"/>
  <c r="A164" i="1"/>
  <c r="M163" i="1"/>
  <c r="L163" i="1"/>
  <c r="K163" i="1"/>
  <c r="W163" i="1" s="1"/>
  <c r="J163" i="1"/>
  <c r="V163" i="1" s="1"/>
  <c r="I163" i="1"/>
  <c r="U163" i="1" s="1"/>
  <c r="H163" i="1"/>
  <c r="T163" i="1" s="1"/>
  <c r="G163" i="1"/>
  <c r="S163" i="1" s="1"/>
  <c r="F163" i="1"/>
  <c r="R163" i="1" s="1"/>
  <c r="E163" i="1"/>
  <c r="Q163" i="1" s="1"/>
  <c r="D163" i="1"/>
  <c r="P163" i="1" s="1"/>
  <c r="C163" i="1"/>
  <c r="O163" i="1" s="1"/>
  <c r="B163" i="1"/>
  <c r="N163" i="1" s="1"/>
  <c r="A163" i="1"/>
  <c r="M162" i="1"/>
  <c r="L162" i="1"/>
  <c r="K162" i="1"/>
  <c r="W162" i="1" s="1"/>
  <c r="J162" i="1"/>
  <c r="V162" i="1" s="1"/>
  <c r="I162" i="1"/>
  <c r="U162" i="1" s="1"/>
  <c r="H162" i="1"/>
  <c r="T162" i="1" s="1"/>
  <c r="G162" i="1"/>
  <c r="S162" i="1" s="1"/>
  <c r="F162" i="1"/>
  <c r="R162" i="1" s="1"/>
  <c r="E162" i="1"/>
  <c r="Q162" i="1" s="1"/>
  <c r="D162" i="1"/>
  <c r="P162" i="1" s="1"/>
  <c r="C162" i="1"/>
  <c r="O162" i="1" s="1"/>
  <c r="B162" i="1"/>
  <c r="N162" i="1" s="1"/>
  <c r="A162" i="1"/>
  <c r="M161" i="1"/>
  <c r="L161" i="1"/>
  <c r="K161" i="1"/>
  <c r="W161" i="1" s="1"/>
  <c r="J161" i="1"/>
  <c r="V161" i="1" s="1"/>
  <c r="I161" i="1"/>
  <c r="U161" i="1" s="1"/>
  <c r="H161" i="1"/>
  <c r="T161" i="1" s="1"/>
  <c r="G161" i="1"/>
  <c r="S161" i="1" s="1"/>
  <c r="F161" i="1"/>
  <c r="R161" i="1" s="1"/>
  <c r="E161" i="1"/>
  <c r="Q161" i="1" s="1"/>
  <c r="D161" i="1"/>
  <c r="P161" i="1" s="1"/>
  <c r="C161" i="1"/>
  <c r="O161" i="1" s="1"/>
  <c r="B161" i="1"/>
  <c r="N161" i="1" s="1"/>
  <c r="A161" i="1"/>
  <c r="M160" i="1"/>
  <c r="L160" i="1"/>
  <c r="K160" i="1"/>
  <c r="W160" i="1" s="1"/>
  <c r="J160" i="1"/>
  <c r="V160" i="1" s="1"/>
  <c r="I160" i="1"/>
  <c r="U160" i="1" s="1"/>
  <c r="H160" i="1"/>
  <c r="T160" i="1" s="1"/>
  <c r="G160" i="1"/>
  <c r="S160" i="1" s="1"/>
  <c r="F160" i="1"/>
  <c r="R160" i="1" s="1"/>
  <c r="E160" i="1"/>
  <c r="Q160" i="1" s="1"/>
  <c r="D160" i="1"/>
  <c r="P160" i="1" s="1"/>
  <c r="C160" i="1"/>
  <c r="O160" i="1" s="1"/>
  <c r="B160" i="1"/>
  <c r="N160" i="1" s="1"/>
  <c r="A160" i="1"/>
  <c r="M159" i="1"/>
  <c r="L159" i="1"/>
  <c r="K159" i="1"/>
  <c r="J159" i="1"/>
  <c r="V159" i="1" s="1"/>
  <c r="I159" i="1"/>
  <c r="U159" i="1" s="1"/>
  <c r="H159" i="1"/>
  <c r="T159" i="1" s="1"/>
  <c r="G159" i="1"/>
  <c r="S159" i="1" s="1"/>
  <c r="F159" i="1"/>
  <c r="R159" i="1" s="1"/>
  <c r="E159" i="1"/>
  <c r="Q159" i="1" s="1"/>
  <c r="D159" i="1"/>
  <c r="P159" i="1" s="1"/>
  <c r="C159" i="1"/>
  <c r="O159" i="1" s="1"/>
  <c r="B159" i="1"/>
  <c r="N159" i="1" s="1"/>
  <c r="A159" i="1"/>
  <c r="M158" i="1"/>
  <c r="L158" i="1"/>
  <c r="K158" i="1"/>
  <c r="W158" i="1" s="1"/>
  <c r="J158" i="1"/>
  <c r="V158" i="1" s="1"/>
  <c r="I158" i="1"/>
  <c r="U158" i="1" s="1"/>
  <c r="H158" i="1"/>
  <c r="T158" i="1" s="1"/>
  <c r="G158" i="1"/>
  <c r="S158" i="1" s="1"/>
  <c r="F158" i="1"/>
  <c r="R158" i="1" s="1"/>
  <c r="E158" i="1"/>
  <c r="Q158" i="1" s="1"/>
  <c r="D158" i="1"/>
  <c r="P158" i="1" s="1"/>
  <c r="C158" i="1"/>
  <c r="O158" i="1" s="1"/>
  <c r="B158" i="1"/>
  <c r="N158" i="1" s="1"/>
  <c r="A158" i="1"/>
  <c r="M157" i="1"/>
  <c r="L157" i="1"/>
  <c r="K157" i="1"/>
  <c r="W157" i="1" s="1"/>
  <c r="J157" i="1"/>
  <c r="V157" i="1" s="1"/>
  <c r="I157" i="1"/>
  <c r="U157" i="1" s="1"/>
  <c r="H157" i="1"/>
  <c r="T157" i="1" s="1"/>
  <c r="G157" i="1"/>
  <c r="S157" i="1" s="1"/>
  <c r="F157" i="1"/>
  <c r="R157" i="1" s="1"/>
  <c r="E157" i="1"/>
  <c r="Q157" i="1" s="1"/>
  <c r="D157" i="1"/>
  <c r="P157" i="1" s="1"/>
  <c r="C157" i="1"/>
  <c r="O157" i="1" s="1"/>
  <c r="B157" i="1"/>
  <c r="N157" i="1" s="1"/>
  <c r="A157" i="1"/>
  <c r="M156" i="1"/>
  <c r="L156" i="1"/>
  <c r="K156" i="1"/>
  <c r="W156" i="1" s="1"/>
  <c r="J156" i="1"/>
  <c r="V156" i="1" s="1"/>
  <c r="I156" i="1"/>
  <c r="U156" i="1" s="1"/>
  <c r="H156" i="1"/>
  <c r="T156" i="1" s="1"/>
  <c r="G156" i="1"/>
  <c r="S156" i="1" s="1"/>
  <c r="F156" i="1"/>
  <c r="R156" i="1" s="1"/>
  <c r="E156" i="1"/>
  <c r="Q156" i="1" s="1"/>
  <c r="D156" i="1"/>
  <c r="P156" i="1" s="1"/>
  <c r="C156" i="1"/>
  <c r="O156" i="1" s="1"/>
  <c r="B156" i="1"/>
  <c r="A156" i="1"/>
  <c r="M155" i="1"/>
  <c r="L155" i="1"/>
  <c r="K155" i="1"/>
  <c r="W155" i="1" s="1"/>
  <c r="J155" i="1"/>
  <c r="V155" i="1" s="1"/>
  <c r="I155" i="1"/>
  <c r="U155" i="1" s="1"/>
  <c r="H155" i="1"/>
  <c r="T155" i="1" s="1"/>
  <c r="G155" i="1"/>
  <c r="S155" i="1" s="1"/>
  <c r="F155" i="1"/>
  <c r="R155" i="1" s="1"/>
  <c r="E155" i="1"/>
  <c r="Q155" i="1" s="1"/>
  <c r="D155" i="1"/>
  <c r="P155" i="1" s="1"/>
  <c r="C155" i="1"/>
  <c r="B155" i="1"/>
  <c r="A155" i="1"/>
  <c r="M154" i="1"/>
  <c r="L154" i="1"/>
  <c r="K154" i="1"/>
  <c r="W154" i="1" s="1"/>
  <c r="J154" i="1"/>
  <c r="V154" i="1" s="1"/>
  <c r="I154" i="1"/>
  <c r="U154" i="1" s="1"/>
  <c r="H154" i="1"/>
  <c r="T154" i="1" s="1"/>
  <c r="G154" i="1"/>
  <c r="S154" i="1" s="1"/>
  <c r="F154" i="1"/>
  <c r="R154" i="1" s="1"/>
  <c r="E154" i="1"/>
  <c r="Q154" i="1" s="1"/>
  <c r="D154" i="1"/>
  <c r="C154" i="1"/>
  <c r="O154" i="1" s="1"/>
  <c r="B154" i="1"/>
  <c r="N154" i="1" s="1"/>
  <c r="A154" i="1"/>
  <c r="M153" i="1"/>
  <c r="L153" i="1"/>
  <c r="K153" i="1"/>
  <c r="W153" i="1" s="1"/>
  <c r="J153" i="1"/>
  <c r="V153" i="1" s="1"/>
  <c r="I153" i="1"/>
  <c r="U153" i="1" s="1"/>
  <c r="H153" i="1"/>
  <c r="T153" i="1" s="1"/>
  <c r="G153" i="1"/>
  <c r="S153" i="1" s="1"/>
  <c r="F153" i="1"/>
  <c r="R153" i="1" s="1"/>
  <c r="E153" i="1"/>
  <c r="Q153" i="1" s="1"/>
  <c r="D153" i="1"/>
  <c r="P153" i="1" s="1"/>
  <c r="C153" i="1"/>
  <c r="O153" i="1" s="1"/>
  <c r="B153" i="1"/>
  <c r="N153" i="1" s="1"/>
  <c r="A153" i="1"/>
  <c r="M152" i="1"/>
  <c r="L152" i="1"/>
  <c r="K152" i="1"/>
  <c r="W152" i="1" s="1"/>
  <c r="J152" i="1"/>
  <c r="V152" i="1" s="1"/>
  <c r="I152" i="1"/>
  <c r="U152" i="1" s="1"/>
  <c r="H152" i="1"/>
  <c r="T152" i="1" s="1"/>
  <c r="G152" i="1"/>
  <c r="S152" i="1" s="1"/>
  <c r="F152" i="1"/>
  <c r="R152" i="1" s="1"/>
  <c r="E152" i="1"/>
  <c r="Q152" i="1" s="1"/>
  <c r="D152" i="1"/>
  <c r="P152" i="1" s="1"/>
  <c r="C152" i="1"/>
  <c r="O152" i="1" s="1"/>
  <c r="B152" i="1"/>
  <c r="N152" i="1" s="1"/>
  <c r="A152" i="1"/>
  <c r="M151" i="1"/>
  <c r="L151" i="1"/>
  <c r="K151" i="1"/>
  <c r="W151" i="1" s="1"/>
  <c r="J151" i="1"/>
  <c r="V151" i="1" s="1"/>
  <c r="I151" i="1"/>
  <c r="U151" i="1" s="1"/>
  <c r="H151" i="1"/>
  <c r="T151" i="1" s="1"/>
  <c r="G151" i="1"/>
  <c r="S151" i="1" s="1"/>
  <c r="F151" i="1"/>
  <c r="R151" i="1" s="1"/>
  <c r="E151" i="1"/>
  <c r="Q151" i="1" s="1"/>
  <c r="D151" i="1"/>
  <c r="P151" i="1" s="1"/>
  <c r="C151" i="1"/>
  <c r="O151" i="1" s="1"/>
  <c r="B151" i="1"/>
  <c r="N151" i="1" s="1"/>
  <c r="A151" i="1"/>
  <c r="M150" i="1"/>
  <c r="L150" i="1"/>
  <c r="K150" i="1"/>
  <c r="W150" i="1" s="1"/>
  <c r="J150" i="1"/>
  <c r="V150" i="1" s="1"/>
  <c r="I150" i="1"/>
  <c r="U150" i="1" s="1"/>
  <c r="H150" i="1"/>
  <c r="T150" i="1" s="1"/>
  <c r="G150" i="1"/>
  <c r="S150" i="1" s="1"/>
  <c r="F150" i="1"/>
  <c r="R150" i="1" s="1"/>
  <c r="E150" i="1"/>
  <c r="Q150" i="1" s="1"/>
  <c r="D150" i="1"/>
  <c r="P150" i="1" s="1"/>
  <c r="C150" i="1"/>
  <c r="O150" i="1" s="1"/>
  <c r="B150" i="1"/>
  <c r="N150" i="1" s="1"/>
  <c r="A150" i="1"/>
  <c r="M149" i="1"/>
  <c r="L149" i="1"/>
  <c r="K149" i="1"/>
  <c r="W149" i="1" s="1"/>
  <c r="J149" i="1"/>
  <c r="V149" i="1" s="1"/>
  <c r="I149" i="1"/>
  <c r="U149" i="1" s="1"/>
  <c r="H149" i="1"/>
  <c r="T149" i="1" s="1"/>
  <c r="G149" i="1"/>
  <c r="S149" i="1" s="1"/>
  <c r="F149" i="1"/>
  <c r="R149" i="1" s="1"/>
  <c r="E149" i="1"/>
  <c r="Q149" i="1" s="1"/>
  <c r="D149" i="1"/>
  <c r="P149" i="1" s="1"/>
  <c r="C149" i="1"/>
  <c r="O149" i="1" s="1"/>
  <c r="B149" i="1"/>
  <c r="N149" i="1" s="1"/>
  <c r="A149" i="1"/>
  <c r="M148" i="1"/>
  <c r="L148" i="1"/>
  <c r="K148" i="1"/>
  <c r="W148" i="1" s="1"/>
  <c r="J148" i="1"/>
  <c r="V148" i="1" s="1"/>
  <c r="I148" i="1"/>
  <c r="U148" i="1" s="1"/>
  <c r="H148" i="1"/>
  <c r="T148" i="1" s="1"/>
  <c r="G148" i="1"/>
  <c r="S148" i="1" s="1"/>
  <c r="F148" i="1"/>
  <c r="R148" i="1" s="1"/>
  <c r="E148" i="1"/>
  <c r="Q148" i="1" s="1"/>
  <c r="D148" i="1"/>
  <c r="P148" i="1" s="1"/>
  <c r="C148" i="1"/>
  <c r="O148" i="1" s="1"/>
  <c r="B148" i="1"/>
  <c r="N148" i="1" s="1"/>
  <c r="A148" i="1"/>
  <c r="M147" i="1"/>
  <c r="L147" i="1"/>
  <c r="K147" i="1"/>
  <c r="W147" i="1" s="1"/>
  <c r="J147" i="1"/>
  <c r="V147" i="1" s="1"/>
  <c r="I147" i="1"/>
  <c r="U147" i="1" s="1"/>
  <c r="H147" i="1"/>
  <c r="T147" i="1" s="1"/>
  <c r="G147" i="1"/>
  <c r="S147" i="1" s="1"/>
  <c r="F147" i="1"/>
  <c r="R147" i="1" s="1"/>
  <c r="E147" i="1"/>
  <c r="Q147" i="1" s="1"/>
  <c r="D147" i="1"/>
  <c r="P147" i="1" s="1"/>
  <c r="C147" i="1"/>
  <c r="O147" i="1" s="1"/>
  <c r="B147" i="1"/>
  <c r="N147" i="1" s="1"/>
  <c r="A147" i="1"/>
  <c r="M146" i="1"/>
  <c r="L146" i="1"/>
  <c r="K146" i="1"/>
  <c r="W146" i="1" s="1"/>
  <c r="J146" i="1"/>
  <c r="V146" i="1" s="1"/>
  <c r="I146" i="1"/>
  <c r="U146" i="1" s="1"/>
  <c r="H146" i="1"/>
  <c r="T146" i="1" s="1"/>
  <c r="G146" i="1"/>
  <c r="S146" i="1" s="1"/>
  <c r="F146" i="1"/>
  <c r="R146" i="1" s="1"/>
  <c r="E146" i="1"/>
  <c r="Q146" i="1" s="1"/>
  <c r="D146" i="1"/>
  <c r="P146" i="1" s="1"/>
  <c r="C146" i="1"/>
  <c r="O146" i="1" s="1"/>
  <c r="B146" i="1"/>
  <c r="N146" i="1" s="1"/>
  <c r="A146" i="1"/>
  <c r="M145" i="1"/>
  <c r="L145" i="1"/>
  <c r="K145" i="1"/>
  <c r="W145" i="1" s="1"/>
  <c r="J145" i="1"/>
  <c r="V145" i="1" s="1"/>
  <c r="I145" i="1"/>
  <c r="U145" i="1" s="1"/>
  <c r="H145" i="1"/>
  <c r="T145" i="1" s="1"/>
  <c r="G145" i="1"/>
  <c r="S145" i="1" s="1"/>
  <c r="F145" i="1"/>
  <c r="R145" i="1" s="1"/>
  <c r="E145" i="1"/>
  <c r="Q145" i="1" s="1"/>
  <c r="D145" i="1"/>
  <c r="P145" i="1" s="1"/>
  <c r="C145" i="1"/>
  <c r="O145" i="1" s="1"/>
  <c r="B145" i="1"/>
  <c r="N145" i="1" s="1"/>
  <c r="A145" i="1"/>
  <c r="M144" i="1"/>
  <c r="L144" i="1"/>
  <c r="K144" i="1"/>
  <c r="W144" i="1" s="1"/>
  <c r="J144" i="1"/>
  <c r="V144" i="1" s="1"/>
  <c r="I144" i="1"/>
  <c r="U144" i="1" s="1"/>
  <c r="H144" i="1"/>
  <c r="T144" i="1" s="1"/>
  <c r="G144" i="1"/>
  <c r="S144" i="1" s="1"/>
  <c r="F144" i="1"/>
  <c r="R144" i="1" s="1"/>
  <c r="E144" i="1"/>
  <c r="Q144" i="1" s="1"/>
  <c r="D144" i="1"/>
  <c r="P144" i="1" s="1"/>
  <c r="C144" i="1"/>
  <c r="O144" i="1" s="1"/>
  <c r="B144" i="1"/>
  <c r="N144" i="1" s="1"/>
  <c r="A144" i="1"/>
  <c r="M143" i="1"/>
  <c r="L143" i="1"/>
  <c r="K143" i="1"/>
  <c r="W143" i="1" s="1"/>
  <c r="J143" i="1"/>
  <c r="V143" i="1" s="1"/>
  <c r="I143" i="1"/>
  <c r="U143" i="1" s="1"/>
  <c r="H143" i="1"/>
  <c r="T143" i="1" s="1"/>
  <c r="G143" i="1"/>
  <c r="S143" i="1" s="1"/>
  <c r="F143" i="1"/>
  <c r="R143" i="1" s="1"/>
  <c r="E143" i="1"/>
  <c r="Q143" i="1" s="1"/>
  <c r="D143" i="1"/>
  <c r="P143" i="1" s="1"/>
  <c r="C143" i="1"/>
  <c r="O143" i="1" s="1"/>
  <c r="B143" i="1"/>
  <c r="N143" i="1" s="1"/>
  <c r="A143" i="1"/>
  <c r="M142" i="1"/>
  <c r="L142" i="1"/>
  <c r="K142" i="1"/>
  <c r="W142" i="1" s="1"/>
  <c r="J142" i="1"/>
  <c r="V142" i="1" s="1"/>
  <c r="I142" i="1"/>
  <c r="U142" i="1" s="1"/>
  <c r="H142" i="1"/>
  <c r="T142" i="1" s="1"/>
  <c r="G142" i="1"/>
  <c r="S142" i="1" s="1"/>
  <c r="F142" i="1"/>
  <c r="R142" i="1" s="1"/>
  <c r="E142" i="1"/>
  <c r="Q142" i="1" s="1"/>
  <c r="D142" i="1"/>
  <c r="P142" i="1" s="1"/>
  <c r="C142" i="1"/>
  <c r="O142" i="1" s="1"/>
  <c r="B142" i="1"/>
  <c r="N142" i="1" s="1"/>
  <c r="A142" i="1"/>
  <c r="M141" i="1"/>
  <c r="L141" i="1"/>
  <c r="K141" i="1"/>
  <c r="W141" i="1" s="1"/>
  <c r="J141" i="1"/>
  <c r="V141" i="1" s="1"/>
  <c r="I141" i="1"/>
  <c r="U141" i="1" s="1"/>
  <c r="H141" i="1"/>
  <c r="T141" i="1" s="1"/>
  <c r="G141" i="1"/>
  <c r="S141" i="1" s="1"/>
  <c r="F141" i="1"/>
  <c r="R141" i="1" s="1"/>
  <c r="E141" i="1"/>
  <c r="Q141" i="1" s="1"/>
  <c r="D141" i="1"/>
  <c r="P141" i="1" s="1"/>
  <c r="C141" i="1"/>
  <c r="O141" i="1" s="1"/>
  <c r="B141" i="1"/>
  <c r="N141" i="1" s="1"/>
  <c r="A141" i="1"/>
  <c r="M140" i="1"/>
  <c r="L140" i="1"/>
  <c r="K140" i="1"/>
  <c r="W140" i="1" s="1"/>
  <c r="J140" i="1"/>
  <c r="V140" i="1" s="1"/>
  <c r="I140" i="1"/>
  <c r="U140" i="1" s="1"/>
  <c r="H140" i="1"/>
  <c r="T140" i="1" s="1"/>
  <c r="G140" i="1"/>
  <c r="S140" i="1" s="1"/>
  <c r="F140" i="1"/>
  <c r="R140" i="1" s="1"/>
  <c r="E140" i="1"/>
  <c r="Q140" i="1" s="1"/>
  <c r="D140" i="1"/>
  <c r="P140" i="1" s="1"/>
  <c r="C140" i="1"/>
  <c r="O140" i="1" s="1"/>
  <c r="B140" i="1"/>
  <c r="N140" i="1" s="1"/>
  <c r="A140" i="1"/>
  <c r="M139" i="1"/>
  <c r="L139" i="1"/>
  <c r="K139" i="1"/>
  <c r="W139" i="1" s="1"/>
  <c r="J139" i="1"/>
  <c r="V139" i="1" s="1"/>
  <c r="I139" i="1"/>
  <c r="U139" i="1" s="1"/>
  <c r="H139" i="1"/>
  <c r="T139" i="1" s="1"/>
  <c r="G139" i="1"/>
  <c r="S139" i="1" s="1"/>
  <c r="F139" i="1"/>
  <c r="R139" i="1" s="1"/>
  <c r="E139" i="1"/>
  <c r="Q139" i="1" s="1"/>
  <c r="D139" i="1"/>
  <c r="P139" i="1" s="1"/>
  <c r="C139" i="1"/>
  <c r="O139" i="1" s="1"/>
  <c r="B139" i="1"/>
  <c r="N139" i="1" s="1"/>
  <c r="A139" i="1"/>
  <c r="M138" i="1"/>
  <c r="L138" i="1"/>
  <c r="K138" i="1"/>
  <c r="W138" i="1" s="1"/>
  <c r="J138" i="1"/>
  <c r="V138" i="1" s="1"/>
  <c r="I138" i="1"/>
  <c r="U138" i="1" s="1"/>
  <c r="H138" i="1"/>
  <c r="G138" i="1"/>
  <c r="F138" i="1"/>
  <c r="R138" i="1" s="1"/>
  <c r="E138" i="1"/>
  <c r="Q138" i="1" s="1"/>
  <c r="D138" i="1"/>
  <c r="P138" i="1" s="1"/>
  <c r="C138" i="1"/>
  <c r="O138" i="1" s="1"/>
  <c r="B138" i="1"/>
  <c r="N138" i="1" s="1"/>
  <c r="A138" i="1"/>
  <c r="M137" i="1"/>
  <c r="L137" i="1"/>
  <c r="K137" i="1"/>
  <c r="W137" i="1" s="1"/>
  <c r="J137" i="1"/>
  <c r="V137" i="1" s="1"/>
  <c r="I137" i="1"/>
  <c r="H137" i="1"/>
  <c r="T137" i="1" s="1"/>
  <c r="G137" i="1"/>
  <c r="S137" i="1" s="1"/>
  <c r="F137" i="1"/>
  <c r="R137" i="1" s="1"/>
  <c r="E137" i="1"/>
  <c r="Q137" i="1" s="1"/>
  <c r="D137" i="1"/>
  <c r="P137" i="1" s="1"/>
  <c r="C137" i="1"/>
  <c r="O137" i="1" s="1"/>
  <c r="B137" i="1"/>
  <c r="N137" i="1" s="1"/>
  <c r="A137" i="1"/>
  <c r="M136" i="1"/>
  <c r="L136" i="1"/>
  <c r="K136" i="1"/>
  <c r="W136" i="1" s="1"/>
  <c r="J136" i="1"/>
  <c r="I136" i="1"/>
  <c r="U136" i="1" s="1"/>
  <c r="H136" i="1"/>
  <c r="T136" i="1" s="1"/>
  <c r="G136" i="1"/>
  <c r="S136" i="1" s="1"/>
  <c r="F136" i="1"/>
  <c r="R136" i="1" s="1"/>
  <c r="E136" i="1"/>
  <c r="Q136" i="1" s="1"/>
  <c r="D136" i="1"/>
  <c r="P136" i="1" s="1"/>
  <c r="C136" i="1"/>
  <c r="O136" i="1" s="1"/>
  <c r="B136" i="1"/>
  <c r="N136" i="1" s="1"/>
  <c r="A136" i="1"/>
  <c r="M135" i="1"/>
  <c r="L135" i="1"/>
  <c r="K135" i="1"/>
  <c r="W135" i="1" s="1"/>
  <c r="J135" i="1"/>
  <c r="V135" i="1" s="1"/>
  <c r="I135" i="1"/>
  <c r="U135" i="1" s="1"/>
  <c r="H135" i="1"/>
  <c r="T135" i="1" s="1"/>
  <c r="G135" i="1"/>
  <c r="S135" i="1" s="1"/>
  <c r="F135" i="1"/>
  <c r="R135" i="1" s="1"/>
  <c r="E135" i="1"/>
  <c r="Q135" i="1" s="1"/>
  <c r="D135" i="1"/>
  <c r="P135" i="1" s="1"/>
  <c r="C135" i="1"/>
  <c r="O135" i="1" s="1"/>
  <c r="B135" i="1"/>
  <c r="N135" i="1" s="1"/>
  <c r="A135" i="1"/>
  <c r="M134" i="1"/>
  <c r="L134" i="1"/>
  <c r="K134" i="1"/>
  <c r="W134" i="1" s="1"/>
  <c r="J134" i="1"/>
  <c r="V134" i="1" s="1"/>
  <c r="I134" i="1"/>
  <c r="U134" i="1" s="1"/>
  <c r="H134" i="1"/>
  <c r="T134" i="1" s="1"/>
  <c r="G134" i="1"/>
  <c r="S134" i="1" s="1"/>
  <c r="F134" i="1"/>
  <c r="R134" i="1" s="1"/>
  <c r="E134" i="1"/>
  <c r="Q134" i="1" s="1"/>
  <c r="D134" i="1"/>
  <c r="P134" i="1" s="1"/>
  <c r="C134" i="1"/>
  <c r="O134" i="1" s="1"/>
  <c r="B134" i="1"/>
  <c r="N134" i="1" s="1"/>
  <c r="A134" i="1"/>
  <c r="M133" i="1"/>
  <c r="L133" i="1"/>
  <c r="K133" i="1"/>
  <c r="W133" i="1" s="1"/>
  <c r="J133" i="1"/>
  <c r="V133" i="1" s="1"/>
  <c r="I133" i="1"/>
  <c r="U133" i="1" s="1"/>
  <c r="H133" i="1"/>
  <c r="T133" i="1" s="1"/>
  <c r="G133" i="1"/>
  <c r="S133" i="1" s="1"/>
  <c r="F133" i="1"/>
  <c r="R133" i="1" s="1"/>
  <c r="E133" i="1"/>
  <c r="Q133" i="1" s="1"/>
  <c r="D133" i="1"/>
  <c r="P133" i="1" s="1"/>
  <c r="C133" i="1"/>
  <c r="O133" i="1" s="1"/>
  <c r="B133" i="1"/>
  <c r="N133" i="1" s="1"/>
  <c r="A133" i="1"/>
  <c r="M132" i="1"/>
  <c r="L132" i="1"/>
  <c r="K132" i="1"/>
  <c r="W132" i="1" s="1"/>
  <c r="J132" i="1"/>
  <c r="V132" i="1" s="1"/>
  <c r="I132" i="1"/>
  <c r="U132" i="1" s="1"/>
  <c r="H132" i="1"/>
  <c r="T132" i="1" s="1"/>
  <c r="G132" i="1"/>
  <c r="S132" i="1" s="1"/>
  <c r="F132" i="1"/>
  <c r="R132" i="1" s="1"/>
  <c r="E132" i="1"/>
  <c r="Q132" i="1" s="1"/>
  <c r="D132" i="1"/>
  <c r="P132" i="1" s="1"/>
  <c r="C132" i="1"/>
  <c r="O132" i="1" s="1"/>
  <c r="B132" i="1"/>
  <c r="N132" i="1" s="1"/>
  <c r="A132" i="1"/>
  <c r="M131" i="1"/>
  <c r="L131" i="1"/>
  <c r="K131" i="1"/>
  <c r="W131" i="1" s="1"/>
  <c r="J131" i="1"/>
  <c r="V131" i="1" s="1"/>
  <c r="I131" i="1"/>
  <c r="U131" i="1" s="1"/>
  <c r="H131" i="1"/>
  <c r="T131" i="1" s="1"/>
  <c r="G131" i="1"/>
  <c r="S131" i="1" s="1"/>
  <c r="F131" i="1"/>
  <c r="R131" i="1" s="1"/>
  <c r="E131" i="1"/>
  <c r="Q131" i="1" s="1"/>
  <c r="D131" i="1"/>
  <c r="P131" i="1" s="1"/>
  <c r="C131" i="1"/>
  <c r="O131" i="1" s="1"/>
  <c r="B131" i="1"/>
  <c r="N131" i="1" s="1"/>
  <c r="A131" i="1"/>
  <c r="M130" i="1"/>
  <c r="L130" i="1"/>
  <c r="K130" i="1"/>
  <c r="W130" i="1" s="1"/>
  <c r="J130" i="1"/>
  <c r="V130" i="1" s="1"/>
  <c r="I130" i="1"/>
  <c r="U130" i="1" s="1"/>
  <c r="H130" i="1"/>
  <c r="T130" i="1" s="1"/>
  <c r="G130" i="1"/>
  <c r="S130" i="1" s="1"/>
  <c r="F130" i="1"/>
  <c r="R130" i="1" s="1"/>
  <c r="E130" i="1"/>
  <c r="Q130" i="1" s="1"/>
  <c r="D130" i="1"/>
  <c r="P130" i="1" s="1"/>
  <c r="C130" i="1"/>
  <c r="O130" i="1" s="1"/>
  <c r="B130" i="1"/>
  <c r="N130" i="1" s="1"/>
  <c r="A130" i="1"/>
  <c r="M129" i="1"/>
  <c r="L129" i="1"/>
  <c r="K129" i="1"/>
  <c r="W129" i="1" s="1"/>
  <c r="J129" i="1"/>
  <c r="V129" i="1" s="1"/>
  <c r="I129" i="1"/>
  <c r="U129" i="1" s="1"/>
  <c r="H129" i="1"/>
  <c r="T129" i="1" s="1"/>
  <c r="G129" i="1"/>
  <c r="S129" i="1" s="1"/>
  <c r="F129" i="1"/>
  <c r="R129" i="1" s="1"/>
  <c r="E129" i="1"/>
  <c r="D129" i="1"/>
  <c r="P129" i="1" s="1"/>
  <c r="C129" i="1"/>
  <c r="O129" i="1" s="1"/>
  <c r="B129" i="1"/>
  <c r="N129" i="1" s="1"/>
  <c r="A129" i="1"/>
  <c r="M128" i="1"/>
  <c r="L128" i="1"/>
  <c r="K128" i="1"/>
  <c r="W128" i="1" s="1"/>
  <c r="J128" i="1"/>
  <c r="V128" i="1" s="1"/>
  <c r="I128" i="1"/>
  <c r="U128" i="1" s="1"/>
  <c r="H128" i="1"/>
  <c r="T128" i="1" s="1"/>
  <c r="G128" i="1"/>
  <c r="S128" i="1" s="1"/>
  <c r="F128" i="1"/>
  <c r="E128" i="1"/>
  <c r="Q128" i="1" s="1"/>
  <c r="D128" i="1"/>
  <c r="P128" i="1" s="1"/>
  <c r="C128" i="1"/>
  <c r="O128" i="1" s="1"/>
  <c r="B128" i="1"/>
  <c r="N128" i="1" s="1"/>
  <c r="A128" i="1"/>
  <c r="M127" i="1"/>
  <c r="L127" i="1"/>
  <c r="K127" i="1"/>
  <c r="W127" i="1" s="1"/>
  <c r="J127" i="1"/>
  <c r="V127" i="1" s="1"/>
  <c r="I127" i="1"/>
  <c r="U127" i="1" s="1"/>
  <c r="H127" i="1"/>
  <c r="T127" i="1" s="1"/>
  <c r="G127" i="1"/>
  <c r="S127" i="1" s="1"/>
  <c r="F127" i="1"/>
  <c r="R127" i="1" s="1"/>
  <c r="E127" i="1"/>
  <c r="Q127" i="1" s="1"/>
  <c r="D127" i="1"/>
  <c r="P127" i="1" s="1"/>
  <c r="C127" i="1"/>
  <c r="O127" i="1" s="1"/>
  <c r="B127" i="1"/>
  <c r="N127" i="1" s="1"/>
  <c r="A127" i="1"/>
  <c r="M126" i="1"/>
  <c r="L126" i="1"/>
  <c r="K126" i="1"/>
  <c r="W126" i="1" s="1"/>
  <c r="J126" i="1"/>
  <c r="V126" i="1" s="1"/>
  <c r="I126" i="1"/>
  <c r="U126" i="1" s="1"/>
  <c r="H126" i="1"/>
  <c r="T126" i="1" s="1"/>
  <c r="G126" i="1"/>
  <c r="S126" i="1" s="1"/>
  <c r="F126" i="1"/>
  <c r="R126" i="1" s="1"/>
  <c r="E126" i="1"/>
  <c r="Q126" i="1" s="1"/>
  <c r="D126" i="1"/>
  <c r="C126" i="1"/>
  <c r="O126" i="1" s="1"/>
  <c r="B126" i="1"/>
  <c r="N126" i="1" s="1"/>
  <c r="A126" i="1"/>
  <c r="M125" i="1"/>
  <c r="L125" i="1"/>
  <c r="K125" i="1"/>
  <c r="W125" i="1" s="1"/>
  <c r="J125" i="1"/>
  <c r="V125" i="1" s="1"/>
  <c r="I125" i="1"/>
  <c r="U125" i="1" s="1"/>
  <c r="H125" i="1"/>
  <c r="T125" i="1" s="1"/>
  <c r="G125" i="1"/>
  <c r="S125" i="1" s="1"/>
  <c r="F125" i="1"/>
  <c r="R125" i="1" s="1"/>
  <c r="E125" i="1"/>
  <c r="Q125" i="1" s="1"/>
  <c r="D125" i="1"/>
  <c r="P125" i="1" s="1"/>
  <c r="C125" i="1"/>
  <c r="O125" i="1" s="1"/>
  <c r="B125" i="1"/>
  <c r="N125" i="1" s="1"/>
  <c r="A125" i="1"/>
  <c r="M124" i="1"/>
  <c r="L124" i="1"/>
  <c r="K124" i="1"/>
  <c r="W124" i="1" s="1"/>
  <c r="J124" i="1"/>
  <c r="V124" i="1" s="1"/>
  <c r="I124" i="1"/>
  <c r="U124" i="1" s="1"/>
  <c r="H124" i="1"/>
  <c r="T124" i="1" s="1"/>
  <c r="G124" i="1"/>
  <c r="S124" i="1" s="1"/>
  <c r="F124" i="1"/>
  <c r="R124" i="1" s="1"/>
  <c r="E124" i="1"/>
  <c r="Q124" i="1" s="1"/>
  <c r="D124" i="1"/>
  <c r="P124" i="1" s="1"/>
  <c r="C124" i="1"/>
  <c r="O124" i="1" s="1"/>
  <c r="B124" i="1"/>
  <c r="N124" i="1" s="1"/>
  <c r="A124" i="1"/>
  <c r="M123" i="1"/>
  <c r="L123" i="1"/>
  <c r="K123" i="1"/>
  <c r="W123" i="1" s="1"/>
  <c r="J123" i="1"/>
  <c r="V123" i="1" s="1"/>
  <c r="I123" i="1"/>
  <c r="U123" i="1" s="1"/>
  <c r="H123" i="1"/>
  <c r="T123" i="1" s="1"/>
  <c r="G123" i="1"/>
  <c r="F123" i="1"/>
  <c r="R123" i="1" s="1"/>
  <c r="E123" i="1"/>
  <c r="Q123" i="1" s="1"/>
  <c r="D123" i="1"/>
  <c r="P123" i="1" s="1"/>
  <c r="C123" i="1"/>
  <c r="O123" i="1" s="1"/>
  <c r="B123" i="1"/>
  <c r="N123" i="1" s="1"/>
  <c r="A123" i="1"/>
  <c r="M122" i="1"/>
  <c r="L122" i="1"/>
  <c r="K122" i="1"/>
  <c r="W122" i="1" s="1"/>
  <c r="J122" i="1"/>
  <c r="V122" i="1" s="1"/>
  <c r="I122" i="1"/>
  <c r="U122" i="1" s="1"/>
  <c r="H122" i="1"/>
  <c r="T122" i="1" s="1"/>
  <c r="G122" i="1"/>
  <c r="S122" i="1" s="1"/>
  <c r="F122" i="1"/>
  <c r="R122" i="1" s="1"/>
  <c r="E122" i="1"/>
  <c r="Q122" i="1" s="1"/>
  <c r="D122" i="1"/>
  <c r="P122" i="1" s="1"/>
  <c r="C122" i="1"/>
  <c r="O122" i="1" s="1"/>
  <c r="B122" i="1"/>
  <c r="N122" i="1" s="1"/>
  <c r="A122" i="1"/>
  <c r="M121" i="1"/>
  <c r="L121" i="1"/>
  <c r="K121" i="1"/>
  <c r="W121" i="1" s="1"/>
  <c r="J121" i="1"/>
  <c r="V121" i="1" s="1"/>
  <c r="I121" i="1"/>
  <c r="U121" i="1" s="1"/>
  <c r="H121" i="1"/>
  <c r="T121" i="1" s="1"/>
  <c r="G121" i="1"/>
  <c r="S121" i="1" s="1"/>
  <c r="F121" i="1"/>
  <c r="R121" i="1" s="1"/>
  <c r="E121" i="1"/>
  <c r="Q121" i="1" s="1"/>
  <c r="D121" i="1"/>
  <c r="P121" i="1" s="1"/>
  <c r="C121" i="1"/>
  <c r="O121" i="1" s="1"/>
  <c r="B121" i="1"/>
  <c r="N121" i="1" s="1"/>
  <c r="A121" i="1"/>
  <c r="M120" i="1"/>
  <c r="L120" i="1"/>
  <c r="K120" i="1"/>
  <c r="W120" i="1" s="1"/>
  <c r="J120" i="1"/>
  <c r="V120" i="1" s="1"/>
  <c r="I120" i="1"/>
  <c r="U120" i="1" s="1"/>
  <c r="H120" i="1"/>
  <c r="T120" i="1" s="1"/>
  <c r="G120" i="1"/>
  <c r="S120" i="1" s="1"/>
  <c r="F120" i="1"/>
  <c r="R120" i="1" s="1"/>
  <c r="E120" i="1"/>
  <c r="Q120" i="1" s="1"/>
  <c r="D120" i="1"/>
  <c r="P120" i="1" s="1"/>
  <c r="C120" i="1"/>
  <c r="O120" i="1" s="1"/>
  <c r="B120" i="1"/>
  <c r="N120" i="1" s="1"/>
  <c r="A120" i="1"/>
  <c r="M119" i="1"/>
  <c r="L119" i="1"/>
  <c r="K119" i="1"/>
  <c r="W119" i="1" s="1"/>
  <c r="J119" i="1"/>
  <c r="V119" i="1" s="1"/>
  <c r="I119" i="1"/>
  <c r="U119" i="1" s="1"/>
  <c r="H119" i="1"/>
  <c r="T119" i="1" s="1"/>
  <c r="G119" i="1"/>
  <c r="S119" i="1" s="1"/>
  <c r="F119" i="1"/>
  <c r="R119" i="1" s="1"/>
  <c r="E119" i="1"/>
  <c r="Q119" i="1" s="1"/>
  <c r="D119" i="1"/>
  <c r="P119" i="1" s="1"/>
  <c r="C119" i="1"/>
  <c r="B119" i="1"/>
  <c r="N119" i="1" s="1"/>
  <c r="A119" i="1"/>
  <c r="M118" i="1"/>
  <c r="L118" i="1"/>
  <c r="K118" i="1"/>
  <c r="W118" i="1" s="1"/>
  <c r="J118" i="1"/>
  <c r="V118" i="1" s="1"/>
  <c r="I118" i="1"/>
  <c r="U118" i="1" s="1"/>
  <c r="H118" i="1"/>
  <c r="T118" i="1" s="1"/>
  <c r="G118" i="1"/>
  <c r="S118" i="1" s="1"/>
  <c r="F118" i="1"/>
  <c r="R118" i="1" s="1"/>
  <c r="E118" i="1"/>
  <c r="Q118" i="1" s="1"/>
  <c r="D118" i="1"/>
  <c r="C118" i="1"/>
  <c r="O118" i="1" s="1"/>
  <c r="B118" i="1"/>
  <c r="N118" i="1" s="1"/>
  <c r="A118" i="1"/>
  <c r="M117" i="1"/>
  <c r="L117" i="1"/>
  <c r="K117" i="1"/>
  <c r="W117" i="1" s="1"/>
  <c r="J117" i="1"/>
  <c r="V117" i="1" s="1"/>
  <c r="I117" i="1"/>
  <c r="U117" i="1" s="1"/>
  <c r="H117" i="1"/>
  <c r="T117" i="1" s="1"/>
  <c r="G117" i="1"/>
  <c r="S117" i="1" s="1"/>
  <c r="F117" i="1"/>
  <c r="R117" i="1" s="1"/>
  <c r="E117" i="1"/>
  <c r="D117" i="1"/>
  <c r="P117" i="1" s="1"/>
  <c r="C117" i="1"/>
  <c r="O117" i="1" s="1"/>
  <c r="B117" i="1"/>
  <c r="N117" i="1" s="1"/>
  <c r="A117" i="1"/>
  <c r="M116" i="1"/>
  <c r="L116" i="1"/>
  <c r="K116" i="1"/>
  <c r="W116" i="1" s="1"/>
  <c r="J116" i="1"/>
  <c r="V116" i="1" s="1"/>
  <c r="I116" i="1"/>
  <c r="U116" i="1" s="1"/>
  <c r="H116" i="1"/>
  <c r="T116" i="1" s="1"/>
  <c r="G116" i="1"/>
  <c r="S116" i="1" s="1"/>
  <c r="F116" i="1"/>
  <c r="R116" i="1" s="1"/>
  <c r="E116" i="1"/>
  <c r="Q116" i="1" s="1"/>
  <c r="D116" i="1"/>
  <c r="P116" i="1" s="1"/>
  <c r="C116" i="1"/>
  <c r="O116" i="1" s="1"/>
  <c r="B116" i="1"/>
  <c r="N116" i="1" s="1"/>
  <c r="A116" i="1"/>
  <c r="M115" i="1"/>
  <c r="L115" i="1"/>
  <c r="K115" i="1"/>
  <c r="W115" i="1" s="1"/>
  <c r="J115" i="1"/>
  <c r="V115" i="1" s="1"/>
  <c r="I115" i="1"/>
  <c r="U115" i="1" s="1"/>
  <c r="H115" i="1"/>
  <c r="T115" i="1" s="1"/>
  <c r="G115" i="1"/>
  <c r="S115" i="1" s="1"/>
  <c r="F115" i="1"/>
  <c r="R115" i="1" s="1"/>
  <c r="E115" i="1"/>
  <c r="Q115" i="1" s="1"/>
  <c r="D115" i="1"/>
  <c r="P115" i="1" s="1"/>
  <c r="C115" i="1"/>
  <c r="O115" i="1" s="1"/>
  <c r="B115" i="1"/>
  <c r="N115" i="1" s="1"/>
  <c r="A115" i="1"/>
  <c r="M114" i="1"/>
  <c r="L114" i="1"/>
  <c r="K114" i="1"/>
  <c r="W114" i="1" s="1"/>
  <c r="J114" i="1"/>
  <c r="V114" i="1" s="1"/>
  <c r="I114" i="1"/>
  <c r="U114" i="1" s="1"/>
  <c r="H114" i="1"/>
  <c r="T114" i="1" s="1"/>
  <c r="G114" i="1"/>
  <c r="S114" i="1" s="1"/>
  <c r="F114" i="1"/>
  <c r="R114" i="1" s="1"/>
  <c r="E114" i="1"/>
  <c r="Q114" i="1" s="1"/>
  <c r="D114" i="1"/>
  <c r="P114" i="1" s="1"/>
  <c r="C114" i="1"/>
  <c r="O114" i="1" s="1"/>
  <c r="B114" i="1"/>
  <c r="N114" i="1" s="1"/>
  <c r="A114" i="1"/>
  <c r="M113" i="1"/>
  <c r="L113" i="1"/>
  <c r="K113" i="1"/>
  <c r="W113" i="1" s="1"/>
  <c r="J113" i="1"/>
  <c r="V113" i="1" s="1"/>
  <c r="I113" i="1"/>
  <c r="U113" i="1" s="1"/>
  <c r="H113" i="1"/>
  <c r="T113" i="1" s="1"/>
  <c r="G113" i="1"/>
  <c r="S113" i="1" s="1"/>
  <c r="F113" i="1"/>
  <c r="R113" i="1" s="1"/>
  <c r="E113" i="1"/>
  <c r="Q113" i="1" s="1"/>
  <c r="D113" i="1"/>
  <c r="P113" i="1" s="1"/>
  <c r="C113" i="1"/>
  <c r="O113" i="1" s="1"/>
  <c r="B113" i="1"/>
  <c r="N113" i="1" s="1"/>
  <c r="A113" i="1"/>
  <c r="M112" i="1"/>
  <c r="L112" i="1"/>
  <c r="K112" i="1"/>
  <c r="W112" i="1" s="1"/>
  <c r="J112" i="1"/>
  <c r="I112" i="1"/>
  <c r="U112" i="1" s="1"/>
  <c r="H112" i="1"/>
  <c r="T112" i="1" s="1"/>
  <c r="G112" i="1"/>
  <c r="S112" i="1" s="1"/>
  <c r="F112" i="1"/>
  <c r="R112" i="1" s="1"/>
  <c r="E112" i="1"/>
  <c r="Q112" i="1" s="1"/>
  <c r="D112" i="1"/>
  <c r="P112" i="1" s="1"/>
  <c r="C112" i="1"/>
  <c r="O112" i="1" s="1"/>
  <c r="B112" i="1"/>
  <c r="N112" i="1" s="1"/>
  <c r="A112" i="1"/>
  <c r="M111" i="1"/>
  <c r="L111" i="1"/>
  <c r="K111" i="1"/>
  <c r="W111" i="1" s="1"/>
  <c r="J111" i="1"/>
  <c r="V111" i="1" s="1"/>
  <c r="I111" i="1"/>
  <c r="U111" i="1" s="1"/>
  <c r="H111" i="1"/>
  <c r="T111" i="1" s="1"/>
  <c r="G111" i="1"/>
  <c r="S111" i="1" s="1"/>
  <c r="F111" i="1"/>
  <c r="R111" i="1" s="1"/>
  <c r="E111" i="1"/>
  <c r="Q111" i="1" s="1"/>
  <c r="D111" i="1"/>
  <c r="P111" i="1" s="1"/>
  <c r="C111" i="1"/>
  <c r="O111" i="1" s="1"/>
  <c r="B111" i="1"/>
  <c r="N111" i="1" s="1"/>
  <c r="A111" i="1"/>
  <c r="M110" i="1"/>
  <c r="L110" i="1"/>
  <c r="K110" i="1"/>
  <c r="W110" i="1" s="1"/>
  <c r="J110" i="1"/>
  <c r="V110" i="1" s="1"/>
  <c r="I110" i="1"/>
  <c r="U110" i="1" s="1"/>
  <c r="H110" i="1"/>
  <c r="T110" i="1" s="1"/>
  <c r="G110" i="1"/>
  <c r="S110" i="1" s="1"/>
  <c r="F110" i="1"/>
  <c r="R110" i="1" s="1"/>
  <c r="E110" i="1"/>
  <c r="Q110" i="1" s="1"/>
  <c r="D110" i="1"/>
  <c r="P110" i="1" s="1"/>
  <c r="C110" i="1"/>
  <c r="O110" i="1" s="1"/>
  <c r="B110" i="1"/>
  <c r="N110" i="1" s="1"/>
  <c r="A110" i="1"/>
  <c r="M109" i="1"/>
  <c r="L109" i="1"/>
  <c r="K109" i="1"/>
  <c r="W109" i="1" s="1"/>
  <c r="J109" i="1"/>
  <c r="V109" i="1" s="1"/>
  <c r="I109" i="1"/>
  <c r="U109" i="1" s="1"/>
  <c r="H109" i="1"/>
  <c r="T109" i="1" s="1"/>
  <c r="G109" i="1"/>
  <c r="S109" i="1" s="1"/>
  <c r="F109" i="1"/>
  <c r="R109" i="1" s="1"/>
  <c r="E109" i="1"/>
  <c r="Q109" i="1" s="1"/>
  <c r="D109" i="1"/>
  <c r="P109" i="1" s="1"/>
  <c r="C109" i="1"/>
  <c r="O109" i="1" s="1"/>
  <c r="B109" i="1"/>
  <c r="N109" i="1" s="1"/>
  <c r="A109" i="1"/>
  <c r="M108" i="1"/>
  <c r="L108" i="1"/>
  <c r="K108" i="1"/>
  <c r="W108" i="1" s="1"/>
  <c r="J108" i="1"/>
  <c r="V108" i="1" s="1"/>
  <c r="I108" i="1"/>
  <c r="U108" i="1" s="1"/>
  <c r="H108" i="1"/>
  <c r="T108" i="1" s="1"/>
  <c r="G108" i="1"/>
  <c r="S108" i="1" s="1"/>
  <c r="F108" i="1"/>
  <c r="R108" i="1" s="1"/>
  <c r="E108" i="1"/>
  <c r="Q108" i="1" s="1"/>
  <c r="D108" i="1"/>
  <c r="P108" i="1" s="1"/>
  <c r="C108" i="1"/>
  <c r="O108" i="1" s="1"/>
  <c r="B108" i="1"/>
  <c r="N108" i="1" s="1"/>
  <c r="A108" i="1"/>
  <c r="M107" i="1"/>
  <c r="L107" i="1"/>
  <c r="K107" i="1"/>
  <c r="W107" i="1" s="1"/>
  <c r="J107" i="1"/>
  <c r="V107" i="1" s="1"/>
  <c r="I107" i="1"/>
  <c r="U107" i="1" s="1"/>
  <c r="H107" i="1"/>
  <c r="T107" i="1" s="1"/>
  <c r="G107" i="1"/>
  <c r="S107" i="1" s="1"/>
  <c r="F107" i="1"/>
  <c r="R107" i="1" s="1"/>
  <c r="E107" i="1"/>
  <c r="Q107" i="1" s="1"/>
  <c r="D107" i="1"/>
  <c r="P107" i="1" s="1"/>
  <c r="C107" i="1"/>
  <c r="O107" i="1" s="1"/>
  <c r="B107" i="1"/>
  <c r="N107" i="1" s="1"/>
  <c r="A107" i="1"/>
  <c r="M106" i="1"/>
  <c r="L106" i="1"/>
  <c r="K106" i="1"/>
  <c r="W106" i="1" s="1"/>
  <c r="J106" i="1"/>
  <c r="V106" i="1" s="1"/>
  <c r="I106" i="1"/>
  <c r="U106" i="1" s="1"/>
  <c r="H106" i="1"/>
  <c r="T106" i="1" s="1"/>
  <c r="G106" i="1"/>
  <c r="S106" i="1" s="1"/>
  <c r="F106" i="1"/>
  <c r="R106" i="1" s="1"/>
  <c r="E106" i="1"/>
  <c r="Q106" i="1" s="1"/>
  <c r="D106" i="1"/>
  <c r="P106" i="1" s="1"/>
  <c r="C106" i="1"/>
  <c r="O106" i="1" s="1"/>
  <c r="B106" i="1"/>
  <c r="N106" i="1" s="1"/>
  <c r="A106" i="1"/>
  <c r="M105" i="1"/>
  <c r="L105" i="1"/>
  <c r="K105" i="1"/>
  <c r="W105" i="1" s="1"/>
  <c r="J105" i="1"/>
  <c r="V105" i="1" s="1"/>
  <c r="I105" i="1"/>
  <c r="U105" i="1" s="1"/>
  <c r="H105" i="1"/>
  <c r="T105" i="1" s="1"/>
  <c r="G105" i="1"/>
  <c r="S105" i="1" s="1"/>
  <c r="F105" i="1"/>
  <c r="R105" i="1" s="1"/>
  <c r="E105" i="1"/>
  <c r="Q105" i="1" s="1"/>
  <c r="D105" i="1"/>
  <c r="C105" i="1"/>
  <c r="O105" i="1" s="1"/>
  <c r="B105" i="1"/>
  <c r="N105" i="1" s="1"/>
  <c r="A105" i="1"/>
  <c r="M104" i="1"/>
  <c r="L104" i="1"/>
  <c r="K104" i="1"/>
  <c r="W104" i="1" s="1"/>
  <c r="J104" i="1"/>
  <c r="V104" i="1" s="1"/>
  <c r="I104" i="1"/>
  <c r="U104" i="1" s="1"/>
  <c r="H104" i="1"/>
  <c r="T104" i="1" s="1"/>
  <c r="G104" i="1"/>
  <c r="S104" i="1" s="1"/>
  <c r="F104" i="1"/>
  <c r="R104" i="1" s="1"/>
  <c r="E104" i="1"/>
  <c r="Q104" i="1" s="1"/>
  <c r="D104" i="1"/>
  <c r="P104" i="1" s="1"/>
  <c r="C104" i="1"/>
  <c r="O104" i="1" s="1"/>
  <c r="B104" i="1"/>
  <c r="N104" i="1" s="1"/>
  <c r="A104" i="1"/>
  <c r="M103" i="1"/>
  <c r="L103" i="1"/>
  <c r="K103" i="1"/>
  <c r="W103" i="1" s="1"/>
  <c r="J103" i="1"/>
  <c r="V103" i="1" s="1"/>
  <c r="I103" i="1"/>
  <c r="U103" i="1" s="1"/>
  <c r="H103" i="1"/>
  <c r="T103" i="1" s="1"/>
  <c r="G103" i="1"/>
  <c r="S103" i="1" s="1"/>
  <c r="F103" i="1"/>
  <c r="R103" i="1" s="1"/>
  <c r="E103" i="1"/>
  <c r="Q103" i="1" s="1"/>
  <c r="D103" i="1"/>
  <c r="P103" i="1" s="1"/>
  <c r="C103" i="1"/>
  <c r="O103" i="1" s="1"/>
  <c r="B103" i="1"/>
  <c r="N103" i="1" s="1"/>
  <c r="A103" i="1"/>
  <c r="M102" i="1"/>
  <c r="L102" i="1"/>
  <c r="K102" i="1"/>
  <c r="W102" i="1" s="1"/>
  <c r="J102" i="1"/>
  <c r="V102" i="1" s="1"/>
  <c r="I102" i="1"/>
  <c r="U102" i="1" s="1"/>
  <c r="H102" i="1"/>
  <c r="T102" i="1" s="1"/>
  <c r="G102" i="1"/>
  <c r="F102" i="1"/>
  <c r="R102" i="1" s="1"/>
  <c r="E102" i="1"/>
  <c r="Q102" i="1" s="1"/>
  <c r="D102" i="1"/>
  <c r="P102" i="1" s="1"/>
  <c r="C102" i="1"/>
  <c r="O102" i="1" s="1"/>
  <c r="B102" i="1"/>
  <c r="N102" i="1" s="1"/>
  <c r="A102" i="1"/>
  <c r="M101" i="1"/>
  <c r="L101" i="1"/>
  <c r="K101" i="1"/>
  <c r="W101" i="1" s="1"/>
  <c r="J101" i="1"/>
  <c r="V101" i="1" s="1"/>
  <c r="I101" i="1"/>
  <c r="U101" i="1" s="1"/>
  <c r="H101" i="1"/>
  <c r="G101" i="1"/>
  <c r="S101" i="1" s="1"/>
  <c r="F101" i="1"/>
  <c r="R101" i="1" s="1"/>
  <c r="E101" i="1"/>
  <c r="Q101" i="1" s="1"/>
  <c r="D101" i="1"/>
  <c r="P101" i="1" s="1"/>
  <c r="C101" i="1"/>
  <c r="O101" i="1" s="1"/>
  <c r="B101" i="1"/>
  <c r="N101" i="1" s="1"/>
  <c r="A101" i="1"/>
  <c r="M100" i="1"/>
  <c r="L100" i="1"/>
  <c r="K100" i="1"/>
  <c r="W100" i="1" s="1"/>
  <c r="J100" i="1"/>
  <c r="I100" i="1"/>
  <c r="U100" i="1" s="1"/>
  <c r="H100" i="1"/>
  <c r="T100" i="1" s="1"/>
  <c r="G100" i="1"/>
  <c r="S100" i="1" s="1"/>
  <c r="F100" i="1"/>
  <c r="R100" i="1" s="1"/>
  <c r="E100" i="1"/>
  <c r="Q100" i="1" s="1"/>
  <c r="D100" i="1"/>
  <c r="P100" i="1" s="1"/>
  <c r="C100" i="1"/>
  <c r="O100" i="1" s="1"/>
  <c r="B100" i="1"/>
  <c r="N100" i="1" s="1"/>
  <c r="A100" i="1"/>
  <c r="M99" i="1"/>
  <c r="L99" i="1"/>
  <c r="K99" i="1"/>
  <c r="W99" i="1" s="1"/>
  <c r="J99" i="1"/>
  <c r="V99" i="1" s="1"/>
  <c r="I99" i="1"/>
  <c r="U99" i="1" s="1"/>
  <c r="H99" i="1"/>
  <c r="T99" i="1" s="1"/>
  <c r="G99" i="1"/>
  <c r="S99" i="1" s="1"/>
  <c r="F99" i="1"/>
  <c r="R99" i="1" s="1"/>
  <c r="E99" i="1"/>
  <c r="Q99" i="1" s="1"/>
  <c r="D99" i="1"/>
  <c r="P99" i="1" s="1"/>
  <c r="C99" i="1"/>
  <c r="O99" i="1" s="1"/>
  <c r="B99" i="1"/>
  <c r="N99" i="1" s="1"/>
  <c r="A99" i="1"/>
  <c r="M98" i="1"/>
  <c r="L98" i="1"/>
  <c r="K98" i="1"/>
  <c r="W98" i="1" s="1"/>
  <c r="J98" i="1"/>
  <c r="V98" i="1" s="1"/>
  <c r="I98" i="1"/>
  <c r="U98" i="1" s="1"/>
  <c r="H98" i="1"/>
  <c r="T98" i="1" s="1"/>
  <c r="G98" i="1"/>
  <c r="S98" i="1" s="1"/>
  <c r="F98" i="1"/>
  <c r="R98" i="1" s="1"/>
  <c r="E98" i="1"/>
  <c r="Q98" i="1" s="1"/>
  <c r="D98" i="1"/>
  <c r="P98" i="1" s="1"/>
  <c r="C98" i="1"/>
  <c r="O98" i="1" s="1"/>
  <c r="B98" i="1"/>
  <c r="N98" i="1" s="1"/>
  <c r="A98" i="1"/>
  <c r="M97" i="1"/>
  <c r="L97" i="1"/>
  <c r="K97" i="1"/>
  <c r="W97" i="1" s="1"/>
  <c r="J97" i="1"/>
  <c r="V97" i="1" s="1"/>
  <c r="I97" i="1"/>
  <c r="U97" i="1" s="1"/>
  <c r="H97" i="1"/>
  <c r="T97" i="1" s="1"/>
  <c r="G97" i="1"/>
  <c r="S97" i="1" s="1"/>
  <c r="F97" i="1"/>
  <c r="R97" i="1" s="1"/>
  <c r="E97" i="1"/>
  <c r="Q97" i="1" s="1"/>
  <c r="D97" i="1"/>
  <c r="P97" i="1" s="1"/>
  <c r="C97" i="1"/>
  <c r="O97" i="1" s="1"/>
  <c r="B97" i="1"/>
  <c r="N97" i="1" s="1"/>
  <c r="A97" i="1"/>
  <c r="M96" i="1"/>
  <c r="L96" i="1"/>
  <c r="K96" i="1"/>
  <c r="W96" i="1" s="1"/>
  <c r="J96" i="1"/>
  <c r="V96" i="1" s="1"/>
  <c r="I96" i="1"/>
  <c r="U96" i="1" s="1"/>
  <c r="H96" i="1"/>
  <c r="T96" i="1" s="1"/>
  <c r="G96" i="1"/>
  <c r="S96" i="1" s="1"/>
  <c r="F96" i="1"/>
  <c r="R96" i="1" s="1"/>
  <c r="E96" i="1"/>
  <c r="Q96" i="1" s="1"/>
  <c r="D96" i="1"/>
  <c r="P96" i="1" s="1"/>
  <c r="C96" i="1"/>
  <c r="O96" i="1" s="1"/>
  <c r="B96" i="1"/>
  <c r="N96" i="1" s="1"/>
  <c r="A96" i="1"/>
  <c r="M95" i="1"/>
  <c r="L95" i="1"/>
  <c r="K95" i="1"/>
  <c r="W95" i="1" s="1"/>
  <c r="J95" i="1"/>
  <c r="V95" i="1" s="1"/>
  <c r="I95" i="1"/>
  <c r="U95" i="1" s="1"/>
  <c r="H95" i="1"/>
  <c r="T95" i="1" s="1"/>
  <c r="G95" i="1"/>
  <c r="S95" i="1" s="1"/>
  <c r="F95" i="1"/>
  <c r="R95" i="1" s="1"/>
  <c r="E95" i="1"/>
  <c r="Q95" i="1" s="1"/>
  <c r="D95" i="1"/>
  <c r="P95" i="1" s="1"/>
  <c r="C95" i="1"/>
  <c r="O95" i="1" s="1"/>
  <c r="B95" i="1"/>
  <c r="N95" i="1" s="1"/>
  <c r="A95" i="1"/>
  <c r="M94" i="1"/>
  <c r="L94" i="1"/>
  <c r="K94" i="1"/>
  <c r="W94" i="1" s="1"/>
  <c r="J94" i="1"/>
  <c r="V94" i="1" s="1"/>
  <c r="I94" i="1"/>
  <c r="U94" i="1" s="1"/>
  <c r="H94" i="1"/>
  <c r="T94" i="1" s="1"/>
  <c r="G94" i="1"/>
  <c r="S94" i="1" s="1"/>
  <c r="F94" i="1"/>
  <c r="R94" i="1" s="1"/>
  <c r="E94" i="1"/>
  <c r="Q94" i="1" s="1"/>
  <c r="D94" i="1"/>
  <c r="P94" i="1" s="1"/>
  <c r="C94" i="1"/>
  <c r="B94" i="1"/>
  <c r="N94" i="1" s="1"/>
  <c r="A94" i="1"/>
  <c r="M93" i="1"/>
  <c r="L93" i="1"/>
  <c r="K93" i="1"/>
  <c r="W93" i="1" s="1"/>
  <c r="J93" i="1"/>
  <c r="V93" i="1" s="1"/>
  <c r="I93" i="1"/>
  <c r="U93" i="1" s="1"/>
  <c r="H93" i="1"/>
  <c r="T93" i="1" s="1"/>
  <c r="G93" i="1"/>
  <c r="S93" i="1" s="1"/>
  <c r="F93" i="1"/>
  <c r="R93" i="1" s="1"/>
  <c r="E93" i="1"/>
  <c r="Q93" i="1" s="1"/>
  <c r="D93" i="1"/>
  <c r="P93" i="1" s="1"/>
  <c r="C93" i="1"/>
  <c r="O93" i="1" s="1"/>
  <c r="B93" i="1"/>
  <c r="N93" i="1" s="1"/>
  <c r="A93" i="1"/>
  <c r="M92" i="1"/>
  <c r="L92" i="1"/>
  <c r="K92" i="1"/>
  <c r="W92" i="1" s="1"/>
  <c r="J92" i="1"/>
  <c r="V92" i="1" s="1"/>
  <c r="I92" i="1"/>
  <c r="U92" i="1" s="1"/>
  <c r="H92" i="1"/>
  <c r="T92" i="1" s="1"/>
  <c r="G92" i="1"/>
  <c r="S92" i="1" s="1"/>
  <c r="F92" i="1"/>
  <c r="E92" i="1"/>
  <c r="Q92" i="1" s="1"/>
  <c r="D92" i="1"/>
  <c r="P92" i="1" s="1"/>
  <c r="C92" i="1"/>
  <c r="O92" i="1" s="1"/>
  <c r="B92" i="1"/>
  <c r="A92" i="1"/>
  <c r="M91" i="1"/>
  <c r="L91" i="1"/>
  <c r="K91" i="1"/>
  <c r="W91" i="1" s="1"/>
  <c r="J91" i="1"/>
  <c r="V91" i="1" s="1"/>
  <c r="I91" i="1"/>
  <c r="U91" i="1" s="1"/>
  <c r="H91" i="1"/>
  <c r="T91" i="1" s="1"/>
  <c r="G91" i="1"/>
  <c r="F91" i="1"/>
  <c r="E91" i="1"/>
  <c r="Q91" i="1" s="1"/>
  <c r="D91" i="1"/>
  <c r="P91" i="1" s="1"/>
  <c r="C91" i="1"/>
  <c r="O91" i="1" s="1"/>
  <c r="B91" i="1"/>
  <c r="N91" i="1" s="1"/>
  <c r="A91" i="1"/>
  <c r="M90" i="1"/>
  <c r="L90" i="1"/>
  <c r="K90" i="1"/>
  <c r="W90" i="1" s="1"/>
  <c r="J90" i="1"/>
  <c r="V90" i="1" s="1"/>
  <c r="I90" i="1"/>
  <c r="U90" i="1" s="1"/>
  <c r="H90" i="1"/>
  <c r="T90" i="1" s="1"/>
  <c r="G90" i="1"/>
  <c r="S90" i="1" s="1"/>
  <c r="F90" i="1"/>
  <c r="R90" i="1" s="1"/>
  <c r="E90" i="1"/>
  <c r="Q90" i="1" s="1"/>
  <c r="D90" i="1"/>
  <c r="P90" i="1" s="1"/>
  <c r="C90" i="1"/>
  <c r="O90" i="1" s="1"/>
  <c r="B90" i="1"/>
  <c r="N90" i="1" s="1"/>
  <c r="A90" i="1"/>
  <c r="M89" i="1"/>
  <c r="L89" i="1"/>
  <c r="K89" i="1"/>
  <c r="W89" i="1" s="1"/>
  <c r="J89" i="1"/>
  <c r="V89" i="1" s="1"/>
  <c r="I89" i="1"/>
  <c r="U89" i="1" s="1"/>
  <c r="H89" i="1"/>
  <c r="T89" i="1" s="1"/>
  <c r="G89" i="1"/>
  <c r="S89" i="1" s="1"/>
  <c r="F89" i="1"/>
  <c r="R89" i="1" s="1"/>
  <c r="E89" i="1"/>
  <c r="Q89" i="1" s="1"/>
  <c r="D89" i="1"/>
  <c r="P89" i="1" s="1"/>
  <c r="C89" i="1"/>
  <c r="O89" i="1" s="1"/>
  <c r="B89" i="1"/>
  <c r="N89" i="1" s="1"/>
  <c r="A89" i="1"/>
  <c r="M88" i="1"/>
  <c r="L88" i="1"/>
  <c r="K88" i="1"/>
  <c r="W88" i="1" s="1"/>
  <c r="J88" i="1"/>
  <c r="V88" i="1" s="1"/>
  <c r="I88" i="1"/>
  <c r="U88" i="1" s="1"/>
  <c r="H88" i="1"/>
  <c r="T88" i="1" s="1"/>
  <c r="G88" i="1"/>
  <c r="S88" i="1" s="1"/>
  <c r="F88" i="1"/>
  <c r="R88" i="1" s="1"/>
  <c r="E88" i="1"/>
  <c r="Q88" i="1" s="1"/>
  <c r="D88" i="1"/>
  <c r="P88" i="1" s="1"/>
  <c r="C88" i="1"/>
  <c r="O88" i="1" s="1"/>
  <c r="B88" i="1"/>
  <c r="N88" i="1" s="1"/>
  <c r="A88" i="1"/>
  <c r="M87" i="1"/>
  <c r="L87" i="1"/>
  <c r="K87" i="1"/>
  <c r="W87" i="1" s="1"/>
  <c r="J87" i="1"/>
  <c r="V87" i="1" s="1"/>
  <c r="I87" i="1"/>
  <c r="U87" i="1" s="1"/>
  <c r="H87" i="1"/>
  <c r="T87" i="1" s="1"/>
  <c r="G87" i="1"/>
  <c r="S87" i="1" s="1"/>
  <c r="F87" i="1"/>
  <c r="R87" i="1" s="1"/>
  <c r="E87" i="1"/>
  <c r="Q87" i="1" s="1"/>
  <c r="D87" i="1"/>
  <c r="P87" i="1" s="1"/>
  <c r="C87" i="1"/>
  <c r="O87" i="1" s="1"/>
  <c r="B87" i="1"/>
  <c r="N87" i="1" s="1"/>
  <c r="A87" i="1"/>
  <c r="M86" i="1"/>
  <c r="L86" i="1"/>
  <c r="K86" i="1"/>
  <c r="J86" i="1"/>
  <c r="V86" i="1" s="1"/>
  <c r="I86" i="1"/>
  <c r="U86" i="1" s="1"/>
  <c r="H86" i="1"/>
  <c r="T86" i="1" s="1"/>
  <c r="G86" i="1"/>
  <c r="S86" i="1" s="1"/>
  <c r="F86" i="1"/>
  <c r="R86" i="1" s="1"/>
  <c r="E86" i="1"/>
  <c r="Q86" i="1" s="1"/>
  <c r="D86" i="1"/>
  <c r="P86" i="1" s="1"/>
  <c r="C86" i="1"/>
  <c r="O86" i="1" s="1"/>
  <c r="B86" i="1"/>
  <c r="N86" i="1" s="1"/>
  <c r="A86" i="1"/>
  <c r="M85" i="1"/>
  <c r="L85" i="1"/>
  <c r="K85" i="1"/>
  <c r="W85" i="1" s="1"/>
  <c r="J85" i="1"/>
  <c r="V85" i="1" s="1"/>
  <c r="I85" i="1"/>
  <c r="U85" i="1" s="1"/>
  <c r="H85" i="1"/>
  <c r="T85" i="1" s="1"/>
  <c r="G85" i="1"/>
  <c r="S85" i="1" s="1"/>
  <c r="F85" i="1"/>
  <c r="R85" i="1" s="1"/>
  <c r="E85" i="1"/>
  <c r="Q85" i="1" s="1"/>
  <c r="D85" i="1"/>
  <c r="P85" i="1" s="1"/>
  <c r="C85" i="1"/>
  <c r="O85" i="1" s="1"/>
  <c r="B85" i="1"/>
  <c r="N85" i="1" s="1"/>
  <c r="A85" i="1"/>
  <c r="M84" i="1"/>
  <c r="L84" i="1"/>
  <c r="K84" i="1"/>
  <c r="W84" i="1" s="1"/>
  <c r="J84" i="1"/>
  <c r="V84" i="1" s="1"/>
  <c r="I84" i="1"/>
  <c r="U84" i="1" s="1"/>
  <c r="H84" i="1"/>
  <c r="T84" i="1" s="1"/>
  <c r="G84" i="1"/>
  <c r="S84" i="1" s="1"/>
  <c r="F84" i="1"/>
  <c r="R84" i="1" s="1"/>
  <c r="E84" i="1"/>
  <c r="Q84" i="1" s="1"/>
  <c r="D84" i="1"/>
  <c r="P84" i="1" s="1"/>
  <c r="C84" i="1"/>
  <c r="O84" i="1" s="1"/>
  <c r="B84" i="1"/>
  <c r="N84" i="1" s="1"/>
  <c r="A84" i="1"/>
  <c r="M83" i="1"/>
  <c r="L83" i="1"/>
  <c r="K83" i="1"/>
  <c r="W83" i="1" s="1"/>
  <c r="J83" i="1"/>
  <c r="V83" i="1" s="1"/>
  <c r="I83" i="1"/>
  <c r="U83" i="1" s="1"/>
  <c r="H83" i="1"/>
  <c r="T83" i="1" s="1"/>
  <c r="G83" i="1"/>
  <c r="S83" i="1" s="1"/>
  <c r="F83" i="1"/>
  <c r="R83" i="1" s="1"/>
  <c r="E83" i="1"/>
  <c r="Q83" i="1" s="1"/>
  <c r="D83" i="1"/>
  <c r="P83" i="1" s="1"/>
  <c r="C83" i="1"/>
  <c r="O83" i="1" s="1"/>
  <c r="B83" i="1"/>
  <c r="N83" i="1" s="1"/>
  <c r="A83" i="1"/>
  <c r="M82" i="1"/>
  <c r="L82" i="1"/>
  <c r="K82" i="1"/>
  <c r="W82" i="1" s="1"/>
  <c r="J82" i="1"/>
  <c r="V82" i="1" s="1"/>
  <c r="I82" i="1"/>
  <c r="U82" i="1" s="1"/>
  <c r="H82" i="1"/>
  <c r="T82" i="1" s="1"/>
  <c r="G82" i="1"/>
  <c r="S82" i="1" s="1"/>
  <c r="F82" i="1"/>
  <c r="R82" i="1" s="1"/>
  <c r="E82" i="1"/>
  <c r="Q82" i="1" s="1"/>
  <c r="D82" i="1"/>
  <c r="P82" i="1" s="1"/>
  <c r="C82" i="1"/>
  <c r="O82" i="1" s="1"/>
  <c r="B82" i="1"/>
  <c r="N82" i="1" s="1"/>
  <c r="A82" i="1"/>
  <c r="M81" i="1"/>
  <c r="L81" i="1"/>
  <c r="K81" i="1"/>
  <c r="W81" i="1" s="1"/>
  <c r="J81" i="1"/>
  <c r="V81" i="1" s="1"/>
  <c r="I81" i="1"/>
  <c r="U81" i="1" s="1"/>
  <c r="H81" i="1"/>
  <c r="T81" i="1" s="1"/>
  <c r="G81" i="1"/>
  <c r="S81" i="1" s="1"/>
  <c r="F81" i="1"/>
  <c r="R81" i="1" s="1"/>
  <c r="E81" i="1"/>
  <c r="Q81" i="1" s="1"/>
  <c r="D81" i="1"/>
  <c r="P81" i="1" s="1"/>
  <c r="C81" i="1"/>
  <c r="O81" i="1" s="1"/>
  <c r="B81" i="1"/>
  <c r="N81" i="1" s="1"/>
  <c r="A81" i="1"/>
  <c r="M80" i="1"/>
  <c r="L80" i="1"/>
  <c r="K80" i="1"/>
  <c r="W80" i="1" s="1"/>
  <c r="J80" i="1"/>
  <c r="V80" i="1" s="1"/>
  <c r="I80" i="1"/>
  <c r="U80" i="1" s="1"/>
  <c r="H80" i="1"/>
  <c r="T80" i="1" s="1"/>
  <c r="G80" i="1"/>
  <c r="S80" i="1" s="1"/>
  <c r="F80" i="1"/>
  <c r="E80" i="1"/>
  <c r="Q80" i="1" s="1"/>
  <c r="D80" i="1"/>
  <c r="P80" i="1" s="1"/>
  <c r="C80" i="1"/>
  <c r="O80" i="1" s="1"/>
  <c r="B80" i="1"/>
  <c r="N80" i="1" s="1"/>
  <c r="A80" i="1"/>
  <c r="M79" i="1"/>
  <c r="L79" i="1"/>
  <c r="K79" i="1"/>
  <c r="W79" i="1" s="1"/>
  <c r="J79" i="1"/>
  <c r="V79" i="1" s="1"/>
  <c r="I79" i="1"/>
  <c r="U79" i="1" s="1"/>
  <c r="H79" i="1"/>
  <c r="T79" i="1" s="1"/>
  <c r="G79" i="1"/>
  <c r="S79" i="1" s="1"/>
  <c r="F79" i="1"/>
  <c r="R79" i="1" s="1"/>
  <c r="E79" i="1"/>
  <c r="Q79" i="1" s="1"/>
  <c r="D79" i="1"/>
  <c r="P79" i="1" s="1"/>
  <c r="C79" i="1"/>
  <c r="O79" i="1" s="1"/>
  <c r="B79" i="1"/>
  <c r="N79" i="1" s="1"/>
  <c r="A79" i="1"/>
  <c r="M78" i="1"/>
  <c r="L78" i="1"/>
  <c r="K78" i="1"/>
  <c r="W78" i="1" s="1"/>
  <c r="J78" i="1"/>
  <c r="V78" i="1" s="1"/>
  <c r="I78" i="1"/>
  <c r="U78" i="1" s="1"/>
  <c r="H78" i="1"/>
  <c r="G78" i="1"/>
  <c r="S78" i="1" s="1"/>
  <c r="F78" i="1"/>
  <c r="R78" i="1" s="1"/>
  <c r="E78" i="1"/>
  <c r="Q78" i="1" s="1"/>
  <c r="D78" i="1"/>
  <c r="P78" i="1" s="1"/>
  <c r="C78" i="1"/>
  <c r="O78" i="1" s="1"/>
  <c r="B78" i="1"/>
  <c r="N78" i="1" s="1"/>
  <c r="A78" i="1"/>
  <c r="M77" i="1"/>
  <c r="L77" i="1"/>
  <c r="K77" i="1"/>
  <c r="W77" i="1" s="1"/>
  <c r="J77" i="1"/>
  <c r="V77" i="1" s="1"/>
  <c r="I77" i="1"/>
  <c r="U77" i="1" s="1"/>
  <c r="H77" i="1"/>
  <c r="T77" i="1" s="1"/>
  <c r="G77" i="1"/>
  <c r="S77" i="1" s="1"/>
  <c r="F77" i="1"/>
  <c r="R77" i="1" s="1"/>
  <c r="E77" i="1"/>
  <c r="Q77" i="1" s="1"/>
  <c r="D77" i="1"/>
  <c r="P77" i="1" s="1"/>
  <c r="C77" i="1"/>
  <c r="O77" i="1" s="1"/>
  <c r="B77" i="1"/>
  <c r="N77" i="1" s="1"/>
  <c r="A77" i="1"/>
  <c r="M76" i="1"/>
  <c r="L76" i="1"/>
  <c r="K76" i="1"/>
  <c r="W76" i="1" s="1"/>
  <c r="J76" i="1"/>
  <c r="V76" i="1" s="1"/>
  <c r="I76" i="1"/>
  <c r="U76" i="1" s="1"/>
  <c r="H76" i="1"/>
  <c r="T76" i="1" s="1"/>
  <c r="G76" i="1"/>
  <c r="S76" i="1" s="1"/>
  <c r="F76" i="1"/>
  <c r="R76" i="1" s="1"/>
  <c r="E76" i="1"/>
  <c r="Q76" i="1" s="1"/>
  <c r="D76" i="1"/>
  <c r="P76" i="1" s="1"/>
  <c r="C76" i="1"/>
  <c r="O76" i="1" s="1"/>
  <c r="B76" i="1"/>
  <c r="N76" i="1" s="1"/>
  <c r="A76" i="1"/>
  <c r="M75" i="1"/>
  <c r="L75" i="1"/>
  <c r="K75" i="1"/>
  <c r="W75" i="1" s="1"/>
  <c r="J75" i="1"/>
  <c r="V75" i="1" s="1"/>
  <c r="I75" i="1"/>
  <c r="U75" i="1" s="1"/>
  <c r="H75" i="1"/>
  <c r="T75" i="1" s="1"/>
  <c r="G75" i="1"/>
  <c r="S75" i="1" s="1"/>
  <c r="F75" i="1"/>
  <c r="R75" i="1" s="1"/>
  <c r="E75" i="1"/>
  <c r="Q75" i="1" s="1"/>
  <c r="D75" i="1"/>
  <c r="P75" i="1" s="1"/>
  <c r="C75" i="1"/>
  <c r="O75" i="1" s="1"/>
  <c r="B75" i="1"/>
  <c r="N75" i="1" s="1"/>
  <c r="A75" i="1"/>
  <c r="M74" i="1"/>
  <c r="L74" i="1"/>
  <c r="K74" i="1"/>
  <c r="W74" i="1" s="1"/>
  <c r="J74" i="1"/>
  <c r="V74" i="1" s="1"/>
  <c r="I74" i="1"/>
  <c r="U74" i="1" s="1"/>
  <c r="H74" i="1"/>
  <c r="T74" i="1" s="1"/>
  <c r="G74" i="1"/>
  <c r="S74" i="1" s="1"/>
  <c r="F74" i="1"/>
  <c r="R74" i="1" s="1"/>
  <c r="E74" i="1"/>
  <c r="Q74" i="1" s="1"/>
  <c r="D74" i="1"/>
  <c r="P74" i="1" s="1"/>
  <c r="C74" i="1"/>
  <c r="O74" i="1" s="1"/>
  <c r="B74" i="1"/>
  <c r="N74" i="1" s="1"/>
  <c r="A74" i="1"/>
  <c r="M73" i="1"/>
  <c r="L73" i="1"/>
  <c r="K73" i="1"/>
  <c r="W73" i="1" s="1"/>
  <c r="J73" i="1"/>
  <c r="V73" i="1" s="1"/>
  <c r="I73" i="1"/>
  <c r="U73" i="1" s="1"/>
  <c r="H73" i="1"/>
  <c r="T73" i="1" s="1"/>
  <c r="G73" i="1"/>
  <c r="S73" i="1" s="1"/>
  <c r="F73" i="1"/>
  <c r="R73" i="1" s="1"/>
  <c r="E73" i="1"/>
  <c r="Q73" i="1" s="1"/>
  <c r="D73" i="1"/>
  <c r="P73" i="1" s="1"/>
  <c r="C73" i="1"/>
  <c r="O73" i="1" s="1"/>
  <c r="B73" i="1"/>
  <c r="N73" i="1" s="1"/>
  <c r="A73" i="1"/>
  <c r="M72" i="1"/>
  <c r="L72" i="1"/>
  <c r="K72" i="1"/>
  <c r="W72" i="1" s="1"/>
  <c r="J72" i="1"/>
  <c r="V72" i="1" s="1"/>
  <c r="I72" i="1"/>
  <c r="U72" i="1" s="1"/>
  <c r="H72" i="1"/>
  <c r="T72" i="1" s="1"/>
  <c r="G72" i="1"/>
  <c r="S72" i="1" s="1"/>
  <c r="F72" i="1"/>
  <c r="R72" i="1" s="1"/>
  <c r="E72" i="1"/>
  <c r="Q72" i="1" s="1"/>
  <c r="D72" i="1"/>
  <c r="P72" i="1" s="1"/>
  <c r="C72" i="1"/>
  <c r="O72" i="1" s="1"/>
  <c r="B72" i="1"/>
  <c r="A72" i="1"/>
  <c r="M71" i="1"/>
  <c r="L71" i="1"/>
  <c r="K71" i="1"/>
  <c r="W71" i="1" s="1"/>
  <c r="J71" i="1"/>
  <c r="V71" i="1" s="1"/>
  <c r="I71" i="1"/>
  <c r="U71" i="1" s="1"/>
  <c r="H71" i="1"/>
  <c r="T71" i="1" s="1"/>
  <c r="G71" i="1"/>
  <c r="S71" i="1" s="1"/>
  <c r="F71" i="1"/>
  <c r="R71" i="1" s="1"/>
  <c r="E71" i="1"/>
  <c r="Q71" i="1" s="1"/>
  <c r="D71" i="1"/>
  <c r="P71" i="1" s="1"/>
  <c r="C71" i="1"/>
  <c r="B71" i="1"/>
  <c r="N71" i="1" s="1"/>
  <c r="A71" i="1"/>
  <c r="M70" i="1"/>
  <c r="L70" i="1"/>
  <c r="K70" i="1"/>
  <c r="W70" i="1" s="1"/>
  <c r="J70" i="1"/>
  <c r="V70" i="1" s="1"/>
  <c r="I70" i="1"/>
  <c r="U70" i="1" s="1"/>
  <c r="H70" i="1"/>
  <c r="T70" i="1" s="1"/>
  <c r="G70" i="1"/>
  <c r="S70" i="1" s="1"/>
  <c r="F70" i="1"/>
  <c r="R70" i="1" s="1"/>
  <c r="E70" i="1"/>
  <c r="Q70" i="1" s="1"/>
  <c r="D70" i="1"/>
  <c r="C70" i="1"/>
  <c r="O70" i="1" s="1"/>
  <c r="B70" i="1"/>
  <c r="N70" i="1" s="1"/>
  <c r="A70" i="1"/>
  <c r="M69" i="1"/>
  <c r="L69" i="1"/>
  <c r="K69" i="1"/>
  <c r="W69" i="1" s="1"/>
  <c r="J69" i="1"/>
  <c r="V69" i="1" s="1"/>
  <c r="I69" i="1"/>
  <c r="U69" i="1" s="1"/>
  <c r="H69" i="1"/>
  <c r="T69" i="1" s="1"/>
  <c r="G69" i="1"/>
  <c r="S69" i="1" s="1"/>
  <c r="F69" i="1"/>
  <c r="R69" i="1" s="1"/>
  <c r="E69" i="1"/>
  <c r="Q69" i="1" s="1"/>
  <c r="D69" i="1"/>
  <c r="P69" i="1" s="1"/>
  <c r="C69" i="1"/>
  <c r="O69" i="1" s="1"/>
  <c r="B69" i="1"/>
  <c r="N69" i="1" s="1"/>
  <c r="A69" i="1"/>
  <c r="M68" i="1"/>
  <c r="L68" i="1"/>
  <c r="K68" i="1"/>
  <c r="W68" i="1" s="1"/>
  <c r="J68" i="1"/>
  <c r="V68" i="1" s="1"/>
  <c r="I68" i="1"/>
  <c r="U68" i="1" s="1"/>
  <c r="H68" i="1"/>
  <c r="T68" i="1" s="1"/>
  <c r="G68" i="1"/>
  <c r="S68" i="1" s="1"/>
  <c r="F68" i="1"/>
  <c r="R68" i="1" s="1"/>
  <c r="E68" i="1"/>
  <c r="Q68" i="1" s="1"/>
  <c r="D68" i="1"/>
  <c r="P68" i="1" s="1"/>
  <c r="C68" i="1"/>
  <c r="O68" i="1" s="1"/>
  <c r="B68" i="1"/>
  <c r="N68" i="1" s="1"/>
  <c r="A68" i="1"/>
  <c r="M67" i="1"/>
  <c r="L67" i="1"/>
  <c r="K67" i="1"/>
  <c r="W67" i="1" s="1"/>
  <c r="J67" i="1"/>
  <c r="V67" i="1" s="1"/>
  <c r="I67" i="1"/>
  <c r="U67" i="1" s="1"/>
  <c r="H67" i="1"/>
  <c r="T67" i="1" s="1"/>
  <c r="G67" i="1"/>
  <c r="S67" i="1" s="1"/>
  <c r="F67" i="1"/>
  <c r="R67" i="1" s="1"/>
  <c r="E67" i="1"/>
  <c r="Q67" i="1" s="1"/>
  <c r="D67" i="1"/>
  <c r="P67" i="1" s="1"/>
  <c r="C67" i="1"/>
  <c r="O67" i="1" s="1"/>
  <c r="B67" i="1"/>
  <c r="N67" i="1" s="1"/>
  <c r="A67" i="1"/>
  <c r="M66" i="1"/>
  <c r="L66" i="1"/>
  <c r="K66" i="1"/>
  <c r="W66" i="1" s="1"/>
  <c r="J66" i="1"/>
  <c r="V66" i="1" s="1"/>
  <c r="I66" i="1"/>
  <c r="U66" i="1" s="1"/>
  <c r="H66" i="1"/>
  <c r="T66" i="1" s="1"/>
  <c r="G66" i="1"/>
  <c r="S66" i="1" s="1"/>
  <c r="F66" i="1"/>
  <c r="R66" i="1" s="1"/>
  <c r="E66" i="1"/>
  <c r="Q66" i="1" s="1"/>
  <c r="D66" i="1"/>
  <c r="C66" i="1"/>
  <c r="O66" i="1" s="1"/>
  <c r="B66" i="1"/>
  <c r="N66" i="1" s="1"/>
  <c r="A66" i="1"/>
  <c r="M65" i="1"/>
  <c r="L65" i="1"/>
  <c r="K65" i="1"/>
  <c r="W65" i="1" s="1"/>
  <c r="J65" i="1"/>
  <c r="V65" i="1" s="1"/>
  <c r="I65" i="1"/>
  <c r="U65" i="1" s="1"/>
  <c r="H65" i="1"/>
  <c r="T65" i="1" s="1"/>
  <c r="G65" i="1"/>
  <c r="S65" i="1" s="1"/>
  <c r="F65" i="1"/>
  <c r="R65" i="1" s="1"/>
  <c r="E65" i="1"/>
  <c r="Q65" i="1" s="1"/>
  <c r="D65" i="1"/>
  <c r="P65" i="1" s="1"/>
  <c r="C65" i="1"/>
  <c r="O65" i="1" s="1"/>
  <c r="B65" i="1"/>
  <c r="N65" i="1" s="1"/>
  <c r="A65" i="1"/>
  <c r="M64" i="1"/>
  <c r="L64" i="1"/>
  <c r="K64" i="1"/>
  <c r="W64" i="1" s="1"/>
  <c r="J64" i="1"/>
  <c r="V64" i="1" s="1"/>
  <c r="I64" i="1"/>
  <c r="U64" i="1" s="1"/>
  <c r="H64" i="1"/>
  <c r="T64" i="1" s="1"/>
  <c r="G64" i="1"/>
  <c r="S64" i="1" s="1"/>
  <c r="F64" i="1"/>
  <c r="R64" i="1" s="1"/>
  <c r="E64" i="1"/>
  <c r="Q64" i="1" s="1"/>
  <c r="D64" i="1"/>
  <c r="P64" i="1" s="1"/>
  <c r="C64" i="1"/>
  <c r="O64" i="1" s="1"/>
  <c r="B64" i="1"/>
  <c r="N64" i="1" s="1"/>
  <c r="A64" i="1"/>
  <c r="M63" i="1"/>
  <c r="L63" i="1"/>
  <c r="K63" i="1"/>
  <c r="W63" i="1" s="1"/>
  <c r="J63" i="1"/>
  <c r="I63" i="1"/>
  <c r="U63" i="1" s="1"/>
  <c r="H63" i="1"/>
  <c r="T63" i="1" s="1"/>
  <c r="G63" i="1"/>
  <c r="S63" i="1" s="1"/>
  <c r="F63" i="1"/>
  <c r="R63" i="1" s="1"/>
  <c r="E63" i="1"/>
  <c r="Q63" i="1" s="1"/>
  <c r="D63" i="1"/>
  <c r="P63" i="1" s="1"/>
  <c r="C63" i="1"/>
  <c r="O63" i="1" s="1"/>
  <c r="B63" i="1"/>
  <c r="N63" i="1" s="1"/>
  <c r="A63" i="1"/>
  <c r="M62" i="1"/>
  <c r="L62" i="1"/>
  <c r="K62" i="1"/>
  <c r="W62" i="1" s="1"/>
  <c r="J62" i="1"/>
  <c r="V62" i="1" s="1"/>
  <c r="I62" i="1"/>
  <c r="U62" i="1" s="1"/>
  <c r="H62" i="1"/>
  <c r="T62" i="1" s="1"/>
  <c r="G62" i="1"/>
  <c r="S62" i="1" s="1"/>
  <c r="F62" i="1"/>
  <c r="R62" i="1" s="1"/>
  <c r="E62" i="1"/>
  <c r="Q62" i="1" s="1"/>
  <c r="D62" i="1"/>
  <c r="P62" i="1" s="1"/>
  <c r="C62" i="1"/>
  <c r="O62" i="1" s="1"/>
  <c r="B62" i="1"/>
  <c r="N62" i="1" s="1"/>
  <c r="A62" i="1"/>
  <c r="M61" i="1"/>
  <c r="L61" i="1"/>
  <c r="K61" i="1"/>
  <c r="W61" i="1" s="1"/>
  <c r="J61" i="1"/>
  <c r="V61" i="1" s="1"/>
  <c r="I61" i="1"/>
  <c r="U61" i="1" s="1"/>
  <c r="H61" i="1"/>
  <c r="T61" i="1" s="1"/>
  <c r="G61" i="1"/>
  <c r="S61" i="1" s="1"/>
  <c r="F61" i="1"/>
  <c r="R61" i="1" s="1"/>
  <c r="E61" i="1"/>
  <c r="Q61" i="1" s="1"/>
  <c r="D61" i="1"/>
  <c r="P61" i="1" s="1"/>
  <c r="C61" i="1"/>
  <c r="O61" i="1" s="1"/>
  <c r="B61" i="1"/>
  <c r="N61" i="1" s="1"/>
  <c r="A61" i="1"/>
  <c r="M60" i="1"/>
  <c r="L60" i="1"/>
  <c r="K60" i="1"/>
  <c r="W60" i="1" s="1"/>
  <c r="J60" i="1"/>
  <c r="V60" i="1" s="1"/>
  <c r="I60" i="1"/>
  <c r="U60" i="1" s="1"/>
  <c r="H60" i="1"/>
  <c r="T60" i="1" s="1"/>
  <c r="G60" i="1"/>
  <c r="S60" i="1" s="1"/>
  <c r="F60" i="1"/>
  <c r="R60" i="1" s="1"/>
  <c r="E60" i="1"/>
  <c r="Q60" i="1" s="1"/>
  <c r="D60" i="1"/>
  <c r="P60" i="1" s="1"/>
  <c r="C60" i="1"/>
  <c r="O60" i="1" s="1"/>
  <c r="B60" i="1"/>
  <c r="A60" i="1"/>
  <c r="M59" i="1"/>
  <c r="L59" i="1"/>
  <c r="K59" i="1"/>
  <c r="W59" i="1" s="1"/>
  <c r="J59" i="1"/>
  <c r="V59" i="1" s="1"/>
  <c r="I59" i="1"/>
  <c r="H59" i="1"/>
  <c r="T59" i="1" s="1"/>
  <c r="G59" i="1"/>
  <c r="S59" i="1" s="1"/>
  <c r="F59" i="1"/>
  <c r="R59" i="1" s="1"/>
  <c r="E59" i="1"/>
  <c r="Q59" i="1" s="1"/>
  <c r="D59" i="1"/>
  <c r="P59" i="1" s="1"/>
  <c r="C59" i="1"/>
  <c r="O59" i="1" s="1"/>
  <c r="B59" i="1"/>
  <c r="N59" i="1" s="1"/>
  <c r="A59" i="1"/>
  <c r="M58" i="1"/>
  <c r="L58" i="1"/>
  <c r="K58" i="1"/>
  <c r="W58" i="1" s="1"/>
  <c r="J58" i="1"/>
  <c r="V58" i="1" s="1"/>
  <c r="I58" i="1"/>
  <c r="U58" i="1" s="1"/>
  <c r="H58" i="1"/>
  <c r="T58" i="1" s="1"/>
  <c r="G58" i="1"/>
  <c r="S58" i="1" s="1"/>
  <c r="F58" i="1"/>
  <c r="R58" i="1" s="1"/>
  <c r="E58" i="1"/>
  <c r="Q58" i="1" s="1"/>
  <c r="D58" i="1"/>
  <c r="C58" i="1"/>
  <c r="O58" i="1" s="1"/>
  <c r="B58" i="1"/>
  <c r="N58" i="1" s="1"/>
  <c r="A58" i="1"/>
  <c r="M57" i="1"/>
  <c r="L57" i="1"/>
  <c r="K57" i="1"/>
  <c r="W57" i="1" s="1"/>
  <c r="J57" i="1"/>
  <c r="V57" i="1" s="1"/>
  <c r="I57" i="1"/>
  <c r="U57" i="1" s="1"/>
  <c r="H57" i="1"/>
  <c r="T57" i="1" s="1"/>
  <c r="G57" i="1"/>
  <c r="S57" i="1" s="1"/>
  <c r="F57" i="1"/>
  <c r="R57" i="1" s="1"/>
  <c r="E57" i="1"/>
  <c r="Q57" i="1" s="1"/>
  <c r="D57" i="1"/>
  <c r="P57" i="1" s="1"/>
  <c r="C57" i="1"/>
  <c r="O57" i="1" s="1"/>
  <c r="B57" i="1"/>
  <c r="N57" i="1" s="1"/>
  <c r="A57" i="1"/>
  <c r="M56" i="1"/>
  <c r="L56" i="1"/>
  <c r="K56" i="1"/>
  <c r="W56" i="1" s="1"/>
  <c r="J56" i="1"/>
  <c r="V56" i="1" s="1"/>
  <c r="I56" i="1"/>
  <c r="U56" i="1" s="1"/>
  <c r="H56" i="1"/>
  <c r="T56" i="1" s="1"/>
  <c r="G56" i="1"/>
  <c r="S56" i="1" s="1"/>
  <c r="F56" i="1"/>
  <c r="R56" i="1" s="1"/>
  <c r="E56" i="1"/>
  <c r="Q56" i="1" s="1"/>
  <c r="D56" i="1"/>
  <c r="P56" i="1" s="1"/>
  <c r="C56" i="1"/>
  <c r="O56" i="1" s="1"/>
  <c r="B56" i="1"/>
  <c r="N56" i="1" s="1"/>
  <c r="A56" i="1"/>
  <c r="M55" i="1"/>
  <c r="L55" i="1"/>
  <c r="K55" i="1"/>
  <c r="W55" i="1" s="1"/>
  <c r="J55" i="1"/>
  <c r="V55" i="1" s="1"/>
  <c r="I55" i="1"/>
  <c r="U55" i="1" s="1"/>
  <c r="H55" i="1"/>
  <c r="T55" i="1" s="1"/>
  <c r="G55" i="1"/>
  <c r="S55" i="1" s="1"/>
  <c r="F55" i="1"/>
  <c r="R55" i="1" s="1"/>
  <c r="E55" i="1"/>
  <c r="Q55" i="1" s="1"/>
  <c r="D55" i="1"/>
  <c r="P55" i="1" s="1"/>
  <c r="C55" i="1"/>
  <c r="B55" i="1"/>
  <c r="N55" i="1" s="1"/>
  <c r="A55" i="1"/>
  <c r="M54" i="1"/>
  <c r="L54" i="1"/>
  <c r="K54" i="1"/>
  <c r="W54" i="1" s="1"/>
  <c r="J54" i="1"/>
  <c r="V54" i="1" s="1"/>
  <c r="I54" i="1"/>
  <c r="U54" i="1" s="1"/>
  <c r="H54" i="1"/>
  <c r="T54" i="1" s="1"/>
  <c r="G54" i="1"/>
  <c r="S54" i="1" s="1"/>
  <c r="F54" i="1"/>
  <c r="R54" i="1" s="1"/>
  <c r="E54" i="1"/>
  <c r="Q54" i="1" s="1"/>
  <c r="D54" i="1"/>
  <c r="P54" i="1" s="1"/>
  <c r="C54" i="1"/>
  <c r="O54" i="1" s="1"/>
  <c r="B54" i="1"/>
  <c r="N54" i="1" s="1"/>
  <c r="A54" i="1"/>
  <c r="M53" i="1"/>
  <c r="L53" i="1"/>
  <c r="K53" i="1"/>
  <c r="W53" i="1" s="1"/>
  <c r="J53" i="1"/>
  <c r="V53" i="1" s="1"/>
  <c r="I53" i="1"/>
  <c r="U53" i="1" s="1"/>
  <c r="H53" i="1"/>
  <c r="T53" i="1" s="1"/>
  <c r="G53" i="1"/>
  <c r="S53" i="1" s="1"/>
  <c r="F53" i="1"/>
  <c r="R53" i="1" s="1"/>
  <c r="E53" i="1"/>
  <c r="Q53" i="1" s="1"/>
  <c r="D53" i="1"/>
  <c r="P53" i="1" s="1"/>
  <c r="C53" i="1"/>
  <c r="O53" i="1" s="1"/>
  <c r="B53" i="1"/>
  <c r="N53" i="1" s="1"/>
  <c r="A53" i="1"/>
  <c r="M52" i="1"/>
  <c r="L52" i="1"/>
  <c r="K52" i="1"/>
  <c r="W52" i="1" s="1"/>
  <c r="J52" i="1"/>
  <c r="I52" i="1"/>
  <c r="U52" i="1" s="1"/>
  <c r="H52" i="1"/>
  <c r="T52" i="1" s="1"/>
  <c r="G52" i="1"/>
  <c r="S52" i="1" s="1"/>
  <c r="F52" i="1"/>
  <c r="R52" i="1" s="1"/>
  <c r="E52" i="1"/>
  <c r="Q52" i="1" s="1"/>
  <c r="D52" i="1"/>
  <c r="P52" i="1" s="1"/>
  <c r="C52" i="1"/>
  <c r="O52" i="1" s="1"/>
  <c r="B52" i="1"/>
  <c r="N52" i="1" s="1"/>
  <c r="A52" i="1"/>
  <c r="M51" i="1"/>
  <c r="L51" i="1"/>
  <c r="K51" i="1"/>
  <c r="J51" i="1"/>
  <c r="I51" i="1"/>
  <c r="U51" i="1" s="1"/>
  <c r="H51" i="1"/>
  <c r="T51" i="1" s="1"/>
  <c r="G51" i="1"/>
  <c r="S51" i="1" s="1"/>
  <c r="F51" i="1"/>
  <c r="R51" i="1" s="1"/>
  <c r="E51" i="1"/>
  <c r="Q51" i="1" s="1"/>
  <c r="D51" i="1"/>
  <c r="P51" i="1" s="1"/>
  <c r="C51" i="1"/>
  <c r="O51" i="1" s="1"/>
  <c r="B51" i="1"/>
  <c r="N51" i="1" s="1"/>
  <c r="A51" i="1"/>
  <c r="M50" i="1"/>
  <c r="L50" i="1"/>
  <c r="K50" i="1"/>
  <c r="W50" i="1" s="1"/>
  <c r="J50" i="1"/>
  <c r="V50" i="1" s="1"/>
  <c r="I50" i="1"/>
  <c r="U50" i="1" s="1"/>
  <c r="H50" i="1"/>
  <c r="T50" i="1" s="1"/>
  <c r="G50" i="1"/>
  <c r="S50" i="1" s="1"/>
  <c r="F50" i="1"/>
  <c r="R50" i="1" s="1"/>
  <c r="E50" i="1"/>
  <c r="Q50" i="1" s="1"/>
  <c r="D50" i="1"/>
  <c r="P50" i="1" s="1"/>
  <c r="C50" i="1"/>
  <c r="O50" i="1" s="1"/>
  <c r="B50" i="1"/>
  <c r="N50" i="1" s="1"/>
  <c r="A50" i="1"/>
  <c r="M49" i="1"/>
  <c r="L49" i="1"/>
  <c r="K49" i="1"/>
  <c r="W49" i="1" s="1"/>
  <c r="J49" i="1"/>
  <c r="V49" i="1" s="1"/>
  <c r="I49" i="1"/>
  <c r="U49" i="1" s="1"/>
  <c r="H49" i="1"/>
  <c r="T49" i="1" s="1"/>
  <c r="G49" i="1"/>
  <c r="S49" i="1" s="1"/>
  <c r="F49" i="1"/>
  <c r="R49" i="1" s="1"/>
  <c r="E49" i="1"/>
  <c r="Q49" i="1" s="1"/>
  <c r="D49" i="1"/>
  <c r="P49" i="1" s="1"/>
  <c r="C49" i="1"/>
  <c r="O49" i="1" s="1"/>
  <c r="B49" i="1"/>
  <c r="N49" i="1" s="1"/>
  <c r="A49" i="1"/>
  <c r="M48" i="1"/>
  <c r="L48" i="1"/>
  <c r="K48" i="1"/>
  <c r="W48" i="1" s="1"/>
  <c r="J48" i="1"/>
  <c r="V48" i="1" s="1"/>
  <c r="I48" i="1"/>
  <c r="U48" i="1" s="1"/>
  <c r="H48" i="1"/>
  <c r="T48" i="1" s="1"/>
  <c r="G48" i="1"/>
  <c r="S48" i="1" s="1"/>
  <c r="F48" i="1"/>
  <c r="R48" i="1" s="1"/>
  <c r="E48" i="1"/>
  <c r="Q48" i="1" s="1"/>
  <c r="D48" i="1"/>
  <c r="P48" i="1" s="1"/>
  <c r="C48" i="1"/>
  <c r="O48" i="1" s="1"/>
  <c r="B48" i="1"/>
  <c r="N48" i="1" s="1"/>
  <c r="A48" i="1"/>
  <c r="M47" i="1"/>
  <c r="L47" i="1"/>
  <c r="K47" i="1"/>
  <c r="W47" i="1" s="1"/>
  <c r="J47" i="1"/>
  <c r="V47" i="1" s="1"/>
  <c r="I47" i="1"/>
  <c r="U47" i="1" s="1"/>
  <c r="H47" i="1"/>
  <c r="T47" i="1" s="1"/>
  <c r="G47" i="1"/>
  <c r="S47" i="1" s="1"/>
  <c r="F47" i="1"/>
  <c r="R47" i="1" s="1"/>
  <c r="E47" i="1"/>
  <c r="Q47" i="1" s="1"/>
  <c r="D47" i="1"/>
  <c r="P47" i="1" s="1"/>
  <c r="C47" i="1"/>
  <c r="O47" i="1" s="1"/>
  <c r="B47" i="1"/>
  <c r="N47" i="1" s="1"/>
  <c r="A47" i="1"/>
  <c r="M46" i="1"/>
  <c r="L46" i="1"/>
  <c r="K46" i="1"/>
  <c r="W46" i="1" s="1"/>
  <c r="J46" i="1"/>
  <c r="V46" i="1" s="1"/>
  <c r="I46" i="1"/>
  <c r="U46" i="1" s="1"/>
  <c r="H46" i="1"/>
  <c r="T46" i="1" s="1"/>
  <c r="G46" i="1"/>
  <c r="S46" i="1" s="1"/>
  <c r="F46" i="1"/>
  <c r="R46" i="1" s="1"/>
  <c r="E46" i="1"/>
  <c r="Q46" i="1" s="1"/>
  <c r="D46" i="1"/>
  <c r="P46" i="1" s="1"/>
  <c r="C46" i="1"/>
  <c r="O46" i="1" s="1"/>
  <c r="B46" i="1"/>
  <c r="N46" i="1" s="1"/>
  <c r="A46" i="1"/>
  <c r="M45" i="1"/>
  <c r="L45" i="1"/>
  <c r="K45" i="1"/>
  <c r="W45" i="1" s="1"/>
  <c r="J45" i="1"/>
  <c r="V45" i="1" s="1"/>
  <c r="I45" i="1"/>
  <c r="U45" i="1" s="1"/>
  <c r="H45" i="1"/>
  <c r="T45" i="1" s="1"/>
  <c r="G45" i="1"/>
  <c r="S45" i="1" s="1"/>
  <c r="F45" i="1"/>
  <c r="R45" i="1" s="1"/>
  <c r="E45" i="1"/>
  <c r="Q45" i="1" s="1"/>
  <c r="D45" i="1"/>
  <c r="C45" i="1"/>
  <c r="O45" i="1" s="1"/>
  <c r="B45" i="1"/>
  <c r="N45" i="1" s="1"/>
  <c r="A45" i="1"/>
  <c r="M44" i="1"/>
  <c r="L44" i="1"/>
  <c r="K44" i="1"/>
  <c r="W44" i="1" s="1"/>
  <c r="J44" i="1"/>
  <c r="V44" i="1" s="1"/>
  <c r="I44" i="1"/>
  <c r="U44" i="1" s="1"/>
  <c r="H44" i="1"/>
  <c r="T44" i="1" s="1"/>
  <c r="G44" i="1"/>
  <c r="S44" i="1" s="1"/>
  <c r="F44" i="1"/>
  <c r="R44" i="1" s="1"/>
  <c r="E44" i="1"/>
  <c r="Q44" i="1" s="1"/>
  <c r="D44" i="1"/>
  <c r="P44" i="1" s="1"/>
  <c r="C44" i="1"/>
  <c r="O44" i="1" s="1"/>
  <c r="B44" i="1"/>
  <c r="N44" i="1" s="1"/>
  <c r="A44" i="1"/>
  <c r="M43" i="1"/>
  <c r="L43" i="1"/>
  <c r="K43" i="1"/>
  <c r="W43" i="1" s="1"/>
  <c r="J43" i="1"/>
  <c r="V43" i="1" s="1"/>
  <c r="I43" i="1"/>
  <c r="U43" i="1" s="1"/>
  <c r="H43" i="1"/>
  <c r="T43" i="1" s="1"/>
  <c r="G43" i="1"/>
  <c r="S43" i="1" s="1"/>
  <c r="F43" i="1"/>
  <c r="R43" i="1" s="1"/>
  <c r="E43" i="1"/>
  <c r="Q43" i="1" s="1"/>
  <c r="D43" i="1"/>
  <c r="P43" i="1" s="1"/>
  <c r="C43" i="1"/>
  <c r="O43" i="1" s="1"/>
  <c r="B43" i="1"/>
  <c r="N43" i="1" s="1"/>
  <c r="A43" i="1"/>
  <c r="M42" i="1"/>
  <c r="L42" i="1"/>
  <c r="K42" i="1"/>
  <c r="W42" i="1" s="1"/>
  <c r="J42" i="1"/>
  <c r="V42" i="1" s="1"/>
  <c r="I42" i="1"/>
  <c r="U42" i="1" s="1"/>
  <c r="H42" i="1"/>
  <c r="T42" i="1" s="1"/>
  <c r="G42" i="1"/>
  <c r="F42" i="1"/>
  <c r="R42" i="1" s="1"/>
  <c r="E42" i="1"/>
  <c r="Q42" i="1" s="1"/>
  <c r="D42" i="1"/>
  <c r="P42" i="1" s="1"/>
  <c r="C42" i="1"/>
  <c r="O42" i="1" s="1"/>
  <c r="B42" i="1"/>
  <c r="N42" i="1" s="1"/>
  <c r="A42" i="1"/>
  <c r="M41" i="1"/>
  <c r="L41" i="1"/>
  <c r="K41" i="1"/>
  <c r="W41" i="1" s="1"/>
  <c r="J41" i="1"/>
  <c r="V41" i="1" s="1"/>
  <c r="I41" i="1"/>
  <c r="U41" i="1" s="1"/>
  <c r="H41" i="1"/>
  <c r="G41" i="1"/>
  <c r="S41" i="1" s="1"/>
  <c r="F41" i="1"/>
  <c r="R41" i="1" s="1"/>
  <c r="E41" i="1"/>
  <c r="Q41" i="1" s="1"/>
  <c r="D41" i="1"/>
  <c r="P41" i="1" s="1"/>
  <c r="C41" i="1"/>
  <c r="O41" i="1" s="1"/>
  <c r="B41" i="1"/>
  <c r="N41" i="1" s="1"/>
  <c r="A41" i="1"/>
  <c r="M40" i="1"/>
  <c r="L40" i="1"/>
  <c r="K40" i="1"/>
  <c r="W40" i="1" s="1"/>
  <c r="J40" i="1"/>
  <c r="V40" i="1" s="1"/>
  <c r="I40" i="1"/>
  <c r="H40" i="1"/>
  <c r="T40" i="1" s="1"/>
  <c r="G40" i="1"/>
  <c r="S40" i="1" s="1"/>
  <c r="F40" i="1"/>
  <c r="R40" i="1" s="1"/>
  <c r="E40" i="1"/>
  <c r="Q40" i="1" s="1"/>
  <c r="D40" i="1"/>
  <c r="P40" i="1" s="1"/>
  <c r="C40" i="1"/>
  <c r="O40" i="1" s="1"/>
  <c r="B40" i="1"/>
  <c r="N40" i="1" s="1"/>
  <c r="A40" i="1"/>
  <c r="M39" i="1"/>
  <c r="L39" i="1"/>
  <c r="K39" i="1"/>
  <c r="W39" i="1" s="1"/>
  <c r="J39" i="1"/>
  <c r="V39" i="1" s="1"/>
  <c r="I39" i="1"/>
  <c r="U39" i="1" s="1"/>
  <c r="H39" i="1"/>
  <c r="T39" i="1" s="1"/>
  <c r="G39" i="1"/>
  <c r="S39" i="1" s="1"/>
  <c r="F39" i="1"/>
  <c r="R39" i="1" s="1"/>
  <c r="E39" i="1"/>
  <c r="Q39" i="1" s="1"/>
  <c r="D39" i="1"/>
  <c r="P39" i="1" s="1"/>
  <c r="C39" i="1"/>
  <c r="O39" i="1" s="1"/>
  <c r="B39" i="1"/>
  <c r="N39" i="1" s="1"/>
  <c r="A39" i="1"/>
  <c r="M38" i="1"/>
  <c r="L38" i="1"/>
  <c r="K38" i="1"/>
  <c r="W38" i="1" s="1"/>
  <c r="J38" i="1"/>
  <c r="V38" i="1" s="1"/>
  <c r="I38" i="1"/>
  <c r="U38" i="1" s="1"/>
  <c r="H38" i="1"/>
  <c r="T38" i="1" s="1"/>
  <c r="G38" i="1"/>
  <c r="S38" i="1" s="1"/>
  <c r="F38" i="1"/>
  <c r="R38" i="1" s="1"/>
  <c r="E38" i="1"/>
  <c r="Q38" i="1" s="1"/>
  <c r="D38" i="1"/>
  <c r="P38" i="1" s="1"/>
  <c r="C38" i="1"/>
  <c r="O38" i="1" s="1"/>
  <c r="B38" i="1"/>
  <c r="N38" i="1" s="1"/>
  <c r="A38" i="1"/>
  <c r="M37" i="1"/>
  <c r="L37" i="1"/>
  <c r="K37" i="1"/>
  <c r="W37" i="1" s="1"/>
  <c r="J37" i="1"/>
  <c r="V37" i="1" s="1"/>
  <c r="I37" i="1"/>
  <c r="U37" i="1" s="1"/>
  <c r="H37" i="1"/>
  <c r="T37" i="1" s="1"/>
  <c r="G37" i="1"/>
  <c r="S37" i="1" s="1"/>
  <c r="F37" i="1"/>
  <c r="R37" i="1" s="1"/>
  <c r="E37" i="1"/>
  <c r="Q37" i="1" s="1"/>
  <c r="D37" i="1"/>
  <c r="P37" i="1" s="1"/>
  <c r="C37" i="1"/>
  <c r="O37" i="1" s="1"/>
  <c r="B37" i="1"/>
  <c r="N37" i="1" s="1"/>
  <c r="A37" i="1"/>
  <c r="M36" i="1"/>
  <c r="L36" i="1"/>
  <c r="K36" i="1"/>
  <c r="W36" i="1" s="1"/>
  <c r="J36" i="1"/>
  <c r="V36" i="1" s="1"/>
  <c r="I36" i="1"/>
  <c r="U36" i="1" s="1"/>
  <c r="H36" i="1"/>
  <c r="T36" i="1" s="1"/>
  <c r="G36" i="1"/>
  <c r="S36" i="1" s="1"/>
  <c r="F36" i="1"/>
  <c r="R36" i="1" s="1"/>
  <c r="E36" i="1"/>
  <c r="Q36" i="1" s="1"/>
  <c r="D36" i="1"/>
  <c r="P36" i="1" s="1"/>
  <c r="C36" i="1"/>
  <c r="O36" i="1" s="1"/>
  <c r="B36" i="1"/>
  <c r="N36" i="1" s="1"/>
  <c r="A36" i="1"/>
  <c r="M35" i="1"/>
  <c r="L35" i="1"/>
  <c r="K35" i="1"/>
  <c r="W35" i="1" s="1"/>
  <c r="J35" i="1"/>
  <c r="V35" i="1" s="1"/>
  <c r="I35" i="1"/>
  <c r="U35" i="1" s="1"/>
  <c r="H35" i="1"/>
  <c r="T35" i="1" s="1"/>
  <c r="G35" i="1"/>
  <c r="S35" i="1" s="1"/>
  <c r="F35" i="1"/>
  <c r="R35" i="1" s="1"/>
  <c r="E35" i="1"/>
  <c r="Q35" i="1" s="1"/>
  <c r="D35" i="1"/>
  <c r="P35" i="1" s="1"/>
  <c r="C35" i="1"/>
  <c r="O35" i="1" s="1"/>
  <c r="B35" i="1"/>
  <c r="N35" i="1" s="1"/>
  <c r="A35" i="1"/>
  <c r="M34" i="1"/>
  <c r="L34" i="1"/>
  <c r="K34" i="1"/>
  <c r="W34" i="1" s="1"/>
  <c r="J34" i="1"/>
  <c r="V34" i="1" s="1"/>
  <c r="I34" i="1"/>
  <c r="U34" i="1" s="1"/>
  <c r="H34" i="1"/>
  <c r="T34" i="1" s="1"/>
  <c r="G34" i="1"/>
  <c r="S34" i="1" s="1"/>
  <c r="F34" i="1"/>
  <c r="R34" i="1" s="1"/>
  <c r="E34" i="1"/>
  <c r="Q34" i="1" s="1"/>
  <c r="D34" i="1"/>
  <c r="P34" i="1" s="1"/>
  <c r="C34" i="1"/>
  <c r="O34" i="1" s="1"/>
  <c r="B34" i="1"/>
  <c r="N34" i="1" s="1"/>
  <c r="A34" i="1"/>
  <c r="M33" i="1"/>
  <c r="L33" i="1"/>
  <c r="K33" i="1"/>
  <c r="W33" i="1" s="1"/>
  <c r="J33" i="1"/>
  <c r="V33" i="1" s="1"/>
  <c r="I33" i="1"/>
  <c r="U33" i="1" s="1"/>
  <c r="H33" i="1"/>
  <c r="T33" i="1" s="1"/>
  <c r="G33" i="1"/>
  <c r="S33" i="1" s="1"/>
  <c r="F33" i="1"/>
  <c r="R33" i="1" s="1"/>
  <c r="E33" i="1"/>
  <c r="Q33" i="1" s="1"/>
  <c r="D33" i="1"/>
  <c r="C33" i="1"/>
  <c r="O33" i="1" s="1"/>
  <c r="B33" i="1"/>
  <c r="N33" i="1" s="1"/>
  <c r="A33" i="1"/>
  <c r="M32" i="1"/>
  <c r="L32" i="1"/>
  <c r="K32" i="1"/>
  <c r="W32" i="1" s="1"/>
  <c r="J32" i="1"/>
  <c r="V32" i="1" s="1"/>
  <c r="I32" i="1"/>
  <c r="U32" i="1" s="1"/>
  <c r="H32" i="1"/>
  <c r="T32" i="1" s="1"/>
  <c r="G32" i="1"/>
  <c r="S32" i="1" s="1"/>
  <c r="F32" i="1"/>
  <c r="E32" i="1"/>
  <c r="D32" i="1"/>
  <c r="P32" i="1" s="1"/>
  <c r="C32" i="1"/>
  <c r="O32" i="1" s="1"/>
  <c r="B32" i="1"/>
  <c r="N32" i="1" s="1"/>
  <c r="A32" i="1"/>
  <c r="M31" i="1"/>
  <c r="L31" i="1"/>
  <c r="K31" i="1"/>
  <c r="W31" i="1" s="1"/>
  <c r="J31" i="1"/>
  <c r="V31" i="1" s="1"/>
  <c r="I31" i="1"/>
  <c r="U31" i="1" s="1"/>
  <c r="H31" i="1"/>
  <c r="T31" i="1" s="1"/>
  <c r="G31" i="1"/>
  <c r="F31" i="1"/>
  <c r="R31" i="1" s="1"/>
  <c r="E31" i="1"/>
  <c r="Q31" i="1" s="1"/>
  <c r="D31" i="1"/>
  <c r="P31" i="1" s="1"/>
  <c r="C31" i="1"/>
  <c r="O31" i="1" s="1"/>
  <c r="B31" i="1"/>
  <c r="N31" i="1" s="1"/>
  <c r="A31" i="1"/>
  <c r="M30" i="1"/>
  <c r="L30" i="1"/>
  <c r="K30" i="1"/>
  <c r="W30" i="1" s="1"/>
  <c r="J30" i="1"/>
  <c r="V30" i="1" s="1"/>
  <c r="I30" i="1"/>
  <c r="U30" i="1" s="1"/>
  <c r="H30" i="1"/>
  <c r="G30" i="1"/>
  <c r="F30" i="1"/>
  <c r="R30" i="1" s="1"/>
  <c r="E30" i="1"/>
  <c r="Q30" i="1" s="1"/>
  <c r="D30" i="1"/>
  <c r="P30" i="1" s="1"/>
  <c r="C30" i="1"/>
  <c r="O30" i="1" s="1"/>
  <c r="B30" i="1"/>
  <c r="N30" i="1" s="1"/>
  <c r="A30" i="1"/>
  <c r="M29" i="1"/>
  <c r="L29" i="1"/>
  <c r="K29" i="1"/>
  <c r="W29" i="1" s="1"/>
  <c r="J29" i="1"/>
  <c r="V29" i="1" s="1"/>
  <c r="I29" i="1"/>
  <c r="U29" i="1" s="1"/>
  <c r="H29" i="1"/>
  <c r="T29" i="1" s="1"/>
  <c r="G29" i="1"/>
  <c r="S29" i="1" s="1"/>
  <c r="F29" i="1"/>
  <c r="R29" i="1" s="1"/>
  <c r="E29" i="1"/>
  <c r="Q29" i="1" s="1"/>
  <c r="D29" i="1"/>
  <c r="P29" i="1" s="1"/>
  <c r="C29" i="1"/>
  <c r="O29" i="1" s="1"/>
  <c r="B29" i="1"/>
  <c r="N29" i="1" s="1"/>
  <c r="A29" i="1"/>
  <c r="M28" i="1"/>
  <c r="L28" i="1"/>
  <c r="K28" i="1"/>
  <c r="W28" i="1" s="1"/>
  <c r="J28" i="1"/>
  <c r="V28" i="1" s="1"/>
  <c r="I28" i="1"/>
  <c r="U28" i="1" s="1"/>
  <c r="H28" i="1"/>
  <c r="T28" i="1" s="1"/>
  <c r="G28" i="1"/>
  <c r="S28" i="1" s="1"/>
  <c r="F28" i="1"/>
  <c r="R28" i="1" s="1"/>
  <c r="E28" i="1"/>
  <c r="Q28" i="1" s="1"/>
  <c r="D28" i="1"/>
  <c r="P28" i="1" s="1"/>
  <c r="C28" i="1"/>
  <c r="O28" i="1" s="1"/>
  <c r="B28" i="1"/>
  <c r="N28" i="1" s="1"/>
  <c r="A28" i="1"/>
  <c r="M27" i="1"/>
  <c r="L27" i="1"/>
  <c r="K27" i="1"/>
  <c r="W27" i="1" s="1"/>
  <c r="J27" i="1"/>
  <c r="V27" i="1" s="1"/>
  <c r="I27" i="1"/>
  <c r="U27" i="1" s="1"/>
  <c r="H27" i="1"/>
  <c r="T27" i="1" s="1"/>
  <c r="G27" i="1"/>
  <c r="S27" i="1" s="1"/>
  <c r="F27" i="1"/>
  <c r="R27" i="1" s="1"/>
  <c r="E27" i="1"/>
  <c r="Q27" i="1" s="1"/>
  <c r="D27" i="1"/>
  <c r="P27" i="1" s="1"/>
  <c r="C27" i="1"/>
  <c r="O27" i="1" s="1"/>
  <c r="B27" i="1"/>
  <c r="N27" i="1" s="1"/>
  <c r="A27" i="1"/>
  <c r="M26" i="1"/>
  <c r="L26" i="1"/>
  <c r="K26" i="1"/>
  <c r="W26" i="1" s="1"/>
  <c r="J26" i="1"/>
  <c r="V26" i="1" s="1"/>
  <c r="I26" i="1"/>
  <c r="U26" i="1" s="1"/>
  <c r="H26" i="1"/>
  <c r="T26" i="1" s="1"/>
  <c r="G26" i="1"/>
  <c r="S26" i="1" s="1"/>
  <c r="F26" i="1"/>
  <c r="R26" i="1" s="1"/>
  <c r="E26" i="1"/>
  <c r="Q26" i="1" s="1"/>
  <c r="D26" i="1"/>
  <c r="P26" i="1" s="1"/>
  <c r="C26" i="1"/>
  <c r="O26" i="1" s="1"/>
  <c r="B26" i="1"/>
  <c r="N26" i="1" s="1"/>
  <c r="A26" i="1"/>
  <c r="M25" i="1"/>
  <c r="L25" i="1"/>
  <c r="K25" i="1"/>
  <c r="W25" i="1" s="1"/>
  <c r="J25" i="1"/>
  <c r="V25" i="1" s="1"/>
  <c r="I25" i="1"/>
  <c r="U25" i="1" s="1"/>
  <c r="H25" i="1"/>
  <c r="T25" i="1" s="1"/>
  <c r="G25" i="1"/>
  <c r="S25" i="1" s="1"/>
  <c r="F25" i="1"/>
  <c r="R25" i="1" s="1"/>
  <c r="E25" i="1"/>
  <c r="Q25" i="1" s="1"/>
  <c r="D25" i="1"/>
  <c r="P25" i="1" s="1"/>
  <c r="C25" i="1"/>
  <c r="O25" i="1" s="1"/>
  <c r="B25" i="1"/>
  <c r="N25" i="1" s="1"/>
  <c r="A25" i="1"/>
  <c r="M24" i="1"/>
  <c r="L24" i="1"/>
  <c r="K24" i="1"/>
  <c r="W24" i="1" s="1"/>
  <c r="J24" i="1"/>
  <c r="V24" i="1" s="1"/>
  <c r="I24" i="1"/>
  <c r="U24" i="1" s="1"/>
  <c r="H24" i="1"/>
  <c r="T24" i="1" s="1"/>
  <c r="G24" i="1"/>
  <c r="S24" i="1" s="1"/>
  <c r="F24" i="1"/>
  <c r="R24" i="1" s="1"/>
  <c r="E24" i="1"/>
  <c r="Q24" i="1" s="1"/>
  <c r="D24" i="1"/>
  <c r="P24" i="1" s="1"/>
  <c r="C24" i="1"/>
  <c r="O24" i="1" s="1"/>
  <c r="B24" i="1"/>
  <c r="N24" i="1" s="1"/>
  <c r="A24" i="1"/>
  <c r="M23" i="1"/>
  <c r="L23" i="1"/>
  <c r="K23" i="1"/>
  <c r="W23" i="1" s="1"/>
  <c r="J23" i="1"/>
  <c r="V23" i="1" s="1"/>
  <c r="I23" i="1"/>
  <c r="U23" i="1" s="1"/>
  <c r="H23" i="1"/>
  <c r="T23" i="1" s="1"/>
  <c r="G23" i="1"/>
  <c r="S23" i="1" s="1"/>
  <c r="F23" i="1"/>
  <c r="R23" i="1" s="1"/>
  <c r="E23" i="1"/>
  <c r="Q23" i="1" s="1"/>
  <c r="D23" i="1"/>
  <c r="P23" i="1" s="1"/>
  <c r="C23" i="1"/>
  <c r="O23" i="1" s="1"/>
  <c r="B23" i="1"/>
  <c r="N23" i="1" s="1"/>
  <c r="A23" i="1"/>
  <c r="M22" i="1"/>
  <c r="L22" i="1"/>
  <c r="K22" i="1"/>
  <c r="W22" i="1" s="1"/>
  <c r="J22" i="1"/>
  <c r="V22" i="1" s="1"/>
  <c r="I22" i="1"/>
  <c r="U22" i="1" s="1"/>
  <c r="H22" i="1"/>
  <c r="T22" i="1" s="1"/>
  <c r="G22" i="1"/>
  <c r="S22" i="1" s="1"/>
  <c r="F22" i="1"/>
  <c r="R22" i="1" s="1"/>
  <c r="E22" i="1"/>
  <c r="Q22" i="1" s="1"/>
  <c r="D22" i="1"/>
  <c r="P22" i="1" s="1"/>
  <c r="C22" i="1"/>
  <c r="O22" i="1" s="1"/>
  <c r="B22" i="1"/>
  <c r="N22" i="1" s="1"/>
  <c r="A22" i="1"/>
  <c r="M21" i="1"/>
  <c r="L21" i="1"/>
  <c r="K21" i="1"/>
  <c r="W21" i="1" s="1"/>
  <c r="J21" i="1"/>
  <c r="V21" i="1" s="1"/>
  <c r="I21" i="1"/>
  <c r="U21" i="1" s="1"/>
  <c r="H21" i="1"/>
  <c r="T21" i="1" s="1"/>
  <c r="G21" i="1"/>
  <c r="S21" i="1" s="1"/>
  <c r="F21" i="1"/>
  <c r="R21" i="1" s="1"/>
  <c r="E21" i="1"/>
  <c r="Q21" i="1" s="1"/>
  <c r="D21" i="1"/>
  <c r="P21" i="1" s="1"/>
  <c r="C21" i="1"/>
  <c r="O21" i="1" s="1"/>
  <c r="B21" i="1"/>
  <c r="N21" i="1" s="1"/>
  <c r="A21" i="1"/>
  <c r="M20" i="1"/>
  <c r="L20" i="1"/>
  <c r="K20" i="1"/>
  <c r="W20" i="1" s="1"/>
  <c r="J20" i="1"/>
  <c r="V20" i="1" s="1"/>
  <c r="I20" i="1"/>
  <c r="U20" i="1" s="1"/>
  <c r="H20" i="1"/>
  <c r="T20" i="1" s="1"/>
  <c r="G20" i="1"/>
  <c r="S20" i="1" s="1"/>
  <c r="F20" i="1"/>
  <c r="R20" i="1" s="1"/>
  <c r="E20" i="1"/>
  <c r="D20" i="1"/>
  <c r="P20" i="1" s="1"/>
  <c r="C20" i="1"/>
  <c r="O20" i="1" s="1"/>
  <c r="B20" i="1"/>
  <c r="N20" i="1" s="1"/>
  <c r="A20" i="1"/>
  <c r="M19" i="1"/>
  <c r="L19" i="1"/>
  <c r="K19" i="1"/>
  <c r="W19" i="1" s="1"/>
  <c r="J19" i="1"/>
  <c r="V19" i="1" s="1"/>
  <c r="I19" i="1"/>
  <c r="U19" i="1" s="1"/>
  <c r="H19" i="1"/>
  <c r="T19" i="1" s="1"/>
  <c r="G19" i="1"/>
  <c r="S19" i="1" s="1"/>
  <c r="F19" i="1"/>
  <c r="R19" i="1" s="1"/>
  <c r="E19" i="1"/>
  <c r="Q19" i="1" s="1"/>
  <c r="D19" i="1"/>
  <c r="P19" i="1" s="1"/>
  <c r="C19" i="1"/>
  <c r="O19" i="1" s="1"/>
  <c r="B19" i="1"/>
  <c r="N19" i="1" s="1"/>
  <c r="A19" i="1"/>
  <c r="M18" i="1"/>
  <c r="L18" i="1"/>
  <c r="K18" i="1"/>
  <c r="W18" i="1" s="1"/>
  <c r="J18" i="1"/>
  <c r="V18" i="1" s="1"/>
  <c r="I18" i="1"/>
  <c r="U18" i="1" s="1"/>
  <c r="H18" i="1"/>
  <c r="T18" i="1" s="1"/>
  <c r="G18" i="1"/>
  <c r="S18" i="1" s="1"/>
  <c r="F18" i="1"/>
  <c r="R18" i="1" s="1"/>
  <c r="E18" i="1"/>
  <c r="Q18" i="1" s="1"/>
  <c r="D18" i="1"/>
  <c r="P18" i="1" s="1"/>
  <c r="C18" i="1"/>
  <c r="O18" i="1" s="1"/>
  <c r="B18" i="1"/>
  <c r="N18" i="1" s="1"/>
  <c r="A18" i="1"/>
  <c r="M17" i="1"/>
  <c r="L17" i="1"/>
  <c r="K17" i="1"/>
  <c r="W17" i="1" s="1"/>
  <c r="J17" i="1"/>
  <c r="V17" i="1" s="1"/>
  <c r="I17" i="1"/>
  <c r="U17" i="1" s="1"/>
  <c r="H17" i="1"/>
  <c r="T17" i="1" s="1"/>
  <c r="G17" i="1"/>
  <c r="S17" i="1" s="1"/>
  <c r="F17" i="1"/>
  <c r="R17" i="1" s="1"/>
  <c r="E17" i="1"/>
  <c r="Q17" i="1" s="1"/>
  <c r="D17" i="1"/>
  <c r="P17" i="1" s="1"/>
  <c r="C17" i="1"/>
  <c r="O17" i="1" s="1"/>
  <c r="B17" i="1"/>
  <c r="N17" i="1" s="1"/>
  <c r="A17" i="1"/>
  <c r="M16" i="1"/>
  <c r="L16" i="1"/>
  <c r="K16" i="1"/>
  <c r="W16" i="1" s="1"/>
  <c r="J16" i="1"/>
  <c r="I16" i="1"/>
  <c r="U16" i="1" s="1"/>
  <c r="H16" i="1"/>
  <c r="T16" i="1" s="1"/>
  <c r="G16" i="1"/>
  <c r="S16" i="1" s="1"/>
  <c r="F16" i="1"/>
  <c r="R16" i="1" s="1"/>
  <c r="E16" i="1"/>
  <c r="Q16" i="1" s="1"/>
  <c r="D16" i="1"/>
  <c r="P16" i="1" s="1"/>
  <c r="C16" i="1"/>
  <c r="O16" i="1" s="1"/>
  <c r="B16" i="1"/>
  <c r="N16" i="1" s="1"/>
  <c r="A16" i="1"/>
  <c r="M15" i="1"/>
  <c r="L15" i="1"/>
  <c r="K15" i="1"/>
  <c r="W15" i="1" s="1"/>
  <c r="J15" i="1"/>
  <c r="I15" i="1"/>
  <c r="U15" i="1" s="1"/>
  <c r="H15" i="1"/>
  <c r="T15" i="1" s="1"/>
  <c r="G15" i="1"/>
  <c r="S15" i="1" s="1"/>
  <c r="F15" i="1"/>
  <c r="R15" i="1" s="1"/>
  <c r="E15" i="1"/>
  <c r="Q15" i="1" s="1"/>
  <c r="D15" i="1"/>
  <c r="P15" i="1" s="1"/>
  <c r="C15" i="1"/>
  <c r="O15" i="1" s="1"/>
  <c r="B15" i="1"/>
  <c r="N15" i="1" s="1"/>
  <c r="A15" i="1"/>
  <c r="M14" i="1"/>
  <c r="L14" i="1"/>
  <c r="K14" i="1"/>
  <c r="W14" i="1" s="1"/>
  <c r="J14" i="1"/>
  <c r="V14" i="1" s="1"/>
  <c r="I14" i="1"/>
  <c r="U14" i="1" s="1"/>
  <c r="H14" i="1"/>
  <c r="T14" i="1" s="1"/>
  <c r="G14" i="1"/>
  <c r="S14" i="1" s="1"/>
  <c r="F14" i="1"/>
  <c r="R14" i="1" s="1"/>
  <c r="E14" i="1"/>
  <c r="Q14" i="1" s="1"/>
  <c r="D14" i="1"/>
  <c r="P14" i="1" s="1"/>
  <c r="C14" i="1"/>
  <c r="O14" i="1" s="1"/>
  <c r="B14" i="1"/>
  <c r="N14" i="1" s="1"/>
  <c r="A14" i="1"/>
  <c r="M13" i="1"/>
  <c r="L13" i="1"/>
  <c r="K13" i="1"/>
  <c r="W13" i="1" s="1"/>
  <c r="J13" i="1"/>
  <c r="V13" i="1" s="1"/>
  <c r="I13" i="1"/>
  <c r="U13" i="1" s="1"/>
  <c r="H13" i="1"/>
  <c r="T13" i="1" s="1"/>
  <c r="G13" i="1"/>
  <c r="S13" i="1" s="1"/>
  <c r="F13" i="1"/>
  <c r="R13" i="1" s="1"/>
  <c r="E13" i="1"/>
  <c r="Q13" i="1" s="1"/>
  <c r="D13" i="1"/>
  <c r="P13" i="1" s="1"/>
  <c r="C13" i="1"/>
  <c r="O13" i="1" s="1"/>
  <c r="B13" i="1"/>
  <c r="N13" i="1" s="1"/>
  <c r="A13" i="1"/>
  <c r="M12" i="1"/>
  <c r="L12" i="1"/>
  <c r="K12" i="1"/>
  <c r="W12" i="1" s="1"/>
  <c r="J12" i="1"/>
  <c r="V12" i="1" s="1"/>
  <c r="I12" i="1"/>
  <c r="U12" i="1" s="1"/>
  <c r="H12" i="1"/>
  <c r="T12" i="1" s="1"/>
  <c r="G12" i="1"/>
  <c r="S12" i="1" s="1"/>
  <c r="F12" i="1"/>
  <c r="R12" i="1" s="1"/>
  <c r="E12" i="1"/>
  <c r="Q12" i="1" s="1"/>
  <c r="D12" i="1"/>
  <c r="P12" i="1" s="1"/>
  <c r="C12" i="1"/>
  <c r="O12" i="1" s="1"/>
  <c r="B12" i="1"/>
  <c r="A12" i="1"/>
  <c r="M11" i="1"/>
  <c r="L11" i="1"/>
  <c r="K11" i="1"/>
  <c r="W11" i="1" s="1"/>
  <c r="J11" i="1"/>
  <c r="V11" i="1" s="1"/>
  <c r="I11" i="1"/>
  <c r="U11" i="1" s="1"/>
  <c r="H11" i="1"/>
  <c r="T11" i="1" s="1"/>
  <c r="G11" i="1"/>
  <c r="S11" i="1" s="1"/>
  <c r="F11" i="1"/>
  <c r="R11" i="1" s="1"/>
  <c r="E11" i="1"/>
  <c r="Q11" i="1" s="1"/>
  <c r="D11" i="1"/>
  <c r="P11" i="1" s="1"/>
  <c r="C11" i="1"/>
  <c r="O11" i="1" s="1"/>
  <c r="B11" i="1"/>
  <c r="N11" i="1" s="1"/>
  <c r="A11" i="1"/>
  <c r="M10" i="1"/>
  <c r="L10" i="1"/>
  <c r="K10" i="1"/>
  <c r="W10" i="1" s="1"/>
  <c r="J10" i="1"/>
  <c r="V10" i="1" s="1"/>
  <c r="I10" i="1"/>
  <c r="U10" i="1" s="1"/>
  <c r="H10" i="1"/>
  <c r="T10" i="1" s="1"/>
  <c r="G10" i="1"/>
  <c r="S10" i="1" s="1"/>
  <c r="F10" i="1"/>
  <c r="R10" i="1" s="1"/>
  <c r="E10" i="1"/>
  <c r="Q10" i="1" s="1"/>
  <c r="D10" i="1"/>
  <c r="P10" i="1" s="1"/>
  <c r="C10" i="1"/>
  <c r="O10" i="1" s="1"/>
  <c r="B10" i="1"/>
  <c r="N10" i="1" s="1"/>
  <c r="A10" i="1"/>
  <c r="M9" i="1"/>
  <c r="L9" i="1"/>
  <c r="K9" i="1"/>
  <c r="W9" i="1" s="1"/>
  <c r="J9" i="1"/>
  <c r="V9" i="1" s="1"/>
  <c r="I9" i="1"/>
  <c r="U9" i="1" s="1"/>
  <c r="H9" i="1"/>
  <c r="T9" i="1" s="1"/>
  <c r="G9" i="1"/>
  <c r="S9" i="1" s="1"/>
  <c r="F9" i="1"/>
  <c r="R9" i="1" s="1"/>
  <c r="E9" i="1"/>
  <c r="Q9" i="1" s="1"/>
  <c r="D9" i="1"/>
  <c r="P9" i="1" s="1"/>
  <c r="C9" i="1"/>
  <c r="O9" i="1" s="1"/>
  <c r="B9" i="1"/>
  <c r="N9" i="1" s="1"/>
  <c r="A9" i="1"/>
  <c r="M8" i="1"/>
  <c r="L8" i="1"/>
  <c r="K8" i="1"/>
  <c r="W8" i="1" s="1"/>
  <c r="J8" i="1"/>
  <c r="V8" i="1" s="1"/>
  <c r="I8" i="1"/>
  <c r="U8" i="1" s="1"/>
  <c r="H8" i="1"/>
  <c r="T8" i="1" s="1"/>
  <c r="G8" i="1"/>
  <c r="S8" i="1" s="1"/>
  <c r="F8" i="1"/>
  <c r="R8" i="1" s="1"/>
  <c r="E8" i="1"/>
  <c r="Q8" i="1" s="1"/>
  <c r="D8" i="1"/>
  <c r="P8" i="1" s="1"/>
  <c r="C8" i="1"/>
  <c r="O8" i="1" s="1"/>
  <c r="B8" i="1"/>
  <c r="N8" i="1" s="1"/>
  <c r="A8" i="1"/>
  <c r="M7" i="1"/>
  <c r="L7" i="1"/>
  <c r="K7" i="1"/>
  <c r="W7" i="1" s="1"/>
  <c r="J7" i="1"/>
  <c r="V7" i="1" s="1"/>
  <c r="I7" i="1"/>
  <c r="U7" i="1" s="1"/>
  <c r="H7" i="1"/>
  <c r="T7" i="1" s="1"/>
  <c r="G7" i="1"/>
  <c r="S7" i="1" s="1"/>
  <c r="F7" i="1"/>
  <c r="R7" i="1" s="1"/>
  <c r="E7" i="1"/>
  <c r="Q7" i="1" s="1"/>
  <c r="D7" i="1"/>
  <c r="P7" i="1" s="1"/>
  <c r="C7" i="1"/>
  <c r="O7" i="1" s="1"/>
  <c r="B7" i="1"/>
  <c r="N7" i="1" s="1"/>
  <c r="A7" i="1"/>
  <c r="M6" i="1"/>
  <c r="L6" i="1"/>
  <c r="K6" i="1"/>
  <c r="W6" i="1" s="1"/>
  <c r="J6" i="1"/>
  <c r="V6" i="1" s="1"/>
  <c r="I6" i="1"/>
  <c r="U6" i="1" s="1"/>
  <c r="H6" i="1"/>
  <c r="T6" i="1" s="1"/>
  <c r="G6" i="1"/>
  <c r="S6" i="1" s="1"/>
  <c r="F6" i="1"/>
  <c r="R6" i="1" s="1"/>
  <c r="E6" i="1"/>
  <c r="Q6" i="1" s="1"/>
  <c r="D6" i="1"/>
  <c r="P6" i="1" s="1"/>
  <c r="C6" i="1"/>
  <c r="O6" i="1" s="1"/>
  <c r="B6" i="1"/>
  <c r="N6" i="1" s="1"/>
  <c r="A6" i="1"/>
  <c r="M5" i="1"/>
  <c r="L5" i="1"/>
  <c r="K5" i="1"/>
  <c r="W5" i="1" s="1"/>
  <c r="J5" i="1"/>
  <c r="V5" i="1" s="1"/>
  <c r="I5" i="1"/>
  <c r="H5" i="1"/>
  <c r="T5" i="1" s="1"/>
  <c r="G5" i="1"/>
  <c r="S5" i="1" s="1"/>
  <c r="F5" i="1"/>
  <c r="R5" i="1" s="1"/>
  <c r="E5" i="1"/>
  <c r="Q5" i="1" s="1"/>
  <c r="D5" i="1"/>
  <c r="P5" i="1" s="1"/>
  <c r="C5" i="1"/>
  <c r="O5" i="1" s="1"/>
  <c r="B5" i="1"/>
  <c r="N5" i="1" s="1"/>
  <c r="A5" i="1"/>
  <c r="M4" i="1"/>
  <c r="L4" i="1"/>
  <c r="K4" i="1"/>
  <c r="W4" i="1" s="1"/>
  <c r="J4" i="1"/>
  <c r="V4" i="1" s="1"/>
  <c r="I4" i="1"/>
  <c r="U4" i="1" s="1"/>
  <c r="H4" i="1"/>
  <c r="T4" i="1" s="1"/>
  <c r="G4" i="1"/>
  <c r="S4" i="1" s="1"/>
  <c r="F4" i="1"/>
  <c r="R4" i="1" s="1"/>
  <c r="E4" i="1"/>
  <c r="Q4" i="1" s="1"/>
  <c r="D4" i="1"/>
  <c r="P4" i="1" s="1"/>
  <c r="C4" i="1"/>
  <c r="O4" i="1" s="1"/>
  <c r="B4" i="1"/>
  <c r="N4" i="1" s="1"/>
  <c r="A4" i="1"/>
  <c r="M3" i="1"/>
  <c r="L3" i="1"/>
  <c r="K3" i="1"/>
  <c r="W3" i="1" s="1"/>
  <c r="J3" i="1"/>
  <c r="V3" i="1" s="1"/>
  <c r="I3" i="1"/>
  <c r="U3" i="1" s="1"/>
  <c r="H3" i="1"/>
  <c r="T3" i="1" s="1"/>
  <c r="G3" i="1"/>
  <c r="S3" i="1" s="1"/>
  <c r="F3" i="1"/>
  <c r="R3" i="1" s="1"/>
  <c r="E3" i="1"/>
  <c r="Q3" i="1" s="1"/>
  <c r="D3" i="1"/>
  <c r="P3" i="1" s="1"/>
  <c r="C3" i="1"/>
  <c r="O3" i="1" s="1"/>
  <c r="B3" i="1"/>
  <c r="N3" i="1" s="1"/>
  <c r="A3" i="1"/>
  <c r="M2" i="1"/>
  <c r="L2" i="1"/>
  <c r="K2" i="1"/>
  <c r="W2" i="1" s="1"/>
  <c r="J2" i="1"/>
  <c r="V2" i="1" s="1"/>
  <c r="I2" i="1"/>
  <c r="U2" i="1" s="1"/>
  <c r="H2" i="1"/>
  <c r="T2" i="1" s="1"/>
  <c r="G2" i="1"/>
  <c r="S2" i="1" s="1"/>
  <c r="F2" i="1"/>
  <c r="R2" i="1" s="1"/>
  <c r="E2" i="1"/>
  <c r="Q2" i="1" s="1"/>
  <c r="D2" i="1"/>
  <c r="P2" i="1" s="1"/>
  <c r="C2" i="1"/>
  <c r="O2" i="1" s="1"/>
  <c r="B2" i="1"/>
  <c r="N2" i="1" s="1"/>
  <c r="A2" i="1"/>
  <c r="M1" i="1"/>
  <c r="T1" i="5" s="1"/>
  <c r="L1" i="1"/>
  <c r="K1" i="1"/>
  <c r="W1" i="1" s="1"/>
  <c r="AD1" i="5" s="1"/>
  <c r="J1" i="1"/>
  <c r="V1" i="1" s="1"/>
  <c r="AC1" i="5" s="1"/>
  <c r="I1" i="1"/>
  <c r="U1" i="1" s="1"/>
  <c r="AB1" i="5" s="1"/>
  <c r="H1" i="1"/>
  <c r="T1" i="1" s="1"/>
  <c r="AA1" i="5" s="1"/>
  <c r="G1" i="1"/>
  <c r="S1" i="1" s="1"/>
  <c r="Z1" i="5" s="1"/>
  <c r="F1" i="1"/>
  <c r="R1" i="1" s="1"/>
  <c r="Y1" i="5" s="1"/>
  <c r="E1" i="1"/>
  <c r="Q1" i="1" s="1"/>
  <c r="X1" i="5" s="1"/>
  <c r="D1" i="1"/>
  <c r="P1" i="1" s="1"/>
  <c r="W1" i="5" s="1"/>
  <c r="C1" i="1"/>
  <c r="O1" i="1" s="1"/>
  <c r="V1" i="5" s="1"/>
  <c r="B1" i="1"/>
  <c r="N1" i="1" s="1"/>
  <c r="U1" i="5" s="1"/>
  <c r="A1" i="1"/>
  <c r="N230" i="2"/>
  <c r="M230" i="2"/>
  <c r="L230" i="2"/>
  <c r="K230" i="2"/>
  <c r="Y230" i="2" s="1"/>
  <c r="J230" i="2"/>
  <c r="X230" i="2" s="1"/>
  <c r="I230" i="2"/>
  <c r="W230" i="2" s="1"/>
  <c r="AB230" i="2" s="1"/>
  <c r="H230" i="2"/>
  <c r="V230" i="2" s="1"/>
  <c r="G230" i="2"/>
  <c r="U230" i="2" s="1"/>
  <c r="Z230" i="2" s="1"/>
  <c r="F230" i="2"/>
  <c r="T230" i="2" s="1"/>
  <c r="E230" i="2"/>
  <c r="AA230" i="2" s="1"/>
  <c r="D230" i="2"/>
  <c r="R230" i="2" s="1"/>
  <c r="C230" i="2"/>
  <c r="Q230" i="2" s="1"/>
  <c r="B230" i="2"/>
  <c r="P230" i="2" s="1"/>
  <c r="A230" i="2"/>
  <c r="O230" i="2" s="1"/>
  <c r="N229" i="2"/>
  <c r="M229" i="2"/>
  <c r="L229" i="2"/>
  <c r="K229" i="2"/>
  <c r="Y229" i="2" s="1"/>
  <c r="J229" i="2"/>
  <c r="X229" i="2" s="1"/>
  <c r="I229" i="2"/>
  <c r="W229" i="2" s="1"/>
  <c r="AB229" i="2" s="1"/>
  <c r="H229" i="2"/>
  <c r="V229" i="2" s="1"/>
  <c r="G229" i="2"/>
  <c r="U229" i="2" s="1"/>
  <c r="Z229" i="2" s="1"/>
  <c r="F229" i="2"/>
  <c r="T229" i="2" s="1"/>
  <c r="E229" i="2"/>
  <c r="AA229" i="2" s="1"/>
  <c r="D229" i="2"/>
  <c r="R229" i="2" s="1"/>
  <c r="C229" i="2"/>
  <c r="Q229" i="2" s="1"/>
  <c r="B229" i="2"/>
  <c r="P229" i="2" s="1"/>
  <c r="A229" i="2"/>
  <c r="N228" i="2"/>
  <c r="M228" i="2"/>
  <c r="L228" i="2"/>
  <c r="K228" i="2"/>
  <c r="Y228" i="2" s="1"/>
  <c r="J228" i="2"/>
  <c r="X228" i="2" s="1"/>
  <c r="I228" i="2"/>
  <c r="W228" i="2" s="1"/>
  <c r="AB228" i="2" s="1"/>
  <c r="H228" i="2"/>
  <c r="V228" i="2" s="1"/>
  <c r="G228" i="2"/>
  <c r="U228" i="2" s="1"/>
  <c r="Z228" i="2" s="1"/>
  <c r="F228" i="2"/>
  <c r="T228" i="2" s="1"/>
  <c r="E228" i="2"/>
  <c r="AA228" i="2" s="1"/>
  <c r="D228" i="2"/>
  <c r="R228" i="2" s="1"/>
  <c r="C228" i="2"/>
  <c r="Q228" i="2" s="1"/>
  <c r="B228" i="2"/>
  <c r="P228" i="2" s="1"/>
  <c r="A228" i="2"/>
  <c r="O228" i="2" s="1"/>
  <c r="N227" i="2"/>
  <c r="M227" i="2"/>
  <c r="L227" i="2"/>
  <c r="K227" i="2"/>
  <c r="Y227" i="2" s="1"/>
  <c r="J227" i="2"/>
  <c r="X227" i="2" s="1"/>
  <c r="I227" i="2"/>
  <c r="W227" i="2" s="1"/>
  <c r="AB227" i="2" s="1"/>
  <c r="H227" i="2"/>
  <c r="V227" i="2" s="1"/>
  <c r="G227" i="2"/>
  <c r="U227" i="2" s="1"/>
  <c r="Z227" i="2" s="1"/>
  <c r="F227" i="2"/>
  <c r="T227" i="2" s="1"/>
  <c r="E227" i="2"/>
  <c r="AA227" i="2" s="1"/>
  <c r="D227" i="2"/>
  <c r="R227" i="2" s="1"/>
  <c r="C227" i="2"/>
  <c r="Q227" i="2" s="1"/>
  <c r="B227" i="2"/>
  <c r="P227" i="2" s="1"/>
  <c r="A227" i="2"/>
  <c r="O227" i="2" s="1"/>
  <c r="N226" i="2"/>
  <c r="M226" i="2"/>
  <c r="L226" i="2"/>
  <c r="K226" i="2"/>
  <c r="Y226" i="2" s="1"/>
  <c r="J226" i="2"/>
  <c r="X226" i="2" s="1"/>
  <c r="I226" i="2"/>
  <c r="W226" i="2" s="1"/>
  <c r="AB226" i="2" s="1"/>
  <c r="H226" i="2"/>
  <c r="V226" i="2" s="1"/>
  <c r="G226" i="2"/>
  <c r="U226" i="2" s="1"/>
  <c r="Z226" i="2" s="1"/>
  <c r="F226" i="2"/>
  <c r="T226" i="2" s="1"/>
  <c r="E226" i="2"/>
  <c r="AA226" i="2" s="1"/>
  <c r="D226" i="2"/>
  <c r="R226" i="2" s="1"/>
  <c r="C226" i="2"/>
  <c r="Q226" i="2" s="1"/>
  <c r="B226" i="2"/>
  <c r="P226" i="2" s="1"/>
  <c r="A226" i="2"/>
  <c r="O226" i="2" s="1"/>
  <c r="N225" i="2"/>
  <c r="M225" i="2"/>
  <c r="L225" i="2"/>
  <c r="K225" i="2"/>
  <c r="Y225" i="2" s="1"/>
  <c r="J225" i="2"/>
  <c r="X225" i="2" s="1"/>
  <c r="I225" i="2"/>
  <c r="W225" i="2" s="1"/>
  <c r="AB225" i="2" s="1"/>
  <c r="H225" i="2"/>
  <c r="G225" i="2"/>
  <c r="U225" i="2" s="1"/>
  <c r="Z225" i="2" s="1"/>
  <c r="F225" i="2"/>
  <c r="T225" i="2" s="1"/>
  <c r="E225" i="2"/>
  <c r="AA225" i="2" s="1"/>
  <c r="D225" i="2"/>
  <c r="R225" i="2" s="1"/>
  <c r="C225" i="2"/>
  <c r="Q225" i="2" s="1"/>
  <c r="B225" i="2"/>
  <c r="P225" i="2" s="1"/>
  <c r="A225" i="2"/>
  <c r="O225" i="2" s="1"/>
  <c r="N224" i="2"/>
  <c r="M224" i="2"/>
  <c r="L224" i="2"/>
  <c r="K224" i="2"/>
  <c r="Y224" i="2" s="1"/>
  <c r="J224" i="2"/>
  <c r="X224" i="2" s="1"/>
  <c r="I224" i="2"/>
  <c r="W224" i="2" s="1"/>
  <c r="AB224" i="2" s="1"/>
  <c r="H224" i="2"/>
  <c r="V224" i="2" s="1"/>
  <c r="G224" i="2"/>
  <c r="U224" i="2" s="1"/>
  <c r="Z224" i="2" s="1"/>
  <c r="F224" i="2"/>
  <c r="T224" i="2" s="1"/>
  <c r="E224" i="2"/>
  <c r="AA224" i="2" s="1"/>
  <c r="D224" i="2"/>
  <c r="R224" i="2" s="1"/>
  <c r="C224" i="2"/>
  <c r="Q224" i="2" s="1"/>
  <c r="B224" i="2"/>
  <c r="P224" i="2" s="1"/>
  <c r="A224" i="2"/>
  <c r="O224" i="2" s="1"/>
  <c r="N223" i="2"/>
  <c r="M223" i="2"/>
  <c r="L223" i="2"/>
  <c r="K223" i="2"/>
  <c r="Y223" i="2" s="1"/>
  <c r="J223" i="2"/>
  <c r="X223" i="2" s="1"/>
  <c r="I223" i="2"/>
  <c r="W223" i="2" s="1"/>
  <c r="AB223" i="2" s="1"/>
  <c r="H223" i="2"/>
  <c r="V223" i="2" s="1"/>
  <c r="G223" i="2"/>
  <c r="U223" i="2" s="1"/>
  <c r="Z223" i="2" s="1"/>
  <c r="F223" i="2"/>
  <c r="T223" i="2" s="1"/>
  <c r="E223" i="2"/>
  <c r="AA223" i="2" s="1"/>
  <c r="D223" i="2"/>
  <c r="R223" i="2" s="1"/>
  <c r="C223" i="2"/>
  <c r="Q223" i="2" s="1"/>
  <c r="B223" i="2"/>
  <c r="P223" i="2" s="1"/>
  <c r="A223" i="2"/>
  <c r="O223" i="2" s="1"/>
  <c r="N222" i="2"/>
  <c r="M222" i="2"/>
  <c r="L222" i="2"/>
  <c r="K222" i="2"/>
  <c r="Y222" i="2" s="1"/>
  <c r="J222" i="2"/>
  <c r="X222" i="2" s="1"/>
  <c r="I222" i="2"/>
  <c r="W222" i="2" s="1"/>
  <c r="AB222" i="2" s="1"/>
  <c r="H222" i="2"/>
  <c r="V222" i="2" s="1"/>
  <c r="G222" i="2"/>
  <c r="U222" i="2" s="1"/>
  <c r="Z222" i="2" s="1"/>
  <c r="F222" i="2"/>
  <c r="T222" i="2" s="1"/>
  <c r="E222" i="2"/>
  <c r="AA222" i="2" s="1"/>
  <c r="D222" i="2"/>
  <c r="R222" i="2" s="1"/>
  <c r="C222" i="2"/>
  <c r="Q222" i="2" s="1"/>
  <c r="B222" i="2"/>
  <c r="P222" i="2" s="1"/>
  <c r="A222" i="2"/>
  <c r="O222" i="2" s="1"/>
  <c r="N221" i="2"/>
  <c r="M221" i="2"/>
  <c r="L221" i="2"/>
  <c r="K221" i="2"/>
  <c r="Y221" i="2" s="1"/>
  <c r="J221" i="2"/>
  <c r="X221" i="2" s="1"/>
  <c r="I221" i="2"/>
  <c r="W221" i="2" s="1"/>
  <c r="AB221" i="2" s="1"/>
  <c r="H221" i="2"/>
  <c r="V221" i="2" s="1"/>
  <c r="G221" i="2"/>
  <c r="U221" i="2" s="1"/>
  <c r="Z221" i="2" s="1"/>
  <c r="F221" i="2"/>
  <c r="T221" i="2" s="1"/>
  <c r="E221" i="2"/>
  <c r="AA221" i="2" s="1"/>
  <c r="D221" i="2"/>
  <c r="R221" i="2" s="1"/>
  <c r="C221" i="2"/>
  <c r="Q221" i="2" s="1"/>
  <c r="B221" i="2"/>
  <c r="P221" i="2" s="1"/>
  <c r="A221" i="2"/>
  <c r="O221" i="2" s="1"/>
  <c r="N220" i="2"/>
  <c r="M220" i="2"/>
  <c r="L220" i="2"/>
  <c r="K220" i="2"/>
  <c r="Y220" i="2" s="1"/>
  <c r="J220" i="2"/>
  <c r="X220" i="2" s="1"/>
  <c r="I220" i="2"/>
  <c r="W220" i="2" s="1"/>
  <c r="AB220" i="2" s="1"/>
  <c r="H220" i="2"/>
  <c r="V220" i="2" s="1"/>
  <c r="G220" i="2"/>
  <c r="U220" i="2" s="1"/>
  <c r="Z220" i="2" s="1"/>
  <c r="F220" i="2"/>
  <c r="T220" i="2" s="1"/>
  <c r="E220" i="2"/>
  <c r="AA220" i="2" s="1"/>
  <c r="D220" i="2"/>
  <c r="R220" i="2" s="1"/>
  <c r="C220" i="2"/>
  <c r="Q220" i="2" s="1"/>
  <c r="B220" i="2"/>
  <c r="P220" i="2" s="1"/>
  <c r="A220" i="2"/>
  <c r="O220" i="2" s="1"/>
  <c r="N219" i="2"/>
  <c r="M219" i="2"/>
  <c r="L219" i="2"/>
  <c r="K219" i="2"/>
  <c r="Y219" i="2" s="1"/>
  <c r="J219" i="2"/>
  <c r="X219" i="2" s="1"/>
  <c r="I219" i="2"/>
  <c r="W219" i="2" s="1"/>
  <c r="AB219" i="2" s="1"/>
  <c r="H219" i="2"/>
  <c r="V219" i="2" s="1"/>
  <c r="G219" i="2"/>
  <c r="U219" i="2" s="1"/>
  <c r="Z219" i="2" s="1"/>
  <c r="F219" i="2"/>
  <c r="T219" i="2" s="1"/>
  <c r="E219" i="2"/>
  <c r="AA219" i="2" s="1"/>
  <c r="D219" i="2"/>
  <c r="R219" i="2" s="1"/>
  <c r="C219" i="2"/>
  <c r="Q219" i="2" s="1"/>
  <c r="B219" i="2"/>
  <c r="P219" i="2" s="1"/>
  <c r="A219" i="2"/>
  <c r="O219" i="2" s="1"/>
  <c r="N218" i="2"/>
  <c r="M218" i="2"/>
  <c r="L218" i="2"/>
  <c r="K218" i="2"/>
  <c r="Y218" i="2" s="1"/>
  <c r="J218" i="2"/>
  <c r="X218" i="2" s="1"/>
  <c r="I218" i="2"/>
  <c r="W218" i="2" s="1"/>
  <c r="AB218" i="2" s="1"/>
  <c r="H218" i="2"/>
  <c r="V218" i="2" s="1"/>
  <c r="G218" i="2"/>
  <c r="U218" i="2" s="1"/>
  <c r="Z218" i="2" s="1"/>
  <c r="F218" i="2"/>
  <c r="T218" i="2" s="1"/>
  <c r="E218" i="2"/>
  <c r="AA218" i="2" s="1"/>
  <c r="D218" i="2"/>
  <c r="R218" i="2" s="1"/>
  <c r="C218" i="2"/>
  <c r="Q218" i="2" s="1"/>
  <c r="B218" i="2"/>
  <c r="P218" i="2" s="1"/>
  <c r="A218" i="2"/>
  <c r="O218" i="2" s="1"/>
  <c r="N217" i="2"/>
  <c r="M217" i="2"/>
  <c r="L217" i="2"/>
  <c r="K217" i="2"/>
  <c r="Y217" i="2" s="1"/>
  <c r="J217" i="2"/>
  <c r="X217" i="2" s="1"/>
  <c r="I217" i="2"/>
  <c r="W217" i="2" s="1"/>
  <c r="AB217" i="2" s="1"/>
  <c r="H217" i="2"/>
  <c r="V217" i="2" s="1"/>
  <c r="G217" i="2"/>
  <c r="U217" i="2" s="1"/>
  <c r="Z217" i="2" s="1"/>
  <c r="F217" i="2"/>
  <c r="T217" i="2" s="1"/>
  <c r="E217" i="2"/>
  <c r="AA217" i="2" s="1"/>
  <c r="D217" i="2"/>
  <c r="R217" i="2" s="1"/>
  <c r="C217" i="2"/>
  <c r="Q217" i="2" s="1"/>
  <c r="B217" i="2"/>
  <c r="P217" i="2" s="1"/>
  <c r="A217" i="2"/>
  <c r="O217" i="2" s="1"/>
  <c r="N216" i="2"/>
  <c r="M216" i="2"/>
  <c r="L216" i="2"/>
  <c r="K216" i="2"/>
  <c r="Y216" i="2" s="1"/>
  <c r="J216" i="2"/>
  <c r="X216" i="2" s="1"/>
  <c r="I216" i="2"/>
  <c r="W216" i="2" s="1"/>
  <c r="AB216" i="2" s="1"/>
  <c r="H216" i="2"/>
  <c r="V216" i="2" s="1"/>
  <c r="G216" i="2"/>
  <c r="U216" i="2" s="1"/>
  <c r="Z216" i="2" s="1"/>
  <c r="F216" i="2"/>
  <c r="T216" i="2" s="1"/>
  <c r="E216" i="2"/>
  <c r="AA216" i="2" s="1"/>
  <c r="D216" i="2"/>
  <c r="R216" i="2" s="1"/>
  <c r="C216" i="2"/>
  <c r="Q216" i="2" s="1"/>
  <c r="B216" i="2"/>
  <c r="P216" i="2" s="1"/>
  <c r="A216" i="2"/>
  <c r="O216" i="2" s="1"/>
  <c r="N215" i="2"/>
  <c r="M215" i="2"/>
  <c r="L215" i="2"/>
  <c r="K215" i="2"/>
  <c r="Y215" i="2" s="1"/>
  <c r="J215" i="2"/>
  <c r="X215" i="2" s="1"/>
  <c r="I215" i="2"/>
  <c r="W215" i="2" s="1"/>
  <c r="AB215" i="2" s="1"/>
  <c r="H215" i="2"/>
  <c r="V215" i="2" s="1"/>
  <c r="G215" i="2"/>
  <c r="U215" i="2" s="1"/>
  <c r="Z215" i="2" s="1"/>
  <c r="F215" i="2"/>
  <c r="T215" i="2" s="1"/>
  <c r="E215" i="2"/>
  <c r="AA215" i="2" s="1"/>
  <c r="D215" i="2"/>
  <c r="C215" i="2"/>
  <c r="Q215" i="2" s="1"/>
  <c r="B215" i="2"/>
  <c r="P215" i="2" s="1"/>
  <c r="A215" i="2"/>
  <c r="O215" i="2" s="1"/>
  <c r="N214" i="2"/>
  <c r="M214" i="2"/>
  <c r="L214" i="2"/>
  <c r="K214" i="2"/>
  <c r="Y214" i="2" s="1"/>
  <c r="J214" i="2"/>
  <c r="X214" i="2" s="1"/>
  <c r="I214" i="2"/>
  <c r="W214" i="2" s="1"/>
  <c r="AB214" i="2" s="1"/>
  <c r="H214" i="2"/>
  <c r="V214" i="2" s="1"/>
  <c r="G214" i="2"/>
  <c r="U214" i="2" s="1"/>
  <c r="Z214" i="2" s="1"/>
  <c r="F214" i="2"/>
  <c r="T214" i="2" s="1"/>
  <c r="E214" i="2"/>
  <c r="AA214" i="2" s="1"/>
  <c r="D214" i="2"/>
  <c r="R214" i="2" s="1"/>
  <c r="C214" i="2"/>
  <c r="Q214" i="2" s="1"/>
  <c r="B214" i="2"/>
  <c r="P214" i="2" s="1"/>
  <c r="A214" i="2"/>
  <c r="O214" i="2" s="1"/>
  <c r="N213" i="2"/>
  <c r="M213" i="2"/>
  <c r="L213" i="2"/>
  <c r="K213" i="2"/>
  <c r="Y213" i="2" s="1"/>
  <c r="J213" i="2"/>
  <c r="X213" i="2" s="1"/>
  <c r="I213" i="2"/>
  <c r="W213" i="2" s="1"/>
  <c r="AB213" i="2" s="1"/>
  <c r="H213" i="2"/>
  <c r="G213" i="2"/>
  <c r="U213" i="2" s="1"/>
  <c r="Z213" i="2" s="1"/>
  <c r="F213" i="2"/>
  <c r="T213" i="2" s="1"/>
  <c r="E213" i="2"/>
  <c r="AA213" i="2" s="1"/>
  <c r="D213" i="2"/>
  <c r="R213" i="2" s="1"/>
  <c r="C213" i="2"/>
  <c r="Q213" i="2" s="1"/>
  <c r="B213" i="2"/>
  <c r="P213" i="2" s="1"/>
  <c r="A213" i="2"/>
  <c r="O213" i="2" s="1"/>
  <c r="N212" i="2"/>
  <c r="M212" i="2"/>
  <c r="L212" i="2"/>
  <c r="K212" i="2"/>
  <c r="Y212" i="2" s="1"/>
  <c r="J212" i="2"/>
  <c r="X212" i="2" s="1"/>
  <c r="I212" i="2"/>
  <c r="W212" i="2" s="1"/>
  <c r="AB212" i="2" s="1"/>
  <c r="H212" i="2"/>
  <c r="V212" i="2" s="1"/>
  <c r="G212" i="2"/>
  <c r="U212" i="2" s="1"/>
  <c r="Z212" i="2" s="1"/>
  <c r="F212" i="2"/>
  <c r="T212" i="2" s="1"/>
  <c r="E212" i="2"/>
  <c r="AA212" i="2" s="1"/>
  <c r="D212" i="2"/>
  <c r="R212" i="2" s="1"/>
  <c r="C212" i="2"/>
  <c r="Q212" i="2" s="1"/>
  <c r="B212" i="2"/>
  <c r="P212" i="2" s="1"/>
  <c r="A212" i="2"/>
  <c r="O212" i="2" s="1"/>
  <c r="N211" i="2"/>
  <c r="M211" i="2"/>
  <c r="L211" i="2"/>
  <c r="K211" i="2"/>
  <c r="Y211" i="2" s="1"/>
  <c r="J211" i="2"/>
  <c r="X211" i="2" s="1"/>
  <c r="I211" i="2"/>
  <c r="W211" i="2" s="1"/>
  <c r="AB211" i="2" s="1"/>
  <c r="H211" i="2"/>
  <c r="V211" i="2" s="1"/>
  <c r="G211" i="2"/>
  <c r="U211" i="2" s="1"/>
  <c r="Z211" i="2" s="1"/>
  <c r="F211" i="2"/>
  <c r="T211" i="2" s="1"/>
  <c r="E211" i="2"/>
  <c r="AA211" i="2" s="1"/>
  <c r="D211" i="2"/>
  <c r="R211" i="2" s="1"/>
  <c r="C211" i="2"/>
  <c r="Q211" i="2" s="1"/>
  <c r="B211" i="2"/>
  <c r="P211" i="2" s="1"/>
  <c r="A211" i="2"/>
  <c r="O211" i="2" s="1"/>
  <c r="N210" i="2"/>
  <c r="M210" i="2"/>
  <c r="L210" i="2"/>
  <c r="K210" i="2"/>
  <c r="Y210" i="2" s="1"/>
  <c r="J210" i="2"/>
  <c r="X210" i="2" s="1"/>
  <c r="I210" i="2"/>
  <c r="W210" i="2" s="1"/>
  <c r="AB210" i="2" s="1"/>
  <c r="H210" i="2"/>
  <c r="V210" i="2" s="1"/>
  <c r="G210" i="2"/>
  <c r="U210" i="2" s="1"/>
  <c r="Z210" i="2" s="1"/>
  <c r="F210" i="2"/>
  <c r="T210" i="2" s="1"/>
  <c r="E210" i="2"/>
  <c r="AA210" i="2" s="1"/>
  <c r="D210" i="2"/>
  <c r="R210" i="2" s="1"/>
  <c r="C210" i="2"/>
  <c r="Q210" i="2" s="1"/>
  <c r="B210" i="2"/>
  <c r="P210" i="2" s="1"/>
  <c r="A210" i="2"/>
  <c r="O210" i="2" s="1"/>
  <c r="N209" i="2"/>
  <c r="M209" i="2"/>
  <c r="L209" i="2"/>
  <c r="K209" i="2"/>
  <c r="Y209" i="2" s="1"/>
  <c r="J209" i="2"/>
  <c r="X209" i="2" s="1"/>
  <c r="I209" i="2"/>
  <c r="W209" i="2" s="1"/>
  <c r="AB209" i="2" s="1"/>
  <c r="H209" i="2"/>
  <c r="V209" i="2" s="1"/>
  <c r="G209" i="2"/>
  <c r="U209" i="2" s="1"/>
  <c r="Z209" i="2" s="1"/>
  <c r="F209" i="2"/>
  <c r="T209" i="2" s="1"/>
  <c r="E209" i="2"/>
  <c r="AA209" i="2" s="1"/>
  <c r="D209" i="2"/>
  <c r="R209" i="2" s="1"/>
  <c r="C209" i="2"/>
  <c r="Q209" i="2" s="1"/>
  <c r="B209" i="2"/>
  <c r="P209" i="2" s="1"/>
  <c r="A209" i="2"/>
  <c r="O209" i="2" s="1"/>
  <c r="N208" i="2"/>
  <c r="M208" i="2"/>
  <c r="L208" i="2"/>
  <c r="K208" i="2"/>
  <c r="Y208" i="2" s="1"/>
  <c r="J208" i="2"/>
  <c r="X208" i="2" s="1"/>
  <c r="I208" i="2"/>
  <c r="W208" i="2" s="1"/>
  <c r="AB208" i="2" s="1"/>
  <c r="H208" i="2"/>
  <c r="V208" i="2" s="1"/>
  <c r="G208" i="2"/>
  <c r="U208" i="2" s="1"/>
  <c r="Z208" i="2" s="1"/>
  <c r="F208" i="2"/>
  <c r="T208" i="2" s="1"/>
  <c r="E208" i="2"/>
  <c r="AA208" i="2" s="1"/>
  <c r="D208" i="2"/>
  <c r="R208" i="2" s="1"/>
  <c r="C208" i="2"/>
  <c r="Q208" i="2" s="1"/>
  <c r="B208" i="2"/>
  <c r="P208" i="2" s="1"/>
  <c r="A208" i="2"/>
  <c r="O208" i="2" s="1"/>
  <c r="N207" i="2"/>
  <c r="M207" i="2"/>
  <c r="L207" i="2"/>
  <c r="K207" i="2"/>
  <c r="Y207" i="2" s="1"/>
  <c r="J207" i="2"/>
  <c r="X207" i="2" s="1"/>
  <c r="I207" i="2"/>
  <c r="W207" i="2" s="1"/>
  <c r="AB207" i="2" s="1"/>
  <c r="H207" i="2"/>
  <c r="V207" i="2" s="1"/>
  <c r="G207" i="2"/>
  <c r="U207" i="2" s="1"/>
  <c r="Z207" i="2" s="1"/>
  <c r="F207" i="2"/>
  <c r="T207" i="2" s="1"/>
  <c r="E207" i="2"/>
  <c r="AA207" i="2" s="1"/>
  <c r="D207" i="2"/>
  <c r="R207" i="2" s="1"/>
  <c r="C207" i="2"/>
  <c r="Q207" i="2" s="1"/>
  <c r="B207" i="2"/>
  <c r="P207" i="2" s="1"/>
  <c r="A207" i="2"/>
  <c r="O207" i="2" s="1"/>
  <c r="N206" i="2"/>
  <c r="M206" i="2"/>
  <c r="L206" i="2"/>
  <c r="K206" i="2"/>
  <c r="Y206" i="2" s="1"/>
  <c r="J206" i="2"/>
  <c r="X206" i="2" s="1"/>
  <c r="I206" i="2"/>
  <c r="W206" i="2" s="1"/>
  <c r="AB206" i="2" s="1"/>
  <c r="H206" i="2"/>
  <c r="V206" i="2" s="1"/>
  <c r="G206" i="2"/>
  <c r="U206" i="2" s="1"/>
  <c r="Z206" i="2" s="1"/>
  <c r="F206" i="2"/>
  <c r="T206" i="2" s="1"/>
  <c r="E206" i="2"/>
  <c r="AA206" i="2" s="1"/>
  <c r="D206" i="2"/>
  <c r="R206" i="2" s="1"/>
  <c r="C206" i="2"/>
  <c r="Q206" i="2" s="1"/>
  <c r="B206" i="2"/>
  <c r="P206" i="2" s="1"/>
  <c r="A206" i="2"/>
  <c r="O206" i="2" s="1"/>
  <c r="N205" i="2"/>
  <c r="M205" i="2"/>
  <c r="L205" i="2"/>
  <c r="K205" i="2"/>
  <c r="Y205" i="2" s="1"/>
  <c r="J205" i="2"/>
  <c r="X205" i="2" s="1"/>
  <c r="I205" i="2"/>
  <c r="W205" i="2" s="1"/>
  <c r="AB205" i="2" s="1"/>
  <c r="H205" i="2"/>
  <c r="V205" i="2" s="1"/>
  <c r="G205" i="2"/>
  <c r="U205" i="2" s="1"/>
  <c r="Z205" i="2" s="1"/>
  <c r="F205" i="2"/>
  <c r="T205" i="2" s="1"/>
  <c r="E205" i="2"/>
  <c r="AA205" i="2" s="1"/>
  <c r="D205" i="2"/>
  <c r="R205" i="2" s="1"/>
  <c r="C205" i="2"/>
  <c r="Q205" i="2" s="1"/>
  <c r="B205" i="2"/>
  <c r="P205" i="2" s="1"/>
  <c r="A205" i="2"/>
  <c r="O205" i="2" s="1"/>
  <c r="N204" i="2"/>
  <c r="M204" i="2"/>
  <c r="L204" i="2"/>
  <c r="K204" i="2"/>
  <c r="Y204" i="2" s="1"/>
  <c r="J204" i="2"/>
  <c r="X204" i="2" s="1"/>
  <c r="I204" i="2"/>
  <c r="W204" i="2" s="1"/>
  <c r="AB204" i="2" s="1"/>
  <c r="H204" i="2"/>
  <c r="V204" i="2" s="1"/>
  <c r="G204" i="2"/>
  <c r="U204" i="2" s="1"/>
  <c r="Z204" i="2" s="1"/>
  <c r="F204" i="2"/>
  <c r="E204" i="2"/>
  <c r="AA204" i="2" s="1"/>
  <c r="D204" i="2"/>
  <c r="C204" i="2"/>
  <c r="Q204" i="2" s="1"/>
  <c r="B204" i="2"/>
  <c r="P204" i="2" s="1"/>
  <c r="A204" i="2"/>
  <c r="O204" i="2" s="1"/>
  <c r="N203" i="2"/>
  <c r="M203" i="2"/>
  <c r="L203" i="2"/>
  <c r="K203" i="2"/>
  <c r="Y203" i="2" s="1"/>
  <c r="J203" i="2"/>
  <c r="X203" i="2" s="1"/>
  <c r="I203" i="2"/>
  <c r="W203" i="2" s="1"/>
  <c r="AB203" i="2" s="1"/>
  <c r="H203" i="2"/>
  <c r="V203" i="2" s="1"/>
  <c r="G203" i="2"/>
  <c r="U203" i="2" s="1"/>
  <c r="Z203" i="2" s="1"/>
  <c r="F203" i="2"/>
  <c r="E203" i="2"/>
  <c r="AA203" i="2" s="1"/>
  <c r="D203" i="2"/>
  <c r="R203" i="2" s="1"/>
  <c r="C203" i="2"/>
  <c r="Q203" i="2" s="1"/>
  <c r="B203" i="2"/>
  <c r="P203" i="2" s="1"/>
  <c r="A203" i="2"/>
  <c r="O203" i="2" s="1"/>
  <c r="N202" i="2"/>
  <c r="M202" i="2"/>
  <c r="L202" i="2"/>
  <c r="K202" i="2"/>
  <c r="Y202" i="2" s="1"/>
  <c r="J202" i="2"/>
  <c r="X202" i="2" s="1"/>
  <c r="I202" i="2"/>
  <c r="W202" i="2" s="1"/>
  <c r="AB202" i="2" s="1"/>
  <c r="H202" i="2"/>
  <c r="V202" i="2" s="1"/>
  <c r="G202" i="2"/>
  <c r="U202" i="2" s="1"/>
  <c r="Z202" i="2" s="1"/>
  <c r="F202" i="2"/>
  <c r="T202" i="2" s="1"/>
  <c r="E202" i="2"/>
  <c r="AA202" i="2" s="1"/>
  <c r="D202" i="2"/>
  <c r="R202" i="2" s="1"/>
  <c r="C202" i="2"/>
  <c r="Q202" i="2" s="1"/>
  <c r="B202" i="2"/>
  <c r="P202" i="2" s="1"/>
  <c r="A202" i="2"/>
  <c r="O202" i="2" s="1"/>
  <c r="N201" i="2"/>
  <c r="M201" i="2"/>
  <c r="L201" i="2"/>
  <c r="K201" i="2"/>
  <c r="Y201" i="2" s="1"/>
  <c r="J201" i="2"/>
  <c r="X201" i="2" s="1"/>
  <c r="I201" i="2"/>
  <c r="W201" i="2" s="1"/>
  <c r="AB201" i="2" s="1"/>
  <c r="H201" i="2"/>
  <c r="V201" i="2" s="1"/>
  <c r="G201" i="2"/>
  <c r="U201" i="2" s="1"/>
  <c r="Z201" i="2" s="1"/>
  <c r="F201" i="2"/>
  <c r="T201" i="2" s="1"/>
  <c r="E201" i="2"/>
  <c r="AA201" i="2" s="1"/>
  <c r="D201" i="2"/>
  <c r="R201" i="2" s="1"/>
  <c r="C201" i="2"/>
  <c r="Q201" i="2" s="1"/>
  <c r="B201" i="2"/>
  <c r="P201" i="2" s="1"/>
  <c r="A201" i="2"/>
  <c r="O201" i="2" s="1"/>
  <c r="N200" i="2"/>
  <c r="M200" i="2"/>
  <c r="L200" i="2"/>
  <c r="K200" i="2"/>
  <c r="J200" i="2"/>
  <c r="I200" i="2"/>
  <c r="W200" i="2" s="1"/>
  <c r="AB200" i="2" s="1"/>
  <c r="H200" i="2"/>
  <c r="V200" i="2" s="1"/>
  <c r="G200" i="2"/>
  <c r="U200" i="2" s="1"/>
  <c r="Z200" i="2" s="1"/>
  <c r="F200" i="2"/>
  <c r="T200" i="2" s="1"/>
  <c r="E200" i="2"/>
  <c r="AA200" i="2" s="1"/>
  <c r="D200" i="2"/>
  <c r="R200" i="2" s="1"/>
  <c r="C200" i="2"/>
  <c r="Q200" i="2" s="1"/>
  <c r="B200" i="2"/>
  <c r="P200" i="2" s="1"/>
  <c r="A200" i="2"/>
  <c r="O200" i="2" s="1"/>
  <c r="N199" i="2"/>
  <c r="M199" i="2"/>
  <c r="L199" i="2"/>
  <c r="K199" i="2"/>
  <c r="Y199" i="2" s="1"/>
  <c r="J199" i="2"/>
  <c r="X199" i="2" s="1"/>
  <c r="I199" i="2"/>
  <c r="W199" i="2" s="1"/>
  <c r="AB199" i="2" s="1"/>
  <c r="H199" i="2"/>
  <c r="V199" i="2" s="1"/>
  <c r="G199" i="2"/>
  <c r="U199" i="2" s="1"/>
  <c r="Z199" i="2" s="1"/>
  <c r="F199" i="2"/>
  <c r="T199" i="2" s="1"/>
  <c r="E199" i="2"/>
  <c r="AA199" i="2" s="1"/>
  <c r="D199" i="2"/>
  <c r="R199" i="2" s="1"/>
  <c r="C199" i="2"/>
  <c r="Q199" i="2" s="1"/>
  <c r="B199" i="2"/>
  <c r="P199" i="2" s="1"/>
  <c r="A199" i="2"/>
  <c r="N198" i="2"/>
  <c r="M198" i="2"/>
  <c r="L198" i="2"/>
  <c r="K198" i="2"/>
  <c r="Y198" i="2" s="1"/>
  <c r="J198" i="2"/>
  <c r="X198" i="2" s="1"/>
  <c r="I198" i="2"/>
  <c r="W198" i="2" s="1"/>
  <c r="AB198" i="2" s="1"/>
  <c r="H198" i="2"/>
  <c r="V198" i="2" s="1"/>
  <c r="G198" i="2"/>
  <c r="U198" i="2" s="1"/>
  <c r="Z198" i="2" s="1"/>
  <c r="F198" i="2"/>
  <c r="T198" i="2" s="1"/>
  <c r="E198" i="2"/>
  <c r="AA198" i="2" s="1"/>
  <c r="D198" i="2"/>
  <c r="R198" i="2" s="1"/>
  <c r="C198" i="2"/>
  <c r="Q198" i="2" s="1"/>
  <c r="B198" i="2"/>
  <c r="P198" i="2" s="1"/>
  <c r="A198" i="2"/>
  <c r="O198" i="2" s="1"/>
  <c r="N197" i="2"/>
  <c r="M197" i="2"/>
  <c r="L197" i="2"/>
  <c r="K197" i="2"/>
  <c r="Y197" i="2" s="1"/>
  <c r="J197" i="2"/>
  <c r="X197" i="2" s="1"/>
  <c r="I197" i="2"/>
  <c r="W197" i="2" s="1"/>
  <c r="AB197" i="2" s="1"/>
  <c r="H197" i="2"/>
  <c r="V197" i="2" s="1"/>
  <c r="G197" i="2"/>
  <c r="U197" i="2" s="1"/>
  <c r="Z197" i="2" s="1"/>
  <c r="F197" i="2"/>
  <c r="T197" i="2" s="1"/>
  <c r="E197" i="2"/>
  <c r="AA197" i="2" s="1"/>
  <c r="D197" i="2"/>
  <c r="R197" i="2" s="1"/>
  <c r="C197" i="2"/>
  <c r="Q197" i="2" s="1"/>
  <c r="B197" i="2"/>
  <c r="P197" i="2" s="1"/>
  <c r="A197" i="2"/>
  <c r="O197" i="2" s="1"/>
  <c r="N196" i="2"/>
  <c r="M196" i="2"/>
  <c r="L196" i="2"/>
  <c r="K196" i="2"/>
  <c r="Y196" i="2" s="1"/>
  <c r="J196" i="2"/>
  <c r="X196" i="2" s="1"/>
  <c r="I196" i="2"/>
  <c r="W196" i="2" s="1"/>
  <c r="AB196" i="2" s="1"/>
  <c r="H196" i="2"/>
  <c r="V196" i="2" s="1"/>
  <c r="G196" i="2"/>
  <c r="U196" i="2" s="1"/>
  <c r="Z196" i="2" s="1"/>
  <c r="F196" i="2"/>
  <c r="T196" i="2" s="1"/>
  <c r="E196" i="2"/>
  <c r="AA196" i="2" s="1"/>
  <c r="D196" i="2"/>
  <c r="R196" i="2" s="1"/>
  <c r="C196" i="2"/>
  <c r="Q196" i="2" s="1"/>
  <c r="B196" i="2"/>
  <c r="P196" i="2" s="1"/>
  <c r="A196" i="2"/>
  <c r="O196" i="2" s="1"/>
  <c r="N195" i="2"/>
  <c r="M195" i="2"/>
  <c r="L195" i="2"/>
  <c r="K195" i="2"/>
  <c r="Y195" i="2" s="1"/>
  <c r="J195" i="2"/>
  <c r="X195" i="2" s="1"/>
  <c r="I195" i="2"/>
  <c r="W195" i="2" s="1"/>
  <c r="AB195" i="2" s="1"/>
  <c r="H195" i="2"/>
  <c r="V195" i="2" s="1"/>
  <c r="G195" i="2"/>
  <c r="U195" i="2" s="1"/>
  <c r="Z195" i="2" s="1"/>
  <c r="F195" i="2"/>
  <c r="T195" i="2" s="1"/>
  <c r="E195" i="2"/>
  <c r="AA195" i="2" s="1"/>
  <c r="D195" i="2"/>
  <c r="R195" i="2" s="1"/>
  <c r="C195" i="2"/>
  <c r="Q195" i="2" s="1"/>
  <c r="B195" i="2"/>
  <c r="P195" i="2" s="1"/>
  <c r="A195" i="2"/>
  <c r="O195" i="2" s="1"/>
  <c r="N194" i="2"/>
  <c r="M194" i="2"/>
  <c r="L194" i="2"/>
  <c r="K194" i="2"/>
  <c r="Y194" i="2" s="1"/>
  <c r="J194" i="2"/>
  <c r="X194" i="2" s="1"/>
  <c r="I194" i="2"/>
  <c r="W194" i="2" s="1"/>
  <c r="AB194" i="2" s="1"/>
  <c r="H194" i="2"/>
  <c r="V194" i="2" s="1"/>
  <c r="G194" i="2"/>
  <c r="U194" i="2" s="1"/>
  <c r="Z194" i="2" s="1"/>
  <c r="F194" i="2"/>
  <c r="T194" i="2" s="1"/>
  <c r="E194" i="2"/>
  <c r="D194" i="2"/>
  <c r="R194" i="2" s="1"/>
  <c r="C194" i="2"/>
  <c r="Q194" i="2" s="1"/>
  <c r="B194" i="2"/>
  <c r="P194" i="2" s="1"/>
  <c r="A194" i="2"/>
  <c r="O194" i="2" s="1"/>
  <c r="N193" i="2"/>
  <c r="M193" i="2"/>
  <c r="L193" i="2"/>
  <c r="K193" i="2"/>
  <c r="Y193" i="2" s="1"/>
  <c r="J193" i="2"/>
  <c r="X193" i="2" s="1"/>
  <c r="I193" i="2"/>
  <c r="W193" i="2" s="1"/>
  <c r="AB193" i="2" s="1"/>
  <c r="H193" i="2"/>
  <c r="V193" i="2" s="1"/>
  <c r="G193" i="2"/>
  <c r="U193" i="2" s="1"/>
  <c r="Z193" i="2" s="1"/>
  <c r="F193" i="2"/>
  <c r="T193" i="2" s="1"/>
  <c r="E193" i="2"/>
  <c r="D193" i="2"/>
  <c r="R193" i="2" s="1"/>
  <c r="C193" i="2"/>
  <c r="Q193" i="2" s="1"/>
  <c r="B193" i="2"/>
  <c r="P193" i="2" s="1"/>
  <c r="A193" i="2"/>
  <c r="O193" i="2" s="1"/>
  <c r="N192" i="2"/>
  <c r="M192" i="2"/>
  <c r="L192" i="2"/>
  <c r="K192" i="2"/>
  <c r="Y192" i="2" s="1"/>
  <c r="J192" i="2"/>
  <c r="X192" i="2" s="1"/>
  <c r="I192" i="2"/>
  <c r="W192" i="2" s="1"/>
  <c r="AB192" i="2" s="1"/>
  <c r="H192" i="2"/>
  <c r="V192" i="2" s="1"/>
  <c r="G192" i="2"/>
  <c r="U192" i="2" s="1"/>
  <c r="Z192" i="2" s="1"/>
  <c r="F192" i="2"/>
  <c r="T192" i="2" s="1"/>
  <c r="E192" i="2"/>
  <c r="AA192" i="2" s="1"/>
  <c r="D192" i="2"/>
  <c r="R192" i="2" s="1"/>
  <c r="C192" i="2"/>
  <c r="Q192" i="2" s="1"/>
  <c r="B192" i="2"/>
  <c r="P192" i="2" s="1"/>
  <c r="A192" i="2"/>
  <c r="O192" i="2" s="1"/>
  <c r="N191" i="2"/>
  <c r="M191" i="2"/>
  <c r="L191" i="2"/>
  <c r="K191" i="2"/>
  <c r="Y191" i="2" s="1"/>
  <c r="J191" i="2"/>
  <c r="X191" i="2" s="1"/>
  <c r="I191" i="2"/>
  <c r="W191" i="2" s="1"/>
  <c r="AB191" i="2" s="1"/>
  <c r="H191" i="2"/>
  <c r="V191" i="2" s="1"/>
  <c r="G191" i="2"/>
  <c r="U191" i="2" s="1"/>
  <c r="Z191" i="2" s="1"/>
  <c r="F191" i="2"/>
  <c r="T191" i="2" s="1"/>
  <c r="E191" i="2"/>
  <c r="AA191" i="2" s="1"/>
  <c r="D191" i="2"/>
  <c r="R191" i="2" s="1"/>
  <c r="C191" i="2"/>
  <c r="Q191" i="2" s="1"/>
  <c r="B191" i="2"/>
  <c r="P191" i="2" s="1"/>
  <c r="A191" i="2"/>
  <c r="O191" i="2" s="1"/>
  <c r="N190" i="2"/>
  <c r="M190" i="2"/>
  <c r="L190" i="2"/>
  <c r="K190" i="2"/>
  <c r="Y190" i="2" s="1"/>
  <c r="J190" i="2"/>
  <c r="X190" i="2" s="1"/>
  <c r="I190" i="2"/>
  <c r="W190" i="2" s="1"/>
  <c r="AB190" i="2" s="1"/>
  <c r="H190" i="2"/>
  <c r="V190" i="2" s="1"/>
  <c r="G190" i="2"/>
  <c r="U190" i="2" s="1"/>
  <c r="Z190" i="2" s="1"/>
  <c r="F190" i="2"/>
  <c r="T190" i="2" s="1"/>
  <c r="E190" i="2"/>
  <c r="AA190" i="2" s="1"/>
  <c r="D190" i="2"/>
  <c r="R190" i="2" s="1"/>
  <c r="C190" i="2"/>
  <c r="Q190" i="2" s="1"/>
  <c r="B190" i="2"/>
  <c r="P190" i="2" s="1"/>
  <c r="A190" i="2"/>
  <c r="O190" i="2" s="1"/>
  <c r="N189" i="2"/>
  <c r="M189" i="2"/>
  <c r="L189" i="2"/>
  <c r="K189" i="2"/>
  <c r="Y189" i="2" s="1"/>
  <c r="J189" i="2"/>
  <c r="X189" i="2" s="1"/>
  <c r="I189" i="2"/>
  <c r="W189" i="2" s="1"/>
  <c r="AB189" i="2" s="1"/>
  <c r="H189" i="2"/>
  <c r="V189" i="2" s="1"/>
  <c r="G189" i="2"/>
  <c r="U189" i="2" s="1"/>
  <c r="Z189" i="2" s="1"/>
  <c r="F189" i="2"/>
  <c r="T189" i="2" s="1"/>
  <c r="E189" i="2"/>
  <c r="AA189" i="2" s="1"/>
  <c r="D189" i="2"/>
  <c r="R189" i="2" s="1"/>
  <c r="C189" i="2"/>
  <c r="Q189" i="2" s="1"/>
  <c r="B189" i="2"/>
  <c r="P189" i="2" s="1"/>
  <c r="A189" i="2"/>
  <c r="O189" i="2" s="1"/>
  <c r="N188" i="2"/>
  <c r="M188" i="2"/>
  <c r="L188" i="2"/>
  <c r="K188" i="2"/>
  <c r="Y188" i="2" s="1"/>
  <c r="J188" i="2"/>
  <c r="X188" i="2" s="1"/>
  <c r="I188" i="2"/>
  <c r="W188" i="2" s="1"/>
  <c r="AB188" i="2" s="1"/>
  <c r="H188" i="2"/>
  <c r="V188" i="2" s="1"/>
  <c r="G188" i="2"/>
  <c r="U188" i="2" s="1"/>
  <c r="Z188" i="2" s="1"/>
  <c r="F188" i="2"/>
  <c r="T188" i="2" s="1"/>
  <c r="E188" i="2"/>
  <c r="AA188" i="2" s="1"/>
  <c r="D188" i="2"/>
  <c r="R188" i="2" s="1"/>
  <c r="C188" i="2"/>
  <c r="Q188" i="2" s="1"/>
  <c r="B188" i="2"/>
  <c r="A188" i="2"/>
  <c r="O188" i="2" s="1"/>
  <c r="N187" i="2"/>
  <c r="M187" i="2"/>
  <c r="L187" i="2"/>
  <c r="K187" i="2"/>
  <c r="Y187" i="2" s="1"/>
  <c r="J187" i="2"/>
  <c r="X187" i="2" s="1"/>
  <c r="I187" i="2"/>
  <c r="W187" i="2" s="1"/>
  <c r="AB187" i="2" s="1"/>
  <c r="H187" i="2"/>
  <c r="V187" i="2" s="1"/>
  <c r="G187" i="2"/>
  <c r="U187" i="2" s="1"/>
  <c r="Z187" i="2" s="1"/>
  <c r="F187" i="2"/>
  <c r="T187" i="2" s="1"/>
  <c r="E187" i="2"/>
  <c r="AA187" i="2" s="1"/>
  <c r="D187" i="2"/>
  <c r="R187" i="2" s="1"/>
  <c r="C187" i="2"/>
  <c r="Q187" i="2" s="1"/>
  <c r="B187" i="2"/>
  <c r="P187" i="2" s="1"/>
  <c r="A187" i="2"/>
  <c r="O187" i="2" s="1"/>
  <c r="N186" i="2"/>
  <c r="M186" i="2"/>
  <c r="L186" i="2"/>
  <c r="K186" i="2"/>
  <c r="Y186" i="2" s="1"/>
  <c r="J186" i="2"/>
  <c r="X186" i="2" s="1"/>
  <c r="I186" i="2"/>
  <c r="W186" i="2" s="1"/>
  <c r="AB186" i="2" s="1"/>
  <c r="H186" i="2"/>
  <c r="V186" i="2" s="1"/>
  <c r="G186" i="2"/>
  <c r="U186" i="2" s="1"/>
  <c r="Z186" i="2" s="1"/>
  <c r="F186" i="2"/>
  <c r="T186" i="2" s="1"/>
  <c r="E186" i="2"/>
  <c r="AA186" i="2" s="1"/>
  <c r="D186" i="2"/>
  <c r="R186" i="2" s="1"/>
  <c r="C186" i="2"/>
  <c r="Q186" i="2" s="1"/>
  <c r="B186" i="2"/>
  <c r="P186" i="2" s="1"/>
  <c r="A186" i="2"/>
  <c r="O186" i="2" s="1"/>
  <c r="N185" i="2"/>
  <c r="M185" i="2"/>
  <c r="L185" i="2"/>
  <c r="K185" i="2"/>
  <c r="Y185" i="2" s="1"/>
  <c r="J185" i="2"/>
  <c r="X185" i="2" s="1"/>
  <c r="I185" i="2"/>
  <c r="W185" i="2" s="1"/>
  <c r="AB185" i="2" s="1"/>
  <c r="H185" i="2"/>
  <c r="V185" i="2" s="1"/>
  <c r="G185" i="2"/>
  <c r="U185" i="2" s="1"/>
  <c r="Z185" i="2" s="1"/>
  <c r="F185" i="2"/>
  <c r="T185" i="2" s="1"/>
  <c r="E185" i="2"/>
  <c r="AA185" i="2" s="1"/>
  <c r="D185" i="2"/>
  <c r="R185" i="2" s="1"/>
  <c r="C185" i="2"/>
  <c r="Q185" i="2" s="1"/>
  <c r="B185" i="2"/>
  <c r="P185" i="2" s="1"/>
  <c r="A185" i="2"/>
  <c r="O185" i="2" s="1"/>
  <c r="N184" i="2"/>
  <c r="M184" i="2"/>
  <c r="L184" i="2"/>
  <c r="K184" i="2"/>
  <c r="Y184" i="2" s="1"/>
  <c r="J184" i="2"/>
  <c r="X184" i="2" s="1"/>
  <c r="I184" i="2"/>
  <c r="W184" i="2" s="1"/>
  <c r="AB184" i="2" s="1"/>
  <c r="H184" i="2"/>
  <c r="V184" i="2" s="1"/>
  <c r="G184" i="2"/>
  <c r="U184" i="2" s="1"/>
  <c r="Z184" i="2" s="1"/>
  <c r="F184" i="2"/>
  <c r="T184" i="2" s="1"/>
  <c r="E184" i="2"/>
  <c r="AA184" i="2" s="1"/>
  <c r="D184" i="2"/>
  <c r="R184" i="2" s="1"/>
  <c r="C184" i="2"/>
  <c r="Q184" i="2" s="1"/>
  <c r="B184" i="2"/>
  <c r="P184" i="2" s="1"/>
  <c r="A184" i="2"/>
  <c r="O184" i="2" s="1"/>
  <c r="N183" i="2"/>
  <c r="M183" i="2"/>
  <c r="L183" i="2"/>
  <c r="K183" i="2"/>
  <c r="Y183" i="2" s="1"/>
  <c r="J183" i="2"/>
  <c r="X183" i="2" s="1"/>
  <c r="I183" i="2"/>
  <c r="H183" i="2"/>
  <c r="V183" i="2" s="1"/>
  <c r="G183" i="2"/>
  <c r="U183" i="2" s="1"/>
  <c r="Z183" i="2" s="1"/>
  <c r="F183" i="2"/>
  <c r="T183" i="2" s="1"/>
  <c r="E183" i="2"/>
  <c r="S183" i="2" s="1"/>
  <c r="D183" i="2"/>
  <c r="R183" i="2" s="1"/>
  <c r="C183" i="2"/>
  <c r="Q183" i="2" s="1"/>
  <c r="B183" i="2"/>
  <c r="P183" i="2" s="1"/>
  <c r="A183" i="2"/>
  <c r="O183" i="2" s="1"/>
  <c r="N182" i="2"/>
  <c r="M182" i="2"/>
  <c r="L182" i="2"/>
  <c r="K182" i="2"/>
  <c r="Y182" i="2" s="1"/>
  <c r="J182" i="2"/>
  <c r="X182" i="2" s="1"/>
  <c r="I182" i="2"/>
  <c r="W182" i="2" s="1"/>
  <c r="AB182" i="2" s="1"/>
  <c r="H182" i="2"/>
  <c r="V182" i="2" s="1"/>
  <c r="G182" i="2"/>
  <c r="U182" i="2" s="1"/>
  <c r="Z182" i="2" s="1"/>
  <c r="F182" i="2"/>
  <c r="T182" i="2" s="1"/>
  <c r="E182" i="2"/>
  <c r="AA182" i="2" s="1"/>
  <c r="D182" i="2"/>
  <c r="R182" i="2" s="1"/>
  <c r="C182" i="2"/>
  <c r="Q182" i="2" s="1"/>
  <c r="B182" i="2"/>
  <c r="P182" i="2" s="1"/>
  <c r="A182" i="2"/>
  <c r="O182" i="2" s="1"/>
  <c r="N181" i="2"/>
  <c r="M181" i="2"/>
  <c r="L181" i="2"/>
  <c r="K181" i="2"/>
  <c r="Y181" i="2" s="1"/>
  <c r="J181" i="2"/>
  <c r="X181" i="2" s="1"/>
  <c r="I181" i="2"/>
  <c r="W181" i="2" s="1"/>
  <c r="AB181" i="2" s="1"/>
  <c r="H181" i="2"/>
  <c r="V181" i="2" s="1"/>
  <c r="G181" i="2"/>
  <c r="U181" i="2" s="1"/>
  <c r="Z181" i="2" s="1"/>
  <c r="F181" i="2"/>
  <c r="T181" i="2" s="1"/>
  <c r="E181" i="2"/>
  <c r="AA181" i="2" s="1"/>
  <c r="D181" i="2"/>
  <c r="R181" i="2" s="1"/>
  <c r="C181" i="2"/>
  <c r="Q181" i="2" s="1"/>
  <c r="B181" i="2"/>
  <c r="P181" i="2" s="1"/>
  <c r="A181" i="2"/>
  <c r="O181" i="2" s="1"/>
  <c r="N180" i="2"/>
  <c r="M180" i="2"/>
  <c r="L180" i="2"/>
  <c r="K180" i="2"/>
  <c r="Y180" i="2" s="1"/>
  <c r="J180" i="2"/>
  <c r="X180" i="2" s="1"/>
  <c r="I180" i="2"/>
  <c r="W180" i="2" s="1"/>
  <c r="AB180" i="2" s="1"/>
  <c r="H180" i="2"/>
  <c r="V180" i="2" s="1"/>
  <c r="G180" i="2"/>
  <c r="U180" i="2" s="1"/>
  <c r="Z180" i="2" s="1"/>
  <c r="F180" i="2"/>
  <c r="T180" i="2" s="1"/>
  <c r="E180" i="2"/>
  <c r="AA180" i="2" s="1"/>
  <c r="D180" i="2"/>
  <c r="R180" i="2" s="1"/>
  <c r="C180" i="2"/>
  <c r="Q180" i="2" s="1"/>
  <c r="B180" i="2"/>
  <c r="P180" i="2" s="1"/>
  <c r="A180" i="2"/>
  <c r="O180" i="2" s="1"/>
  <c r="N179" i="2"/>
  <c r="M179" i="2"/>
  <c r="L179" i="2"/>
  <c r="K179" i="2"/>
  <c r="Y179" i="2" s="1"/>
  <c r="J179" i="2"/>
  <c r="X179" i="2" s="1"/>
  <c r="I179" i="2"/>
  <c r="W179" i="2" s="1"/>
  <c r="AB179" i="2" s="1"/>
  <c r="H179" i="2"/>
  <c r="V179" i="2" s="1"/>
  <c r="G179" i="2"/>
  <c r="U179" i="2" s="1"/>
  <c r="Z179" i="2" s="1"/>
  <c r="F179" i="2"/>
  <c r="T179" i="2" s="1"/>
  <c r="E179" i="2"/>
  <c r="AA179" i="2" s="1"/>
  <c r="D179" i="2"/>
  <c r="R179" i="2" s="1"/>
  <c r="C179" i="2"/>
  <c r="Q179" i="2" s="1"/>
  <c r="B179" i="2"/>
  <c r="P179" i="2" s="1"/>
  <c r="A179" i="2"/>
  <c r="O179" i="2" s="1"/>
  <c r="N178" i="2"/>
  <c r="M178" i="2"/>
  <c r="L178" i="2"/>
  <c r="K178" i="2"/>
  <c r="Y178" i="2" s="1"/>
  <c r="J178" i="2"/>
  <c r="X178" i="2" s="1"/>
  <c r="I178" i="2"/>
  <c r="W178" i="2" s="1"/>
  <c r="AB178" i="2" s="1"/>
  <c r="H178" i="2"/>
  <c r="V178" i="2" s="1"/>
  <c r="G178" i="2"/>
  <c r="U178" i="2" s="1"/>
  <c r="Z178" i="2" s="1"/>
  <c r="F178" i="2"/>
  <c r="T178" i="2" s="1"/>
  <c r="E178" i="2"/>
  <c r="AA178" i="2" s="1"/>
  <c r="D178" i="2"/>
  <c r="R178" i="2" s="1"/>
  <c r="C178" i="2"/>
  <c r="Q178" i="2" s="1"/>
  <c r="B178" i="2"/>
  <c r="P178" i="2" s="1"/>
  <c r="A178" i="2"/>
  <c r="O178" i="2" s="1"/>
  <c r="N177" i="2"/>
  <c r="M177" i="2"/>
  <c r="L177" i="2"/>
  <c r="K177" i="2"/>
  <c r="Y177" i="2" s="1"/>
  <c r="J177" i="2"/>
  <c r="X177" i="2" s="1"/>
  <c r="I177" i="2"/>
  <c r="W177" i="2" s="1"/>
  <c r="AB177" i="2" s="1"/>
  <c r="H177" i="2"/>
  <c r="V177" i="2" s="1"/>
  <c r="G177" i="2"/>
  <c r="U177" i="2" s="1"/>
  <c r="Z177" i="2" s="1"/>
  <c r="F177" i="2"/>
  <c r="T177" i="2" s="1"/>
  <c r="E177" i="2"/>
  <c r="AA177" i="2" s="1"/>
  <c r="D177" i="2"/>
  <c r="R177" i="2" s="1"/>
  <c r="C177" i="2"/>
  <c r="Q177" i="2" s="1"/>
  <c r="B177" i="2"/>
  <c r="P177" i="2" s="1"/>
  <c r="A177" i="2"/>
  <c r="O177" i="2" s="1"/>
  <c r="N176" i="2"/>
  <c r="M176" i="2"/>
  <c r="L176" i="2"/>
  <c r="K176" i="2"/>
  <c r="Y176" i="2" s="1"/>
  <c r="J176" i="2"/>
  <c r="X176" i="2" s="1"/>
  <c r="I176" i="2"/>
  <c r="W176" i="2" s="1"/>
  <c r="AB176" i="2" s="1"/>
  <c r="H176" i="2"/>
  <c r="V176" i="2" s="1"/>
  <c r="G176" i="2"/>
  <c r="U176" i="2" s="1"/>
  <c r="Z176" i="2" s="1"/>
  <c r="F176" i="2"/>
  <c r="T176" i="2" s="1"/>
  <c r="E176" i="2"/>
  <c r="AA176" i="2" s="1"/>
  <c r="D176" i="2"/>
  <c r="R176" i="2" s="1"/>
  <c r="C176" i="2"/>
  <c r="Q176" i="2" s="1"/>
  <c r="B176" i="2"/>
  <c r="P176" i="2" s="1"/>
  <c r="A176" i="2"/>
  <c r="O176" i="2" s="1"/>
  <c r="N175" i="2"/>
  <c r="M175" i="2"/>
  <c r="L175" i="2"/>
  <c r="K175" i="2"/>
  <c r="Y175" i="2" s="1"/>
  <c r="J175" i="2"/>
  <c r="X175" i="2" s="1"/>
  <c r="I175" i="2"/>
  <c r="W175" i="2" s="1"/>
  <c r="AB175" i="2" s="1"/>
  <c r="H175" i="2"/>
  <c r="V175" i="2" s="1"/>
  <c r="G175" i="2"/>
  <c r="U175" i="2" s="1"/>
  <c r="Z175" i="2" s="1"/>
  <c r="F175" i="2"/>
  <c r="T175" i="2" s="1"/>
  <c r="E175" i="2"/>
  <c r="AA175" i="2" s="1"/>
  <c r="D175" i="2"/>
  <c r="R175" i="2" s="1"/>
  <c r="C175" i="2"/>
  <c r="Q175" i="2" s="1"/>
  <c r="B175" i="2"/>
  <c r="P175" i="2" s="1"/>
  <c r="A175" i="2"/>
  <c r="O175" i="2" s="1"/>
  <c r="N174" i="2"/>
  <c r="M174" i="2"/>
  <c r="L174" i="2"/>
  <c r="K174" i="2"/>
  <c r="Y174" i="2" s="1"/>
  <c r="J174" i="2"/>
  <c r="X174" i="2" s="1"/>
  <c r="I174" i="2"/>
  <c r="W174" i="2" s="1"/>
  <c r="AB174" i="2" s="1"/>
  <c r="H174" i="2"/>
  <c r="V174" i="2" s="1"/>
  <c r="G174" i="2"/>
  <c r="U174" i="2" s="1"/>
  <c r="Z174" i="2" s="1"/>
  <c r="F174" i="2"/>
  <c r="T174" i="2" s="1"/>
  <c r="E174" i="2"/>
  <c r="AA174" i="2" s="1"/>
  <c r="D174" i="2"/>
  <c r="R174" i="2" s="1"/>
  <c r="C174" i="2"/>
  <c r="Q174" i="2" s="1"/>
  <c r="B174" i="2"/>
  <c r="P174" i="2" s="1"/>
  <c r="A174" i="2"/>
  <c r="O174" i="2" s="1"/>
  <c r="N173" i="2"/>
  <c r="M173" i="2"/>
  <c r="L173" i="2"/>
  <c r="K173" i="2"/>
  <c r="Y173" i="2" s="1"/>
  <c r="J173" i="2"/>
  <c r="X173" i="2" s="1"/>
  <c r="I173" i="2"/>
  <c r="W173" i="2" s="1"/>
  <c r="AB173" i="2" s="1"/>
  <c r="H173" i="2"/>
  <c r="V173" i="2" s="1"/>
  <c r="G173" i="2"/>
  <c r="U173" i="2" s="1"/>
  <c r="Z173" i="2" s="1"/>
  <c r="F173" i="2"/>
  <c r="T173" i="2" s="1"/>
  <c r="E173" i="2"/>
  <c r="AA173" i="2" s="1"/>
  <c r="D173" i="2"/>
  <c r="R173" i="2" s="1"/>
  <c r="C173" i="2"/>
  <c r="Q173" i="2" s="1"/>
  <c r="B173" i="2"/>
  <c r="P173" i="2" s="1"/>
  <c r="A173" i="2"/>
  <c r="O173" i="2" s="1"/>
  <c r="N172" i="2"/>
  <c r="M172" i="2"/>
  <c r="L172" i="2"/>
  <c r="K172" i="2"/>
  <c r="Y172" i="2" s="1"/>
  <c r="J172" i="2"/>
  <c r="X172" i="2" s="1"/>
  <c r="I172" i="2"/>
  <c r="W172" i="2" s="1"/>
  <c r="AB172" i="2" s="1"/>
  <c r="H172" i="2"/>
  <c r="V172" i="2" s="1"/>
  <c r="G172" i="2"/>
  <c r="U172" i="2" s="1"/>
  <c r="Z172" i="2" s="1"/>
  <c r="F172" i="2"/>
  <c r="T172" i="2" s="1"/>
  <c r="E172" i="2"/>
  <c r="S172" i="2" s="1"/>
  <c r="D172" i="2"/>
  <c r="R172" i="2" s="1"/>
  <c r="C172" i="2"/>
  <c r="Q172" i="2" s="1"/>
  <c r="B172" i="2"/>
  <c r="P172" i="2" s="1"/>
  <c r="A172" i="2"/>
  <c r="O172" i="2" s="1"/>
  <c r="N171" i="2"/>
  <c r="M171" i="2"/>
  <c r="L171" i="2"/>
  <c r="K171" i="2"/>
  <c r="Y171" i="2" s="1"/>
  <c r="J171" i="2"/>
  <c r="X171" i="2" s="1"/>
  <c r="I171" i="2"/>
  <c r="W171" i="2" s="1"/>
  <c r="AB171" i="2" s="1"/>
  <c r="H171" i="2"/>
  <c r="V171" i="2" s="1"/>
  <c r="G171" i="2"/>
  <c r="U171" i="2" s="1"/>
  <c r="Z171" i="2" s="1"/>
  <c r="F171" i="2"/>
  <c r="T171" i="2" s="1"/>
  <c r="E171" i="2"/>
  <c r="S171" i="2" s="1"/>
  <c r="D171" i="2"/>
  <c r="R171" i="2" s="1"/>
  <c r="C171" i="2"/>
  <c r="Q171" i="2" s="1"/>
  <c r="B171" i="2"/>
  <c r="P171" i="2" s="1"/>
  <c r="A171" i="2"/>
  <c r="O171" i="2" s="1"/>
  <c r="N170" i="2"/>
  <c r="M170" i="2"/>
  <c r="L170" i="2"/>
  <c r="K170" i="2"/>
  <c r="Y170" i="2" s="1"/>
  <c r="J170" i="2"/>
  <c r="X170" i="2" s="1"/>
  <c r="I170" i="2"/>
  <c r="W170" i="2" s="1"/>
  <c r="AB170" i="2" s="1"/>
  <c r="H170" i="2"/>
  <c r="V170" i="2" s="1"/>
  <c r="G170" i="2"/>
  <c r="U170" i="2" s="1"/>
  <c r="Z170" i="2" s="1"/>
  <c r="F170" i="2"/>
  <c r="T170" i="2" s="1"/>
  <c r="E170" i="2"/>
  <c r="AA170" i="2" s="1"/>
  <c r="D170" i="2"/>
  <c r="R170" i="2" s="1"/>
  <c r="C170" i="2"/>
  <c r="Q170" i="2" s="1"/>
  <c r="B170" i="2"/>
  <c r="P170" i="2" s="1"/>
  <c r="A170" i="2"/>
  <c r="O170" i="2" s="1"/>
  <c r="N169" i="2"/>
  <c r="M169" i="2"/>
  <c r="L169" i="2"/>
  <c r="K169" i="2"/>
  <c r="Y169" i="2" s="1"/>
  <c r="J169" i="2"/>
  <c r="X169" i="2" s="1"/>
  <c r="I169" i="2"/>
  <c r="W169" i="2" s="1"/>
  <c r="AB169" i="2" s="1"/>
  <c r="H169" i="2"/>
  <c r="V169" i="2" s="1"/>
  <c r="G169" i="2"/>
  <c r="U169" i="2" s="1"/>
  <c r="Z169" i="2" s="1"/>
  <c r="F169" i="2"/>
  <c r="T169" i="2" s="1"/>
  <c r="E169" i="2"/>
  <c r="AA169" i="2" s="1"/>
  <c r="D169" i="2"/>
  <c r="R169" i="2" s="1"/>
  <c r="C169" i="2"/>
  <c r="Q169" i="2" s="1"/>
  <c r="B169" i="2"/>
  <c r="P169" i="2" s="1"/>
  <c r="A169" i="2"/>
  <c r="O169" i="2" s="1"/>
  <c r="N168" i="2"/>
  <c r="M168" i="2"/>
  <c r="L168" i="2"/>
  <c r="K168" i="2"/>
  <c r="Y168" i="2" s="1"/>
  <c r="J168" i="2"/>
  <c r="X168" i="2" s="1"/>
  <c r="I168" i="2"/>
  <c r="W168" i="2" s="1"/>
  <c r="AB168" i="2" s="1"/>
  <c r="H168" i="2"/>
  <c r="V168" i="2" s="1"/>
  <c r="G168" i="2"/>
  <c r="U168" i="2" s="1"/>
  <c r="Z168" i="2" s="1"/>
  <c r="F168" i="2"/>
  <c r="T168" i="2" s="1"/>
  <c r="E168" i="2"/>
  <c r="AA168" i="2" s="1"/>
  <c r="D168" i="2"/>
  <c r="R168" i="2" s="1"/>
  <c r="C168" i="2"/>
  <c r="Q168" i="2" s="1"/>
  <c r="B168" i="2"/>
  <c r="P168" i="2" s="1"/>
  <c r="A168" i="2"/>
  <c r="O168" i="2" s="1"/>
  <c r="N167" i="2"/>
  <c r="M167" i="2"/>
  <c r="L167" i="2"/>
  <c r="K167" i="2"/>
  <c r="Y167" i="2" s="1"/>
  <c r="J167" i="2"/>
  <c r="X167" i="2" s="1"/>
  <c r="I167" i="2"/>
  <c r="W167" i="2" s="1"/>
  <c r="AB167" i="2" s="1"/>
  <c r="H167" i="2"/>
  <c r="V167" i="2" s="1"/>
  <c r="G167" i="2"/>
  <c r="U167" i="2" s="1"/>
  <c r="Z167" i="2" s="1"/>
  <c r="F167" i="2"/>
  <c r="T167" i="2" s="1"/>
  <c r="E167" i="2"/>
  <c r="AA167" i="2" s="1"/>
  <c r="D167" i="2"/>
  <c r="R167" i="2" s="1"/>
  <c r="C167" i="2"/>
  <c r="Q167" i="2" s="1"/>
  <c r="B167" i="2"/>
  <c r="P167" i="2" s="1"/>
  <c r="A167" i="2"/>
  <c r="O167" i="2" s="1"/>
  <c r="N166" i="2"/>
  <c r="M166" i="2"/>
  <c r="L166" i="2"/>
  <c r="K166" i="2"/>
  <c r="Y166" i="2" s="1"/>
  <c r="J166" i="2"/>
  <c r="X166" i="2" s="1"/>
  <c r="I166" i="2"/>
  <c r="W166" i="2" s="1"/>
  <c r="AB166" i="2" s="1"/>
  <c r="H166" i="2"/>
  <c r="V166" i="2" s="1"/>
  <c r="G166" i="2"/>
  <c r="U166" i="2" s="1"/>
  <c r="Z166" i="2" s="1"/>
  <c r="F166" i="2"/>
  <c r="T166" i="2" s="1"/>
  <c r="E166" i="2"/>
  <c r="AA166" i="2" s="1"/>
  <c r="D166" i="2"/>
  <c r="R166" i="2" s="1"/>
  <c r="C166" i="2"/>
  <c r="Q166" i="2" s="1"/>
  <c r="B166" i="2"/>
  <c r="P166" i="2" s="1"/>
  <c r="A166" i="2"/>
  <c r="O166" i="2" s="1"/>
  <c r="N165" i="2"/>
  <c r="M165" i="2"/>
  <c r="L165" i="2"/>
  <c r="K165" i="2"/>
  <c r="Y165" i="2" s="1"/>
  <c r="J165" i="2"/>
  <c r="X165" i="2" s="1"/>
  <c r="I165" i="2"/>
  <c r="W165" i="2" s="1"/>
  <c r="AB165" i="2" s="1"/>
  <c r="H165" i="2"/>
  <c r="V165" i="2" s="1"/>
  <c r="G165" i="2"/>
  <c r="U165" i="2" s="1"/>
  <c r="Z165" i="2" s="1"/>
  <c r="F165" i="2"/>
  <c r="T165" i="2" s="1"/>
  <c r="E165" i="2"/>
  <c r="AA165" i="2" s="1"/>
  <c r="D165" i="2"/>
  <c r="R165" i="2" s="1"/>
  <c r="C165" i="2"/>
  <c r="Q165" i="2" s="1"/>
  <c r="B165" i="2"/>
  <c r="P165" i="2" s="1"/>
  <c r="A165" i="2"/>
  <c r="O165" i="2" s="1"/>
  <c r="N164" i="2"/>
  <c r="M164" i="2"/>
  <c r="L164" i="2"/>
  <c r="K164" i="2"/>
  <c r="Y164" i="2" s="1"/>
  <c r="J164" i="2"/>
  <c r="X164" i="2" s="1"/>
  <c r="I164" i="2"/>
  <c r="W164" i="2" s="1"/>
  <c r="AB164" i="2" s="1"/>
  <c r="H164" i="2"/>
  <c r="V164" i="2" s="1"/>
  <c r="G164" i="2"/>
  <c r="U164" i="2" s="1"/>
  <c r="Z164" i="2" s="1"/>
  <c r="F164" i="2"/>
  <c r="T164" i="2" s="1"/>
  <c r="E164" i="2"/>
  <c r="AA164" i="2" s="1"/>
  <c r="D164" i="2"/>
  <c r="R164" i="2" s="1"/>
  <c r="C164" i="2"/>
  <c r="Q164" i="2" s="1"/>
  <c r="B164" i="2"/>
  <c r="P164" i="2" s="1"/>
  <c r="A164" i="2"/>
  <c r="O164" i="2" s="1"/>
  <c r="N163" i="2"/>
  <c r="M163" i="2"/>
  <c r="L163" i="2"/>
  <c r="K163" i="2"/>
  <c r="Y163" i="2" s="1"/>
  <c r="J163" i="2"/>
  <c r="X163" i="2" s="1"/>
  <c r="I163" i="2"/>
  <c r="W163" i="2" s="1"/>
  <c r="AB163" i="2" s="1"/>
  <c r="H163" i="2"/>
  <c r="V163" i="2" s="1"/>
  <c r="G163" i="2"/>
  <c r="U163" i="2" s="1"/>
  <c r="Z163" i="2" s="1"/>
  <c r="F163" i="2"/>
  <c r="T163" i="2" s="1"/>
  <c r="E163" i="2"/>
  <c r="AA163" i="2" s="1"/>
  <c r="D163" i="2"/>
  <c r="R163" i="2" s="1"/>
  <c r="C163" i="2"/>
  <c r="Q163" i="2" s="1"/>
  <c r="B163" i="2"/>
  <c r="P163" i="2" s="1"/>
  <c r="A163" i="2"/>
  <c r="O163" i="2" s="1"/>
  <c r="N162" i="2"/>
  <c r="M162" i="2"/>
  <c r="L162" i="2"/>
  <c r="K162" i="2"/>
  <c r="Y162" i="2" s="1"/>
  <c r="J162" i="2"/>
  <c r="X162" i="2" s="1"/>
  <c r="I162" i="2"/>
  <c r="W162" i="2" s="1"/>
  <c r="AB162" i="2" s="1"/>
  <c r="H162" i="2"/>
  <c r="V162" i="2" s="1"/>
  <c r="G162" i="2"/>
  <c r="U162" i="2" s="1"/>
  <c r="Z162" i="2" s="1"/>
  <c r="F162" i="2"/>
  <c r="T162" i="2" s="1"/>
  <c r="E162" i="2"/>
  <c r="AA162" i="2" s="1"/>
  <c r="D162" i="2"/>
  <c r="R162" i="2" s="1"/>
  <c r="C162" i="2"/>
  <c r="Q162" i="2" s="1"/>
  <c r="B162" i="2"/>
  <c r="P162" i="2" s="1"/>
  <c r="A162" i="2"/>
  <c r="O162" i="2" s="1"/>
  <c r="N161" i="2"/>
  <c r="M161" i="2"/>
  <c r="L161" i="2"/>
  <c r="K161" i="2"/>
  <c r="Y161" i="2" s="1"/>
  <c r="J161" i="2"/>
  <c r="X161" i="2" s="1"/>
  <c r="I161" i="2"/>
  <c r="W161" i="2" s="1"/>
  <c r="AB161" i="2" s="1"/>
  <c r="H161" i="2"/>
  <c r="V161" i="2" s="1"/>
  <c r="G161" i="2"/>
  <c r="U161" i="2" s="1"/>
  <c r="Z161" i="2" s="1"/>
  <c r="F161" i="2"/>
  <c r="T161" i="2" s="1"/>
  <c r="E161" i="2"/>
  <c r="AA161" i="2" s="1"/>
  <c r="D161" i="2"/>
  <c r="R161" i="2" s="1"/>
  <c r="C161" i="2"/>
  <c r="Q161" i="2" s="1"/>
  <c r="B161" i="2"/>
  <c r="P161" i="2" s="1"/>
  <c r="A161" i="2"/>
  <c r="O161" i="2" s="1"/>
  <c r="N160" i="2"/>
  <c r="M160" i="2"/>
  <c r="L160" i="2"/>
  <c r="K160" i="2"/>
  <c r="Y160" i="2" s="1"/>
  <c r="J160" i="2"/>
  <c r="X160" i="2" s="1"/>
  <c r="I160" i="2"/>
  <c r="W160" i="2" s="1"/>
  <c r="AB160" i="2" s="1"/>
  <c r="H160" i="2"/>
  <c r="V160" i="2" s="1"/>
  <c r="G160" i="2"/>
  <c r="U160" i="2" s="1"/>
  <c r="Z160" i="2" s="1"/>
  <c r="F160" i="2"/>
  <c r="T160" i="2" s="1"/>
  <c r="E160" i="2"/>
  <c r="AA160" i="2" s="1"/>
  <c r="D160" i="2"/>
  <c r="R160" i="2" s="1"/>
  <c r="C160" i="2"/>
  <c r="Q160" i="2" s="1"/>
  <c r="B160" i="2"/>
  <c r="P160" i="2" s="1"/>
  <c r="A160" i="2"/>
  <c r="O160" i="2" s="1"/>
  <c r="N159" i="2"/>
  <c r="M159" i="2"/>
  <c r="L159" i="2"/>
  <c r="K159" i="2"/>
  <c r="Y159" i="2" s="1"/>
  <c r="J159" i="2"/>
  <c r="X159" i="2" s="1"/>
  <c r="I159" i="2"/>
  <c r="W159" i="2" s="1"/>
  <c r="AB159" i="2" s="1"/>
  <c r="H159" i="2"/>
  <c r="V159" i="2" s="1"/>
  <c r="G159" i="2"/>
  <c r="U159" i="2" s="1"/>
  <c r="Z159" i="2" s="1"/>
  <c r="F159" i="2"/>
  <c r="T159" i="2" s="1"/>
  <c r="E159" i="2"/>
  <c r="AA159" i="2" s="1"/>
  <c r="D159" i="2"/>
  <c r="R159" i="2" s="1"/>
  <c r="C159" i="2"/>
  <c r="Q159" i="2" s="1"/>
  <c r="B159" i="2"/>
  <c r="P159" i="2" s="1"/>
  <c r="A159" i="2"/>
  <c r="O159" i="2" s="1"/>
  <c r="N158" i="2"/>
  <c r="M158" i="2"/>
  <c r="L158" i="2"/>
  <c r="K158" i="2"/>
  <c r="Y158" i="2" s="1"/>
  <c r="J158" i="2"/>
  <c r="X158" i="2" s="1"/>
  <c r="I158" i="2"/>
  <c r="W158" i="2" s="1"/>
  <c r="AB158" i="2" s="1"/>
  <c r="H158" i="2"/>
  <c r="V158" i="2" s="1"/>
  <c r="G158" i="2"/>
  <c r="U158" i="2" s="1"/>
  <c r="Z158" i="2" s="1"/>
  <c r="F158" i="2"/>
  <c r="T158" i="2" s="1"/>
  <c r="E158" i="2"/>
  <c r="D158" i="2"/>
  <c r="R158" i="2" s="1"/>
  <c r="C158" i="2"/>
  <c r="Q158" i="2" s="1"/>
  <c r="B158" i="2"/>
  <c r="P158" i="2" s="1"/>
  <c r="A158" i="2"/>
  <c r="O158" i="2" s="1"/>
  <c r="N157" i="2"/>
  <c r="M157" i="2"/>
  <c r="L157" i="2"/>
  <c r="K157" i="2"/>
  <c r="Y157" i="2" s="1"/>
  <c r="J157" i="2"/>
  <c r="X157" i="2" s="1"/>
  <c r="I157" i="2"/>
  <c r="W157" i="2" s="1"/>
  <c r="AB157" i="2" s="1"/>
  <c r="H157" i="2"/>
  <c r="V157" i="2" s="1"/>
  <c r="G157" i="2"/>
  <c r="U157" i="2" s="1"/>
  <c r="Z157" i="2" s="1"/>
  <c r="F157" i="2"/>
  <c r="T157" i="2" s="1"/>
  <c r="E157" i="2"/>
  <c r="AA157" i="2" s="1"/>
  <c r="D157" i="2"/>
  <c r="R157" i="2" s="1"/>
  <c r="C157" i="2"/>
  <c r="Q157" i="2" s="1"/>
  <c r="B157" i="2"/>
  <c r="P157" i="2" s="1"/>
  <c r="A157" i="2"/>
  <c r="O157" i="2" s="1"/>
  <c r="N156" i="2"/>
  <c r="M156" i="2"/>
  <c r="L156" i="2"/>
  <c r="K156" i="2"/>
  <c r="Y156" i="2" s="1"/>
  <c r="J156" i="2"/>
  <c r="X156" i="2" s="1"/>
  <c r="I156" i="2"/>
  <c r="W156" i="2" s="1"/>
  <c r="AB156" i="2" s="1"/>
  <c r="H156" i="2"/>
  <c r="V156" i="2" s="1"/>
  <c r="G156" i="2"/>
  <c r="U156" i="2" s="1"/>
  <c r="Z156" i="2" s="1"/>
  <c r="F156" i="2"/>
  <c r="E156" i="2"/>
  <c r="AA156" i="2" s="1"/>
  <c r="D156" i="2"/>
  <c r="R156" i="2" s="1"/>
  <c r="C156" i="2"/>
  <c r="Q156" i="2" s="1"/>
  <c r="B156" i="2"/>
  <c r="P156" i="2" s="1"/>
  <c r="A156" i="2"/>
  <c r="O156" i="2" s="1"/>
  <c r="N155" i="2"/>
  <c r="M155" i="2"/>
  <c r="L155" i="2"/>
  <c r="K155" i="2"/>
  <c r="Y155" i="2" s="1"/>
  <c r="J155" i="2"/>
  <c r="X155" i="2" s="1"/>
  <c r="I155" i="2"/>
  <c r="W155" i="2" s="1"/>
  <c r="AB155" i="2" s="1"/>
  <c r="H155" i="2"/>
  <c r="V155" i="2" s="1"/>
  <c r="G155" i="2"/>
  <c r="U155" i="2" s="1"/>
  <c r="Z155" i="2" s="1"/>
  <c r="F155" i="2"/>
  <c r="T155" i="2" s="1"/>
  <c r="E155" i="2"/>
  <c r="S155" i="2" s="1"/>
  <c r="D155" i="2"/>
  <c r="R155" i="2" s="1"/>
  <c r="C155" i="2"/>
  <c r="Q155" i="2" s="1"/>
  <c r="B155" i="2"/>
  <c r="P155" i="2" s="1"/>
  <c r="A155" i="2"/>
  <c r="O155" i="2" s="1"/>
  <c r="N154" i="2"/>
  <c r="M154" i="2"/>
  <c r="L154" i="2"/>
  <c r="K154" i="2"/>
  <c r="Y154" i="2" s="1"/>
  <c r="J154" i="2"/>
  <c r="X154" i="2" s="1"/>
  <c r="I154" i="2"/>
  <c r="W154" i="2" s="1"/>
  <c r="AB154" i="2" s="1"/>
  <c r="H154" i="2"/>
  <c r="V154" i="2" s="1"/>
  <c r="G154" i="2"/>
  <c r="U154" i="2" s="1"/>
  <c r="Z154" i="2" s="1"/>
  <c r="F154" i="2"/>
  <c r="T154" i="2" s="1"/>
  <c r="E154" i="2"/>
  <c r="AA154" i="2" s="1"/>
  <c r="D154" i="2"/>
  <c r="R154" i="2" s="1"/>
  <c r="C154" i="2"/>
  <c r="Q154" i="2" s="1"/>
  <c r="B154" i="2"/>
  <c r="P154" i="2" s="1"/>
  <c r="A154" i="2"/>
  <c r="O154" i="2" s="1"/>
  <c r="N153" i="2"/>
  <c r="M153" i="2"/>
  <c r="L153" i="2"/>
  <c r="K153" i="2"/>
  <c r="Y153" i="2" s="1"/>
  <c r="J153" i="2"/>
  <c r="X153" i="2" s="1"/>
  <c r="I153" i="2"/>
  <c r="W153" i="2" s="1"/>
  <c r="AB153" i="2" s="1"/>
  <c r="H153" i="2"/>
  <c r="V153" i="2" s="1"/>
  <c r="G153" i="2"/>
  <c r="U153" i="2" s="1"/>
  <c r="Z153" i="2" s="1"/>
  <c r="F153" i="2"/>
  <c r="T153" i="2" s="1"/>
  <c r="E153" i="2"/>
  <c r="AA153" i="2" s="1"/>
  <c r="D153" i="2"/>
  <c r="R153" i="2" s="1"/>
  <c r="C153" i="2"/>
  <c r="Q153" i="2" s="1"/>
  <c r="B153" i="2"/>
  <c r="P153" i="2" s="1"/>
  <c r="A153" i="2"/>
  <c r="O153" i="2" s="1"/>
  <c r="N152" i="2"/>
  <c r="M152" i="2"/>
  <c r="L152" i="2"/>
  <c r="K152" i="2"/>
  <c r="Y152" i="2" s="1"/>
  <c r="J152" i="2"/>
  <c r="X152" i="2" s="1"/>
  <c r="I152" i="2"/>
  <c r="W152" i="2" s="1"/>
  <c r="AB152" i="2" s="1"/>
  <c r="H152" i="2"/>
  <c r="V152" i="2" s="1"/>
  <c r="G152" i="2"/>
  <c r="U152" i="2" s="1"/>
  <c r="Z152" i="2" s="1"/>
  <c r="F152" i="2"/>
  <c r="T152" i="2" s="1"/>
  <c r="E152" i="2"/>
  <c r="AA152" i="2" s="1"/>
  <c r="D152" i="2"/>
  <c r="R152" i="2" s="1"/>
  <c r="C152" i="2"/>
  <c r="Q152" i="2" s="1"/>
  <c r="B152" i="2"/>
  <c r="A152" i="2"/>
  <c r="O152" i="2" s="1"/>
  <c r="N151" i="2"/>
  <c r="M151" i="2"/>
  <c r="L151" i="2"/>
  <c r="K151" i="2"/>
  <c r="Y151" i="2" s="1"/>
  <c r="J151" i="2"/>
  <c r="X151" i="2" s="1"/>
  <c r="I151" i="2"/>
  <c r="W151" i="2" s="1"/>
  <c r="AB151" i="2" s="1"/>
  <c r="H151" i="2"/>
  <c r="V151" i="2" s="1"/>
  <c r="G151" i="2"/>
  <c r="U151" i="2" s="1"/>
  <c r="Z151" i="2" s="1"/>
  <c r="F151" i="2"/>
  <c r="T151" i="2" s="1"/>
  <c r="E151" i="2"/>
  <c r="AA151" i="2" s="1"/>
  <c r="D151" i="2"/>
  <c r="C151" i="2"/>
  <c r="B151" i="2"/>
  <c r="P151" i="2" s="1"/>
  <c r="A151" i="2"/>
  <c r="O151" i="2" s="1"/>
  <c r="N150" i="2"/>
  <c r="M150" i="2"/>
  <c r="L150" i="2"/>
  <c r="K150" i="2"/>
  <c r="Y150" i="2" s="1"/>
  <c r="J150" i="2"/>
  <c r="X150" i="2" s="1"/>
  <c r="I150" i="2"/>
  <c r="W150" i="2" s="1"/>
  <c r="AB150" i="2" s="1"/>
  <c r="H150" i="2"/>
  <c r="V150" i="2" s="1"/>
  <c r="G150" i="2"/>
  <c r="U150" i="2" s="1"/>
  <c r="Z150" i="2" s="1"/>
  <c r="F150" i="2"/>
  <c r="T150" i="2" s="1"/>
  <c r="E150" i="2"/>
  <c r="AA150" i="2" s="1"/>
  <c r="D150" i="2"/>
  <c r="R150" i="2" s="1"/>
  <c r="C150" i="2"/>
  <c r="B150" i="2"/>
  <c r="P150" i="2" s="1"/>
  <c r="A150" i="2"/>
  <c r="O150" i="2" s="1"/>
  <c r="N149" i="2"/>
  <c r="M149" i="2"/>
  <c r="L149" i="2"/>
  <c r="K149" i="2"/>
  <c r="Y149" i="2" s="1"/>
  <c r="J149" i="2"/>
  <c r="X149" i="2" s="1"/>
  <c r="I149" i="2"/>
  <c r="W149" i="2" s="1"/>
  <c r="AB149" i="2" s="1"/>
  <c r="H149" i="2"/>
  <c r="V149" i="2" s="1"/>
  <c r="G149" i="2"/>
  <c r="U149" i="2" s="1"/>
  <c r="Z149" i="2" s="1"/>
  <c r="F149" i="2"/>
  <c r="T149" i="2" s="1"/>
  <c r="E149" i="2"/>
  <c r="AA149" i="2" s="1"/>
  <c r="D149" i="2"/>
  <c r="R149" i="2" s="1"/>
  <c r="C149" i="2"/>
  <c r="Q149" i="2" s="1"/>
  <c r="B149" i="2"/>
  <c r="P149" i="2" s="1"/>
  <c r="A149" i="2"/>
  <c r="O149" i="2" s="1"/>
  <c r="N148" i="2"/>
  <c r="M148" i="2"/>
  <c r="L148" i="2"/>
  <c r="K148" i="2"/>
  <c r="Y148" i="2" s="1"/>
  <c r="J148" i="2"/>
  <c r="I148" i="2"/>
  <c r="W148" i="2" s="1"/>
  <c r="AB148" i="2" s="1"/>
  <c r="H148" i="2"/>
  <c r="V148" i="2" s="1"/>
  <c r="G148" i="2"/>
  <c r="U148" i="2" s="1"/>
  <c r="Z148" i="2" s="1"/>
  <c r="F148" i="2"/>
  <c r="T148" i="2" s="1"/>
  <c r="E148" i="2"/>
  <c r="AA148" i="2" s="1"/>
  <c r="D148" i="2"/>
  <c r="R148" i="2" s="1"/>
  <c r="C148" i="2"/>
  <c r="Q148" i="2" s="1"/>
  <c r="B148" i="2"/>
  <c r="P148" i="2" s="1"/>
  <c r="A148" i="2"/>
  <c r="O148" i="2" s="1"/>
  <c r="N147" i="2"/>
  <c r="M147" i="2"/>
  <c r="L147" i="2"/>
  <c r="K147" i="2"/>
  <c r="Y147" i="2" s="1"/>
  <c r="J147" i="2"/>
  <c r="X147" i="2" s="1"/>
  <c r="I147" i="2"/>
  <c r="W147" i="2" s="1"/>
  <c r="AB147" i="2" s="1"/>
  <c r="H147" i="2"/>
  <c r="V147" i="2" s="1"/>
  <c r="G147" i="2"/>
  <c r="U147" i="2" s="1"/>
  <c r="Z147" i="2" s="1"/>
  <c r="F147" i="2"/>
  <c r="T147" i="2" s="1"/>
  <c r="E147" i="2"/>
  <c r="AA147" i="2" s="1"/>
  <c r="D147" i="2"/>
  <c r="R147" i="2" s="1"/>
  <c r="C147" i="2"/>
  <c r="Q147" i="2" s="1"/>
  <c r="B147" i="2"/>
  <c r="P147" i="2" s="1"/>
  <c r="A147" i="2"/>
  <c r="O147" i="2" s="1"/>
  <c r="N146" i="2"/>
  <c r="M146" i="2"/>
  <c r="L146" i="2"/>
  <c r="K146" i="2"/>
  <c r="Y146" i="2" s="1"/>
  <c r="J146" i="2"/>
  <c r="X146" i="2" s="1"/>
  <c r="I146" i="2"/>
  <c r="W146" i="2" s="1"/>
  <c r="AB146" i="2" s="1"/>
  <c r="H146" i="2"/>
  <c r="V146" i="2" s="1"/>
  <c r="G146" i="2"/>
  <c r="U146" i="2" s="1"/>
  <c r="Z146" i="2" s="1"/>
  <c r="F146" i="2"/>
  <c r="T146" i="2" s="1"/>
  <c r="E146" i="2"/>
  <c r="AA146" i="2" s="1"/>
  <c r="D146" i="2"/>
  <c r="R146" i="2" s="1"/>
  <c r="C146" i="2"/>
  <c r="Q146" i="2" s="1"/>
  <c r="B146" i="2"/>
  <c r="P146" i="2" s="1"/>
  <c r="A146" i="2"/>
  <c r="O146" i="2" s="1"/>
  <c r="N145" i="2"/>
  <c r="M145" i="2"/>
  <c r="L145" i="2"/>
  <c r="K145" i="2"/>
  <c r="Y145" i="2" s="1"/>
  <c r="J145" i="2"/>
  <c r="X145" i="2" s="1"/>
  <c r="I145" i="2"/>
  <c r="W145" i="2" s="1"/>
  <c r="AB145" i="2" s="1"/>
  <c r="H145" i="2"/>
  <c r="V145" i="2" s="1"/>
  <c r="G145" i="2"/>
  <c r="U145" i="2" s="1"/>
  <c r="Z145" i="2" s="1"/>
  <c r="F145" i="2"/>
  <c r="T145" i="2" s="1"/>
  <c r="E145" i="2"/>
  <c r="D145" i="2"/>
  <c r="R145" i="2" s="1"/>
  <c r="C145" i="2"/>
  <c r="Q145" i="2" s="1"/>
  <c r="B145" i="2"/>
  <c r="P145" i="2" s="1"/>
  <c r="A145" i="2"/>
  <c r="O145" i="2" s="1"/>
  <c r="N144" i="2"/>
  <c r="M144" i="2"/>
  <c r="L144" i="2"/>
  <c r="K144" i="2"/>
  <c r="Y144" i="2" s="1"/>
  <c r="J144" i="2"/>
  <c r="X144" i="2" s="1"/>
  <c r="I144" i="2"/>
  <c r="W144" i="2" s="1"/>
  <c r="AB144" i="2" s="1"/>
  <c r="H144" i="2"/>
  <c r="V144" i="2" s="1"/>
  <c r="G144" i="2"/>
  <c r="U144" i="2" s="1"/>
  <c r="Z144" i="2" s="1"/>
  <c r="F144" i="2"/>
  <c r="T144" i="2" s="1"/>
  <c r="E144" i="2"/>
  <c r="AA144" i="2" s="1"/>
  <c r="D144" i="2"/>
  <c r="R144" i="2" s="1"/>
  <c r="C144" i="2"/>
  <c r="Q144" i="2" s="1"/>
  <c r="B144" i="2"/>
  <c r="P144" i="2" s="1"/>
  <c r="A144" i="2"/>
  <c r="O144" i="2" s="1"/>
  <c r="N143" i="2"/>
  <c r="M143" i="2"/>
  <c r="L143" i="2"/>
  <c r="K143" i="2"/>
  <c r="Y143" i="2" s="1"/>
  <c r="J143" i="2"/>
  <c r="X143" i="2" s="1"/>
  <c r="I143" i="2"/>
  <c r="W143" i="2" s="1"/>
  <c r="AB143" i="2" s="1"/>
  <c r="H143" i="2"/>
  <c r="V143" i="2" s="1"/>
  <c r="G143" i="2"/>
  <c r="U143" i="2" s="1"/>
  <c r="Z143" i="2" s="1"/>
  <c r="F143" i="2"/>
  <c r="T143" i="2" s="1"/>
  <c r="E143" i="2"/>
  <c r="AA143" i="2" s="1"/>
  <c r="D143" i="2"/>
  <c r="R143" i="2" s="1"/>
  <c r="C143" i="2"/>
  <c r="Q143" i="2" s="1"/>
  <c r="B143" i="2"/>
  <c r="P143" i="2" s="1"/>
  <c r="A143" i="2"/>
  <c r="O143" i="2" s="1"/>
  <c r="N142" i="2"/>
  <c r="M142" i="2"/>
  <c r="L142" i="2"/>
  <c r="K142" i="2"/>
  <c r="Y142" i="2" s="1"/>
  <c r="J142" i="2"/>
  <c r="X142" i="2" s="1"/>
  <c r="I142" i="2"/>
  <c r="H142" i="2"/>
  <c r="V142" i="2" s="1"/>
  <c r="G142" i="2"/>
  <c r="U142" i="2" s="1"/>
  <c r="Z142" i="2" s="1"/>
  <c r="F142" i="2"/>
  <c r="T142" i="2" s="1"/>
  <c r="E142" i="2"/>
  <c r="AA142" i="2" s="1"/>
  <c r="D142" i="2"/>
  <c r="R142" i="2" s="1"/>
  <c r="C142" i="2"/>
  <c r="Q142" i="2" s="1"/>
  <c r="B142" i="2"/>
  <c r="P142" i="2" s="1"/>
  <c r="A142" i="2"/>
  <c r="O142" i="2" s="1"/>
  <c r="N141" i="2"/>
  <c r="M141" i="2"/>
  <c r="L141" i="2"/>
  <c r="K141" i="2"/>
  <c r="Y141" i="2" s="1"/>
  <c r="J141" i="2"/>
  <c r="X141" i="2" s="1"/>
  <c r="I141" i="2"/>
  <c r="W141" i="2" s="1"/>
  <c r="AB141" i="2" s="1"/>
  <c r="H141" i="2"/>
  <c r="V141" i="2" s="1"/>
  <c r="G141" i="2"/>
  <c r="U141" i="2" s="1"/>
  <c r="Z141" i="2" s="1"/>
  <c r="F141" i="2"/>
  <c r="T141" i="2" s="1"/>
  <c r="E141" i="2"/>
  <c r="AA141" i="2" s="1"/>
  <c r="D141" i="2"/>
  <c r="R141" i="2" s="1"/>
  <c r="C141" i="2"/>
  <c r="Q141" i="2" s="1"/>
  <c r="B141" i="2"/>
  <c r="P141" i="2" s="1"/>
  <c r="A141" i="2"/>
  <c r="O141" i="2" s="1"/>
  <c r="N140" i="2"/>
  <c r="M140" i="2"/>
  <c r="L140" i="2"/>
  <c r="K140" i="2"/>
  <c r="Y140" i="2" s="1"/>
  <c r="J140" i="2"/>
  <c r="X140" i="2" s="1"/>
  <c r="I140" i="2"/>
  <c r="W140" i="2" s="1"/>
  <c r="AB140" i="2" s="1"/>
  <c r="H140" i="2"/>
  <c r="V140" i="2" s="1"/>
  <c r="G140" i="2"/>
  <c r="U140" i="2" s="1"/>
  <c r="Z140" i="2" s="1"/>
  <c r="F140" i="2"/>
  <c r="T140" i="2" s="1"/>
  <c r="E140" i="2"/>
  <c r="AA140" i="2" s="1"/>
  <c r="D140" i="2"/>
  <c r="R140" i="2" s="1"/>
  <c r="C140" i="2"/>
  <c r="Q140" i="2" s="1"/>
  <c r="B140" i="2"/>
  <c r="P140" i="2" s="1"/>
  <c r="A140" i="2"/>
  <c r="O140" i="2" s="1"/>
  <c r="N139" i="2"/>
  <c r="M139" i="2"/>
  <c r="L139" i="2"/>
  <c r="K139" i="2"/>
  <c r="Y139" i="2" s="1"/>
  <c r="J139" i="2"/>
  <c r="X139" i="2" s="1"/>
  <c r="I139" i="2"/>
  <c r="W139" i="2" s="1"/>
  <c r="AB139" i="2" s="1"/>
  <c r="H139" i="2"/>
  <c r="V139" i="2" s="1"/>
  <c r="G139" i="2"/>
  <c r="U139" i="2" s="1"/>
  <c r="Z139" i="2" s="1"/>
  <c r="F139" i="2"/>
  <c r="T139" i="2" s="1"/>
  <c r="E139" i="2"/>
  <c r="AA139" i="2" s="1"/>
  <c r="D139" i="2"/>
  <c r="R139" i="2" s="1"/>
  <c r="C139" i="2"/>
  <c r="Q139" i="2" s="1"/>
  <c r="B139" i="2"/>
  <c r="P139" i="2" s="1"/>
  <c r="A139" i="2"/>
  <c r="O139" i="2" s="1"/>
  <c r="N138" i="2"/>
  <c r="M138" i="2"/>
  <c r="L138" i="2"/>
  <c r="K138" i="2"/>
  <c r="Y138" i="2" s="1"/>
  <c r="J138" i="2"/>
  <c r="X138" i="2" s="1"/>
  <c r="I138" i="2"/>
  <c r="W138" i="2" s="1"/>
  <c r="AB138" i="2" s="1"/>
  <c r="H138" i="2"/>
  <c r="V138" i="2" s="1"/>
  <c r="G138" i="2"/>
  <c r="U138" i="2" s="1"/>
  <c r="Z138" i="2" s="1"/>
  <c r="F138" i="2"/>
  <c r="T138" i="2" s="1"/>
  <c r="E138" i="2"/>
  <c r="AA138" i="2" s="1"/>
  <c r="D138" i="2"/>
  <c r="R138" i="2" s="1"/>
  <c r="C138" i="2"/>
  <c r="Q138" i="2" s="1"/>
  <c r="B138" i="2"/>
  <c r="P138" i="2" s="1"/>
  <c r="A138" i="2"/>
  <c r="O138" i="2" s="1"/>
  <c r="N137" i="2"/>
  <c r="M137" i="2"/>
  <c r="L137" i="2"/>
  <c r="K137" i="2"/>
  <c r="Y137" i="2" s="1"/>
  <c r="J137" i="2"/>
  <c r="X137" i="2" s="1"/>
  <c r="I137" i="2"/>
  <c r="W137" i="2" s="1"/>
  <c r="AB137" i="2" s="1"/>
  <c r="H137" i="2"/>
  <c r="V137" i="2" s="1"/>
  <c r="G137" i="2"/>
  <c r="U137" i="2" s="1"/>
  <c r="Z137" i="2" s="1"/>
  <c r="F137" i="2"/>
  <c r="T137" i="2" s="1"/>
  <c r="E137" i="2"/>
  <c r="AA137" i="2" s="1"/>
  <c r="D137" i="2"/>
  <c r="R137" i="2" s="1"/>
  <c r="C137" i="2"/>
  <c r="Q137" i="2" s="1"/>
  <c r="B137" i="2"/>
  <c r="P137" i="2" s="1"/>
  <c r="A137" i="2"/>
  <c r="O137" i="2" s="1"/>
  <c r="N136" i="2"/>
  <c r="M136" i="2"/>
  <c r="L136" i="2"/>
  <c r="K136" i="2"/>
  <c r="Y136" i="2" s="1"/>
  <c r="J136" i="2"/>
  <c r="X136" i="2" s="1"/>
  <c r="I136" i="2"/>
  <c r="W136" i="2" s="1"/>
  <c r="AB136" i="2" s="1"/>
  <c r="H136" i="2"/>
  <c r="V136" i="2" s="1"/>
  <c r="G136" i="2"/>
  <c r="U136" i="2" s="1"/>
  <c r="Z136" i="2" s="1"/>
  <c r="F136" i="2"/>
  <c r="T136" i="2" s="1"/>
  <c r="E136" i="2"/>
  <c r="AA136" i="2" s="1"/>
  <c r="D136" i="2"/>
  <c r="R136" i="2" s="1"/>
  <c r="C136" i="2"/>
  <c r="Q136" i="2" s="1"/>
  <c r="B136" i="2"/>
  <c r="P136" i="2" s="1"/>
  <c r="A136" i="2"/>
  <c r="O136" i="2" s="1"/>
  <c r="N135" i="2"/>
  <c r="M135" i="2"/>
  <c r="L135" i="2"/>
  <c r="K135" i="2"/>
  <c r="Y135" i="2" s="1"/>
  <c r="J135" i="2"/>
  <c r="X135" i="2" s="1"/>
  <c r="I135" i="2"/>
  <c r="W135" i="2" s="1"/>
  <c r="AB135" i="2" s="1"/>
  <c r="H135" i="2"/>
  <c r="V135" i="2" s="1"/>
  <c r="G135" i="2"/>
  <c r="U135" i="2" s="1"/>
  <c r="Z135" i="2" s="1"/>
  <c r="F135" i="2"/>
  <c r="T135" i="2" s="1"/>
  <c r="E135" i="2"/>
  <c r="AA135" i="2" s="1"/>
  <c r="D135" i="2"/>
  <c r="R135" i="2" s="1"/>
  <c r="C135" i="2"/>
  <c r="Q135" i="2" s="1"/>
  <c r="B135" i="2"/>
  <c r="P135" i="2" s="1"/>
  <c r="A135" i="2"/>
  <c r="O135" i="2" s="1"/>
  <c r="N134" i="2"/>
  <c r="M134" i="2"/>
  <c r="L134" i="2"/>
  <c r="K134" i="2"/>
  <c r="J134" i="2"/>
  <c r="X134" i="2" s="1"/>
  <c r="I134" i="2"/>
  <c r="W134" i="2" s="1"/>
  <c r="AB134" i="2" s="1"/>
  <c r="H134" i="2"/>
  <c r="V134" i="2" s="1"/>
  <c r="G134" i="2"/>
  <c r="U134" i="2" s="1"/>
  <c r="Z134" i="2" s="1"/>
  <c r="F134" i="2"/>
  <c r="T134" i="2" s="1"/>
  <c r="E134" i="2"/>
  <c r="AA134" i="2" s="1"/>
  <c r="D134" i="2"/>
  <c r="R134" i="2" s="1"/>
  <c r="C134" i="2"/>
  <c r="Q134" i="2" s="1"/>
  <c r="B134" i="2"/>
  <c r="P134" i="2" s="1"/>
  <c r="A134" i="2"/>
  <c r="O134" i="2" s="1"/>
  <c r="N133" i="2"/>
  <c r="M133" i="2"/>
  <c r="L133" i="2"/>
  <c r="K133" i="2"/>
  <c r="Y133" i="2" s="1"/>
  <c r="J133" i="2"/>
  <c r="X133" i="2" s="1"/>
  <c r="I133" i="2"/>
  <c r="W133" i="2" s="1"/>
  <c r="AB133" i="2" s="1"/>
  <c r="H133" i="2"/>
  <c r="V133" i="2" s="1"/>
  <c r="G133" i="2"/>
  <c r="U133" i="2" s="1"/>
  <c r="Z133" i="2" s="1"/>
  <c r="F133" i="2"/>
  <c r="T133" i="2" s="1"/>
  <c r="E133" i="2"/>
  <c r="AA133" i="2" s="1"/>
  <c r="D133" i="2"/>
  <c r="R133" i="2" s="1"/>
  <c r="C133" i="2"/>
  <c r="Q133" i="2" s="1"/>
  <c r="B133" i="2"/>
  <c r="P133" i="2" s="1"/>
  <c r="A133" i="2"/>
  <c r="O133" i="2" s="1"/>
  <c r="N132" i="2"/>
  <c r="M132" i="2"/>
  <c r="L132" i="2"/>
  <c r="K132" i="2"/>
  <c r="Y132" i="2" s="1"/>
  <c r="J132" i="2"/>
  <c r="X132" i="2" s="1"/>
  <c r="I132" i="2"/>
  <c r="W132" i="2" s="1"/>
  <c r="AB132" i="2" s="1"/>
  <c r="H132" i="2"/>
  <c r="V132" i="2" s="1"/>
  <c r="G132" i="2"/>
  <c r="U132" i="2" s="1"/>
  <c r="Z132" i="2" s="1"/>
  <c r="F132" i="2"/>
  <c r="T132" i="2" s="1"/>
  <c r="E132" i="2"/>
  <c r="AA132" i="2" s="1"/>
  <c r="D132" i="2"/>
  <c r="R132" i="2" s="1"/>
  <c r="C132" i="2"/>
  <c r="B132" i="2"/>
  <c r="P132" i="2" s="1"/>
  <c r="A132" i="2"/>
  <c r="O132" i="2" s="1"/>
  <c r="N131" i="2"/>
  <c r="M131" i="2"/>
  <c r="L131" i="2"/>
  <c r="K131" i="2"/>
  <c r="Y131" i="2" s="1"/>
  <c r="J131" i="2"/>
  <c r="X131" i="2" s="1"/>
  <c r="I131" i="2"/>
  <c r="W131" i="2" s="1"/>
  <c r="AB131" i="2" s="1"/>
  <c r="H131" i="2"/>
  <c r="V131" i="2" s="1"/>
  <c r="G131" i="2"/>
  <c r="U131" i="2" s="1"/>
  <c r="Z131" i="2" s="1"/>
  <c r="F131" i="2"/>
  <c r="T131" i="2" s="1"/>
  <c r="E131" i="2"/>
  <c r="D131" i="2"/>
  <c r="R131" i="2" s="1"/>
  <c r="C131" i="2"/>
  <c r="Q131" i="2" s="1"/>
  <c r="B131" i="2"/>
  <c r="P131" i="2" s="1"/>
  <c r="A131" i="2"/>
  <c r="O131" i="2" s="1"/>
  <c r="N130" i="2"/>
  <c r="M130" i="2"/>
  <c r="L130" i="2"/>
  <c r="K130" i="2"/>
  <c r="Y130" i="2" s="1"/>
  <c r="J130" i="2"/>
  <c r="X130" i="2" s="1"/>
  <c r="I130" i="2"/>
  <c r="W130" i="2" s="1"/>
  <c r="AB130" i="2" s="1"/>
  <c r="H130" i="2"/>
  <c r="V130" i="2" s="1"/>
  <c r="G130" i="2"/>
  <c r="U130" i="2" s="1"/>
  <c r="Z130" i="2" s="1"/>
  <c r="F130" i="2"/>
  <c r="T130" i="2" s="1"/>
  <c r="E130" i="2"/>
  <c r="AA130" i="2" s="1"/>
  <c r="D130" i="2"/>
  <c r="R130" i="2" s="1"/>
  <c r="C130" i="2"/>
  <c r="Q130" i="2" s="1"/>
  <c r="B130" i="2"/>
  <c r="P130" i="2" s="1"/>
  <c r="A130" i="2"/>
  <c r="O130" i="2" s="1"/>
  <c r="N129" i="2"/>
  <c r="M129" i="2"/>
  <c r="L129" i="2"/>
  <c r="K129" i="2"/>
  <c r="Y129" i="2" s="1"/>
  <c r="J129" i="2"/>
  <c r="X129" i="2" s="1"/>
  <c r="I129" i="2"/>
  <c r="W129" i="2" s="1"/>
  <c r="AB129" i="2" s="1"/>
  <c r="H129" i="2"/>
  <c r="V129" i="2" s="1"/>
  <c r="G129" i="2"/>
  <c r="U129" i="2" s="1"/>
  <c r="Z129" i="2" s="1"/>
  <c r="F129" i="2"/>
  <c r="T129" i="2" s="1"/>
  <c r="E129" i="2"/>
  <c r="AA129" i="2" s="1"/>
  <c r="D129" i="2"/>
  <c r="R129" i="2" s="1"/>
  <c r="C129" i="2"/>
  <c r="Q129" i="2" s="1"/>
  <c r="B129" i="2"/>
  <c r="P129" i="2" s="1"/>
  <c r="A129" i="2"/>
  <c r="O129" i="2" s="1"/>
  <c r="N128" i="2"/>
  <c r="M128" i="2"/>
  <c r="L128" i="2"/>
  <c r="K128" i="2"/>
  <c r="Y128" i="2" s="1"/>
  <c r="J128" i="2"/>
  <c r="X128" i="2" s="1"/>
  <c r="I128" i="2"/>
  <c r="W128" i="2" s="1"/>
  <c r="AB128" i="2" s="1"/>
  <c r="H128" i="2"/>
  <c r="V128" i="2" s="1"/>
  <c r="G128" i="2"/>
  <c r="U128" i="2" s="1"/>
  <c r="Z128" i="2" s="1"/>
  <c r="F128" i="2"/>
  <c r="T128" i="2" s="1"/>
  <c r="E128" i="2"/>
  <c r="AA128" i="2" s="1"/>
  <c r="D128" i="2"/>
  <c r="R128" i="2" s="1"/>
  <c r="C128" i="2"/>
  <c r="Q128" i="2" s="1"/>
  <c r="B128" i="2"/>
  <c r="P128" i="2" s="1"/>
  <c r="A128" i="2"/>
  <c r="O128" i="2" s="1"/>
  <c r="N127" i="2"/>
  <c r="M127" i="2"/>
  <c r="L127" i="2"/>
  <c r="K127" i="2"/>
  <c r="Y127" i="2" s="1"/>
  <c r="J127" i="2"/>
  <c r="X127" i="2" s="1"/>
  <c r="I127" i="2"/>
  <c r="W127" i="2" s="1"/>
  <c r="AB127" i="2" s="1"/>
  <c r="H127" i="2"/>
  <c r="V127" i="2" s="1"/>
  <c r="G127" i="2"/>
  <c r="U127" i="2" s="1"/>
  <c r="Z127" i="2" s="1"/>
  <c r="F127" i="2"/>
  <c r="T127" i="2" s="1"/>
  <c r="E127" i="2"/>
  <c r="AA127" i="2" s="1"/>
  <c r="D127" i="2"/>
  <c r="R127" i="2" s="1"/>
  <c r="C127" i="2"/>
  <c r="Q127" i="2" s="1"/>
  <c r="B127" i="2"/>
  <c r="P127" i="2" s="1"/>
  <c r="A127" i="2"/>
  <c r="O127" i="2" s="1"/>
  <c r="N126" i="2"/>
  <c r="M126" i="2"/>
  <c r="L126" i="2"/>
  <c r="K126" i="2"/>
  <c r="Y126" i="2" s="1"/>
  <c r="J126" i="2"/>
  <c r="X126" i="2" s="1"/>
  <c r="I126" i="2"/>
  <c r="W126" i="2" s="1"/>
  <c r="AB126" i="2" s="1"/>
  <c r="H126" i="2"/>
  <c r="V126" i="2" s="1"/>
  <c r="G126" i="2"/>
  <c r="U126" i="2" s="1"/>
  <c r="Z126" i="2" s="1"/>
  <c r="F126" i="2"/>
  <c r="T126" i="2" s="1"/>
  <c r="E126" i="2"/>
  <c r="AA126" i="2" s="1"/>
  <c r="D126" i="2"/>
  <c r="R126" i="2" s="1"/>
  <c r="C126" i="2"/>
  <c r="Q126" i="2" s="1"/>
  <c r="B126" i="2"/>
  <c r="P126" i="2" s="1"/>
  <c r="A126" i="2"/>
  <c r="O126" i="2" s="1"/>
  <c r="N125" i="2"/>
  <c r="M125" i="2"/>
  <c r="L125" i="2"/>
  <c r="K125" i="2"/>
  <c r="Y125" i="2" s="1"/>
  <c r="J125" i="2"/>
  <c r="X125" i="2" s="1"/>
  <c r="I125" i="2"/>
  <c r="W125" i="2" s="1"/>
  <c r="AB125" i="2" s="1"/>
  <c r="H125" i="2"/>
  <c r="V125" i="2" s="1"/>
  <c r="G125" i="2"/>
  <c r="U125" i="2" s="1"/>
  <c r="Z125" i="2" s="1"/>
  <c r="F125" i="2"/>
  <c r="T125" i="2" s="1"/>
  <c r="E125" i="2"/>
  <c r="AA125" i="2" s="1"/>
  <c r="D125" i="2"/>
  <c r="R125" i="2" s="1"/>
  <c r="C125" i="2"/>
  <c r="Q125" i="2" s="1"/>
  <c r="B125" i="2"/>
  <c r="P125" i="2" s="1"/>
  <c r="A125" i="2"/>
  <c r="O125" i="2" s="1"/>
  <c r="N124" i="2"/>
  <c r="M124" i="2"/>
  <c r="L124" i="2"/>
  <c r="K124" i="2"/>
  <c r="Y124" i="2" s="1"/>
  <c r="J124" i="2"/>
  <c r="X124" i="2" s="1"/>
  <c r="I124" i="2"/>
  <c r="W124" i="2" s="1"/>
  <c r="AB124" i="2" s="1"/>
  <c r="H124" i="2"/>
  <c r="V124" i="2" s="1"/>
  <c r="G124" i="2"/>
  <c r="U124" i="2" s="1"/>
  <c r="Z124" i="2" s="1"/>
  <c r="F124" i="2"/>
  <c r="E124" i="2"/>
  <c r="AA124" i="2" s="1"/>
  <c r="D124" i="2"/>
  <c r="R124" i="2" s="1"/>
  <c r="C124" i="2"/>
  <c r="Q124" i="2" s="1"/>
  <c r="B124" i="2"/>
  <c r="P124" i="2" s="1"/>
  <c r="A124" i="2"/>
  <c r="O124" i="2" s="1"/>
  <c r="N123" i="2"/>
  <c r="M123" i="2"/>
  <c r="L123" i="2"/>
  <c r="K123" i="2"/>
  <c r="Y123" i="2" s="1"/>
  <c r="J123" i="2"/>
  <c r="X123" i="2" s="1"/>
  <c r="I123" i="2"/>
  <c r="W123" i="2" s="1"/>
  <c r="AB123" i="2" s="1"/>
  <c r="H123" i="2"/>
  <c r="V123" i="2" s="1"/>
  <c r="G123" i="2"/>
  <c r="U123" i="2" s="1"/>
  <c r="Z123" i="2" s="1"/>
  <c r="F123" i="2"/>
  <c r="T123" i="2" s="1"/>
  <c r="E123" i="2"/>
  <c r="AA123" i="2" s="1"/>
  <c r="D123" i="2"/>
  <c r="R123" i="2" s="1"/>
  <c r="C123" i="2"/>
  <c r="Q123" i="2" s="1"/>
  <c r="B123" i="2"/>
  <c r="P123" i="2" s="1"/>
  <c r="A123" i="2"/>
  <c r="O123" i="2" s="1"/>
  <c r="N122" i="2"/>
  <c r="M122" i="2"/>
  <c r="L122" i="2"/>
  <c r="K122" i="2"/>
  <c r="Y122" i="2" s="1"/>
  <c r="J122" i="2"/>
  <c r="X122" i="2" s="1"/>
  <c r="I122" i="2"/>
  <c r="W122" i="2" s="1"/>
  <c r="AB122" i="2" s="1"/>
  <c r="H122" i="2"/>
  <c r="V122" i="2" s="1"/>
  <c r="G122" i="2"/>
  <c r="U122" i="2" s="1"/>
  <c r="Z122" i="2" s="1"/>
  <c r="F122" i="2"/>
  <c r="T122" i="2" s="1"/>
  <c r="E122" i="2"/>
  <c r="AA122" i="2" s="1"/>
  <c r="D122" i="2"/>
  <c r="R122" i="2" s="1"/>
  <c r="C122" i="2"/>
  <c r="Q122" i="2" s="1"/>
  <c r="B122" i="2"/>
  <c r="P122" i="2" s="1"/>
  <c r="A122" i="2"/>
  <c r="O122" i="2" s="1"/>
  <c r="N121" i="2"/>
  <c r="M121" i="2"/>
  <c r="L121" i="2"/>
  <c r="K121" i="2"/>
  <c r="Y121" i="2" s="1"/>
  <c r="J121" i="2"/>
  <c r="X121" i="2" s="1"/>
  <c r="I121" i="2"/>
  <c r="W121" i="2" s="1"/>
  <c r="AB121" i="2" s="1"/>
  <c r="H121" i="2"/>
  <c r="V121" i="2" s="1"/>
  <c r="G121" i="2"/>
  <c r="U121" i="2" s="1"/>
  <c r="Z121" i="2" s="1"/>
  <c r="F121" i="2"/>
  <c r="T121" i="2" s="1"/>
  <c r="E121" i="2"/>
  <c r="AA121" i="2" s="1"/>
  <c r="D121" i="2"/>
  <c r="R121" i="2" s="1"/>
  <c r="C121" i="2"/>
  <c r="Q121" i="2" s="1"/>
  <c r="B121" i="2"/>
  <c r="P121" i="2" s="1"/>
  <c r="A121" i="2"/>
  <c r="O121" i="2" s="1"/>
  <c r="N120" i="2"/>
  <c r="M120" i="2"/>
  <c r="L120" i="2"/>
  <c r="K120" i="2"/>
  <c r="Y120" i="2" s="1"/>
  <c r="J120" i="2"/>
  <c r="X120" i="2" s="1"/>
  <c r="I120" i="2"/>
  <c r="W120" i="2" s="1"/>
  <c r="AB120" i="2" s="1"/>
  <c r="H120" i="2"/>
  <c r="V120" i="2" s="1"/>
  <c r="G120" i="2"/>
  <c r="U120" i="2" s="1"/>
  <c r="Z120" i="2" s="1"/>
  <c r="F120" i="2"/>
  <c r="T120" i="2" s="1"/>
  <c r="E120" i="2"/>
  <c r="AA120" i="2" s="1"/>
  <c r="D120" i="2"/>
  <c r="R120" i="2" s="1"/>
  <c r="C120" i="2"/>
  <c r="Q120" i="2" s="1"/>
  <c r="B120" i="2"/>
  <c r="P120" i="2" s="1"/>
  <c r="A120" i="2"/>
  <c r="O120" i="2" s="1"/>
  <c r="N119" i="2"/>
  <c r="M119" i="2"/>
  <c r="L119" i="2"/>
  <c r="K119" i="2"/>
  <c r="Y119" i="2" s="1"/>
  <c r="J119" i="2"/>
  <c r="X119" i="2" s="1"/>
  <c r="I119" i="2"/>
  <c r="W119" i="2" s="1"/>
  <c r="AB119" i="2" s="1"/>
  <c r="H119" i="2"/>
  <c r="V119" i="2" s="1"/>
  <c r="G119" i="2"/>
  <c r="U119" i="2" s="1"/>
  <c r="Z119" i="2" s="1"/>
  <c r="F119" i="2"/>
  <c r="T119" i="2" s="1"/>
  <c r="E119" i="2"/>
  <c r="AA119" i="2" s="1"/>
  <c r="D119" i="2"/>
  <c r="R119" i="2" s="1"/>
  <c r="C119" i="2"/>
  <c r="Q119" i="2" s="1"/>
  <c r="B119" i="2"/>
  <c r="P119" i="2" s="1"/>
  <c r="A119" i="2"/>
  <c r="O119" i="2" s="1"/>
  <c r="N118" i="2"/>
  <c r="M118" i="2"/>
  <c r="L118" i="2"/>
  <c r="K118" i="2"/>
  <c r="J118" i="2"/>
  <c r="I118" i="2"/>
  <c r="W118" i="2" s="1"/>
  <c r="AB118" i="2" s="1"/>
  <c r="H118" i="2"/>
  <c r="V118" i="2" s="1"/>
  <c r="G118" i="2"/>
  <c r="F118" i="2"/>
  <c r="T118" i="2" s="1"/>
  <c r="E118" i="2"/>
  <c r="AA118" i="2" s="1"/>
  <c r="D118" i="2"/>
  <c r="R118" i="2" s="1"/>
  <c r="C118" i="2"/>
  <c r="Q118" i="2" s="1"/>
  <c r="B118" i="2"/>
  <c r="P118" i="2" s="1"/>
  <c r="A118" i="2"/>
  <c r="O118" i="2" s="1"/>
  <c r="N117" i="2"/>
  <c r="M117" i="2"/>
  <c r="L117" i="2"/>
  <c r="K117" i="2"/>
  <c r="Y117" i="2" s="1"/>
  <c r="J117" i="2"/>
  <c r="X117" i="2" s="1"/>
  <c r="I117" i="2"/>
  <c r="W117" i="2" s="1"/>
  <c r="AB117" i="2" s="1"/>
  <c r="H117" i="2"/>
  <c r="V117" i="2" s="1"/>
  <c r="G117" i="2"/>
  <c r="U117" i="2" s="1"/>
  <c r="Z117" i="2" s="1"/>
  <c r="F117" i="2"/>
  <c r="T117" i="2" s="1"/>
  <c r="E117" i="2"/>
  <c r="AA117" i="2" s="1"/>
  <c r="D117" i="2"/>
  <c r="R117" i="2" s="1"/>
  <c r="C117" i="2"/>
  <c r="Q117" i="2" s="1"/>
  <c r="B117" i="2"/>
  <c r="P117" i="2" s="1"/>
  <c r="A117" i="2"/>
  <c r="O117" i="2" s="1"/>
  <c r="N116" i="2"/>
  <c r="M116" i="2"/>
  <c r="L116" i="2"/>
  <c r="K116" i="2"/>
  <c r="Y116" i="2" s="1"/>
  <c r="J116" i="2"/>
  <c r="X116" i="2" s="1"/>
  <c r="I116" i="2"/>
  <c r="W116" i="2" s="1"/>
  <c r="AB116" i="2" s="1"/>
  <c r="H116" i="2"/>
  <c r="V116" i="2" s="1"/>
  <c r="G116" i="2"/>
  <c r="U116" i="2" s="1"/>
  <c r="Z116" i="2" s="1"/>
  <c r="F116" i="2"/>
  <c r="T116" i="2" s="1"/>
  <c r="E116" i="2"/>
  <c r="AA116" i="2" s="1"/>
  <c r="D116" i="2"/>
  <c r="R116" i="2" s="1"/>
  <c r="C116" i="2"/>
  <c r="Q116" i="2" s="1"/>
  <c r="B116" i="2"/>
  <c r="P116" i="2" s="1"/>
  <c r="A116" i="2"/>
  <c r="O116" i="2" s="1"/>
  <c r="N115" i="2"/>
  <c r="M115" i="2"/>
  <c r="L115" i="2"/>
  <c r="K115" i="2"/>
  <c r="Y115" i="2" s="1"/>
  <c r="J115" i="2"/>
  <c r="X115" i="2" s="1"/>
  <c r="I115" i="2"/>
  <c r="W115" i="2" s="1"/>
  <c r="AB115" i="2" s="1"/>
  <c r="H115" i="2"/>
  <c r="V115" i="2" s="1"/>
  <c r="G115" i="2"/>
  <c r="U115" i="2" s="1"/>
  <c r="Z115" i="2" s="1"/>
  <c r="F115" i="2"/>
  <c r="T115" i="2" s="1"/>
  <c r="E115" i="2"/>
  <c r="AA115" i="2" s="1"/>
  <c r="D115" i="2"/>
  <c r="R115" i="2" s="1"/>
  <c r="C115" i="2"/>
  <c r="Q115" i="2" s="1"/>
  <c r="B115" i="2"/>
  <c r="P115" i="2" s="1"/>
  <c r="A115" i="2"/>
  <c r="N114" i="2"/>
  <c r="M114" i="2"/>
  <c r="L114" i="2"/>
  <c r="K114" i="2"/>
  <c r="Y114" i="2" s="1"/>
  <c r="J114" i="2"/>
  <c r="X114" i="2" s="1"/>
  <c r="I114" i="2"/>
  <c r="W114" i="2" s="1"/>
  <c r="AB114" i="2" s="1"/>
  <c r="H114" i="2"/>
  <c r="V114" i="2" s="1"/>
  <c r="G114" i="2"/>
  <c r="U114" i="2" s="1"/>
  <c r="Z114" i="2" s="1"/>
  <c r="F114" i="2"/>
  <c r="T114" i="2" s="1"/>
  <c r="E114" i="2"/>
  <c r="S114" i="2" s="1"/>
  <c r="D114" i="2"/>
  <c r="R114" i="2" s="1"/>
  <c r="C114" i="2"/>
  <c r="B114" i="2"/>
  <c r="A114" i="2"/>
  <c r="O114" i="2" s="1"/>
  <c r="N113" i="2"/>
  <c r="M113" i="2"/>
  <c r="L113" i="2"/>
  <c r="K113" i="2"/>
  <c r="Y113" i="2" s="1"/>
  <c r="J113" i="2"/>
  <c r="X113" i="2" s="1"/>
  <c r="I113" i="2"/>
  <c r="W113" i="2" s="1"/>
  <c r="AB113" i="2" s="1"/>
  <c r="H113" i="2"/>
  <c r="V113" i="2" s="1"/>
  <c r="G113" i="2"/>
  <c r="U113" i="2" s="1"/>
  <c r="Z113" i="2" s="1"/>
  <c r="F113" i="2"/>
  <c r="T113" i="2" s="1"/>
  <c r="E113" i="2"/>
  <c r="S113" i="2" s="1"/>
  <c r="D113" i="2"/>
  <c r="R113" i="2" s="1"/>
  <c r="C113" i="2"/>
  <c r="Q113" i="2" s="1"/>
  <c r="B113" i="2"/>
  <c r="P113" i="2" s="1"/>
  <c r="A113" i="2"/>
  <c r="O113" i="2" s="1"/>
  <c r="N112" i="2"/>
  <c r="M112" i="2"/>
  <c r="L112" i="2"/>
  <c r="K112" i="2"/>
  <c r="Y112" i="2" s="1"/>
  <c r="J112" i="2"/>
  <c r="X112" i="2" s="1"/>
  <c r="I112" i="2"/>
  <c r="W112" i="2" s="1"/>
  <c r="AB112" i="2" s="1"/>
  <c r="H112" i="2"/>
  <c r="V112" i="2" s="1"/>
  <c r="G112" i="2"/>
  <c r="U112" i="2" s="1"/>
  <c r="Z112" i="2" s="1"/>
  <c r="F112" i="2"/>
  <c r="T112" i="2" s="1"/>
  <c r="E112" i="2"/>
  <c r="S112" i="2" s="1"/>
  <c r="D112" i="2"/>
  <c r="R112" i="2" s="1"/>
  <c r="C112" i="2"/>
  <c r="Q112" i="2" s="1"/>
  <c r="B112" i="2"/>
  <c r="P112" i="2" s="1"/>
  <c r="A112" i="2"/>
  <c r="O112" i="2" s="1"/>
  <c r="N111" i="2"/>
  <c r="M111" i="2"/>
  <c r="L111" i="2"/>
  <c r="K111" i="2"/>
  <c r="Y111" i="2" s="1"/>
  <c r="J111" i="2"/>
  <c r="X111" i="2" s="1"/>
  <c r="I111" i="2"/>
  <c r="W111" i="2" s="1"/>
  <c r="AB111" i="2" s="1"/>
  <c r="H111" i="2"/>
  <c r="V111" i="2" s="1"/>
  <c r="G111" i="2"/>
  <c r="U111" i="2" s="1"/>
  <c r="Z111" i="2" s="1"/>
  <c r="F111" i="2"/>
  <c r="T111" i="2" s="1"/>
  <c r="E111" i="2"/>
  <c r="AA111" i="2" s="1"/>
  <c r="D111" i="2"/>
  <c r="R111" i="2" s="1"/>
  <c r="C111" i="2"/>
  <c r="Q111" i="2" s="1"/>
  <c r="B111" i="2"/>
  <c r="P111" i="2" s="1"/>
  <c r="A111" i="2"/>
  <c r="O111" i="2" s="1"/>
  <c r="N110" i="2"/>
  <c r="M110" i="2"/>
  <c r="L110" i="2"/>
  <c r="K110" i="2"/>
  <c r="Y110" i="2" s="1"/>
  <c r="J110" i="2"/>
  <c r="X110" i="2" s="1"/>
  <c r="I110" i="2"/>
  <c r="W110" i="2" s="1"/>
  <c r="AB110" i="2" s="1"/>
  <c r="H110" i="2"/>
  <c r="V110" i="2" s="1"/>
  <c r="G110" i="2"/>
  <c r="U110" i="2" s="1"/>
  <c r="Z110" i="2" s="1"/>
  <c r="F110" i="2"/>
  <c r="T110" i="2" s="1"/>
  <c r="E110" i="2"/>
  <c r="AA110" i="2" s="1"/>
  <c r="D110" i="2"/>
  <c r="R110" i="2" s="1"/>
  <c r="C110" i="2"/>
  <c r="Q110" i="2" s="1"/>
  <c r="B110" i="2"/>
  <c r="P110" i="2" s="1"/>
  <c r="A110" i="2"/>
  <c r="O110" i="2" s="1"/>
  <c r="N109" i="2"/>
  <c r="M109" i="2"/>
  <c r="L109" i="2"/>
  <c r="K109" i="2"/>
  <c r="Y109" i="2" s="1"/>
  <c r="J109" i="2"/>
  <c r="X109" i="2" s="1"/>
  <c r="I109" i="2"/>
  <c r="W109" i="2" s="1"/>
  <c r="AB109" i="2" s="1"/>
  <c r="H109" i="2"/>
  <c r="V109" i="2" s="1"/>
  <c r="G109" i="2"/>
  <c r="U109" i="2" s="1"/>
  <c r="Z109" i="2" s="1"/>
  <c r="F109" i="2"/>
  <c r="T109" i="2" s="1"/>
  <c r="E109" i="2"/>
  <c r="AA109" i="2" s="1"/>
  <c r="D109" i="2"/>
  <c r="R109" i="2" s="1"/>
  <c r="C109" i="2"/>
  <c r="Q109" i="2" s="1"/>
  <c r="B109" i="2"/>
  <c r="P109" i="2" s="1"/>
  <c r="A109" i="2"/>
  <c r="O109" i="2" s="1"/>
  <c r="N108" i="2"/>
  <c r="M108" i="2"/>
  <c r="L108" i="2"/>
  <c r="K108" i="2"/>
  <c r="Y108" i="2" s="1"/>
  <c r="J108" i="2"/>
  <c r="X108" i="2" s="1"/>
  <c r="I108" i="2"/>
  <c r="W108" i="2" s="1"/>
  <c r="AB108" i="2" s="1"/>
  <c r="H108" i="2"/>
  <c r="V108" i="2" s="1"/>
  <c r="G108" i="2"/>
  <c r="U108" i="2" s="1"/>
  <c r="Z108" i="2" s="1"/>
  <c r="F108" i="2"/>
  <c r="T108" i="2" s="1"/>
  <c r="E108" i="2"/>
  <c r="AA108" i="2" s="1"/>
  <c r="D108" i="2"/>
  <c r="R108" i="2" s="1"/>
  <c r="C108" i="2"/>
  <c r="Q108" i="2" s="1"/>
  <c r="B108" i="2"/>
  <c r="P108" i="2" s="1"/>
  <c r="A108" i="2"/>
  <c r="O108" i="2" s="1"/>
  <c r="N107" i="2"/>
  <c r="M107" i="2"/>
  <c r="L107" i="2"/>
  <c r="K107" i="2"/>
  <c r="Y107" i="2" s="1"/>
  <c r="J107" i="2"/>
  <c r="X107" i="2" s="1"/>
  <c r="I107" i="2"/>
  <c r="W107" i="2" s="1"/>
  <c r="AB107" i="2" s="1"/>
  <c r="H107" i="2"/>
  <c r="V107" i="2" s="1"/>
  <c r="G107" i="2"/>
  <c r="U107" i="2" s="1"/>
  <c r="Z107" i="2" s="1"/>
  <c r="F107" i="2"/>
  <c r="T107" i="2" s="1"/>
  <c r="E107" i="2"/>
  <c r="AA107" i="2" s="1"/>
  <c r="D107" i="2"/>
  <c r="R107" i="2" s="1"/>
  <c r="C107" i="2"/>
  <c r="Q107" i="2" s="1"/>
  <c r="B107" i="2"/>
  <c r="P107" i="2" s="1"/>
  <c r="A107" i="2"/>
  <c r="O107" i="2" s="1"/>
  <c r="N106" i="2"/>
  <c r="M106" i="2"/>
  <c r="L106" i="2"/>
  <c r="K106" i="2"/>
  <c r="Y106" i="2" s="1"/>
  <c r="J106" i="2"/>
  <c r="X106" i="2" s="1"/>
  <c r="I106" i="2"/>
  <c r="W106" i="2" s="1"/>
  <c r="AB106" i="2" s="1"/>
  <c r="H106" i="2"/>
  <c r="V106" i="2" s="1"/>
  <c r="G106" i="2"/>
  <c r="U106" i="2" s="1"/>
  <c r="Z106" i="2" s="1"/>
  <c r="F106" i="2"/>
  <c r="T106" i="2" s="1"/>
  <c r="E106" i="2"/>
  <c r="AA106" i="2" s="1"/>
  <c r="D106" i="2"/>
  <c r="R106" i="2" s="1"/>
  <c r="C106" i="2"/>
  <c r="Q106" i="2" s="1"/>
  <c r="B106" i="2"/>
  <c r="P106" i="2" s="1"/>
  <c r="A106" i="2"/>
  <c r="O106" i="2" s="1"/>
  <c r="N105" i="2"/>
  <c r="M105" i="2"/>
  <c r="L105" i="2"/>
  <c r="K105" i="2"/>
  <c r="Y105" i="2" s="1"/>
  <c r="J105" i="2"/>
  <c r="X105" i="2" s="1"/>
  <c r="I105" i="2"/>
  <c r="W105" i="2" s="1"/>
  <c r="AB105" i="2" s="1"/>
  <c r="H105" i="2"/>
  <c r="V105" i="2" s="1"/>
  <c r="G105" i="2"/>
  <c r="U105" i="2" s="1"/>
  <c r="Z105" i="2" s="1"/>
  <c r="F105" i="2"/>
  <c r="T105" i="2" s="1"/>
  <c r="E105" i="2"/>
  <c r="AA105" i="2" s="1"/>
  <c r="D105" i="2"/>
  <c r="R105" i="2" s="1"/>
  <c r="C105" i="2"/>
  <c r="Q105" i="2" s="1"/>
  <c r="B105" i="2"/>
  <c r="P105" i="2" s="1"/>
  <c r="A105" i="2"/>
  <c r="O105" i="2" s="1"/>
  <c r="N104" i="2"/>
  <c r="M104" i="2"/>
  <c r="L104" i="2"/>
  <c r="K104" i="2"/>
  <c r="Y104" i="2" s="1"/>
  <c r="J104" i="2"/>
  <c r="X104" i="2" s="1"/>
  <c r="I104" i="2"/>
  <c r="W104" i="2" s="1"/>
  <c r="AB104" i="2" s="1"/>
  <c r="H104" i="2"/>
  <c r="V104" i="2" s="1"/>
  <c r="G104" i="2"/>
  <c r="U104" i="2" s="1"/>
  <c r="Z104" i="2" s="1"/>
  <c r="F104" i="2"/>
  <c r="T104" i="2" s="1"/>
  <c r="E104" i="2"/>
  <c r="AA104" i="2" s="1"/>
  <c r="D104" i="2"/>
  <c r="R104" i="2" s="1"/>
  <c r="C104" i="2"/>
  <c r="Q104" i="2" s="1"/>
  <c r="B104" i="2"/>
  <c r="A104" i="2"/>
  <c r="O104" i="2" s="1"/>
  <c r="N103" i="2"/>
  <c r="M103" i="2"/>
  <c r="L103" i="2"/>
  <c r="K103" i="2"/>
  <c r="Y103" i="2" s="1"/>
  <c r="J103" i="2"/>
  <c r="X103" i="2" s="1"/>
  <c r="I103" i="2"/>
  <c r="W103" i="2" s="1"/>
  <c r="AB103" i="2" s="1"/>
  <c r="H103" i="2"/>
  <c r="V103" i="2" s="1"/>
  <c r="G103" i="2"/>
  <c r="U103" i="2" s="1"/>
  <c r="Z103" i="2" s="1"/>
  <c r="F103" i="2"/>
  <c r="T103" i="2" s="1"/>
  <c r="E103" i="2"/>
  <c r="AA103" i="2" s="1"/>
  <c r="D103" i="2"/>
  <c r="R103" i="2" s="1"/>
  <c r="C103" i="2"/>
  <c r="Q103" i="2" s="1"/>
  <c r="B103" i="2"/>
  <c r="P103" i="2" s="1"/>
  <c r="A103" i="2"/>
  <c r="O103" i="2" s="1"/>
  <c r="N102" i="2"/>
  <c r="M102" i="2"/>
  <c r="L102" i="2"/>
  <c r="K102" i="2"/>
  <c r="Y102" i="2" s="1"/>
  <c r="J102" i="2"/>
  <c r="X102" i="2" s="1"/>
  <c r="I102" i="2"/>
  <c r="W102" i="2" s="1"/>
  <c r="AB102" i="2" s="1"/>
  <c r="H102" i="2"/>
  <c r="V102" i="2" s="1"/>
  <c r="G102" i="2"/>
  <c r="U102" i="2" s="1"/>
  <c r="Z102" i="2" s="1"/>
  <c r="F102" i="2"/>
  <c r="T102" i="2" s="1"/>
  <c r="E102" i="2"/>
  <c r="S102" i="2" s="1"/>
  <c r="D102" i="2"/>
  <c r="R102" i="2" s="1"/>
  <c r="C102" i="2"/>
  <c r="Q102" i="2" s="1"/>
  <c r="B102" i="2"/>
  <c r="P102" i="2" s="1"/>
  <c r="A102" i="2"/>
  <c r="O102" i="2" s="1"/>
  <c r="N101" i="2"/>
  <c r="M101" i="2"/>
  <c r="L101" i="2"/>
  <c r="K101" i="2"/>
  <c r="Y101" i="2" s="1"/>
  <c r="J101" i="2"/>
  <c r="X101" i="2" s="1"/>
  <c r="I101" i="2"/>
  <c r="W101" i="2" s="1"/>
  <c r="AB101" i="2" s="1"/>
  <c r="H101" i="2"/>
  <c r="V101" i="2" s="1"/>
  <c r="G101" i="2"/>
  <c r="U101" i="2" s="1"/>
  <c r="Z101" i="2" s="1"/>
  <c r="F101" i="2"/>
  <c r="T101" i="2" s="1"/>
  <c r="E101" i="2"/>
  <c r="AA101" i="2" s="1"/>
  <c r="D101" i="2"/>
  <c r="R101" i="2" s="1"/>
  <c r="C101" i="2"/>
  <c r="Q101" i="2" s="1"/>
  <c r="B101" i="2"/>
  <c r="P101" i="2" s="1"/>
  <c r="A101" i="2"/>
  <c r="O101" i="2" s="1"/>
  <c r="N100" i="2"/>
  <c r="M100" i="2"/>
  <c r="L100" i="2"/>
  <c r="K100" i="2"/>
  <c r="Y100" i="2" s="1"/>
  <c r="J100" i="2"/>
  <c r="X100" i="2" s="1"/>
  <c r="I100" i="2"/>
  <c r="W100" i="2" s="1"/>
  <c r="AB100" i="2" s="1"/>
  <c r="H100" i="2"/>
  <c r="V100" i="2" s="1"/>
  <c r="G100" i="2"/>
  <c r="U100" i="2" s="1"/>
  <c r="Z100" i="2" s="1"/>
  <c r="F100" i="2"/>
  <c r="T100" i="2" s="1"/>
  <c r="E100" i="2"/>
  <c r="AA100" i="2" s="1"/>
  <c r="D100" i="2"/>
  <c r="R100" i="2" s="1"/>
  <c r="C100" i="2"/>
  <c r="Q100" i="2" s="1"/>
  <c r="B100" i="2"/>
  <c r="P100" i="2" s="1"/>
  <c r="A100" i="2"/>
  <c r="O100" i="2" s="1"/>
  <c r="N99" i="2"/>
  <c r="M99" i="2"/>
  <c r="L99" i="2"/>
  <c r="K99" i="2"/>
  <c r="Y99" i="2" s="1"/>
  <c r="J99" i="2"/>
  <c r="X99" i="2" s="1"/>
  <c r="I99" i="2"/>
  <c r="W99" i="2" s="1"/>
  <c r="AB99" i="2" s="1"/>
  <c r="H99" i="2"/>
  <c r="V99" i="2" s="1"/>
  <c r="G99" i="2"/>
  <c r="U99" i="2" s="1"/>
  <c r="Z99" i="2" s="1"/>
  <c r="F99" i="2"/>
  <c r="T99" i="2" s="1"/>
  <c r="E99" i="2"/>
  <c r="AA99" i="2" s="1"/>
  <c r="D99" i="2"/>
  <c r="R99" i="2" s="1"/>
  <c r="C99" i="2"/>
  <c r="Q99" i="2" s="1"/>
  <c r="B99" i="2"/>
  <c r="P99" i="2" s="1"/>
  <c r="A99" i="2"/>
  <c r="O99" i="2" s="1"/>
  <c r="N98" i="2"/>
  <c r="M98" i="2"/>
  <c r="L98" i="2"/>
  <c r="K98" i="2"/>
  <c r="Y98" i="2" s="1"/>
  <c r="J98" i="2"/>
  <c r="X98" i="2" s="1"/>
  <c r="I98" i="2"/>
  <c r="W98" i="2" s="1"/>
  <c r="AB98" i="2" s="1"/>
  <c r="H98" i="2"/>
  <c r="V98" i="2" s="1"/>
  <c r="G98" i="2"/>
  <c r="U98" i="2" s="1"/>
  <c r="Z98" i="2" s="1"/>
  <c r="F98" i="2"/>
  <c r="T98" i="2" s="1"/>
  <c r="E98" i="2"/>
  <c r="AA98" i="2" s="1"/>
  <c r="D98" i="2"/>
  <c r="R98" i="2" s="1"/>
  <c r="C98" i="2"/>
  <c r="Q98" i="2" s="1"/>
  <c r="B98" i="2"/>
  <c r="P98" i="2" s="1"/>
  <c r="A98" i="2"/>
  <c r="O98" i="2" s="1"/>
  <c r="N97" i="2"/>
  <c r="M97" i="2"/>
  <c r="L97" i="2"/>
  <c r="K97" i="2"/>
  <c r="Y97" i="2" s="1"/>
  <c r="J97" i="2"/>
  <c r="X97" i="2" s="1"/>
  <c r="I97" i="2"/>
  <c r="W97" i="2" s="1"/>
  <c r="AB97" i="2" s="1"/>
  <c r="H97" i="2"/>
  <c r="V97" i="2" s="1"/>
  <c r="G97" i="2"/>
  <c r="U97" i="2" s="1"/>
  <c r="Z97" i="2" s="1"/>
  <c r="F97" i="2"/>
  <c r="T97" i="2" s="1"/>
  <c r="E97" i="2"/>
  <c r="AA97" i="2" s="1"/>
  <c r="D97" i="2"/>
  <c r="R97" i="2" s="1"/>
  <c r="C97" i="2"/>
  <c r="Q97" i="2" s="1"/>
  <c r="B97" i="2"/>
  <c r="P97" i="2" s="1"/>
  <c r="A97" i="2"/>
  <c r="O97" i="2" s="1"/>
  <c r="N96" i="2"/>
  <c r="M96" i="2"/>
  <c r="L96" i="2"/>
  <c r="K96" i="2"/>
  <c r="Y96" i="2" s="1"/>
  <c r="J96" i="2"/>
  <c r="X96" i="2" s="1"/>
  <c r="I96" i="2"/>
  <c r="W96" i="2" s="1"/>
  <c r="AB96" i="2" s="1"/>
  <c r="H96" i="2"/>
  <c r="V96" i="2" s="1"/>
  <c r="G96" i="2"/>
  <c r="U96" i="2" s="1"/>
  <c r="Z96" i="2" s="1"/>
  <c r="F96" i="2"/>
  <c r="T96" i="2" s="1"/>
  <c r="E96" i="2"/>
  <c r="AA96" i="2" s="1"/>
  <c r="D96" i="2"/>
  <c r="R96" i="2" s="1"/>
  <c r="C96" i="2"/>
  <c r="Q96" i="2" s="1"/>
  <c r="B96" i="2"/>
  <c r="P96" i="2" s="1"/>
  <c r="A96" i="2"/>
  <c r="O96" i="2" s="1"/>
  <c r="N95" i="2"/>
  <c r="M95" i="2"/>
  <c r="L95" i="2"/>
  <c r="K95" i="2"/>
  <c r="Y95" i="2" s="1"/>
  <c r="J95" i="2"/>
  <c r="X95" i="2" s="1"/>
  <c r="I95" i="2"/>
  <c r="W95" i="2" s="1"/>
  <c r="AB95" i="2" s="1"/>
  <c r="H95" i="2"/>
  <c r="V95" i="2" s="1"/>
  <c r="G95" i="2"/>
  <c r="U95" i="2" s="1"/>
  <c r="Z95" i="2" s="1"/>
  <c r="F95" i="2"/>
  <c r="T95" i="2" s="1"/>
  <c r="E95" i="2"/>
  <c r="AA95" i="2" s="1"/>
  <c r="D95" i="2"/>
  <c r="R95" i="2" s="1"/>
  <c r="C95" i="2"/>
  <c r="Q95" i="2" s="1"/>
  <c r="B95" i="2"/>
  <c r="P95" i="2" s="1"/>
  <c r="A95" i="2"/>
  <c r="O95" i="2" s="1"/>
  <c r="N94" i="2"/>
  <c r="M94" i="2"/>
  <c r="L94" i="2"/>
  <c r="K94" i="2"/>
  <c r="Y94" i="2" s="1"/>
  <c r="J94" i="2"/>
  <c r="X94" i="2" s="1"/>
  <c r="I94" i="2"/>
  <c r="W94" i="2" s="1"/>
  <c r="AB94" i="2" s="1"/>
  <c r="H94" i="2"/>
  <c r="V94" i="2" s="1"/>
  <c r="G94" i="2"/>
  <c r="U94" i="2" s="1"/>
  <c r="Z94" i="2" s="1"/>
  <c r="F94" i="2"/>
  <c r="T94" i="2" s="1"/>
  <c r="E94" i="2"/>
  <c r="D94" i="2"/>
  <c r="R94" i="2" s="1"/>
  <c r="C94" i="2"/>
  <c r="Q94" i="2" s="1"/>
  <c r="B94" i="2"/>
  <c r="P94" i="2" s="1"/>
  <c r="A94" i="2"/>
  <c r="O94" i="2" s="1"/>
  <c r="N93" i="2"/>
  <c r="M93" i="2"/>
  <c r="L93" i="2"/>
  <c r="K93" i="2"/>
  <c r="Y93" i="2" s="1"/>
  <c r="J93" i="2"/>
  <c r="X93" i="2" s="1"/>
  <c r="I93" i="2"/>
  <c r="W93" i="2" s="1"/>
  <c r="AB93" i="2" s="1"/>
  <c r="H93" i="2"/>
  <c r="V93" i="2" s="1"/>
  <c r="G93" i="2"/>
  <c r="U93" i="2" s="1"/>
  <c r="Z93" i="2" s="1"/>
  <c r="F93" i="2"/>
  <c r="T93" i="2" s="1"/>
  <c r="E93" i="2"/>
  <c r="AA93" i="2" s="1"/>
  <c r="D93" i="2"/>
  <c r="R93" i="2" s="1"/>
  <c r="C93" i="2"/>
  <c r="Q93" i="2" s="1"/>
  <c r="B93" i="2"/>
  <c r="P93" i="2" s="1"/>
  <c r="A93" i="2"/>
  <c r="O93" i="2" s="1"/>
  <c r="N92" i="2"/>
  <c r="M92" i="2"/>
  <c r="L92" i="2"/>
  <c r="K92" i="2"/>
  <c r="Y92" i="2" s="1"/>
  <c r="J92" i="2"/>
  <c r="X92" i="2" s="1"/>
  <c r="I92" i="2"/>
  <c r="W92" i="2" s="1"/>
  <c r="AB92" i="2" s="1"/>
  <c r="H92" i="2"/>
  <c r="V92" i="2" s="1"/>
  <c r="G92" i="2"/>
  <c r="U92" i="2" s="1"/>
  <c r="Z92" i="2" s="1"/>
  <c r="F92" i="2"/>
  <c r="T92" i="2" s="1"/>
  <c r="E92" i="2"/>
  <c r="AA92" i="2" s="1"/>
  <c r="D92" i="2"/>
  <c r="R92" i="2" s="1"/>
  <c r="C92" i="2"/>
  <c r="Q92" i="2" s="1"/>
  <c r="B92" i="2"/>
  <c r="P92" i="2" s="1"/>
  <c r="A92" i="2"/>
  <c r="O92" i="2" s="1"/>
  <c r="N91" i="2"/>
  <c r="M91" i="2"/>
  <c r="L91" i="2"/>
  <c r="K91" i="2"/>
  <c r="Y91" i="2" s="1"/>
  <c r="J91" i="2"/>
  <c r="X91" i="2" s="1"/>
  <c r="I91" i="2"/>
  <c r="W91" i="2" s="1"/>
  <c r="AB91" i="2" s="1"/>
  <c r="H91" i="2"/>
  <c r="V91" i="2" s="1"/>
  <c r="G91" i="2"/>
  <c r="U91" i="2" s="1"/>
  <c r="Z91" i="2" s="1"/>
  <c r="F91" i="2"/>
  <c r="T91" i="2" s="1"/>
  <c r="E91" i="2"/>
  <c r="AA91" i="2" s="1"/>
  <c r="D91" i="2"/>
  <c r="R91" i="2" s="1"/>
  <c r="C91" i="2"/>
  <c r="Q91" i="2" s="1"/>
  <c r="B91" i="2"/>
  <c r="P91" i="2" s="1"/>
  <c r="A91" i="2"/>
  <c r="O91" i="2" s="1"/>
  <c r="N90" i="2"/>
  <c r="M90" i="2"/>
  <c r="L90" i="2"/>
  <c r="K90" i="2"/>
  <c r="Y90" i="2" s="1"/>
  <c r="J90" i="2"/>
  <c r="X90" i="2" s="1"/>
  <c r="I90" i="2"/>
  <c r="W90" i="2" s="1"/>
  <c r="AB90" i="2" s="1"/>
  <c r="H90" i="2"/>
  <c r="V90" i="2" s="1"/>
  <c r="G90" i="2"/>
  <c r="U90" i="2" s="1"/>
  <c r="Z90" i="2" s="1"/>
  <c r="F90" i="2"/>
  <c r="T90" i="2" s="1"/>
  <c r="E90" i="2"/>
  <c r="AA90" i="2" s="1"/>
  <c r="D90" i="2"/>
  <c r="R90" i="2" s="1"/>
  <c r="C90" i="2"/>
  <c r="Q90" i="2" s="1"/>
  <c r="B90" i="2"/>
  <c r="P90" i="2" s="1"/>
  <c r="A90" i="2"/>
  <c r="O90" i="2" s="1"/>
  <c r="N89" i="2"/>
  <c r="M89" i="2"/>
  <c r="L89" i="2"/>
  <c r="K89" i="2"/>
  <c r="Y89" i="2" s="1"/>
  <c r="J89" i="2"/>
  <c r="X89" i="2" s="1"/>
  <c r="I89" i="2"/>
  <c r="W89" i="2" s="1"/>
  <c r="AB89" i="2" s="1"/>
  <c r="H89" i="2"/>
  <c r="V89" i="2" s="1"/>
  <c r="G89" i="2"/>
  <c r="U89" i="2" s="1"/>
  <c r="Z89" i="2" s="1"/>
  <c r="F89" i="2"/>
  <c r="T89" i="2" s="1"/>
  <c r="E89" i="2"/>
  <c r="AA89" i="2" s="1"/>
  <c r="D89" i="2"/>
  <c r="R89" i="2" s="1"/>
  <c r="C89" i="2"/>
  <c r="Q89" i="2" s="1"/>
  <c r="B89" i="2"/>
  <c r="P89" i="2" s="1"/>
  <c r="A89" i="2"/>
  <c r="O89" i="2" s="1"/>
  <c r="N88" i="2"/>
  <c r="M88" i="2"/>
  <c r="L88" i="2"/>
  <c r="K88" i="2"/>
  <c r="Y88" i="2" s="1"/>
  <c r="J88" i="2"/>
  <c r="X88" i="2" s="1"/>
  <c r="I88" i="2"/>
  <c r="W88" i="2" s="1"/>
  <c r="AB88" i="2" s="1"/>
  <c r="H88" i="2"/>
  <c r="V88" i="2" s="1"/>
  <c r="G88" i="2"/>
  <c r="U88" i="2" s="1"/>
  <c r="Z88" i="2" s="1"/>
  <c r="F88" i="2"/>
  <c r="T88" i="2" s="1"/>
  <c r="E88" i="2"/>
  <c r="AA88" i="2" s="1"/>
  <c r="D88" i="2"/>
  <c r="R88" i="2" s="1"/>
  <c r="C88" i="2"/>
  <c r="Q88" i="2" s="1"/>
  <c r="B88" i="2"/>
  <c r="P88" i="2" s="1"/>
  <c r="A88" i="2"/>
  <c r="O88" i="2" s="1"/>
  <c r="N87" i="2"/>
  <c r="M87" i="2"/>
  <c r="L87" i="2"/>
  <c r="K87" i="2"/>
  <c r="Y87" i="2" s="1"/>
  <c r="J87" i="2"/>
  <c r="X87" i="2" s="1"/>
  <c r="I87" i="2"/>
  <c r="W87" i="2" s="1"/>
  <c r="AB87" i="2" s="1"/>
  <c r="H87" i="2"/>
  <c r="V87" i="2" s="1"/>
  <c r="G87" i="2"/>
  <c r="U87" i="2" s="1"/>
  <c r="Z87" i="2" s="1"/>
  <c r="F87" i="2"/>
  <c r="T87" i="2" s="1"/>
  <c r="E87" i="2"/>
  <c r="AA87" i="2" s="1"/>
  <c r="D87" i="2"/>
  <c r="R87" i="2" s="1"/>
  <c r="C87" i="2"/>
  <c r="Q87" i="2" s="1"/>
  <c r="B87" i="2"/>
  <c r="P87" i="2" s="1"/>
  <c r="A87" i="2"/>
  <c r="O87" i="2" s="1"/>
  <c r="N86" i="2"/>
  <c r="M86" i="2"/>
  <c r="L86" i="2"/>
  <c r="K86" i="2"/>
  <c r="Y86" i="2" s="1"/>
  <c r="J86" i="2"/>
  <c r="X86" i="2" s="1"/>
  <c r="I86" i="2"/>
  <c r="W86" i="2" s="1"/>
  <c r="AB86" i="2" s="1"/>
  <c r="H86" i="2"/>
  <c r="V86" i="2" s="1"/>
  <c r="G86" i="2"/>
  <c r="U86" i="2" s="1"/>
  <c r="Z86" i="2" s="1"/>
  <c r="F86" i="2"/>
  <c r="T86" i="2" s="1"/>
  <c r="E86" i="2"/>
  <c r="AA86" i="2" s="1"/>
  <c r="D86" i="2"/>
  <c r="R86" i="2" s="1"/>
  <c r="C86" i="2"/>
  <c r="Q86" i="2" s="1"/>
  <c r="B86" i="2"/>
  <c r="P86" i="2" s="1"/>
  <c r="A86" i="2"/>
  <c r="O86" i="2" s="1"/>
  <c r="N85" i="2"/>
  <c r="M85" i="2"/>
  <c r="L85" i="2"/>
  <c r="K85" i="2"/>
  <c r="Y85" i="2" s="1"/>
  <c r="J85" i="2"/>
  <c r="X85" i="2" s="1"/>
  <c r="I85" i="2"/>
  <c r="W85" i="2" s="1"/>
  <c r="AB85" i="2" s="1"/>
  <c r="H85" i="2"/>
  <c r="V85" i="2" s="1"/>
  <c r="G85" i="2"/>
  <c r="U85" i="2" s="1"/>
  <c r="Z85" i="2" s="1"/>
  <c r="F85" i="2"/>
  <c r="T85" i="2" s="1"/>
  <c r="E85" i="2"/>
  <c r="AA85" i="2" s="1"/>
  <c r="D85" i="2"/>
  <c r="R85" i="2" s="1"/>
  <c r="C85" i="2"/>
  <c r="Q85" i="2" s="1"/>
  <c r="B85" i="2"/>
  <c r="P85" i="2" s="1"/>
  <c r="A85" i="2"/>
  <c r="O85" i="2" s="1"/>
  <c r="N84" i="2"/>
  <c r="M84" i="2"/>
  <c r="L84" i="2"/>
  <c r="K84" i="2"/>
  <c r="Y84" i="2" s="1"/>
  <c r="J84" i="2"/>
  <c r="X84" i="2" s="1"/>
  <c r="I84" i="2"/>
  <c r="W84" i="2" s="1"/>
  <c r="AB84" i="2" s="1"/>
  <c r="H84" i="2"/>
  <c r="V84" i="2" s="1"/>
  <c r="G84" i="2"/>
  <c r="U84" i="2" s="1"/>
  <c r="Z84" i="2" s="1"/>
  <c r="F84" i="2"/>
  <c r="E84" i="2"/>
  <c r="AA84" i="2" s="1"/>
  <c r="D84" i="2"/>
  <c r="R84" i="2" s="1"/>
  <c r="C84" i="2"/>
  <c r="Q84" i="2" s="1"/>
  <c r="B84" i="2"/>
  <c r="P84" i="2" s="1"/>
  <c r="A84" i="2"/>
  <c r="O84" i="2" s="1"/>
  <c r="N83" i="2"/>
  <c r="M83" i="2"/>
  <c r="L83" i="2"/>
  <c r="K83" i="2"/>
  <c r="Y83" i="2" s="1"/>
  <c r="J83" i="2"/>
  <c r="X83" i="2" s="1"/>
  <c r="I83" i="2"/>
  <c r="W83" i="2" s="1"/>
  <c r="AB83" i="2" s="1"/>
  <c r="H83" i="2"/>
  <c r="V83" i="2" s="1"/>
  <c r="G83" i="2"/>
  <c r="U83" i="2" s="1"/>
  <c r="Z83" i="2" s="1"/>
  <c r="F83" i="2"/>
  <c r="T83" i="2" s="1"/>
  <c r="E83" i="2"/>
  <c r="AA83" i="2" s="1"/>
  <c r="D83" i="2"/>
  <c r="R83" i="2" s="1"/>
  <c r="C83" i="2"/>
  <c r="Q83" i="2" s="1"/>
  <c r="B83" i="2"/>
  <c r="P83" i="2" s="1"/>
  <c r="A83" i="2"/>
  <c r="O83" i="2" s="1"/>
  <c r="N82" i="2"/>
  <c r="M82" i="2"/>
  <c r="L82" i="2"/>
  <c r="K82" i="2"/>
  <c r="Y82" i="2" s="1"/>
  <c r="J82" i="2"/>
  <c r="X82" i="2" s="1"/>
  <c r="I82" i="2"/>
  <c r="W82" i="2" s="1"/>
  <c r="AB82" i="2" s="1"/>
  <c r="H82" i="2"/>
  <c r="V82" i="2" s="1"/>
  <c r="G82" i="2"/>
  <c r="U82" i="2" s="1"/>
  <c r="Z82" i="2" s="1"/>
  <c r="F82" i="2"/>
  <c r="T82" i="2" s="1"/>
  <c r="E82" i="2"/>
  <c r="AA82" i="2" s="1"/>
  <c r="D82" i="2"/>
  <c r="R82" i="2" s="1"/>
  <c r="C82" i="2"/>
  <c r="Q82" i="2" s="1"/>
  <c r="B82" i="2"/>
  <c r="P82" i="2" s="1"/>
  <c r="A82" i="2"/>
  <c r="O82" i="2" s="1"/>
  <c r="N81" i="2"/>
  <c r="M81" i="2"/>
  <c r="L81" i="2"/>
  <c r="K81" i="2"/>
  <c r="Y81" i="2" s="1"/>
  <c r="J81" i="2"/>
  <c r="X81" i="2" s="1"/>
  <c r="I81" i="2"/>
  <c r="W81" i="2" s="1"/>
  <c r="AB81" i="2" s="1"/>
  <c r="H81" i="2"/>
  <c r="V81" i="2" s="1"/>
  <c r="G81" i="2"/>
  <c r="U81" i="2" s="1"/>
  <c r="Z81" i="2" s="1"/>
  <c r="F81" i="2"/>
  <c r="T81" i="2" s="1"/>
  <c r="E81" i="2"/>
  <c r="AA81" i="2" s="1"/>
  <c r="D81" i="2"/>
  <c r="R81" i="2" s="1"/>
  <c r="C81" i="2"/>
  <c r="Q81" i="2" s="1"/>
  <c r="B81" i="2"/>
  <c r="P81" i="2" s="1"/>
  <c r="A81" i="2"/>
  <c r="O81" i="2" s="1"/>
  <c r="N80" i="2"/>
  <c r="M80" i="2"/>
  <c r="L80" i="2"/>
  <c r="K80" i="2"/>
  <c r="Y80" i="2" s="1"/>
  <c r="J80" i="2"/>
  <c r="X80" i="2" s="1"/>
  <c r="I80" i="2"/>
  <c r="W80" i="2" s="1"/>
  <c r="AB80" i="2" s="1"/>
  <c r="H80" i="2"/>
  <c r="V80" i="2" s="1"/>
  <c r="G80" i="2"/>
  <c r="U80" i="2" s="1"/>
  <c r="Z80" i="2" s="1"/>
  <c r="F80" i="2"/>
  <c r="T80" i="2" s="1"/>
  <c r="E80" i="2"/>
  <c r="AA80" i="2" s="1"/>
  <c r="D80" i="2"/>
  <c r="R80" i="2" s="1"/>
  <c r="C80" i="2"/>
  <c r="Q80" i="2" s="1"/>
  <c r="B80" i="2"/>
  <c r="P80" i="2" s="1"/>
  <c r="A80" i="2"/>
  <c r="O80" i="2" s="1"/>
  <c r="N79" i="2"/>
  <c r="M79" i="2"/>
  <c r="L79" i="2"/>
  <c r="K79" i="2"/>
  <c r="Y79" i="2" s="1"/>
  <c r="J79" i="2"/>
  <c r="X79" i="2" s="1"/>
  <c r="I79" i="2"/>
  <c r="W79" i="2" s="1"/>
  <c r="AB79" i="2" s="1"/>
  <c r="H79" i="2"/>
  <c r="V79" i="2" s="1"/>
  <c r="G79" i="2"/>
  <c r="U79" i="2" s="1"/>
  <c r="Z79" i="2" s="1"/>
  <c r="F79" i="2"/>
  <c r="T79" i="2" s="1"/>
  <c r="E79" i="2"/>
  <c r="AA79" i="2" s="1"/>
  <c r="D79" i="2"/>
  <c r="R79" i="2" s="1"/>
  <c r="C79" i="2"/>
  <c r="Q79" i="2" s="1"/>
  <c r="B79" i="2"/>
  <c r="P79" i="2" s="1"/>
  <c r="A79" i="2"/>
  <c r="O79" i="2" s="1"/>
  <c r="N78" i="2"/>
  <c r="M78" i="2"/>
  <c r="L78" i="2"/>
  <c r="K78" i="2"/>
  <c r="Y78" i="2" s="1"/>
  <c r="J78" i="2"/>
  <c r="X78" i="2" s="1"/>
  <c r="I78" i="2"/>
  <c r="W78" i="2" s="1"/>
  <c r="AB78" i="2" s="1"/>
  <c r="H78" i="2"/>
  <c r="V78" i="2" s="1"/>
  <c r="G78" i="2"/>
  <c r="U78" i="2" s="1"/>
  <c r="Z78" i="2" s="1"/>
  <c r="F78" i="2"/>
  <c r="T78" i="2" s="1"/>
  <c r="E78" i="2"/>
  <c r="AA78" i="2" s="1"/>
  <c r="D78" i="2"/>
  <c r="R78" i="2" s="1"/>
  <c r="C78" i="2"/>
  <c r="Q78" i="2" s="1"/>
  <c r="B78" i="2"/>
  <c r="P78" i="2" s="1"/>
  <c r="A78" i="2"/>
  <c r="O78" i="2" s="1"/>
  <c r="N77" i="2"/>
  <c r="M77" i="2"/>
  <c r="L77" i="2"/>
  <c r="K77" i="2"/>
  <c r="Y77" i="2" s="1"/>
  <c r="J77" i="2"/>
  <c r="X77" i="2" s="1"/>
  <c r="I77" i="2"/>
  <c r="W77" i="2" s="1"/>
  <c r="AB77" i="2" s="1"/>
  <c r="H77" i="2"/>
  <c r="V77" i="2" s="1"/>
  <c r="G77" i="2"/>
  <c r="F77" i="2"/>
  <c r="T77" i="2" s="1"/>
  <c r="E77" i="2"/>
  <c r="D77" i="2"/>
  <c r="R77" i="2" s="1"/>
  <c r="C77" i="2"/>
  <c r="Q77" i="2" s="1"/>
  <c r="B77" i="2"/>
  <c r="P77" i="2" s="1"/>
  <c r="A77" i="2"/>
  <c r="O77" i="2" s="1"/>
  <c r="N76" i="2"/>
  <c r="M76" i="2"/>
  <c r="L76" i="2"/>
  <c r="K76" i="2"/>
  <c r="Y76" i="2" s="1"/>
  <c r="J76" i="2"/>
  <c r="X76" i="2" s="1"/>
  <c r="I76" i="2"/>
  <c r="W76" i="2" s="1"/>
  <c r="AB76" i="2" s="1"/>
  <c r="H76" i="2"/>
  <c r="V76" i="2" s="1"/>
  <c r="G76" i="2"/>
  <c r="U76" i="2" s="1"/>
  <c r="Z76" i="2" s="1"/>
  <c r="F76" i="2"/>
  <c r="T76" i="2" s="1"/>
  <c r="E76" i="2"/>
  <c r="AA76" i="2" s="1"/>
  <c r="D76" i="2"/>
  <c r="R76" i="2" s="1"/>
  <c r="C76" i="2"/>
  <c r="Q76" i="2" s="1"/>
  <c r="B76" i="2"/>
  <c r="P76" i="2" s="1"/>
  <c r="A76" i="2"/>
  <c r="O76" i="2" s="1"/>
  <c r="N75" i="2"/>
  <c r="M75" i="2"/>
  <c r="L75" i="2"/>
  <c r="K75" i="2"/>
  <c r="J75" i="2"/>
  <c r="X75" i="2" s="1"/>
  <c r="I75" i="2"/>
  <c r="W75" i="2" s="1"/>
  <c r="AB75" i="2" s="1"/>
  <c r="H75" i="2"/>
  <c r="V75" i="2" s="1"/>
  <c r="G75" i="2"/>
  <c r="U75" i="2" s="1"/>
  <c r="Z75" i="2" s="1"/>
  <c r="F75" i="2"/>
  <c r="T75" i="2" s="1"/>
  <c r="E75" i="2"/>
  <c r="AA75" i="2" s="1"/>
  <c r="D75" i="2"/>
  <c r="R75" i="2" s="1"/>
  <c r="C75" i="2"/>
  <c r="Q75" i="2" s="1"/>
  <c r="B75" i="2"/>
  <c r="P75" i="2" s="1"/>
  <c r="A75" i="2"/>
  <c r="O75" i="2" s="1"/>
  <c r="N74" i="2"/>
  <c r="M74" i="2"/>
  <c r="L74" i="2"/>
  <c r="K74" i="2"/>
  <c r="Y74" i="2" s="1"/>
  <c r="J74" i="2"/>
  <c r="X74" i="2" s="1"/>
  <c r="I74" i="2"/>
  <c r="W74" i="2" s="1"/>
  <c r="AB74" i="2" s="1"/>
  <c r="H74" i="2"/>
  <c r="V74" i="2" s="1"/>
  <c r="G74" i="2"/>
  <c r="U74" i="2" s="1"/>
  <c r="Z74" i="2" s="1"/>
  <c r="F74" i="2"/>
  <c r="T74" i="2" s="1"/>
  <c r="E74" i="2"/>
  <c r="AA74" i="2" s="1"/>
  <c r="D74" i="2"/>
  <c r="R74" i="2" s="1"/>
  <c r="C74" i="2"/>
  <c r="Q74" i="2" s="1"/>
  <c r="B74" i="2"/>
  <c r="P74" i="2" s="1"/>
  <c r="A74" i="2"/>
  <c r="O74" i="2" s="1"/>
  <c r="N73" i="2"/>
  <c r="M73" i="2"/>
  <c r="L73" i="2"/>
  <c r="K73" i="2"/>
  <c r="Y73" i="2" s="1"/>
  <c r="J73" i="2"/>
  <c r="X73" i="2" s="1"/>
  <c r="I73" i="2"/>
  <c r="W73" i="2" s="1"/>
  <c r="AB73" i="2" s="1"/>
  <c r="H73" i="2"/>
  <c r="V73" i="2" s="1"/>
  <c r="G73" i="2"/>
  <c r="U73" i="2" s="1"/>
  <c r="Z73" i="2" s="1"/>
  <c r="F73" i="2"/>
  <c r="T73" i="2" s="1"/>
  <c r="E73" i="2"/>
  <c r="AA73" i="2" s="1"/>
  <c r="D73" i="2"/>
  <c r="R73" i="2" s="1"/>
  <c r="C73" i="2"/>
  <c r="Q73" i="2" s="1"/>
  <c r="B73" i="2"/>
  <c r="P73" i="2" s="1"/>
  <c r="A73" i="2"/>
  <c r="O73" i="2" s="1"/>
  <c r="N72" i="2"/>
  <c r="M72" i="2"/>
  <c r="L72" i="2"/>
  <c r="K72" i="2"/>
  <c r="Y72" i="2" s="1"/>
  <c r="J72" i="2"/>
  <c r="X72" i="2" s="1"/>
  <c r="I72" i="2"/>
  <c r="W72" i="2" s="1"/>
  <c r="AB72" i="2" s="1"/>
  <c r="H72" i="2"/>
  <c r="V72" i="2" s="1"/>
  <c r="G72" i="2"/>
  <c r="U72" i="2" s="1"/>
  <c r="Z72" i="2" s="1"/>
  <c r="F72" i="2"/>
  <c r="T72" i="2" s="1"/>
  <c r="E72" i="2"/>
  <c r="AA72" i="2" s="1"/>
  <c r="D72" i="2"/>
  <c r="R72" i="2" s="1"/>
  <c r="C72" i="2"/>
  <c r="Q72" i="2" s="1"/>
  <c r="B72" i="2"/>
  <c r="P72" i="2" s="1"/>
  <c r="A72" i="2"/>
  <c r="O72" i="2" s="1"/>
  <c r="N71" i="2"/>
  <c r="M71" i="2"/>
  <c r="L71" i="2"/>
  <c r="K71" i="2"/>
  <c r="Y71" i="2" s="1"/>
  <c r="J71" i="2"/>
  <c r="X71" i="2" s="1"/>
  <c r="I71" i="2"/>
  <c r="W71" i="2" s="1"/>
  <c r="AB71" i="2" s="1"/>
  <c r="H71" i="2"/>
  <c r="V71" i="2" s="1"/>
  <c r="G71" i="2"/>
  <c r="U71" i="2" s="1"/>
  <c r="Z71" i="2" s="1"/>
  <c r="F71" i="2"/>
  <c r="T71" i="2" s="1"/>
  <c r="E71" i="2"/>
  <c r="AA71" i="2" s="1"/>
  <c r="D71" i="2"/>
  <c r="R71" i="2" s="1"/>
  <c r="C71" i="2"/>
  <c r="Q71" i="2" s="1"/>
  <c r="B71" i="2"/>
  <c r="P71" i="2" s="1"/>
  <c r="A71" i="2"/>
  <c r="O71" i="2" s="1"/>
  <c r="N70" i="2"/>
  <c r="M70" i="2"/>
  <c r="L70" i="2"/>
  <c r="K70" i="2"/>
  <c r="Y70" i="2" s="1"/>
  <c r="J70" i="2"/>
  <c r="X70" i="2" s="1"/>
  <c r="I70" i="2"/>
  <c r="W70" i="2" s="1"/>
  <c r="AB70" i="2" s="1"/>
  <c r="H70" i="2"/>
  <c r="V70" i="2" s="1"/>
  <c r="G70" i="2"/>
  <c r="U70" i="2" s="1"/>
  <c r="Z70" i="2" s="1"/>
  <c r="F70" i="2"/>
  <c r="T70" i="2" s="1"/>
  <c r="E70" i="2"/>
  <c r="AA70" i="2" s="1"/>
  <c r="D70" i="2"/>
  <c r="R70" i="2" s="1"/>
  <c r="C70" i="2"/>
  <c r="Q70" i="2" s="1"/>
  <c r="B70" i="2"/>
  <c r="P70" i="2" s="1"/>
  <c r="A70" i="2"/>
  <c r="O70" i="2" s="1"/>
  <c r="N69" i="2"/>
  <c r="M69" i="2"/>
  <c r="L69" i="2"/>
  <c r="K69" i="2"/>
  <c r="Y69" i="2" s="1"/>
  <c r="J69" i="2"/>
  <c r="X69" i="2" s="1"/>
  <c r="I69" i="2"/>
  <c r="W69" i="2" s="1"/>
  <c r="AB69" i="2" s="1"/>
  <c r="H69" i="2"/>
  <c r="V69" i="2" s="1"/>
  <c r="G69" i="2"/>
  <c r="U69" i="2" s="1"/>
  <c r="Z69" i="2" s="1"/>
  <c r="F69" i="2"/>
  <c r="T69" i="2" s="1"/>
  <c r="E69" i="2"/>
  <c r="AA69" i="2" s="1"/>
  <c r="D69" i="2"/>
  <c r="R69" i="2" s="1"/>
  <c r="C69" i="2"/>
  <c r="Q69" i="2" s="1"/>
  <c r="B69" i="2"/>
  <c r="P69" i="2" s="1"/>
  <c r="A69" i="2"/>
  <c r="O69" i="2" s="1"/>
  <c r="N68" i="2"/>
  <c r="M68" i="2"/>
  <c r="L68" i="2"/>
  <c r="K68" i="2"/>
  <c r="Y68" i="2" s="1"/>
  <c r="J68" i="2"/>
  <c r="X68" i="2" s="1"/>
  <c r="I68" i="2"/>
  <c r="W68" i="2" s="1"/>
  <c r="AB68" i="2" s="1"/>
  <c r="H68" i="2"/>
  <c r="V68" i="2" s="1"/>
  <c r="G68" i="2"/>
  <c r="U68" i="2" s="1"/>
  <c r="Z68" i="2" s="1"/>
  <c r="F68" i="2"/>
  <c r="T68" i="2" s="1"/>
  <c r="E68" i="2"/>
  <c r="AA68" i="2" s="1"/>
  <c r="D68" i="2"/>
  <c r="R68" i="2" s="1"/>
  <c r="C68" i="2"/>
  <c r="Q68" i="2" s="1"/>
  <c r="B68" i="2"/>
  <c r="P68" i="2" s="1"/>
  <c r="A68" i="2"/>
  <c r="O68" i="2" s="1"/>
  <c r="N67" i="2"/>
  <c r="M67" i="2"/>
  <c r="L67" i="2"/>
  <c r="K67" i="2"/>
  <c r="Y67" i="2" s="1"/>
  <c r="J67" i="2"/>
  <c r="X67" i="2" s="1"/>
  <c r="I67" i="2"/>
  <c r="W67" i="2" s="1"/>
  <c r="AB67" i="2" s="1"/>
  <c r="H67" i="2"/>
  <c r="V67" i="2" s="1"/>
  <c r="G67" i="2"/>
  <c r="U67" i="2" s="1"/>
  <c r="Z67" i="2" s="1"/>
  <c r="F67" i="2"/>
  <c r="T67" i="2" s="1"/>
  <c r="E67" i="2"/>
  <c r="AA67" i="2" s="1"/>
  <c r="D67" i="2"/>
  <c r="R67" i="2" s="1"/>
  <c r="C67" i="2"/>
  <c r="Q67" i="2" s="1"/>
  <c r="B67" i="2"/>
  <c r="P67" i="2" s="1"/>
  <c r="A67" i="2"/>
  <c r="O67" i="2" s="1"/>
  <c r="N66" i="2"/>
  <c r="M66" i="2"/>
  <c r="L66" i="2"/>
  <c r="K66" i="2"/>
  <c r="Y66" i="2" s="1"/>
  <c r="J66" i="2"/>
  <c r="X66" i="2" s="1"/>
  <c r="I66" i="2"/>
  <c r="W66" i="2" s="1"/>
  <c r="AB66" i="2" s="1"/>
  <c r="H66" i="2"/>
  <c r="V66" i="2" s="1"/>
  <c r="G66" i="2"/>
  <c r="U66" i="2" s="1"/>
  <c r="Z66" i="2" s="1"/>
  <c r="F66" i="2"/>
  <c r="T66" i="2" s="1"/>
  <c r="E66" i="2"/>
  <c r="AA66" i="2" s="1"/>
  <c r="D66" i="2"/>
  <c r="R66" i="2" s="1"/>
  <c r="C66" i="2"/>
  <c r="Q66" i="2" s="1"/>
  <c r="B66" i="2"/>
  <c r="P66" i="2" s="1"/>
  <c r="A66" i="2"/>
  <c r="O66" i="2" s="1"/>
  <c r="N65" i="2"/>
  <c r="M65" i="2"/>
  <c r="L65" i="2"/>
  <c r="K65" i="2"/>
  <c r="Y65" i="2" s="1"/>
  <c r="J65" i="2"/>
  <c r="X65" i="2" s="1"/>
  <c r="I65" i="2"/>
  <c r="W65" i="2" s="1"/>
  <c r="AB65" i="2" s="1"/>
  <c r="H65" i="2"/>
  <c r="G65" i="2"/>
  <c r="U65" i="2" s="1"/>
  <c r="Z65" i="2" s="1"/>
  <c r="F65" i="2"/>
  <c r="T65" i="2" s="1"/>
  <c r="E65" i="2"/>
  <c r="AA65" i="2" s="1"/>
  <c r="D65" i="2"/>
  <c r="R65" i="2" s="1"/>
  <c r="C65" i="2"/>
  <c r="Q65" i="2" s="1"/>
  <c r="B65" i="2"/>
  <c r="P65" i="2" s="1"/>
  <c r="A65" i="2"/>
  <c r="O65" i="2" s="1"/>
  <c r="N64" i="2"/>
  <c r="M64" i="2"/>
  <c r="L64" i="2"/>
  <c r="K64" i="2"/>
  <c r="Y64" i="2" s="1"/>
  <c r="J64" i="2"/>
  <c r="X64" i="2" s="1"/>
  <c r="I64" i="2"/>
  <c r="W64" i="2" s="1"/>
  <c r="AB64" i="2" s="1"/>
  <c r="H64" i="2"/>
  <c r="V64" i="2" s="1"/>
  <c r="G64" i="2"/>
  <c r="U64" i="2" s="1"/>
  <c r="Z64" i="2" s="1"/>
  <c r="F64" i="2"/>
  <c r="T64" i="2" s="1"/>
  <c r="E64" i="2"/>
  <c r="S64" i="2" s="1"/>
  <c r="D64" i="2"/>
  <c r="R64" i="2" s="1"/>
  <c r="C64" i="2"/>
  <c r="Q64" i="2" s="1"/>
  <c r="B64" i="2"/>
  <c r="P64" i="2" s="1"/>
  <c r="A64" i="2"/>
  <c r="O64" i="2" s="1"/>
  <c r="N63" i="2"/>
  <c r="M63" i="2"/>
  <c r="L63" i="2"/>
  <c r="K63" i="2"/>
  <c r="Y63" i="2" s="1"/>
  <c r="J63" i="2"/>
  <c r="I63" i="2"/>
  <c r="W63" i="2" s="1"/>
  <c r="AB63" i="2" s="1"/>
  <c r="H63" i="2"/>
  <c r="V63" i="2" s="1"/>
  <c r="G63" i="2"/>
  <c r="U63" i="2" s="1"/>
  <c r="Z63" i="2" s="1"/>
  <c r="F63" i="2"/>
  <c r="T63" i="2" s="1"/>
  <c r="E63" i="2"/>
  <c r="AA63" i="2" s="1"/>
  <c r="D63" i="2"/>
  <c r="R63" i="2" s="1"/>
  <c r="C63" i="2"/>
  <c r="Q63" i="2" s="1"/>
  <c r="B63" i="2"/>
  <c r="P63" i="2" s="1"/>
  <c r="A63" i="2"/>
  <c r="O63" i="2" s="1"/>
  <c r="N62" i="2"/>
  <c r="M62" i="2"/>
  <c r="L62" i="2"/>
  <c r="K62" i="2"/>
  <c r="J62" i="2"/>
  <c r="X62" i="2" s="1"/>
  <c r="I62" i="2"/>
  <c r="W62" i="2" s="1"/>
  <c r="AB62" i="2" s="1"/>
  <c r="H62" i="2"/>
  <c r="V62" i="2" s="1"/>
  <c r="G62" i="2"/>
  <c r="U62" i="2" s="1"/>
  <c r="Z62" i="2" s="1"/>
  <c r="F62" i="2"/>
  <c r="T62" i="2" s="1"/>
  <c r="E62" i="2"/>
  <c r="AA62" i="2" s="1"/>
  <c r="D62" i="2"/>
  <c r="R62" i="2" s="1"/>
  <c r="C62" i="2"/>
  <c r="Q62" i="2" s="1"/>
  <c r="B62" i="2"/>
  <c r="P62" i="2" s="1"/>
  <c r="A62" i="2"/>
  <c r="O62" i="2" s="1"/>
  <c r="N61" i="2"/>
  <c r="M61" i="2"/>
  <c r="L61" i="2"/>
  <c r="K61" i="2"/>
  <c r="Y61" i="2" s="1"/>
  <c r="J61" i="2"/>
  <c r="X61" i="2" s="1"/>
  <c r="I61" i="2"/>
  <c r="W61" i="2" s="1"/>
  <c r="AB61" i="2" s="1"/>
  <c r="H61" i="2"/>
  <c r="V61" i="2" s="1"/>
  <c r="G61" i="2"/>
  <c r="U61" i="2" s="1"/>
  <c r="Z61" i="2" s="1"/>
  <c r="F61" i="2"/>
  <c r="T61" i="2" s="1"/>
  <c r="E61" i="2"/>
  <c r="AA61" i="2" s="1"/>
  <c r="D61" i="2"/>
  <c r="R61" i="2" s="1"/>
  <c r="C61" i="2"/>
  <c r="Q61" i="2" s="1"/>
  <c r="B61" i="2"/>
  <c r="P61" i="2" s="1"/>
  <c r="A61" i="2"/>
  <c r="O61" i="2" s="1"/>
  <c r="N60" i="2"/>
  <c r="M60" i="2"/>
  <c r="L60" i="2"/>
  <c r="K60" i="2"/>
  <c r="Y60" i="2" s="1"/>
  <c r="J60" i="2"/>
  <c r="X60" i="2" s="1"/>
  <c r="I60" i="2"/>
  <c r="W60" i="2" s="1"/>
  <c r="AB60" i="2" s="1"/>
  <c r="H60" i="2"/>
  <c r="V60" i="2" s="1"/>
  <c r="G60" i="2"/>
  <c r="U60" i="2" s="1"/>
  <c r="Z60" i="2" s="1"/>
  <c r="F60" i="2"/>
  <c r="T60" i="2" s="1"/>
  <c r="E60" i="2"/>
  <c r="AA60" i="2" s="1"/>
  <c r="D60" i="2"/>
  <c r="R60" i="2" s="1"/>
  <c r="C60" i="2"/>
  <c r="Q60" i="2" s="1"/>
  <c r="B60" i="2"/>
  <c r="P60" i="2" s="1"/>
  <c r="A60" i="2"/>
  <c r="O60" i="2" s="1"/>
  <c r="N59" i="2"/>
  <c r="M59" i="2"/>
  <c r="L59" i="2"/>
  <c r="K59" i="2"/>
  <c r="Y59" i="2" s="1"/>
  <c r="J59" i="2"/>
  <c r="X59" i="2" s="1"/>
  <c r="I59" i="2"/>
  <c r="W59" i="2" s="1"/>
  <c r="AB59" i="2" s="1"/>
  <c r="H59" i="2"/>
  <c r="V59" i="2" s="1"/>
  <c r="G59" i="2"/>
  <c r="U59" i="2" s="1"/>
  <c r="Z59" i="2" s="1"/>
  <c r="F59" i="2"/>
  <c r="T59" i="2" s="1"/>
  <c r="E59" i="2"/>
  <c r="AA59" i="2" s="1"/>
  <c r="D59" i="2"/>
  <c r="R59" i="2" s="1"/>
  <c r="C59" i="2"/>
  <c r="Q59" i="2" s="1"/>
  <c r="B59" i="2"/>
  <c r="P59" i="2" s="1"/>
  <c r="A59" i="2"/>
  <c r="O59" i="2" s="1"/>
  <c r="N58" i="2"/>
  <c r="M58" i="2"/>
  <c r="L58" i="2"/>
  <c r="K58" i="2"/>
  <c r="Y58" i="2" s="1"/>
  <c r="J58" i="2"/>
  <c r="X58" i="2" s="1"/>
  <c r="I58" i="2"/>
  <c r="W58" i="2" s="1"/>
  <c r="AB58" i="2" s="1"/>
  <c r="H58" i="2"/>
  <c r="V58" i="2" s="1"/>
  <c r="G58" i="2"/>
  <c r="U58" i="2" s="1"/>
  <c r="Z58" i="2" s="1"/>
  <c r="F58" i="2"/>
  <c r="T58" i="2" s="1"/>
  <c r="E58" i="2"/>
  <c r="D58" i="2"/>
  <c r="R58" i="2" s="1"/>
  <c r="C58" i="2"/>
  <c r="Q58" i="2" s="1"/>
  <c r="B58" i="2"/>
  <c r="P58" i="2" s="1"/>
  <c r="A58" i="2"/>
  <c r="O58" i="2" s="1"/>
  <c r="N57" i="2"/>
  <c r="M57" i="2"/>
  <c r="L57" i="2"/>
  <c r="K57" i="2"/>
  <c r="Y57" i="2" s="1"/>
  <c r="J57" i="2"/>
  <c r="X57" i="2" s="1"/>
  <c r="I57" i="2"/>
  <c r="W57" i="2" s="1"/>
  <c r="AB57" i="2" s="1"/>
  <c r="H57" i="2"/>
  <c r="V57" i="2" s="1"/>
  <c r="G57" i="2"/>
  <c r="U57" i="2" s="1"/>
  <c r="Z57" i="2" s="1"/>
  <c r="F57" i="2"/>
  <c r="T57" i="2" s="1"/>
  <c r="E57" i="2"/>
  <c r="AA57" i="2" s="1"/>
  <c r="D57" i="2"/>
  <c r="R57" i="2" s="1"/>
  <c r="C57" i="2"/>
  <c r="Q57" i="2" s="1"/>
  <c r="B57" i="2"/>
  <c r="P57" i="2" s="1"/>
  <c r="A57" i="2"/>
  <c r="O57" i="2" s="1"/>
  <c r="N56" i="2"/>
  <c r="M56" i="2"/>
  <c r="L56" i="2"/>
  <c r="K56" i="2"/>
  <c r="Y56" i="2" s="1"/>
  <c r="J56" i="2"/>
  <c r="X56" i="2" s="1"/>
  <c r="I56" i="2"/>
  <c r="W56" i="2" s="1"/>
  <c r="AB56" i="2" s="1"/>
  <c r="H56" i="2"/>
  <c r="V56" i="2" s="1"/>
  <c r="G56" i="2"/>
  <c r="U56" i="2" s="1"/>
  <c r="Z56" i="2" s="1"/>
  <c r="F56" i="2"/>
  <c r="T56" i="2" s="1"/>
  <c r="E56" i="2"/>
  <c r="AA56" i="2" s="1"/>
  <c r="D56" i="2"/>
  <c r="R56" i="2" s="1"/>
  <c r="C56" i="2"/>
  <c r="Q56" i="2" s="1"/>
  <c r="B56" i="2"/>
  <c r="P56" i="2" s="1"/>
  <c r="A56" i="2"/>
  <c r="O56" i="2" s="1"/>
  <c r="N55" i="2"/>
  <c r="M55" i="2"/>
  <c r="L55" i="2"/>
  <c r="K55" i="2"/>
  <c r="Y55" i="2" s="1"/>
  <c r="J55" i="2"/>
  <c r="X55" i="2" s="1"/>
  <c r="I55" i="2"/>
  <c r="W55" i="2" s="1"/>
  <c r="AB55" i="2" s="1"/>
  <c r="H55" i="2"/>
  <c r="V55" i="2" s="1"/>
  <c r="G55" i="2"/>
  <c r="U55" i="2" s="1"/>
  <c r="Z55" i="2" s="1"/>
  <c r="F55" i="2"/>
  <c r="T55" i="2" s="1"/>
  <c r="E55" i="2"/>
  <c r="AA55" i="2" s="1"/>
  <c r="D55" i="2"/>
  <c r="R55" i="2" s="1"/>
  <c r="C55" i="2"/>
  <c r="Q55" i="2" s="1"/>
  <c r="B55" i="2"/>
  <c r="P55" i="2" s="1"/>
  <c r="A55" i="2"/>
  <c r="O55" i="2" s="1"/>
  <c r="N54" i="2"/>
  <c r="M54" i="2"/>
  <c r="L54" i="2"/>
  <c r="K54" i="2"/>
  <c r="Y54" i="2" s="1"/>
  <c r="J54" i="2"/>
  <c r="X54" i="2" s="1"/>
  <c r="I54" i="2"/>
  <c r="W54" i="2" s="1"/>
  <c r="AB54" i="2" s="1"/>
  <c r="H54" i="2"/>
  <c r="V54" i="2" s="1"/>
  <c r="G54" i="2"/>
  <c r="U54" i="2" s="1"/>
  <c r="Z54" i="2" s="1"/>
  <c r="F54" i="2"/>
  <c r="T54" i="2" s="1"/>
  <c r="E54" i="2"/>
  <c r="AA54" i="2" s="1"/>
  <c r="D54" i="2"/>
  <c r="R54" i="2" s="1"/>
  <c r="C54" i="2"/>
  <c r="Q54" i="2" s="1"/>
  <c r="B54" i="2"/>
  <c r="P54" i="2" s="1"/>
  <c r="A54" i="2"/>
  <c r="O54" i="2" s="1"/>
  <c r="N53" i="2"/>
  <c r="M53" i="2"/>
  <c r="L53" i="2"/>
  <c r="K53" i="2"/>
  <c r="Y53" i="2" s="1"/>
  <c r="J53" i="2"/>
  <c r="X53" i="2" s="1"/>
  <c r="I53" i="2"/>
  <c r="W53" i="2" s="1"/>
  <c r="AB53" i="2" s="1"/>
  <c r="H53" i="2"/>
  <c r="V53" i="2" s="1"/>
  <c r="G53" i="2"/>
  <c r="F53" i="2"/>
  <c r="T53" i="2" s="1"/>
  <c r="E53" i="2"/>
  <c r="AA53" i="2" s="1"/>
  <c r="D53" i="2"/>
  <c r="R53" i="2" s="1"/>
  <c r="C53" i="2"/>
  <c r="Q53" i="2" s="1"/>
  <c r="B53" i="2"/>
  <c r="P53" i="2" s="1"/>
  <c r="A53" i="2"/>
  <c r="O53" i="2" s="1"/>
  <c r="N52" i="2"/>
  <c r="M52" i="2"/>
  <c r="L52" i="2"/>
  <c r="K52" i="2"/>
  <c r="Y52" i="2" s="1"/>
  <c r="J52" i="2"/>
  <c r="X52" i="2" s="1"/>
  <c r="I52" i="2"/>
  <c r="W52" i="2" s="1"/>
  <c r="AB52" i="2" s="1"/>
  <c r="H52" i="2"/>
  <c r="V52" i="2" s="1"/>
  <c r="G52" i="2"/>
  <c r="U52" i="2" s="1"/>
  <c r="Z52" i="2" s="1"/>
  <c r="F52" i="2"/>
  <c r="T52" i="2" s="1"/>
  <c r="E52" i="2"/>
  <c r="S52" i="2" s="1"/>
  <c r="D52" i="2"/>
  <c r="R52" i="2" s="1"/>
  <c r="C52" i="2"/>
  <c r="Q52" i="2" s="1"/>
  <c r="B52" i="2"/>
  <c r="P52" i="2" s="1"/>
  <c r="A52" i="2"/>
  <c r="O52" i="2" s="1"/>
  <c r="N51" i="2"/>
  <c r="M51" i="2"/>
  <c r="L51" i="2"/>
  <c r="K51" i="2"/>
  <c r="Y51" i="2" s="1"/>
  <c r="J51" i="2"/>
  <c r="X51" i="2" s="1"/>
  <c r="I51" i="2"/>
  <c r="W51" i="2" s="1"/>
  <c r="AB51" i="2" s="1"/>
  <c r="H51" i="2"/>
  <c r="V51" i="2" s="1"/>
  <c r="G51" i="2"/>
  <c r="U51" i="2" s="1"/>
  <c r="Z51" i="2" s="1"/>
  <c r="F51" i="2"/>
  <c r="T51" i="2" s="1"/>
  <c r="E51" i="2"/>
  <c r="S51" i="2" s="1"/>
  <c r="D51" i="2"/>
  <c r="R51" i="2" s="1"/>
  <c r="C51" i="2"/>
  <c r="Q51" i="2" s="1"/>
  <c r="B51" i="2"/>
  <c r="P51" i="2" s="1"/>
  <c r="A51" i="2"/>
  <c r="O51" i="2" s="1"/>
  <c r="N50" i="2"/>
  <c r="M50" i="2"/>
  <c r="L50" i="2"/>
  <c r="K50" i="2"/>
  <c r="Y50" i="2" s="1"/>
  <c r="J50" i="2"/>
  <c r="X50" i="2" s="1"/>
  <c r="I50" i="2"/>
  <c r="W50" i="2" s="1"/>
  <c r="AB50" i="2" s="1"/>
  <c r="H50" i="2"/>
  <c r="V50" i="2" s="1"/>
  <c r="G50" i="2"/>
  <c r="U50" i="2" s="1"/>
  <c r="Z50" i="2" s="1"/>
  <c r="F50" i="2"/>
  <c r="T50" i="2" s="1"/>
  <c r="E50" i="2"/>
  <c r="AA50" i="2" s="1"/>
  <c r="D50" i="2"/>
  <c r="R50" i="2" s="1"/>
  <c r="C50" i="2"/>
  <c r="Q50" i="2" s="1"/>
  <c r="B50" i="2"/>
  <c r="P50" i="2" s="1"/>
  <c r="A50" i="2"/>
  <c r="O50" i="2" s="1"/>
  <c r="N49" i="2"/>
  <c r="M49" i="2"/>
  <c r="L49" i="2"/>
  <c r="K49" i="2"/>
  <c r="Y49" i="2" s="1"/>
  <c r="J49" i="2"/>
  <c r="X49" i="2" s="1"/>
  <c r="I49" i="2"/>
  <c r="W49" i="2" s="1"/>
  <c r="AB49" i="2" s="1"/>
  <c r="H49" i="2"/>
  <c r="V49" i="2" s="1"/>
  <c r="G49" i="2"/>
  <c r="U49" i="2" s="1"/>
  <c r="Z49" i="2" s="1"/>
  <c r="F49" i="2"/>
  <c r="T49" i="2" s="1"/>
  <c r="E49" i="2"/>
  <c r="D49" i="2"/>
  <c r="C49" i="2"/>
  <c r="Q49" i="2" s="1"/>
  <c r="B49" i="2"/>
  <c r="P49" i="2" s="1"/>
  <c r="A49" i="2"/>
  <c r="O49" i="2" s="1"/>
  <c r="N48" i="2"/>
  <c r="M48" i="2"/>
  <c r="L48" i="2"/>
  <c r="K48" i="2"/>
  <c r="Y48" i="2" s="1"/>
  <c r="J48" i="2"/>
  <c r="X48" i="2" s="1"/>
  <c r="I48" i="2"/>
  <c r="W48" i="2" s="1"/>
  <c r="AB48" i="2" s="1"/>
  <c r="H48" i="2"/>
  <c r="V48" i="2" s="1"/>
  <c r="G48" i="2"/>
  <c r="U48" i="2" s="1"/>
  <c r="Z48" i="2" s="1"/>
  <c r="F48" i="2"/>
  <c r="T48" i="2" s="1"/>
  <c r="E48" i="2"/>
  <c r="D48" i="2"/>
  <c r="R48" i="2" s="1"/>
  <c r="C48" i="2"/>
  <c r="Q48" i="2" s="1"/>
  <c r="B48" i="2"/>
  <c r="P48" i="2" s="1"/>
  <c r="A48" i="2"/>
  <c r="O48" i="2" s="1"/>
  <c r="N47" i="2"/>
  <c r="M47" i="2"/>
  <c r="L47" i="2"/>
  <c r="K47" i="2"/>
  <c r="Y47" i="2" s="1"/>
  <c r="J47" i="2"/>
  <c r="X47" i="2" s="1"/>
  <c r="I47" i="2"/>
  <c r="W47" i="2" s="1"/>
  <c r="AB47" i="2" s="1"/>
  <c r="H47" i="2"/>
  <c r="V47" i="2" s="1"/>
  <c r="G47" i="2"/>
  <c r="U47" i="2" s="1"/>
  <c r="Z47" i="2" s="1"/>
  <c r="F47" i="2"/>
  <c r="T47" i="2" s="1"/>
  <c r="E47" i="2"/>
  <c r="D47" i="2"/>
  <c r="R47" i="2" s="1"/>
  <c r="C47" i="2"/>
  <c r="Q47" i="2" s="1"/>
  <c r="B47" i="2"/>
  <c r="P47" i="2" s="1"/>
  <c r="A47" i="2"/>
  <c r="O47" i="2" s="1"/>
  <c r="N46" i="2"/>
  <c r="M46" i="2"/>
  <c r="L46" i="2"/>
  <c r="K46" i="2"/>
  <c r="Y46" i="2" s="1"/>
  <c r="J46" i="2"/>
  <c r="X46" i="2" s="1"/>
  <c r="I46" i="2"/>
  <c r="W46" i="2" s="1"/>
  <c r="AB46" i="2" s="1"/>
  <c r="H46" i="2"/>
  <c r="V46" i="2" s="1"/>
  <c r="G46" i="2"/>
  <c r="U46" i="2" s="1"/>
  <c r="Z46" i="2" s="1"/>
  <c r="F46" i="2"/>
  <c r="T46" i="2" s="1"/>
  <c r="E46" i="2"/>
  <c r="AA46" i="2" s="1"/>
  <c r="D46" i="2"/>
  <c r="R46" i="2" s="1"/>
  <c r="C46" i="2"/>
  <c r="Q46" i="2" s="1"/>
  <c r="B46" i="2"/>
  <c r="P46" i="2" s="1"/>
  <c r="A46" i="2"/>
  <c r="O46" i="2" s="1"/>
  <c r="N45" i="2"/>
  <c r="M45" i="2"/>
  <c r="L45" i="2"/>
  <c r="K45" i="2"/>
  <c r="Y45" i="2" s="1"/>
  <c r="J45" i="2"/>
  <c r="X45" i="2" s="1"/>
  <c r="I45" i="2"/>
  <c r="W45" i="2" s="1"/>
  <c r="AB45" i="2" s="1"/>
  <c r="H45" i="2"/>
  <c r="V45" i="2" s="1"/>
  <c r="G45" i="2"/>
  <c r="U45" i="2" s="1"/>
  <c r="Z45" i="2" s="1"/>
  <c r="F45" i="2"/>
  <c r="T45" i="2" s="1"/>
  <c r="E45" i="2"/>
  <c r="AA45" i="2" s="1"/>
  <c r="D45" i="2"/>
  <c r="R45" i="2" s="1"/>
  <c r="C45" i="2"/>
  <c r="Q45" i="2" s="1"/>
  <c r="B45" i="2"/>
  <c r="P45" i="2" s="1"/>
  <c r="A45" i="2"/>
  <c r="O45" i="2" s="1"/>
  <c r="N44" i="2"/>
  <c r="M44" i="2"/>
  <c r="L44" i="2"/>
  <c r="K44" i="2"/>
  <c r="Y44" i="2" s="1"/>
  <c r="J44" i="2"/>
  <c r="X44" i="2" s="1"/>
  <c r="I44" i="2"/>
  <c r="W44" i="2" s="1"/>
  <c r="AB44" i="2" s="1"/>
  <c r="H44" i="2"/>
  <c r="V44" i="2" s="1"/>
  <c r="G44" i="2"/>
  <c r="U44" i="2" s="1"/>
  <c r="Z44" i="2" s="1"/>
  <c r="F44" i="2"/>
  <c r="T44" i="2" s="1"/>
  <c r="E44" i="2"/>
  <c r="AA44" i="2" s="1"/>
  <c r="D44" i="2"/>
  <c r="R44" i="2" s="1"/>
  <c r="C44" i="2"/>
  <c r="Q44" i="2" s="1"/>
  <c r="B44" i="2"/>
  <c r="P44" i="2" s="1"/>
  <c r="A44" i="2"/>
  <c r="O44" i="2" s="1"/>
  <c r="N43" i="2"/>
  <c r="M43" i="2"/>
  <c r="L43" i="2"/>
  <c r="K43" i="2"/>
  <c r="Y43" i="2" s="1"/>
  <c r="J43" i="2"/>
  <c r="X43" i="2" s="1"/>
  <c r="I43" i="2"/>
  <c r="W43" i="2" s="1"/>
  <c r="AB43" i="2" s="1"/>
  <c r="H43" i="2"/>
  <c r="V43" i="2" s="1"/>
  <c r="G43" i="2"/>
  <c r="U43" i="2" s="1"/>
  <c r="Z43" i="2" s="1"/>
  <c r="F43" i="2"/>
  <c r="T43" i="2" s="1"/>
  <c r="E43" i="2"/>
  <c r="AA43" i="2" s="1"/>
  <c r="D43" i="2"/>
  <c r="R43" i="2" s="1"/>
  <c r="C43" i="2"/>
  <c r="Q43" i="2" s="1"/>
  <c r="B43" i="2"/>
  <c r="P43" i="2" s="1"/>
  <c r="A43" i="2"/>
  <c r="O43" i="2" s="1"/>
  <c r="N42" i="2"/>
  <c r="M42" i="2"/>
  <c r="L42" i="2"/>
  <c r="K42" i="2"/>
  <c r="Y42" i="2" s="1"/>
  <c r="J42" i="2"/>
  <c r="X42" i="2" s="1"/>
  <c r="I42" i="2"/>
  <c r="W42" i="2" s="1"/>
  <c r="AB42" i="2" s="1"/>
  <c r="H42" i="2"/>
  <c r="V42" i="2" s="1"/>
  <c r="G42" i="2"/>
  <c r="U42" i="2" s="1"/>
  <c r="Z42" i="2" s="1"/>
  <c r="F42" i="2"/>
  <c r="T42" i="2" s="1"/>
  <c r="E42" i="2"/>
  <c r="AA42" i="2" s="1"/>
  <c r="D42" i="2"/>
  <c r="R42" i="2" s="1"/>
  <c r="C42" i="2"/>
  <c r="Q42" i="2" s="1"/>
  <c r="B42" i="2"/>
  <c r="P42" i="2" s="1"/>
  <c r="A42" i="2"/>
  <c r="O42" i="2" s="1"/>
  <c r="N41" i="2"/>
  <c r="M41" i="2"/>
  <c r="L41" i="2"/>
  <c r="K41" i="2"/>
  <c r="Y41" i="2" s="1"/>
  <c r="J41" i="2"/>
  <c r="X41" i="2" s="1"/>
  <c r="I41" i="2"/>
  <c r="W41" i="2" s="1"/>
  <c r="AB41" i="2" s="1"/>
  <c r="H41" i="2"/>
  <c r="V41" i="2" s="1"/>
  <c r="G41" i="2"/>
  <c r="U41" i="2" s="1"/>
  <c r="Z41" i="2" s="1"/>
  <c r="F41" i="2"/>
  <c r="T41" i="2" s="1"/>
  <c r="E41" i="2"/>
  <c r="S41" i="2" s="1"/>
  <c r="D41" i="2"/>
  <c r="R41" i="2" s="1"/>
  <c r="C41" i="2"/>
  <c r="Q41" i="2" s="1"/>
  <c r="B41" i="2"/>
  <c r="P41" i="2" s="1"/>
  <c r="A41" i="2"/>
  <c r="O41" i="2" s="1"/>
  <c r="N40" i="2"/>
  <c r="M40" i="2"/>
  <c r="L40" i="2"/>
  <c r="K40" i="2"/>
  <c r="Y40" i="2" s="1"/>
  <c r="J40" i="2"/>
  <c r="X40" i="2" s="1"/>
  <c r="I40" i="2"/>
  <c r="W40" i="2" s="1"/>
  <c r="AB40" i="2" s="1"/>
  <c r="H40" i="2"/>
  <c r="V40" i="2" s="1"/>
  <c r="G40" i="2"/>
  <c r="U40" i="2" s="1"/>
  <c r="Z40" i="2" s="1"/>
  <c r="F40" i="2"/>
  <c r="T40" i="2" s="1"/>
  <c r="E40" i="2"/>
  <c r="AA40" i="2" s="1"/>
  <c r="D40" i="2"/>
  <c r="R40" i="2" s="1"/>
  <c r="C40" i="2"/>
  <c r="Q40" i="2" s="1"/>
  <c r="B40" i="2"/>
  <c r="P40" i="2" s="1"/>
  <c r="A40" i="2"/>
  <c r="O40" i="2" s="1"/>
  <c r="N39" i="2"/>
  <c r="M39" i="2"/>
  <c r="L39" i="2"/>
  <c r="K39" i="2"/>
  <c r="Y39" i="2" s="1"/>
  <c r="J39" i="2"/>
  <c r="X39" i="2" s="1"/>
  <c r="I39" i="2"/>
  <c r="W39" i="2" s="1"/>
  <c r="AB39" i="2" s="1"/>
  <c r="H39" i="2"/>
  <c r="V39" i="2" s="1"/>
  <c r="G39" i="2"/>
  <c r="U39" i="2" s="1"/>
  <c r="Z39" i="2" s="1"/>
  <c r="F39" i="2"/>
  <c r="T39" i="2" s="1"/>
  <c r="E39" i="2"/>
  <c r="AA39" i="2" s="1"/>
  <c r="D39" i="2"/>
  <c r="R39" i="2" s="1"/>
  <c r="C39" i="2"/>
  <c r="Q39" i="2" s="1"/>
  <c r="B39" i="2"/>
  <c r="P39" i="2" s="1"/>
  <c r="A39" i="2"/>
  <c r="O39" i="2" s="1"/>
  <c r="N38" i="2"/>
  <c r="M38" i="2"/>
  <c r="L38" i="2"/>
  <c r="K38" i="2"/>
  <c r="Y38" i="2" s="1"/>
  <c r="J38" i="2"/>
  <c r="X38" i="2" s="1"/>
  <c r="I38" i="2"/>
  <c r="W38" i="2" s="1"/>
  <c r="AB38" i="2" s="1"/>
  <c r="H38" i="2"/>
  <c r="V38" i="2" s="1"/>
  <c r="G38" i="2"/>
  <c r="U38" i="2" s="1"/>
  <c r="Z38" i="2" s="1"/>
  <c r="F38" i="2"/>
  <c r="T38" i="2" s="1"/>
  <c r="E38" i="2"/>
  <c r="AA38" i="2" s="1"/>
  <c r="D38" i="2"/>
  <c r="R38" i="2" s="1"/>
  <c r="C38" i="2"/>
  <c r="Q38" i="2" s="1"/>
  <c r="B38" i="2"/>
  <c r="P38" i="2" s="1"/>
  <c r="A38" i="2"/>
  <c r="O38" i="2" s="1"/>
  <c r="N37" i="2"/>
  <c r="M37" i="2"/>
  <c r="L37" i="2"/>
  <c r="K37" i="2"/>
  <c r="Y37" i="2" s="1"/>
  <c r="J37" i="2"/>
  <c r="X37" i="2" s="1"/>
  <c r="I37" i="2"/>
  <c r="W37" i="2" s="1"/>
  <c r="AB37" i="2" s="1"/>
  <c r="H37" i="2"/>
  <c r="V37" i="2" s="1"/>
  <c r="G37" i="2"/>
  <c r="U37" i="2" s="1"/>
  <c r="Z37" i="2" s="1"/>
  <c r="F37" i="2"/>
  <c r="T37" i="2" s="1"/>
  <c r="E37" i="2"/>
  <c r="AA37" i="2" s="1"/>
  <c r="D37" i="2"/>
  <c r="R37" i="2" s="1"/>
  <c r="C37" i="2"/>
  <c r="Q37" i="2" s="1"/>
  <c r="B37" i="2"/>
  <c r="P37" i="2" s="1"/>
  <c r="A37" i="2"/>
  <c r="O37" i="2" s="1"/>
  <c r="N36" i="2"/>
  <c r="M36" i="2"/>
  <c r="L36" i="2"/>
  <c r="K36" i="2"/>
  <c r="Y36" i="2" s="1"/>
  <c r="J36" i="2"/>
  <c r="X36" i="2" s="1"/>
  <c r="I36" i="2"/>
  <c r="W36" i="2" s="1"/>
  <c r="AB36" i="2" s="1"/>
  <c r="H36" i="2"/>
  <c r="V36" i="2" s="1"/>
  <c r="G36" i="2"/>
  <c r="U36" i="2" s="1"/>
  <c r="Z36" i="2" s="1"/>
  <c r="F36" i="2"/>
  <c r="T36" i="2" s="1"/>
  <c r="E36" i="2"/>
  <c r="AA36" i="2" s="1"/>
  <c r="D36" i="2"/>
  <c r="R36" i="2" s="1"/>
  <c r="C36" i="2"/>
  <c r="B36" i="2"/>
  <c r="P36" i="2" s="1"/>
  <c r="A36" i="2"/>
  <c r="O36" i="2" s="1"/>
  <c r="N35" i="2"/>
  <c r="M35" i="2"/>
  <c r="L35" i="2"/>
  <c r="K35" i="2"/>
  <c r="Y35" i="2" s="1"/>
  <c r="J35" i="2"/>
  <c r="X35" i="2" s="1"/>
  <c r="I35" i="2"/>
  <c r="W35" i="2" s="1"/>
  <c r="AB35" i="2" s="1"/>
  <c r="H35" i="2"/>
  <c r="G35" i="2"/>
  <c r="U35" i="2" s="1"/>
  <c r="Z35" i="2" s="1"/>
  <c r="F35" i="2"/>
  <c r="T35" i="2" s="1"/>
  <c r="E35" i="2"/>
  <c r="AA35" i="2" s="1"/>
  <c r="D35" i="2"/>
  <c r="R35" i="2" s="1"/>
  <c r="C35" i="2"/>
  <c r="Q35" i="2" s="1"/>
  <c r="B35" i="2"/>
  <c r="P35" i="2" s="1"/>
  <c r="A35" i="2"/>
  <c r="O35" i="2" s="1"/>
  <c r="N34" i="2"/>
  <c r="M34" i="2"/>
  <c r="L34" i="2"/>
  <c r="K34" i="2"/>
  <c r="Y34" i="2" s="1"/>
  <c r="J34" i="2"/>
  <c r="X34" i="2" s="1"/>
  <c r="I34" i="2"/>
  <c r="W34" i="2" s="1"/>
  <c r="AB34" i="2" s="1"/>
  <c r="H34" i="2"/>
  <c r="V34" i="2" s="1"/>
  <c r="G34" i="2"/>
  <c r="U34" i="2" s="1"/>
  <c r="Z34" i="2" s="1"/>
  <c r="F34" i="2"/>
  <c r="T34" i="2" s="1"/>
  <c r="E34" i="2"/>
  <c r="AA34" i="2" s="1"/>
  <c r="D34" i="2"/>
  <c r="R34" i="2" s="1"/>
  <c r="C34" i="2"/>
  <c r="Q34" i="2" s="1"/>
  <c r="B34" i="2"/>
  <c r="P34" i="2" s="1"/>
  <c r="A34" i="2"/>
  <c r="O34" i="2" s="1"/>
  <c r="N33" i="2"/>
  <c r="M33" i="2"/>
  <c r="L33" i="2"/>
  <c r="K33" i="2"/>
  <c r="Y33" i="2" s="1"/>
  <c r="J33" i="2"/>
  <c r="X33" i="2" s="1"/>
  <c r="I33" i="2"/>
  <c r="W33" i="2" s="1"/>
  <c r="AB33" i="2" s="1"/>
  <c r="H33" i="2"/>
  <c r="V33" i="2" s="1"/>
  <c r="G33" i="2"/>
  <c r="U33" i="2" s="1"/>
  <c r="Z33" i="2" s="1"/>
  <c r="F33" i="2"/>
  <c r="T33" i="2" s="1"/>
  <c r="E33" i="2"/>
  <c r="AA33" i="2" s="1"/>
  <c r="D33" i="2"/>
  <c r="R33" i="2" s="1"/>
  <c r="C33" i="2"/>
  <c r="Q33" i="2" s="1"/>
  <c r="B33" i="2"/>
  <c r="P33" i="2" s="1"/>
  <c r="A33" i="2"/>
  <c r="O33" i="2" s="1"/>
  <c r="N32" i="2"/>
  <c r="M32" i="2"/>
  <c r="L32" i="2"/>
  <c r="K32" i="2"/>
  <c r="Y32" i="2" s="1"/>
  <c r="J32" i="2"/>
  <c r="X32" i="2" s="1"/>
  <c r="I32" i="2"/>
  <c r="W32" i="2" s="1"/>
  <c r="AB32" i="2" s="1"/>
  <c r="H32" i="2"/>
  <c r="V32" i="2" s="1"/>
  <c r="G32" i="2"/>
  <c r="U32" i="2" s="1"/>
  <c r="Z32" i="2" s="1"/>
  <c r="F32" i="2"/>
  <c r="T32" i="2" s="1"/>
  <c r="E32" i="2"/>
  <c r="AA32" i="2" s="1"/>
  <c r="D32" i="2"/>
  <c r="R32" i="2" s="1"/>
  <c r="C32" i="2"/>
  <c r="Q32" i="2" s="1"/>
  <c r="B32" i="2"/>
  <c r="P32" i="2" s="1"/>
  <c r="A32" i="2"/>
  <c r="O32" i="2" s="1"/>
  <c r="N31" i="2"/>
  <c r="M31" i="2"/>
  <c r="L31" i="2"/>
  <c r="K31" i="2"/>
  <c r="Y31" i="2" s="1"/>
  <c r="J31" i="2"/>
  <c r="X31" i="2" s="1"/>
  <c r="I31" i="2"/>
  <c r="W31" i="2" s="1"/>
  <c r="AB31" i="2" s="1"/>
  <c r="H31" i="2"/>
  <c r="V31" i="2" s="1"/>
  <c r="G31" i="2"/>
  <c r="U31" i="2" s="1"/>
  <c r="Z31" i="2" s="1"/>
  <c r="F31" i="2"/>
  <c r="T31" i="2" s="1"/>
  <c r="E31" i="2"/>
  <c r="AA31" i="2" s="1"/>
  <c r="D31" i="2"/>
  <c r="R31" i="2" s="1"/>
  <c r="C31" i="2"/>
  <c r="Q31" i="2" s="1"/>
  <c r="B31" i="2"/>
  <c r="P31" i="2" s="1"/>
  <c r="A31" i="2"/>
  <c r="O31" i="2" s="1"/>
  <c r="N30" i="2"/>
  <c r="M30" i="2"/>
  <c r="L30" i="2"/>
  <c r="K30" i="2"/>
  <c r="Y30" i="2" s="1"/>
  <c r="J30" i="2"/>
  <c r="X30" i="2" s="1"/>
  <c r="I30" i="2"/>
  <c r="W30" i="2" s="1"/>
  <c r="AB30" i="2" s="1"/>
  <c r="H30" i="2"/>
  <c r="V30" i="2" s="1"/>
  <c r="G30" i="2"/>
  <c r="U30" i="2" s="1"/>
  <c r="Z30" i="2" s="1"/>
  <c r="F30" i="2"/>
  <c r="T30" i="2" s="1"/>
  <c r="E30" i="2"/>
  <c r="S30" i="2" s="1"/>
  <c r="D30" i="2"/>
  <c r="R30" i="2" s="1"/>
  <c r="C30" i="2"/>
  <c r="Q30" i="2" s="1"/>
  <c r="B30" i="2"/>
  <c r="A30" i="2"/>
  <c r="O30" i="2" s="1"/>
  <c r="N29" i="2"/>
  <c r="M29" i="2"/>
  <c r="L29" i="2"/>
  <c r="K29" i="2"/>
  <c r="Y29" i="2" s="1"/>
  <c r="J29" i="2"/>
  <c r="X29" i="2" s="1"/>
  <c r="I29" i="2"/>
  <c r="W29" i="2" s="1"/>
  <c r="AB29" i="2" s="1"/>
  <c r="H29" i="2"/>
  <c r="V29" i="2" s="1"/>
  <c r="G29" i="2"/>
  <c r="U29" i="2" s="1"/>
  <c r="Z29" i="2" s="1"/>
  <c r="F29" i="2"/>
  <c r="T29" i="2" s="1"/>
  <c r="E29" i="2"/>
  <c r="AA29" i="2" s="1"/>
  <c r="D29" i="2"/>
  <c r="R29" i="2" s="1"/>
  <c r="C29" i="2"/>
  <c r="Q29" i="2" s="1"/>
  <c r="B29" i="2"/>
  <c r="P29" i="2" s="1"/>
  <c r="A29" i="2"/>
  <c r="O29" i="2" s="1"/>
  <c r="N28" i="2"/>
  <c r="M28" i="2"/>
  <c r="L28" i="2"/>
  <c r="K28" i="2"/>
  <c r="Y28" i="2" s="1"/>
  <c r="J28" i="2"/>
  <c r="X28" i="2" s="1"/>
  <c r="I28" i="2"/>
  <c r="W28" i="2" s="1"/>
  <c r="AB28" i="2" s="1"/>
  <c r="H28" i="2"/>
  <c r="V28" i="2" s="1"/>
  <c r="G28" i="2"/>
  <c r="U28" i="2" s="1"/>
  <c r="Z28" i="2" s="1"/>
  <c r="F28" i="2"/>
  <c r="T28" i="2" s="1"/>
  <c r="E28" i="2"/>
  <c r="AA28" i="2" s="1"/>
  <c r="D28" i="2"/>
  <c r="R28" i="2" s="1"/>
  <c r="C28" i="2"/>
  <c r="Q28" i="2" s="1"/>
  <c r="B28" i="2"/>
  <c r="P28" i="2" s="1"/>
  <c r="A28" i="2"/>
  <c r="O28" i="2" s="1"/>
  <c r="N27" i="2"/>
  <c r="M27" i="2"/>
  <c r="L27" i="2"/>
  <c r="K27" i="2"/>
  <c r="Y27" i="2" s="1"/>
  <c r="J27" i="2"/>
  <c r="X27" i="2" s="1"/>
  <c r="I27" i="2"/>
  <c r="W27" i="2" s="1"/>
  <c r="AB27" i="2" s="1"/>
  <c r="H27" i="2"/>
  <c r="V27" i="2" s="1"/>
  <c r="G27" i="2"/>
  <c r="U27" i="2" s="1"/>
  <c r="Z27" i="2" s="1"/>
  <c r="F27" i="2"/>
  <c r="T27" i="2" s="1"/>
  <c r="E27" i="2"/>
  <c r="AA27" i="2" s="1"/>
  <c r="D27" i="2"/>
  <c r="R27" i="2" s="1"/>
  <c r="C27" i="2"/>
  <c r="Q27" i="2" s="1"/>
  <c r="B27" i="2"/>
  <c r="P27" i="2" s="1"/>
  <c r="A27" i="2"/>
  <c r="O27" i="2" s="1"/>
  <c r="N26" i="2"/>
  <c r="M26" i="2"/>
  <c r="L26" i="2"/>
  <c r="K26" i="2"/>
  <c r="Y26" i="2" s="1"/>
  <c r="J26" i="2"/>
  <c r="X26" i="2" s="1"/>
  <c r="I26" i="2"/>
  <c r="W26" i="2" s="1"/>
  <c r="AB26" i="2" s="1"/>
  <c r="H26" i="2"/>
  <c r="V26" i="2" s="1"/>
  <c r="G26" i="2"/>
  <c r="U26" i="2" s="1"/>
  <c r="Z26" i="2" s="1"/>
  <c r="F26" i="2"/>
  <c r="T26" i="2" s="1"/>
  <c r="E26" i="2"/>
  <c r="AA26" i="2" s="1"/>
  <c r="D26" i="2"/>
  <c r="R26" i="2" s="1"/>
  <c r="C26" i="2"/>
  <c r="Q26" i="2" s="1"/>
  <c r="B26" i="2"/>
  <c r="P26" i="2" s="1"/>
  <c r="A26" i="2"/>
  <c r="O26" i="2" s="1"/>
  <c r="N25" i="2"/>
  <c r="M25" i="2"/>
  <c r="L25" i="2"/>
  <c r="K25" i="2"/>
  <c r="Y25" i="2" s="1"/>
  <c r="J25" i="2"/>
  <c r="X25" i="2" s="1"/>
  <c r="I25" i="2"/>
  <c r="W25" i="2" s="1"/>
  <c r="AB25" i="2" s="1"/>
  <c r="H25" i="2"/>
  <c r="V25" i="2" s="1"/>
  <c r="G25" i="2"/>
  <c r="U25" i="2" s="1"/>
  <c r="Z25" i="2" s="1"/>
  <c r="F25" i="2"/>
  <c r="T25" i="2" s="1"/>
  <c r="E25" i="2"/>
  <c r="AA25" i="2" s="1"/>
  <c r="D25" i="2"/>
  <c r="R25" i="2" s="1"/>
  <c r="C25" i="2"/>
  <c r="Q25" i="2" s="1"/>
  <c r="B25" i="2"/>
  <c r="P25" i="2" s="1"/>
  <c r="A25" i="2"/>
  <c r="O25" i="2" s="1"/>
  <c r="N24" i="2"/>
  <c r="M24" i="2"/>
  <c r="L24" i="2"/>
  <c r="K24" i="2"/>
  <c r="Y24" i="2" s="1"/>
  <c r="J24" i="2"/>
  <c r="X24" i="2" s="1"/>
  <c r="I24" i="2"/>
  <c r="W24" i="2" s="1"/>
  <c r="AB24" i="2" s="1"/>
  <c r="H24" i="2"/>
  <c r="V24" i="2" s="1"/>
  <c r="G24" i="2"/>
  <c r="U24" i="2" s="1"/>
  <c r="Z24" i="2" s="1"/>
  <c r="F24" i="2"/>
  <c r="E24" i="2"/>
  <c r="AA24" i="2" s="1"/>
  <c r="D24" i="2"/>
  <c r="R24" i="2" s="1"/>
  <c r="C24" i="2"/>
  <c r="Q24" i="2" s="1"/>
  <c r="B24" i="2"/>
  <c r="P24" i="2" s="1"/>
  <c r="A24" i="2"/>
  <c r="O24" i="2" s="1"/>
  <c r="N23" i="2"/>
  <c r="M23" i="2"/>
  <c r="L23" i="2"/>
  <c r="K23" i="2"/>
  <c r="Y23" i="2" s="1"/>
  <c r="J23" i="2"/>
  <c r="X23" i="2" s="1"/>
  <c r="I23" i="2"/>
  <c r="W23" i="2" s="1"/>
  <c r="AB23" i="2" s="1"/>
  <c r="H23" i="2"/>
  <c r="V23" i="2" s="1"/>
  <c r="G23" i="2"/>
  <c r="U23" i="2" s="1"/>
  <c r="Z23" i="2" s="1"/>
  <c r="F23" i="2"/>
  <c r="T23" i="2" s="1"/>
  <c r="E23" i="2"/>
  <c r="AA23" i="2" s="1"/>
  <c r="D23" i="2"/>
  <c r="R23" i="2" s="1"/>
  <c r="C23" i="2"/>
  <c r="Q23" i="2" s="1"/>
  <c r="B23" i="2"/>
  <c r="P23" i="2" s="1"/>
  <c r="A23" i="2"/>
  <c r="O23" i="2" s="1"/>
  <c r="N22" i="2"/>
  <c r="M22" i="2"/>
  <c r="L22" i="2"/>
  <c r="K22" i="2"/>
  <c r="Y22" i="2" s="1"/>
  <c r="J22" i="2"/>
  <c r="X22" i="2" s="1"/>
  <c r="I22" i="2"/>
  <c r="W22" i="2" s="1"/>
  <c r="AB22" i="2" s="1"/>
  <c r="H22" i="2"/>
  <c r="V22" i="2" s="1"/>
  <c r="G22" i="2"/>
  <c r="U22" i="2" s="1"/>
  <c r="Z22" i="2" s="1"/>
  <c r="F22" i="2"/>
  <c r="T22" i="2" s="1"/>
  <c r="E22" i="2"/>
  <c r="D22" i="2"/>
  <c r="R22" i="2" s="1"/>
  <c r="C22" i="2"/>
  <c r="Q22" i="2" s="1"/>
  <c r="B22" i="2"/>
  <c r="P22" i="2" s="1"/>
  <c r="A22" i="2"/>
  <c r="O22" i="2" s="1"/>
  <c r="N21" i="2"/>
  <c r="M21" i="2"/>
  <c r="L21" i="2"/>
  <c r="K21" i="2"/>
  <c r="Y21" i="2" s="1"/>
  <c r="J21" i="2"/>
  <c r="X21" i="2" s="1"/>
  <c r="I21" i="2"/>
  <c r="W21" i="2" s="1"/>
  <c r="AB21" i="2" s="1"/>
  <c r="H21" i="2"/>
  <c r="V21" i="2" s="1"/>
  <c r="G21" i="2"/>
  <c r="U21" i="2" s="1"/>
  <c r="Z21" i="2" s="1"/>
  <c r="F21" i="2"/>
  <c r="T21" i="2" s="1"/>
  <c r="E21" i="2"/>
  <c r="AA21" i="2" s="1"/>
  <c r="D21" i="2"/>
  <c r="R21" i="2" s="1"/>
  <c r="C21" i="2"/>
  <c r="Q21" i="2" s="1"/>
  <c r="B21" i="2"/>
  <c r="P21" i="2" s="1"/>
  <c r="A21" i="2"/>
  <c r="O21" i="2" s="1"/>
  <c r="N20" i="2"/>
  <c r="M20" i="2"/>
  <c r="L20" i="2"/>
  <c r="K20" i="2"/>
  <c r="Y20" i="2" s="1"/>
  <c r="J20" i="2"/>
  <c r="X20" i="2" s="1"/>
  <c r="I20" i="2"/>
  <c r="W20" i="2" s="1"/>
  <c r="AB20" i="2" s="1"/>
  <c r="H20" i="2"/>
  <c r="V20" i="2" s="1"/>
  <c r="G20" i="2"/>
  <c r="U20" i="2" s="1"/>
  <c r="Z20" i="2" s="1"/>
  <c r="F20" i="2"/>
  <c r="T20" i="2" s="1"/>
  <c r="E20" i="2"/>
  <c r="AA20" i="2" s="1"/>
  <c r="D20" i="2"/>
  <c r="R20" i="2" s="1"/>
  <c r="C20" i="2"/>
  <c r="Q20" i="2" s="1"/>
  <c r="B20" i="2"/>
  <c r="P20" i="2" s="1"/>
  <c r="A20" i="2"/>
  <c r="O20" i="2" s="1"/>
  <c r="N19" i="2"/>
  <c r="M19" i="2"/>
  <c r="L19" i="2"/>
  <c r="K19" i="2"/>
  <c r="Y19" i="2" s="1"/>
  <c r="J19" i="2"/>
  <c r="X19" i="2" s="1"/>
  <c r="I19" i="2"/>
  <c r="W19" i="2" s="1"/>
  <c r="AB19" i="2" s="1"/>
  <c r="H19" i="2"/>
  <c r="V19" i="2" s="1"/>
  <c r="G19" i="2"/>
  <c r="U19" i="2" s="1"/>
  <c r="Z19" i="2" s="1"/>
  <c r="F19" i="2"/>
  <c r="T19" i="2" s="1"/>
  <c r="E19" i="2"/>
  <c r="AA19" i="2" s="1"/>
  <c r="D19" i="2"/>
  <c r="R19" i="2" s="1"/>
  <c r="C19" i="2"/>
  <c r="Q19" i="2" s="1"/>
  <c r="B19" i="2"/>
  <c r="P19" i="2" s="1"/>
  <c r="A19" i="2"/>
  <c r="N18" i="2"/>
  <c r="M18" i="2"/>
  <c r="L18" i="2"/>
  <c r="K18" i="2"/>
  <c r="Y18" i="2" s="1"/>
  <c r="J18" i="2"/>
  <c r="X18" i="2" s="1"/>
  <c r="I18" i="2"/>
  <c r="W18" i="2" s="1"/>
  <c r="AB18" i="2" s="1"/>
  <c r="H18" i="2"/>
  <c r="V18" i="2" s="1"/>
  <c r="G18" i="2"/>
  <c r="U18" i="2" s="1"/>
  <c r="Z18" i="2" s="1"/>
  <c r="F18" i="2"/>
  <c r="T18" i="2" s="1"/>
  <c r="E18" i="2"/>
  <c r="S18" i="2" s="1"/>
  <c r="D18" i="2"/>
  <c r="R18" i="2" s="1"/>
  <c r="C18" i="2"/>
  <c r="Q18" i="2" s="1"/>
  <c r="B18" i="2"/>
  <c r="P18" i="2" s="1"/>
  <c r="A18" i="2"/>
  <c r="O18" i="2" s="1"/>
  <c r="N17" i="2"/>
  <c r="M17" i="2"/>
  <c r="L17" i="2"/>
  <c r="K17" i="2"/>
  <c r="Y17" i="2" s="1"/>
  <c r="J17" i="2"/>
  <c r="X17" i="2" s="1"/>
  <c r="I17" i="2"/>
  <c r="W17" i="2" s="1"/>
  <c r="AB17" i="2" s="1"/>
  <c r="H17" i="2"/>
  <c r="V17" i="2" s="1"/>
  <c r="G17" i="2"/>
  <c r="U17" i="2" s="1"/>
  <c r="Z17" i="2" s="1"/>
  <c r="F17" i="2"/>
  <c r="T17" i="2" s="1"/>
  <c r="E17" i="2"/>
  <c r="AA17" i="2" s="1"/>
  <c r="D17" i="2"/>
  <c r="R17" i="2" s="1"/>
  <c r="C17" i="2"/>
  <c r="Q17" i="2" s="1"/>
  <c r="B17" i="2"/>
  <c r="P17" i="2" s="1"/>
  <c r="A17" i="2"/>
  <c r="O17" i="2" s="1"/>
  <c r="N16" i="2"/>
  <c r="M16" i="2"/>
  <c r="L16" i="2"/>
  <c r="K16" i="2"/>
  <c r="Y16" i="2" s="1"/>
  <c r="J16" i="2"/>
  <c r="X16" i="2" s="1"/>
  <c r="I16" i="2"/>
  <c r="W16" i="2" s="1"/>
  <c r="AB16" i="2" s="1"/>
  <c r="H16" i="2"/>
  <c r="V16" i="2" s="1"/>
  <c r="G16" i="2"/>
  <c r="U16" i="2" s="1"/>
  <c r="Z16" i="2" s="1"/>
  <c r="F16" i="2"/>
  <c r="T16" i="2" s="1"/>
  <c r="E16" i="2"/>
  <c r="AA16" i="2" s="1"/>
  <c r="D16" i="2"/>
  <c r="R16" i="2" s="1"/>
  <c r="C16" i="2"/>
  <c r="Q16" i="2" s="1"/>
  <c r="B16" i="2"/>
  <c r="P16" i="2" s="1"/>
  <c r="A16" i="2"/>
  <c r="O16" i="2" s="1"/>
  <c r="N15" i="2"/>
  <c r="M15" i="2"/>
  <c r="L15" i="2"/>
  <c r="K15" i="2"/>
  <c r="Y15" i="2" s="1"/>
  <c r="J15" i="2"/>
  <c r="X15" i="2" s="1"/>
  <c r="I15" i="2"/>
  <c r="W15" i="2" s="1"/>
  <c r="AB15" i="2" s="1"/>
  <c r="H15" i="2"/>
  <c r="V15" i="2" s="1"/>
  <c r="G15" i="2"/>
  <c r="U15" i="2" s="1"/>
  <c r="Z15" i="2" s="1"/>
  <c r="F15" i="2"/>
  <c r="T15" i="2" s="1"/>
  <c r="E15" i="2"/>
  <c r="AA15" i="2" s="1"/>
  <c r="D15" i="2"/>
  <c r="R15" i="2" s="1"/>
  <c r="C15" i="2"/>
  <c r="Q15" i="2" s="1"/>
  <c r="B15" i="2"/>
  <c r="P15" i="2" s="1"/>
  <c r="A15" i="2"/>
  <c r="O15" i="2" s="1"/>
  <c r="N14" i="2"/>
  <c r="M14" i="2"/>
  <c r="L14" i="2"/>
  <c r="K14" i="2"/>
  <c r="Y14" i="2" s="1"/>
  <c r="J14" i="2"/>
  <c r="X14" i="2" s="1"/>
  <c r="I14" i="2"/>
  <c r="W14" i="2" s="1"/>
  <c r="AB14" i="2" s="1"/>
  <c r="H14" i="2"/>
  <c r="V14" i="2" s="1"/>
  <c r="G14" i="2"/>
  <c r="U14" i="2" s="1"/>
  <c r="Z14" i="2" s="1"/>
  <c r="F14" i="2"/>
  <c r="T14" i="2" s="1"/>
  <c r="E14" i="2"/>
  <c r="AA14" i="2" s="1"/>
  <c r="D14" i="2"/>
  <c r="R14" i="2" s="1"/>
  <c r="C14" i="2"/>
  <c r="Q14" i="2" s="1"/>
  <c r="B14" i="2"/>
  <c r="P14" i="2" s="1"/>
  <c r="A14" i="2"/>
  <c r="O14" i="2" s="1"/>
  <c r="N13" i="2"/>
  <c r="M13" i="2"/>
  <c r="L13" i="2"/>
  <c r="K13" i="2"/>
  <c r="Y13" i="2" s="1"/>
  <c r="J13" i="2"/>
  <c r="X13" i="2" s="1"/>
  <c r="I13" i="2"/>
  <c r="W13" i="2" s="1"/>
  <c r="AB13" i="2" s="1"/>
  <c r="H13" i="2"/>
  <c r="V13" i="2" s="1"/>
  <c r="G13" i="2"/>
  <c r="U13" i="2" s="1"/>
  <c r="Z13" i="2" s="1"/>
  <c r="F13" i="2"/>
  <c r="T13" i="2" s="1"/>
  <c r="E13" i="2"/>
  <c r="AA13" i="2" s="1"/>
  <c r="D13" i="2"/>
  <c r="R13" i="2" s="1"/>
  <c r="C13" i="2"/>
  <c r="Q13" i="2" s="1"/>
  <c r="B13" i="2"/>
  <c r="P13" i="2" s="1"/>
  <c r="A13" i="2"/>
  <c r="O13" i="2" s="1"/>
  <c r="N12" i="2"/>
  <c r="M12" i="2"/>
  <c r="L12" i="2"/>
  <c r="K12" i="2"/>
  <c r="Y12" i="2" s="1"/>
  <c r="J12" i="2"/>
  <c r="X12" i="2" s="1"/>
  <c r="I12" i="2"/>
  <c r="W12" i="2" s="1"/>
  <c r="AB12" i="2" s="1"/>
  <c r="H12" i="2"/>
  <c r="V12" i="2" s="1"/>
  <c r="G12" i="2"/>
  <c r="U12" i="2" s="1"/>
  <c r="Z12" i="2" s="1"/>
  <c r="F12" i="2"/>
  <c r="T12" i="2" s="1"/>
  <c r="E12" i="2"/>
  <c r="D12" i="2"/>
  <c r="R12" i="2" s="1"/>
  <c r="C12" i="2"/>
  <c r="Q12" i="2" s="1"/>
  <c r="B12" i="2"/>
  <c r="P12" i="2" s="1"/>
  <c r="A12" i="2"/>
  <c r="O12" i="2" s="1"/>
  <c r="N11" i="2"/>
  <c r="M11" i="2"/>
  <c r="L11" i="2"/>
  <c r="K11" i="2"/>
  <c r="Y11" i="2" s="1"/>
  <c r="J11" i="2"/>
  <c r="X11" i="2" s="1"/>
  <c r="I11" i="2"/>
  <c r="W11" i="2" s="1"/>
  <c r="AB11" i="2" s="1"/>
  <c r="H11" i="2"/>
  <c r="V11" i="2" s="1"/>
  <c r="G11" i="2"/>
  <c r="U11" i="2" s="1"/>
  <c r="Z11" i="2" s="1"/>
  <c r="F11" i="2"/>
  <c r="T11" i="2" s="1"/>
  <c r="E11" i="2"/>
  <c r="AA11" i="2" s="1"/>
  <c r="D11" i="2"/>
  <c r="R11" i="2" s="1"/>
  <c r="C11" i="2"/>
  <c r="Q11" i="2" s="1"/>
  <c r="B11" i="2"/>
  <c r="P11" i="2" s="1"/>
  <c r="A11" i="2"/>
  <c r="O11" i="2" s="1"/>
  <c r="N10" i="2"/>
  <c r="M10" i="2"/>
  <c r="L10" i="2"/>
  <c r="K10" i="2"/>
  <c r="Y10" i="2" s="1"/>
  <c r="J10" i="2"/>
  <c r="X10" i="2" s="1"/>
  <c r="I10" i="2"/>
  <c r="W10" i="2" s="1"/>
  <c r="AB10" i="2" s="1"/>
  <c r="H10" i="2"/>
  <c r="V10" i="2" s="1"/>
  <c r="G10" i="2"/>
  <c r="F10" i="2"/>
  <c r="T10" i="2" s="1"/>
  <c r="E10" i="2"/>
  <c r="AA10" i="2" s="1"/>
  <c r="D10" i="2"/>
  <c r="R10" i="2" s="1"/>
  <c r="C10" i="2"/>
  <c r="Q10" i="2" s="1"/>
  <c r="B10" i="2"/>
  <c r="P10" i="2" s="1"/>
  <c r="A10" i="2"/>
  <c r="O10" i="2" s="1"/>
  <c r="N9" i="2"/>
  <c r="M9" i="2"/>
  <c r="L9" i="2"/>
  <c r="K9" i="2"/>
  <c r="Y9" i="2" s="1"/>
  <c r="J9" i="2"/>
  <c r="X9" i="2" s="1"/>
  <c r="I9" i="2"/>
  <c r="W9" i="2" s="1"/>
  <c r="AB9" i="2" s="1"/>
  <c r="H9" i="2"/>
  <c r="V9" i="2" s="1"/>
  <c r="G9" i="2"/>
  <c r="U9" i="2" s="1"/>
  <c r="Z9" i="2" s="1"/>
  <c r="F9" i="2"/>
  <c r="T9" i="2" s="1"/>
  <c r="E9" i="2"/>
  <c r="S9" i="2" s="1"/>
  <c r="D9" i="2"/>
  <c r="R9" i="2" s="1"/>
  <c r="C9" i="2"/>
  <c r="Q9" i="2" s="1"/>
  <c r="B9" i="2"/>
  <c r="P9" i="2" s="1"/>
  <c r="A9" i="2"/>
  <c r="O9" i="2" s="1"/>
  <c r="N8" i="2"/>
  <c r="M8" i="2"/>
  <c r="L8" i="2"/>
  <c r="K8" i="2"/>
  <c r="Y8" i="2" s="1"/>
  <c r="J8" i="2"/>
  <c r="X8" i="2" s="1"/>
  <c r="I8" i="2"/>
  <c r="W8" i="2" s="1"/>
  <c r="AB8" i="2" s="1"/>
  <c r="H8" i="2"/>
  <c r="V8" i="2" s="1"/>
  <c r="G8" i="2"/>
  <c r="U8" i="2" s="1"/>
  <c r="Z8" i="2" s="1"/>
  <c r="F8" i="2"/>
  <c r="T8" i="2" s="1"/>
  <c r="E8" i="2"/>
  <c r="AA8" i="2" s="1"/>
  <c r="D8" i="2"/>
  <c r="R8" i="2" s="1"/>
  <c r="C8" i="2"/>
  <c r="Q8" i="2" s="1"/>
  <c r="B8" i="2"/>
  <c r="P8" i="2" s="1"/>
  <c r="A8" i="2"/>
  <c r="O8" i="2" s="1"/>
  <c r="N7" i="2"/>
  <c r="M7" i="2"/>
  <c r="L7" i="2"/>
  <c r="K7" i="2"/>
  <c r="Y7" i="2" s="1"/>
  <c r="J7" i="2"/>
  <c r="X7" i="2" s="1"/>
  <c r="I7" i="2"/>
  <c r="W7" i="2" s="1"/>
  <c r="AB7" i="2" s="1"/>
  <c r="H7" i="2"/>
  <c r="V7" i="2" s="1"/>
  <c r="G7" i="2"/>
  <c r="U7" i="2" s="1"/>
  <c r="Z7" i="2" s="1"/>
  <c r="F7" i="2"/>
  <c r="T7" i="2" s="1"/>
  <c r="E7" i="2"/>
  <c r="AA7" i="2" s="1"/>
  <c r="D7" i="2"/>
  <c r="R7" i="2" s="1"/>
  <c r="C7" i="2"/>
  <c r="Q7" i="2" s="1"/>
  <c r="B7" i="2"/>
  <c r="P7" i="2" s="1"/>
  <c r="A7" i="2"/>
  <c r="O7" i="2" s="1"/>
  <c r="N6" i="2"/>
  <c r="M6" i="2"/>
  <c r="L6" i="2"/>
  <c r="K6" i="2"/>
  <c r="Y6" i="2" s="1"/>
  <c r="J6" i="2"/>
  <c r="X6" i="2" s="1"/>
  <c r="I6" i="2"/>
  <c r="W6" i="2" s="1"/>
  <c r="AB6" i="2" s="1"/>
  <c r="H6" i="2"/>
  <c r="V6" i="2" s="1"/>
  <c r="G6" i="2"/>
  <c r="U6" i="2" s="1"/>
  <c r="Z6" i="2" s="1"/>
  <c r="F6" i="2"/>
  <c r="T6" i="2" s="1"/>
  <c r="E6" i="2"/>
  <c r="AA6" i="2" s="1"/>
  <c r="D6" i="2"/>
  <c r="R6" i="2" s="1"/>
  <c r="C6" i="2"/>
  <c r="Q6" i="2" s="1"/>
  <c r="B6" i="2"/>
  <c r="P6" i="2" s="1"/>
  <c r="A6" i="2"/>
  <c r="O6" i="2" s="1"/>
  <c r="N5" i="2"/>
  <c r="M5" i="2"/>
  <c r="L5" i="2"/>
  <c r="K5" i="2"/>
  <c r="Y5" i="2" s="1"/>
  <c r="J5" i="2"/>
  <c r="X5" i="2" s="1"/>
  <c r="I5" i="2"/>
  <c r="W5" i="2" s="1"/>
  <c r="AB5" i="2" s="1"/>
  <c r="H5" i="2"/>
  <c r="V5" i="2" s="1"/>
  <c r="G5" i="2"/>
  <c r="U5" i="2" s="1"/>
  <c r="Z5" i="2" s="1"/>
  <c r="F5" i="2"/>
  <c r="T5" i="2" s="1"/>
  <c r="E5" i="2"/>
  <c r="AA5" i="2" s="1"/>
  <c r="D5" i="2"/>
  <c r="R5" i="2" s="1"/>
  <c r="C5" i="2"/>
  <c r="Q5" i="2" s="1"/>
  <c r="B5" i="2"/>
  <c r="P5" i="2" s="1"/>
  <c r="A5" i="2"/>
  <c r="O5" i="2" s="1"/>
  <c r="N4" i="2"/>
  <c r="M4" i="2"/>
  <c r="L4" i="2"/>
  <c r="K4" i="2"/>
  <c r="Y4" i="2" s="1"/>
  <c r="J4" i="2"/>
  <c r="X4" i="2" s="1"/>
  <c r="I4" i="2"/>
  <c r="W4" i="2" s="1"/>
  <c r="AB4" i="2" s="1"/>
  <c r="H4" i="2"/>
  <c r="V4" i="2" s="1"/>
  <c r="G4" i="2"/>
  <c r="U4" i="2" s="1"/>
  <c r="Z4" i="2" s="1"/>
  <c r="F4" i="2"/>
  <c r="T4" i="2" s="1"/>
  <c r="E4" i="2"/>
  <c r="AA4" i="2" s="1"/>
  <c r="D4" i="2"/>
  <c r="R4" i="2" s="1"/>
  <c r="C4" i="2"/>
  <c r="Q4" i="2" s="1"/>
  <c r="B4" i="2"/>
  <c r="P4" i="2" s="1"/>
  <c r="A4" i="2"/>
  <c r="O4" i="2" s="1"/>
  <c r="N3" i="2"/>
  <c r="M3" i="2"/>
  <c r="L3" i="2"/>
  <c r="K3" i="2"/>
  <c r="Y3" i="2" s="1"/>
  <c r="J3" i="2"/>
  <c r="X3" i="2" s="1"/>
  <c r="I3" i="2"/>
  <c r="W3" i="2" s="1"/>
  <c r="AB3" i="2" s="1"/>
  <c r="H3" i="2"/>
  <c r="V3" i="2" s="1"/>
  <c r="G3" i="2"/>
  <c r="U3" i="2" s="1"/>
  <c r="Z3" i="2" s="1"/>
  <c r="F3" i="2"/>
  <c r="T3" i="2" s="1"/>
  <c r="E3" i="2"/>
  <c r="AA3" i="2" s="1"/>
  <c r="D3" i="2"/>
  <c r="R3" i="2" s="1"/>
  <c r="C3" i="2"/>
  <c r="Q3" i="2" s="1"/>
  <c r="B3" i="2"/>
  <c r="P3" i="2" s="1"/>
  <c r="A3" i="2"/>
  <c r="O3" i="2" s="1"/>
  <c r="N2" i="2"/>
  <c r="M2" i="2"/>
  <c r="L2" i="2"/>
  <c r="K2" i="2"/>
  <c r="Y2" i="2" s="1"/>
  <c r="J2" i="2"/>
  <c r="X2" i="2" s="1"/>
  <c r="I2" i="2"/>
  <c r="W2" i="2" s="1"/>
  <c r="AB2" i="2" s="1"/>
  <c r="H2" i="2"/>
  <c r="V2" i="2" s="1"/>
  <c r="G2" i="2"/>
  <c r="U2" i="2" s="1"/>
  <c r="Z2" i="2" s="1"/>
  <c r="F2" i="2"/>
  <c r="T2" i="2" s="1"/>
  <c r="E2" i="2"/>
  <c r="D2" i="2"/>
  <c r="R2" i="2" s="1"/>
  <c r="C2" i="2"/>
  <c r="Q2" i="2" s="1"/>
  <c r="B2" i="2"/>
  <c r="P2" i="2" s="1"/>
  <c r="A2" i="2"/>
  <c r="O2" i="2" s="1"/>
  <c r="N1" i="2"/>
  <c r="E1" i="5" s="1"/>
  <c r="M1" i="2"/>
  <c r="D1" i="5" s="1"/>
  <c r="L1" i="2"/>
  <c r="K1" i="2"/>
  <c r="Y1" i="2" s="1"/>
  <c r="P1" i="5" s="1"/>
  <c r="J1" i="2"/>
  <c r="X1" i="2" s="1"/>
  <c r="O1" i="5" s="1"/>
  <c r="I1" i="2"/>
  <c r="W1" i="2" s="1"/>
  <c r="N1" i="5" s="1"/>
  <c r="H1" i="2"/>
  <c r="V1" i="2" s="1"/>
  <c r="M1" i="5" s="1"/>
  <c r="G1" i="2"/>
  <c r="U1" i="2" s="1"/>
  <c r="L1" i="5" s="1"/>
  <c r="F1" i="2"/>
  <c r="T1" i="2" s="1"/>
  <c r="K1" i="5" s="1"/>
  <c r="E1" i="2"/>
  <c r="S1" i="2" s="1"/>
  <c r="J1" i="5" s="1"/>
  <c r="D1" i="2"/>
  <c r="R1" i="2" s="1"/>
  <c r="I1" i="5" s="1"/>
  <c r="C1" i="2"/>
  <c r="Q1" i="2" s="1"/>
  <c r="H1" i="5" s="1"/>
  <c r="B1" i="2"/>
  <c r="P1" i="2" s="1"/>
  <c r="G1" i="5" s="1"/>
  <c r="O229" i="2"/>
  <c r="V225" i="2"/>
  <c r="R215" i="2"/>
  <c r="V213" i="2"/>
  <c r="O199" i="2"/>
  <c r="P188" i="2"/>
  <c r="P152" i="2"/>
  <c r="R151" i="2"/>
  <c r="Q151" i="2"/>
  <c r="Q150" i="2"/>
  <c r="U118" i="2"/>
  <c r="Z118" i="2" s="1"/>
  <c r="O115" i="2"/>
  <c r="Q114" i="2"/>
  <c r="P114" i="2"/>
  <c r="P104" i="2"/>
  <c r="U53" i="2"/>
  <c r="Z53" i="2" s="1"/>
  <c r="R49" i="2"/>
  <c r="Q36" i="2"/>
  <c r="P30" i="2"/>
  <c r="O19" i="2"/>
  <c r="U10" i="2"/>
  <c r="Z10" i="2" s="1"/>
  <c r="A1" i="2"/>
  <c r="O1" i="2" s="1"/>
  <c r="F1" i="5" s="1"/>
  <c r="W362" i="1"/>
  <c r="S355" i="1"/>
  <c r="R355" i="1"/>
  <c r="Q344" i="1"/>
  <c r="S343" i="1"/>
  <c r="V342" i="1"/>
  <c r="O335" i="1"/>
  <c r="P334" i="1"/>
  <c r="Q333" i="1"/>
  <c r="R332" i="1"/>
  <c r="R320" i="1"/>
  <c r="O311" i="1"/>
  <c r="P310" i="1"/>
  <c r="Q309" i="1"/>
  <c r="P309" i="1"/>
  <c r="N300" i="1"/>
  <c r="N288" i="1"/>
  <c r="P286" i="1"/>
  <c r="Q285" i="1"/>
  <c r="N276" i="1"/>
  <c r="O275" i="1"/>
  <c r="P274" i="1"/>
  <c r="O263" i="1"/>
  <c r="N263" i="1"/>
  <c r="U257" i="1"/>
  <c r="V256" i="1"/>
  <c r="U256" i="1"/>
  <c r="W255" i="1"/>
  <c r="N252" i="1"/>
  <c r="W251" i="1"/>
  <c r="V240" i="1"/>
  <c r="V232" i="1"/>
  <c r="W231" i="1"/>
  <c r="V231" i="1"/>
  <c r="N228" i="1"/>
  <c r="U209" i="1"/>
  <c r="T209" i="1"/>
  <c r="V208" i="1"/>
  <c r="R208" i="1"/>
  <c r="N200" i="1"/>
  <c r="S199" i="1"/>
  <c r="R199" i="1"/>
  <c r="T194" i="1"/>
  <c r="N191" i="1"/>
  <c r="Q189" i="1"/>
  <c r="S187" i="1"/>
  <c r="N180" i="1"/>
  <c r="O179" i="1"/>
  <c r="P178" i="1"/>
  <c r="P174" i="1"/>
  <c r="P166" i="1"/>
  <c r="W159" i="1"/>
  <c r="N156" i="1"/>
  <c r="O155" i="1"/>
  <c r="N155" i="1"/>
  <c r="P154" i="1"/>
  <c r="T138" i="1"/>
  <c r="S138" i="1"/>
  <c r="U137" i="1"/>
  <c r="V136" i="1"/>
  <c r="Q129" i="1"/>
  <c r="R128" i="1"/>
  <c r="P126" i="1"/>
  <c r="S123" i="1"/>
  <c r="O119" i="1"/>
  <c r="P118" i="1"/>
  <c r="Q117" i="1"/>
  <c r="V112" i="1"/>
  <c r="S102" i="1"/>
  <c r="T101" i="1"/>
  <c r="V100" i="1"/>
  <c r="R92" i="1"/>
  <c r="N92" i="1"/>
  <c r="S91" i="1"/>
  <c r="R80" i="1"/>
  <c r="T78" i="1"/>
  <c r="N72" i="1"/>
  <c r="O71" i="1"/>
  <c r="P70" i="1"/>
  <c r="P66" i="1"/>
  <c r="V63" i="1"/>
  <c r="N60" i="1"/>
  <c r="P58" i="1"/>
  <c r="V52" i="1"/>
  <c r="W51" i="1"/>
  <c r="T41" i="1"/>
  <c r="U40" i="1"/>
  <c r="P33" i="1"/>
  <c r="R32" i="1"/>
  <c r="Q32" i="1"/>
  <c r="S31" i="1"/>
  <c r="T30" i="1"/>
  <c r="Q20" i="1"/>
  <c r="V16" i="1"/>
  <c r="V15" i="1"/>
  <c r="N12" i="1"/>
  <c r="U5" i="1"/>
  <c r="AF5" i="7"/>
  <c r="AE6" i="7"/>
  <c r="AF10" i="7"/>
  <c r="AE11" i="7"/>
  <c r="AF11" i="7"/>
  <c r="AE12" i="7"/>
  <c r="AH13" i="7"/>
  <c r="AF16" i="7"/>
  <c r="C393" i="7"/>
  <c r="B393" i="7"/>
  <c r="AE16" i="7" s="1"/>
  <c r="C365" i="7"/>
  <c r="AF15" i="7" s="1"/>
  <c r="B365" i="7"/>
  <c r="AE15" i="7" s="1"/>
  <c r="C337" i="7"/>
  <c r="B340" i="7" s="1"/>
  <c r="E337" i="7" s="1"/>
  <c r="AH14" i="7" s="1"/>
  <c r="B337" i="7"/>
  <c r="B338" i="7" s="1"/>
  <c r="D338" i="7" s="1"/>
  <c r="C309" i="7"/>
  <c r="B312" i="7" s="1"/>
  <c r="E309" i="7" s="1"/>
  <c r="B309" i="7"/>
  <c r="B310" i="7" s="1"/>
  <c r="D310" i="7" s="1"/>
  <c r="C281" i="7"/>
  <c r="AF12" i="7" s="1"/>
  <c r="B281" i="7"/>
  <c r="C253" i="7"/>
  <c r="B256" i="7" s="1"/>
  <c r="E253" i="7" s="1"/>
  <c r="AH11" i="7" s="1"/>
  <c r="B253" i="7"/>
  <c r="B254" i="7" s="1"/>
  <c r="D254" i="7" s="1"/>
  <c r="C225" i="7"/>
  <c r="B225" i="7"/>
  <c r="AE10" i="7" s="1"/>
  <c r="C197" i="7"/>
  <c r="B197" i="7"/>
  <c r="AE9" i="7" s="1"/>
  <c r="C169" i="7"/>
  <c r="AF8" i="7" s="1"/>
  <c r="B169" i="7"/>
  <c r="AE8" i="7" s="1"/>
  <c r="C141" i="7"/>
  <c r="AF7" i="7" s="1"/>
  <c r="B141" i="7"/>
  <c r="AE7" i="7" s="1"/>
  <c r="C113" i="7"/>
  <c r="AF6" i="7" s="1"/>
  <c r="B113" i="7"/>
  <c r="C85" i="7"/>
  <c r="B85" i="7"/>
  <c r="AE5" i="7" s="1"/>
  <c r="C57" i="7"/>
  <c r="AF4" i="7" s="1"/>
  <c r="B57" i="7"/>
  <c r="B58" i="7" s="1"/>
  <c r="D58" i="7" s="1"/>
  <c r="C29" i="7"/>
  <c r="AF3" i="7" s="1"/>
  <c r="B29" i="7"/>
  <c r="B30" i="7" s="1"/>
  <c r="D30" i="7" s="1"/>
  <c r="U419" i="7"/>
  <c r="T419" i="7"/>
  <c r="R419" i="7"/>
  <c r="Q419" i="7"/>
  <c r="S419" i="7" s="1"/>
  <c r="P419" i="7"/>
  <c r="O419" i="7"/>
  <c r="U418" i="7"/>
  <c r="R418" i="7"/>
  <c r="Q418" i="7"/>
  <c r="S418" i="7" s="1"/>
  <c r="P418" i="7"/>
  <c r="O418" i="7"/>
  <c r="N418" i="7"/>
  <c r="N417" i="7" s="1"/>
  <c r="N416" i="7" s="1"/>
  <c r="N415" i="7" s="1"/>
  <c r="N414" i="7" s="1"/>
  <c r="N413" i="7" s="1"/>
  <c r="N412" i="7" s="1"/>
  <c r="N411" i="7" s="1"/>
  <c r="N410" i="7" s="1"/>
  <c r="N409" i="7" s="1"/>
  <c r="N408" i="7" s="1"/>
  <c r="N407" i="7" s="1"/>
  <c r="N406" i="7" s="1"/>
  <c r="N405" i="7" s="1"/>
  <c r="N404" i="7" s="1"/>
  <c r="N403" i="7" s="1"/>
  <c r="N402" i="7" s="1"/>
  <c r="N401" i="7" s="1"/>
  <c r="N400" i="7" s="1"/>
  <c r="N399" i="7" s="1"/>
  <c r="U417" i="7"/>
  <c r="T417" i="7"/>
  <c r="S417" i="7"/>
  <c r="R417" i="7"/>
  <c r="Q417" i="7"/>
  <c r="P417" i="7"/>
  <c r="O417" i="7"/>
  <c r="U416" i="7"/>
  <c r="S416" i="7"/>
  <c r="R416" i="7"/>
  <c r="Q416" i="7"/>
  <c r="T416" i="7" s="1"/>
  <c r="P416" i="7"/>
  <c r="O416" i="7"/>
  <c r="U415" i="7"/>
  <c r="T415" i="7"/>
  <c r="R415" i="7"/>
  <c r="Q415" i="7"/>
  <c r="S415" i="7" s="1"/>
  <c r="P415" i="7"/>
  <c r="O415" i="7"/>
  <c r="U414" i="7"/>
  <c r="S414" i="7"/>
  <c r="R414" i="7"/>
  <c r="Q414" i="7"/>
  <c r="T414" i="7" s="1"/>
  <c r="P414" i="7"/>
  <c r="O414" i="7"/>
  <c r="U413" i="7"/>
  <c r="T413" i="7"/>
  <c r="R413" i="7"/>
  <c r="Q413" i="7"/>
  <c r="S413" i="7" s="1"/>
  <c r="P413" i="7"/>
  <c r="O413" i="7"/>
  <c r="U412" i="7"/>
  <c r="S412" i="7"/>
  <c r="R412" i="7"/>
  <c r="Q412" i="7"/>
  <c r="T412" i="7" s="1"/>
  <c r="P412" i="7"/>
  <c r="O412" i="7"/>
  <c r="U411" i="7"/>
  <c r="S411" i="7"/>
  <c r="R411" i="7"/>
  <c r="Q411" i="7"/>
  <c r="T411" i="7" s="1"/>
  <c r="P411" i="7"/>
  <c r="O411" i="7"/>
  <c r="U410" i="7"/>
  <c r="S410" i="7"/>
  <c r="R410" i="7"/>
  <c r="Q410" i="7"/>
  <c r="T410" i="7" s="1"/>
  <c r="P410" i="7"/>
  <c r="O410" i="7"/>
  <c r="U409" i="7"/>
  <c r="S409" i="7"/>
  <c r="R409" i="7"/>
  <c r="Q409" i="7"/>
  <c r="T409" i="7" s="1"/>
  <c r="P409" i="7"/>
  <c r="O409" i="7"/>
  <c r="U408" i="7"/>
  <c r="S408" i="7"/>
  <c r="R408" i="7"/>
  <c r="Q408" i="7"/>
  <c r="T408" i="7" s="1"/>
  <c r="P408" i="7"/>
  <c r="O408" i="7"/>
  <c r="U407" i="7"/>
  <c r="S407" i="7"/>
  <c r="R407" i="7"/>
  <c r="Q407" i="7"/>
  <c r="T407" i="7" s="1"/>
  <c r="P407" i="7"/>
  <c r="O407" i="7"/>
  <c r="U406" i="7"/>
  <c r="T406" i="7"/>
  <c r="R406" i="7"/>
  <c r="Q406" i="7"/>
  <c r="S406" i="7" s="1"/>
  <c r="P406" i="7"/>
  <c r="O406" i="7"/>
  <c r="U405" i="7"/>
  <c r="T405" i="7"/>
  <c r="R405" i="7"/>
  <c r="Q405" i="7"/>
  <c r="S405" i="7" s="1"/>
  <c r="P405" i="7"/>
  <c r="O405" i="7"/>
  <c r="U404" i="7"/>
  <c r="T404" i="7"/>
  <c r="R404" i="7"/>
  <c r="Q404" i="7"/>
  <c r="S404" i="7" s="1"/>
  <c r="P404" i="7"/>
  <c r="O404" i="7"/>
  <c r="U403" i="7"/>
  <c r="T403" i="7"/>
  <c r="R403" i="7"/>
  <c r="Q403" i="7"/>
  <c r="S403" i="7" s="1"/>
  <c r="P403" i="7"/>
  <c r="O403" i="7"/>
  <c r="U402" i="7"/>
  <c r="T402" i="7"/>
  <c r="R402" i="7"/>
  <c r="Q402" i="7"/>
  <c r="S402" i="7" s="1"/>
  <c r="P402" i="7"/>
  <c r="O402" i="7"/>
  <c r="U401" i="7"/>
  <c r="S401" i="7"/>
  <c r="R401" i="7"/>
  <c r="Q401" i="7"/>
  <c r="T401" i="7" s="1"/>
  <c r="P401" i="7"/>
  <c r="O401" i="7"/>
  <c r="U400" i="7"/>
  <c r="T400" i="7"/>
  <c r="R400" i="7"/>
  <c r="Q400" i="7"/>
  <c r="P400" i="7"/>
  <c r="O400" i="7"/>
  <c r="U399" i="7"/>
  <c r="B396" i="7"/>
  <c r="E393" i="7" s="1"/>
  <c r="AH16" i="7" s="1"/>
  <c r="B394" i="7"/>
  <c r="D394" i="7" s="1"/>
  <c r="U391" i="7"/>
  <c r="T391" i="7"/>
  <c r="R391" i="7"/>
  <c r="Q391" i="7"/>
  <c r="S391" i="7" s="1"/>
  <c r="P391" i="7"/>
  <c r="O391" i="7"/>
  <c r="U390" i="7"/>
  <c r="R390" i="7"/>
  <c r="Q390" i="7"/>
  <c r="S390" i="7" s="1"/>
  <c r="P390" i="7"/>
  <c r="O390" i="7"/>
  <c r="N390" i="7"/>
  <c r="N389" i="7" s="1"/>
  <c r="N388" i="7" s="1"/>
  <c r="N387" i="7" s="1"/>
  <c r="N386" i="7" s="1"/>
  <c r="N385" i="7" s="1"/>
  <c r="N384" i="7" s="1"/>
  <c r="N383" i="7" s="1"/>
  <c r="N382" i="7" s="1"/>
  <c r="N381" i="7" s="1"/>
  <c r="N380" i="7" s="1"/>
  <c r="N379" i="7" s="1"/>
  <c r="N378" i="7" s="1"/>
  <c r="N377" i="7" s="1"/>
  <c r="N376" i="7" s="1"/>
  <c r="N375" i="7" s="1"/>
  <c r="N374" i="7" s="1"/>
  <c r="N373" i="7" s="1"/>
  <c r="N372" i="7" s="1"/>
  <c r="N371" i="7" s="1"/>
  <c r="U389" i="7"/>
  <c r="T389" i="7"/>
  <c r="S389" i="7"/>
  <c r="R389" i="7"/>
  <c r="Q389" i="7"/>
  <c r="P389" i="7"/>
  <c r="O389" i="7"/>
  <c r="U388" i="7"/>
  <c r="S388" i="7"/>
  <c r="R388" i="7"/>
  <c r="Q388" i="7"/>
  <c r="T388" i="7" s="1"/>
  <c r="P388" i="7"/>
  <c r="O388" i="7"/>
  <c r="U387" i="7"/>
  <c r="T387" i="7"/>
  <c r="R387" i="7"/>
  <c r="Q387" i="7"/>
  <c r="S387" i="7" s="1"/>
  <c r="P387" i="7"/>
  <c r="O387" i="7"/>
  <c r="U386" i="7"/>
  <c r="S386" i="7"/>
  <c r="R386" i="7"/>
  <c r="Q386" i="7"/>
  <c r="T386" i="7" s="1"/>
  <c r="P386" i="7"/>
  <c r="O386" i="7"/>
  <c r="U385" i="7"/>
  <c r="T385" i="7"/>
  <c r="R385" i="7"/>
  <c r="Q385" i="7"/>
  <c r="S385" i="7" s="1"/>
  <c r="P385" i="7"/>
  <c r="O385" i="7"/>
  <c r="U384" i="7"/>
  <c r="S384" i="7"/>
  <c r="R384" i="7"/>
  <c r="Q384" i="7"/>
  <c r="T384" i="7" s="1"/>
  <c r="P384" i="7"/>
  <c r="O384" i="7"/>
  <c r="U383" i="7"/>
  <c r="R383" i="7"/>
  <c r="Q383" i="7"/>
  <c r="T383" i="7" s="1"/>
  <c r="P383" i="7"/>
  <c r="O383" i="7"/>
  <c r="U382" i="7"/>
  <c r="S382" i="7"/>
  <c r="R382" i="7"/>
  <c r="Q382" i="7"/>
  <c r="T382" i="7" s="1"/>
  <c r="P382" i="7"/>
  <c r="O382" i="7"/>
  <c r="U381" i="7"/>
  <c r="S381" i="7"/>
  <c r="R381" i="7"/>
  <c r="Q381" i="7"/>
  <c r="T381" i="7" s="1"/>
  <c r="P381" i="7"/>
  <c r="O381" i="7"/>
  <c r="U380" i="7"/>
  <c r="S380" i="7"/>
  <c r="R380" i="7"/>
  <c r="Q380" i="7"/>
  <c r="T380" i="7" s="1"/>
  <c r="P380" i="7"/>
  <c r="O380" i="7"/>
  <c r="U379" i="7"/>
  <c r="R379" i="7"/>
  <c r="Q379" i="7"/>
  <c r="T379" i="7" s="1"/>
  <c r="P379" i="7"/>
  <c r="O379" i="7"/>
  <c r="U378" i="7"/>
  <c r="T378" i="7"/>
  <c r="S378" i="7"/>
  <c r="R378" i="7"/>
  <c r="Q378" i="7"/>
  <c r="P378" i="7"/>
  <c r="O378" i="7"/>
  <c r="U377" i="7"/>
  <c r="T377" i="7"/>
  <c r="R377" i="7"/>
  <c r="Q377" i="7"/>
  <c r="S377" i="7" s="1"/>
  <c r="P377" i="7"/>
  <c r="O377" i="7"/>
  <c r="U376" i="7"/>
  <c r="T376" i="7"/>
  <c r="R376" i="7"/>
  <c r="Q376" i="7"/>
  <c r="S376" i="7" s="1"/>
  <c r="P376" i="7"/>
  <c r="O376" i="7"/>
  <c r="U375" i="7"/>
  <c r="T375" i="7"/>
  <c r="R375" i="7"/>
  <c r="Q375" i="7"/>
  <c r="S375" i="7" s="1"/>
  <c r="P375" i="7"/>
  <c r="O375" i="7"/>
  <c r="U374" i="7"/>
  <c r="T374" i="7"/>
  <c r="R374" i="7"/>
  <c r="Q374" i="7"/>
  <c r="S374" i="7" s="1"/>
  <c r="P374" i="7"/>
  <c r="O374" i="7"/>
  <c r="U373" i="7"/>
  <c r="S373" i="7"/>
  <c r="R373" i="7"/>
  <c r="Q373" i="7"/>
  <c r="T373" i="7" s="1"/>
  <c r="P373" i="7"/>
  <c r="O373" i="7"/>
  <c r="U372" i="7"/>
  <c r="T372" i="7"/>
  <c r="R372" i="7"/>
  <c r="Q372" i="7"/>
  <c r="P372" i="7"/>
  <c r="O372" i="7"/>
  <c r="U371" i="7"/>
  <c r="B366" i="7"/>
  <c r="D366" i="7" s="1"/>
  <c r="U363" i="7"/>
  <c r="T363" i="7"/>
  <c r="R363" i="7"/>
  <c r="Q363" i="7"/>
  <c r="S363" i="7" s="1"/>
  <c r="P363" i="7"/>
  <c r="O363" i="7"/>
  <c r="U362" i="7"/>
  <c r="R362" i="7"/>
  <c r="Q362" i="7"/>
  <c r="S362" i="7" s="1"/>
  <c r="P362" i="7"/>
  <c r="O362" i="7"/>
  <c r="N362" i="7"/>
  <c r="N361" i="7" s="1"/>
  <c r="N360" i="7" s="1"/>
  <c r="N359" i="7" s="1"/>
  <c r="N358" i="7" s="1"/>
  <c r="N357" i="7" s="1"/>
  <c r="N356" i="7" s="1"/>
  <c r="N355" i="7" s="1"/>
  <c r="N354" i="7" s="1"/>
  <c r="N353" i="7" s="1"/>
  <c r="N352" i="7" s="1"/>
  <c r="N351" i="7" s="1"/>
  <c r="N350" i="7" s="1"/>
  <c r="N349" i="7" s="1"/>
  <c r="N348" i="7" s="1"/>
  <c r="N347" i="7" s="1"/>
  <c r="N346" i="7" s="1"/>
  <c r="N345" i="7" s="1"/>
  <c r="N344" i="7" s="1"/>
  <c r="N343" i="7" s="1"/>
  <c r="U361" i="7"/>
  <c r="T361" i="7"/>
  <c r="S361" i="7"/>
  <c r="R361" i="7"/>
  <c r="Q361" i="7"/>
  <c r="P361" i="7"/>
  <c r="O361" i="7"/>
  <c r="U360" i="7"/>
  <c r="S360" i="7"/>
  <c r="R360" i="7"/>
  <c r="Q360" i="7"/>
  <c r="T360" i="7" s="1"/>
  <c r="P360" i="7"/>
  <c r="O360" i="7"/>
  <c r="U359" i="7"/>
  <c r="T359" i="7"/>
  <c r="R359" i="7"/>
  <c r="Q359" i="7"/>
  <c r="S359" i="7" s="1"/>
  <c r="P359" i="7"/>
  <c r="O359" i="7"/>
  <c r="U358" i="7"/>
  <c r="S358" i="7"/>
  <c r="R358" i="7"/>
  <c r="Q358" i="7"/>
  <c r="T358" i="7" s="1"/>
  <c r="P358" i="7"/>
  <c r="O358" i="7"/>
  <c r="U357" i="7"/>
  <c r="T357" i="7"/>
  <c r="R357" i="7"/>
  <c r="Q357" i="7"/>
  <c r="S357" i="7" s="1"/>
  <c r="P357" i="7"/>
  <c r="O357" i="7"/>
  <c r="U356" i="7"/>
  <c r="S356" i="7"/>
  <c r="R356" i="7"/>
  <c r="Q356" i="7"/>
  <c r="T356" i="7" s="1"/>
  <c r="P356" i="7"/>
  <c r="O356" i="7"/>
  <c r="U355" i="7"/>
  <c r="S355" i="7"/>
  <c r="R355" i="7"/>
  <c r="Q355" i="7"/>
  <c r="T355" i="7" s="1"/>
  <c r="P355" i="7"/>
  <c r="O355" i="7"/>
  <c r="U354" i="7"/>
  <c r="S354" i="7"/>
  <c r="R354" i="7"/>
  <c r="Q354" i="7"/>
  <c r="T354" i="7" s="1"/>
  <c r="P354" i="7"/>
  <c r="O354" i="7"/>
  <c r="U353" i="7"/>
  <c r="S353" i="7"/>
  <c r="R353" i="7"/>
  <c r="Q353" i="7"/>
  <c r="T353" i="7" s="1"/>
  <c r="P353" i="7"/>
  <c r="O353" i="7"/>
  <c r="U352" i="7"/>
  <c r="S352" i="7"/>
  <c r="R352" i="7"/>
  <c r="Q352" i="7"/>
  <c r="T352" i="7" s="1"/>
  <c r="P352" i="7"/>
  <c r="O352" i="7"/>
  <c r="U351" i="7"/>
  <c r="S351" i="7"/>
  <c r="R351" i="7"/>
  <c r="Q351" i="7"/>
  <c r="T351" i="7" s="1"/>
  <c r="P351" i="7"/>
  <c r="O351" i="7"/>
  <c r="U350" i="7"/>
  <c r="T350" i="7"/>
  <c r="R350" i="7"/>
  <c r="Q350" i="7"/>
  <c r="S350" i="7" s="1"/>
  <c r="P350" i="7"/>
  <c r="O350" i="7"/>
  <c r="U349" i="7"/>
  <c r="T349" i="7"/>
  <c r="R349" i="7"/>
  <c r="Q349" i="7"/>
  <c r="S349" i="7" s="1"/>
  <c r="P349" i="7"/>
  <c r="O349" i="7"/>
  <c r="U348" i="7"/>
  <c r="T348" i="7"/>
  <c r="R348" i="7"/>
  <c r="Q348" i="7"/>
  <c r="S348" i="7" s="1"/>
  <c r="P348" i="7"/>
  <c r="O348" i="7"/>
  <c r="U347" i="7"/>
  <c r="T347" i="7"/>
  <c r="R347" i="7"/>
  <c r="Q347" i="7"/>
  <c r="S347" i="7" s="1"/>
  <c r="P347" i="7"/>
  <c r="O347" i="7"/>
  <c r="U346" i="7"/>
  <c r="T346" i="7"/>
  <c r="R346" i="7"/>
  <c r="Q346" i="7"/>
  <c r="S346" i="7" s="1"/>
  <c r="P346" i="7"/>
  <c r="O346" i="7"/>
  <c r="U345" i="7"/>
  <c r="S345" i="7"/>
  <c r="R345" i="7"/>
  <c r="Q345" i="7"/>
  <c r="T345" i="7" s="1"/>
  <c r="P345" i="7"/>
  <c r="O345" i="7"/>
  <c r="U344" i="7"/>
  <c r="T344" i="7"/>
  <c r="R344" i="7"/>
  <c r="Q344" i="7"/>
  <c r="P344" i="7"/>
  <c r="O344" i="7"/>
  <c r="U343" i="7"/>
  <c r="U335" i="7"/>
  <c r="T335" i="7"/>
  <c r="R335" i="7"/>
  <c r="Q335" i="7"/>
  <c r="S335" i="7" s="1"/>
  <c r="P335" i="7"/>
  <c r="O335" i="7"/>
  <c r="U334" i="7"/>
  <c r="T334" i="7"/>
  <c r="R334" i="7"/>
  <c r="Q334" i="7"/>
  <c r="S334" i="7" s="1"/>
  <c r="P334" i="7"/>
  <c r="O334" i="7"/>
  <c r="N334" i="7"/>
  <c r="N333" i="7" s="1"/>
  <c r="N332" i="7" s="1"/>
  <c r="N331" i="7" s="1"/>
  <c r="N330" i="7" s="1"/>
  <c r="N329" i="7" s="1"/>
  <c r="N328" i="7" s="1"/>
  <c r="N327" i="7" s="1"/>
  <c r="N326" i="7" s="1"/>
  <c r="N325" i="7" s="1"/>
  <c r="N324" i="7" s="1"/>
  <c r="N323" i="7" s="1"/>
  <c r="N322" i="7" s="1"/>
  <c r="N321" i="7" s="1"/>
  <c r="N320" i="7" s="1"/>
  <c r="N319" i="7" s="1"/>
  <c r="N318" i="7" s="1"/>
  <c r="N317" i="7" s="1"/>
  <c r="N316" i="7" s="1"/>
  <c r="N315" i="7" s="1"/>
  <c r="U333" i="7"/>
  <c r="T333" i="7"/>
  <c r="S333" i="7"/>
  <c r="R333" i="7"/>
  <c r="Q333" i="7"/>
  <c r="P333" i="7"/>
  <c r="O333" i="7"/>
  <c r="U332" i="7"/>
  <c r="R332" i="7"/>
  <c r="Q332" i="7"/>
  <c r="T332" i="7" s="1"/>
  <c r="P332" i="7"/>
  <c r="O332" i="7"/>
  <c r="U331" i="7"/>
  <c r="T331" i="7"/>
  <c r="R331" i="7"/>
  <c r="Q331" i="7"/>
  <c r="S331" i="7" s="1"/>
  <c r="P331" i="7"/>
  <c r="O331" i="7"/>
  <c r="U330" i="7"/>
  <c r="S330" i="7"/>
  <c r="R330" i="7"/>
  <c r="Q330" i="7"/>
  <c r="T330" i="7" s="1"/>
  <c r="P330" i="7"/>
  <c r="O330" i="7"/>
  <c r="U329" i="7"/>
  <c r="T329" i="7"/>
  <c r="R329" i="7"/>
  <c r="Q329" i="7"/>
  <c r="S329" i="7" s="1"/>
  <c r="P329" i="7"/>
  <c r="O329" i="7"/>
  <c r="U328" i="7"/>
  <c r="S328" i="7"/>
  <c r="R328" i="7"/>
  <c r="Q328" i="7"/>
  <c r="T328" i="7" s="1"/>
  <c r="P328" i="7"/>
  <c r="O328" i="7"/>
  <c r="U327" i="7"/>
  <c r="S327" i="7"/>
  <c r="R327" i="7"/>
  <c r="Q327" i="7"/>
  <c r="T327" i="7" s="1"/>
  <c r="P327" i="7"/>
  <c r="O327" i="7"/>
  <c r="U326" i="7"/>
  <c r="S326" i="7"/>
  <c r="R326" i="7"/>
  <c r="Q326" i="7"/>
  <c r="T326" i="7" s="1"/>
  <c r="P326" i="7"/>
  <c r="O326" i="7"/>
  <c r="U325" i="7"/>
  <c r="S325" i="7"/>
  <c r="R325" i="7"/>
  <c r="Q325" i="7"/>
  <c r="T325" i="7" s="1"/>
  <c r="P325" i="7"/>
  <c r="O325" i="7"/>
  <c r="U324" i="7"/>
  <c r="S324" i="7"/>
  <c r="R324" i="7"/>
  <c r="Q324" i="7"/>
  <c r="T324" i="7" s="1"/>
  <c r="P324" i="7"/>
  <c r="O324" i="7"/>
  <c r="U323" i="7"/>
  <c r="S323" i="7"/>
  <c r="R323" i="7"/>
  <c r="Q323" i="7"/>
  <c r="T323" i="7" s="1"/>
  <c r="P323" i="7"/>
  <c r="O323" i="7"/>
  <c r="U322" i="7"/>
  <c r="R322" i="7"/>
  <c r="Q322" i="7"/>
  <c r="S322" i="7" s="1"/>
  <c r="P322" i="7"/>
  <c r="O322" i="7"/>
  <c r="U321" i="7"/>
  <c r="T321" i="7"/>
  <c r="R321" i="7"/>
  <c r="Q321" i="7"/>
  <c r="S321" i="7" s="1"/>
  <c r="P321" i="7"/>
  <c r="O321" i="7"/>
  <c r="U320" i="7"/>
  <c r="T320" i="7"/>
  <c r="R320" i="7"/>
  <c r="Q320" i="7"/>
  <c r="S320" i="7" s="1"/>
  <c r="P320" i="7"/>
  <c r="O320" i="7"/>
  <c r="U319" i="7"/>
  <c r="T319" i="7"/>
  <c r="R319" i="7"/>
  <c r="Q319" i="7"/>
  <c r="S319" i="7" s="1"/>
  <c r="P319" i="7"/>
  <c r="O319" i="7"/>
  <c r="U318" i="7"/>
  <c r="T318" i="7"/>
  <c r="R318" i="7"/>
  <c r="Q318" i="7"/>
  <c r="S318" i="7" s="1"/>
  <c r="P318" i="7"/>
  <c r="O318" i="7"/>
  <c r="U317" i="7"/>
  <c r="S317" i="7"/>
  <c r="R317" i="7"/>
  <c r="Q317" i="7"/>
  <c r="T317" i="7" s="1"/>
  <c r="P317" i="7"/>
  <c r="O317" i="7"/>
  <c r="U316" i="7"/>
  <c r="R316" i="7"/>
  <c r="Q316" i="7"/>
  <c r="S316" i="7" s="1"/>
  <c r="P316" i="7"/>
  <c r="P313" i="7" s="1"/>
  <c r="O316" i="7"/>
  <c r="U315" i="7"/>
  <c r="U307" i="7"/>
  <c r="T307" i="7"/>
  <c r="R307" i="7"/>
  <c r="Q307" i="7"/>
  <c r="S307" i="7" s="1"/>
  <c r="P307" i="7"/>
  <c r="O307" i="7"/>
  <c r="U306" i="7"/>
  <c r="R306" i="7"/>
  <c r="Q306" i="7"/>
  <c r="S306" i="7" s="1"/>
  <c r="P306" i="7"/>
  <c r="O306" i="7"/>
  <c r="N306" i="7"/>
  <c r="N305" i="7" s="1"/>
  <c r="N304" i="7" s="1"/>
  <c r="N303" i="7" s="1"/>
  <c r="N302" i="7" s="1"/>
  <c r="N301" i="7" s="1"/>
  <c r="N300" i="7" s="1"/>
  <c r="N299" i="7" s="1"/>
  <c r="N298" i="7" s="1"/>
  <c r="N297" i="7" s="1"/>
  <c r="N296" i="7" s="1"/>
  <c r="N295" i="7" s="1"/>
  <c r="N294" i="7" s="1"/>
  <c r="N293" i="7" s="1"/>
  <c r="N292" i="7" s="1"/>
  <c r="N291" i="7" s="1"/>
  <c r="N290" i="7" s="1"/>
  <c r="N289" i="7" s="1"/>
  <c r="N288" i="7" s="1"/>
  <c r="U305" i="7"/>
  <c r="S305" i="7"/>
  <c r="R305" i="7"/>
  <c r="Q305" i="7"/>
  <c r="T305" i="7" s="1"/>
  <c r="P305" i="7"/>
  <c r="O305" i="7"/>
  <c r="U304" i="7"/>
  <c r="S304" i="7"/>
  <c r="R304" i="7"/>
  <c r="Q304" i="7"/>
  <c r="T304" i="7" s="1"/>
  <c r="P304" i="7"/>
  <c r="O304" i="7"/>
  <c r="U303" i="7"/>
  <c r="T303" i="7"/>
  <c r="R303" i="7"/>
  <c r="Q303" i="7"/>
  <c r="S303" i="7" s="1"/>
  <c r="P303" i="7"/>
  <c r="O303" i="7"/>
  <c r="U302" i="7"/>
  <c r="T302" i="7"/>
  <c r="S302" i="7"/>
  <c r="R302" i="7"/>
  <c r="Q302" i="7"/>
  <c r="P302" i="7"/>
  <c r="O302" i="7"/>
  <c r="U301" i="7"/>
  <c r="R301" i="7"/>
  <c r="Q301" i="7"/>
  <c r="S301" i="7" s="1"/>
  <c r="P301" i="7"/>
  <c r="O301" i="7"/>
  <c r="U300" i="7"/>
  <c r="S300" i="7"/>
  <c r="R300" i="7"/>
  <c r="Q300" i="7"/>
  <c r="T300" i="7" s="1"/>
  <c r="P300" i="7"/>
  <c r="O300" i="7"/>
  <c r="U299" i="7"/>
  <c r="S299" i="7"/>
  <c r="R299" i="7"/>
  <c r="Q299" i="7"/>
  <c r="T299" i="7" s="1"/>
  <c r="P299" i="7"/>
  <c r="O299" i="7"/>
  <c r="U298" i="7"/>
  <c r="S298" i="7"/>
  <c r="R298" i="7"/>
  <c r="Q298" i="7"/>
  <c r="T298" i="7" s="1"/>
  <c r="P298" i="7"/>
  <c r="O298" i="7"/>
  <c r="U297" i="7"/>
  <c r="S297" i="7"/>
  <c r="R297" i="7"/>
  <c r="Q297" i="7"/>
  <c r="T297" i="7" s="1"/>
  <c r="P297" i="7"/>
  <c r="O297" i="7"/>
  <c r="U296" i="7"/>
  <c r="S296" i="7"/>
  <c r="R296" i="7"/>
  <c r="Q296" i="7"/>
  <c r="T296" i="7" s="1"/>
  <c r="P296" i="7"/>
  <c r="O296" i="7"/>
  <c r="U295" i="7"/>
  <c r="S295" i="7"/>
  <c r="R295" i="7"/>
  <c r="Q295" i="7"/>
  <c r="T295" i="7" s="1"/>
  <c r="P295" i="7"/>
  <c r="O295" i="7"/>
  <c r="U294" i="7"/>
  <c r="T294" i="7"/>
  <c r="R294" i="7"/>
  <c r="Q294" i="7"/>
  <c r="S294" i="7" s="1"/>
  <c r="P294" i="7"/>
  <c r="O294" i="7"/>
  <c r="U293" i="7"/>
  <c r="T293" i="7"/>
  <c r="R293" i="7"/>
  <c r="Q293" i="7"/>
  <c r="S293" i="7" s="1"/>
  <c r="P293" i="7"/>
  <c r="O293" i="7"/>
  <c r="U292" i="7"/>
  <c r="T292" i="7"/>
  <c r="R292" i="7"/>
  <c r="Q292" i="7"/>
  <c r="S292" i="7" s="1"/>
  <c r="P292" i="7"/>
  <c r="O292" i="7"/>
  <c r="U291" i="7"/>
  <c r="R291" i="7"/>
  <c r="Q291" i="7"/>
  <c r="S291" i="7" s="1"/>
  <c r="P291" i="7"/>
  <c r="O291" i="7"/>
  <c r="U290" i="7"/>
  <c r="T290" i="7"/>
  <c r="R290" i="7"/>
  <c r="Q290" i="7"/>
  <c r="S290" i="7" s="1"/>
  <c r="P290" i="7"/>
  <c r="O290" i="7"/>
  <c r="U289" i="7"/>
  <c r="S289" i="7"/>
  <c r="R289" i="7"/>
  <c r="Q289" i="7"/>
  <c r="T289" i="7" s="1"/>
  <c r="P289" i="7"/>
  <c r="O289" i="7"/>
  <c r="U288" i="7"/>
  <c r="T288" i="7"/>
  <c r="R288" i="7"/>
  <c r="Q288" i="7"/>
  <c r="S288" i="7" s="1"/>
  <c r="P288" i="7"/>
  <c r="O288" i="7"/>
  <c r="U287" i="7"/>
  <c r="N287" i="7"/>
  <c r="B282" i="7"/>
  <c r="D282" i="7" s="1"/>
  <c r="U279" i="7"/>
  <c r="T279" i="7"/>
  <c r="R279" i="7"/>
  <c r="Q279" i="7"/>
  <c r="S279" i="7" s="1"/>
  <c r="P279" i="7"/>
  <c r="O279" i="7"/>
  <c r="U278" i="7"/>
  <c r="R278" i="7"/>
  <c r="Q278" i="7"/>
  <c r="S278" i="7" s="1"/>
  <c r="P278" i="7"/>
  <c r="O278" i="7"/>
  <c r="N278" i="7"/>
  <c r="U277" i="7"/>
  <c r="T277" i="7"/>
  <c r="S277" i="7"/>
  <c r="R277" i="7"/>
  <c r="Q277" i="7"/>
  <c r="P277" i="7"/>
  <c r="O277" i="7"/>
  <c r="N277" i="7"/>
  <c r="N276" i="7" s="1"/>
  <c r="N275" i="7" s="1"/>
  <c r="N274" i="7" s="1"/>
  <c r="N273" i="7" s="1"/>
  <c r="N272" i="7" s="1"/>
  <c r="N271" i="7" s="1"/>
  <c r="N270" i="7" s="1"/>
  <c r="N269" i="7" s="1"/>
  <c r="N268" i="7" s="1"/>
  <c r="N267" i="7" s="1"/>
  <c r="N266" i="7" s="1"/>
  <c r="N265" i="7" s="1"/>
  <c r="N264" i="7" s="1"/>
  <c r="N263" i="7" s="1"/>
  <c r="N262" i="7" s="1"/>
  <c r="N261" i="7" s="1"/>
  <c r="N260" i="7" s="1"/>
  <c r="N259" i="7" s="1"/>
  <c r="U276" i="7"/>
  <c r="R276" i="7"/>
  <c r="Q276" i="7"/>
  <c r="T276" i="7" s="1"/>
  <c r="P276" i="7"/>
  <c r="O276" i="7"/>
  <c r="U275" i="7"/>
  <c r="T275" i="7"/>
  <c r="R275" i="7"/>
  <c r="Q275" i="7"/>
  <c r="S275" i="7" s="1"/>
  <c r="P275" i="7"/>
  <c r="O275" i="7"/>
  <c r="U274" i="7"/>
  <c r="S274" i="7"/>
  <c r="R274" i="7"/>
  <c r="Q274" i="7"/>
  <c r="T274" i="7" s="1"/>
  <c r="P274" i="7"/>
  <c r="O274" i="7"/>
  <c r="U273" i="7"/>
  <c r="T273" i="7"/>
  <c r="R273" i="7"/>
  <c r="Q273" i="7"/>
  <c r="S273" i="7" s="1"/>
  <c r="P273" i="7"/>
  <c r="O273" i="7"/>
  <c r="U272" i="7"/>
  <c r="S272" i="7"/>
  <c r="R272" i="7"/>
  <c r="Q272" i="7"/>
  <c r="T272" i="7" s="1"/>
  <c r="P272" i="7"/>
  <c r="O272" i="7"/>
  <c r="U271" i="7"/>
  <c r="S271" i="7"/>
  <c r="R271" i="7"/>
  <c r="Q271" i="7"/>
  <c r="T271" i="7" s="1"/>
  <c r="P271" i="7"/>
  <c r="O271" i="7"/>
  <c r="U270" i="7"/>
  <c r="S270" i="7"/>
  <c r="R270" i="7"/>
  <c r="Q270" i="7"/>
  <c r="T270" i="7" s="1"/>
  <c r="P270" i="7"/>
  <c r="O270" i="7"/>
  <c r="U269" i="7"/>
  <c r="S269" i="7"/>
  <c r="R269" i="7"/>
  <c r="Q269" i="7"/>
  <c r="T269" i="7" s="1"/>
  <c r="P269" i="7"/>
  <c r="O269" i="7"/>
  <c r="U268" i="7"/>
  <c r="S268" i="7"/>
  <c r="R268" i="7"/>
  <c r="Q268" i="7"/>
  <c r="T268" i="7" s="1"/>
  <c r="P268" i="7"/>
  <c r="O268" i="7"/>
  <c r="U267" i="7"/>
  <c r="S267" i="7"/>
  <c r="R267" i="7"/>
  <c r="Q267" i="7"/>
  <c r="T267" i="7" s="1"/>
  <c r="P267" i="7"/>
  <c r="O267" i="7"/>
  <c r="U266" i="7"/>
  <c r="T266" i="7"/>
  <c r="R266" i="7"/>
  <c r="Q266" i="7"/>
  <c r="S266" i="7" s="1"/>
  <c r="P266" i="7"/>
  <c r="O266" i="7"/>
  <c r="U265" i="7"/>
  <c r="T265" i="7"/>
  <c r="R265" i="7"/>
  <c r="Q265" i="7"/>
  <c r="S265" i="7" s="1"/>
  <c r="P265" i="7"/>
  <c r="O265" i="7"/>
  <c r="U264" i="7"/>
  <c r="T264" i="7"/>
  <c r="R264" i="7"/>
  <c r="Q264" i="7"/>
  <c r="S264" i="7" s="1"/>
  <c r="P264" i="7"/>
  <c r="O264" i="7"/>
  <c r="U263" i="7"/>
  <c r="R263" i="7"/>
  <c r="Q263" i="7"/>
  <c r="S263" i="7" s="1"/>
  <c r="P263" i="7"/>
  <c r="O263" i="7"/>
  <c r="U262" i="7"/>
  <c r="T262" i="7"/>
  <c r="R262" i="7"/>
  <c r="Q262" i="7"/>
  <c r="S262" i="7" s="1"/>
  <c r="P262" i="7"/>
  <c r="O262" i="7"/>
  <c r="U261" i="7"/>
  <c r="S261" i="7"/>
  <c r="R261" i="7"/>
  <c r="Q261" i="7"/>
  <c r="T261" i="7" s="1"/>
  <c r="P261" i="7"/>
  <c r="O261" i="7"/>
  <c r="U260" i="7"/>
  <c r="R260" i="7"/>
  <c r="Q260" i="7"/>
  <c r="S260" i="7" s="1"/>
  <c r="P260" i="7"/>
  <c r="O260" i="7"/>
  <c r="U259" i="7"/>
  <c r="U251" i="7"/>
  <c r="T251" i="7"/>
  <c r="R251" i="7"/>
  <c r="Q251" i="7"/>
  <c r="S251" i="7" s="1"/>
  <c r="P251" i="7"/>
  <c r="O251" i="7"/>
  <c r="U250" i="7"/>
  <c r="T250" i="7"/>
  <c r="R250" i="7"/>
  <c r="Q250" i="7"/>
  <c r="S250" i="7" s="1"/>
  <c r="P250" i="7"/>
  <c r="O250" i="7"/>
  <c r="N250" i="7"/>
  <c r="N249" i="7" s="1"/>
  <c r="N248" i="7" s="1"/>
  <c r="N247" i="7" s="1"/>
  <c r="N246" i="7" s="1"/>
  <c r="N245" i="7" s="1"/>
  <c r="N244" i="7" s="1"/>
  <c r="N243" i="7" s="1"/>
  <c r="N242" i="7" s="1"/>
  <c r="N241" i="7" s="1"/>
  <c r="N240" i="7" s="1"/>
  <c r="N239" i="7" s="1"/>
  <c r="N238" i="7" s="1"/>
  <c r="N237" i="7" s="1"/>
  <c r="N236" i="7" s="1"/>
  <c r="N235" i="7" s="1"/>
  <c r="N234" i="7" s="1"/>
  <c r="N233" i="7" s="1"/>
  <c r="N232" i="7" s="1"/>
  <c r="N231" i="7" s="1"/>
  <c r="U249" i="7"/>
  <c r="T249" i="7"/>
  <c r="S249" i="7"/>
  <c r="R249" i="7"/>
  <c r="Q249" i="7"/>
  <c r="P249" i="7"/>
  <c r="O249" i="7"/>
  <c r="U248" i="7"/>
  <c r="R248" i="7"/>
  <c r="Q248" i="7"/>
  <c r="T248" i="7" s="1"/>
  <c r="P248" i="7"/>
  <c r="O248" i="7"/>
  <c r="U247" i="7"/>
  <c r="T247" i="7"/>
  <c r="R247" i="7"/>
  <c r="Q247" i="7"/>
  <c r="S247" i="7" s="1"/>
  <c r="P247" i="7"/>
  <c r="O247" i="7"/>
  <c r="U246" i="7"/>
  <c r="S246" i="7"/>
  <c r="R246" i="7"/>
  <c r="Q246" i="7"/>
  <c r="T246" i="7" s="1"/>
  <c r="P246" i="7"/>
  <c r="O246" i="7"/>
  <c r="U245" i="7"/>
  <c r="T245" i="7"/>
  <c r="R245" i="7"/>
  <c r="Q245" i="7"/>
  <c r="S245" i="7" s="1"/>
  <c r="P245" i="7"/>
  <c r="O245" i="7"/>
  <c r="U244" i="7"/>
  <c r="S244" i="7"/>
  <c r="R244" i="7"/>
  <c r="Q244" i="7"/>
  <c r="T244" i="7" s="1"/>
  <c r="P244" i="7"/>
  <c r="O244" i="7"/>
  <c r="U243" i="7"/>
  <c r="T243" i="7"/>
  <c r="S243" i="7"/>
  <c r="R243" i="7"/>
  <c r="Q243" i="7"/>
  <c r="P243" i="7"/>
  <c r="O243" i="7"/>
  <c r="U242" i="7"/>
  <c r="S242" i="7"/>
  <c r="R242" i="7"/>
  <c r="Q242" i="7"/>
  <c r="T242" i="7" s="1"/>
  <c r="P242" i="7"/>
  <c r="O242" i="7"/>
  <c r="U241" i="7"/>
  <c r="S241" i="7"/>
  <c r="R241" i="7"/>
  <c r="Q241" i="7"/>
  <c r="T241" i="7" s="1"/>
  <c r="P241" i="7"/>
  <c r="O241" i="7"/>
  <c r="U240" i="7"/>
  <c r="S240" i="7"/>
  <c r="R240" i="7"/>
  <c r="Q240" i="7"/>
  <c r="T240" i="7" s="1"/>
  <c r="P240" i="7"/>
  <c r="O240" i="7"/>
  <c r="U239" i="7"/>
  <c r="S239" i="7"/>
  <c r="R239" i="7"/>
  <c r="Q239" i="7"/>
  <c r="T239" i="7" s="1"/>
  <c r="P239" i="7"/>
  <c r="O239" i="7"/>
  <c r="U238" i="7"/>
  <c r="T238" i="7"/>
  <c r="R238" i="7"/>
  <c r="Q238" i="7"/>
  <c r="S238" i="7" s="1"/>
  <c r="P238" i="7"/>
  <c r="O238" i="7"/>
  <c r="U237" i="7"/>
  <c r="T237" i="7"/>
  <c r="R237" i="7"/>
  <c r="Q237" i="7"/>
  <c r="S237" i="7" s="1"/>
  <c r="P237" i="7"/>
  <c r="O237" i="7"/>
  <c r="U236" i="7"/>
  <c r="R236" i="7"/>
  <c r="Q236" i="7"/>
  <c r="S236" i="7" s="1"/>
  <c r="P236" i="7"/>
  <c r="O236" i="7"/>
  <c r="U235" i="7"/>
  <c r="T235" i="7"/>
  <c r="R235" i="7"/>
  <c r="Q235" i="7"/>
  <c r="S235" i="7" s="1"/>
  <c r="P235" i="7"/>
  <c r="O235" i="7"/>
  <c r="U234" i="7"/>
  <c r="R234" i="7"/>
  <c r="Q234" i="7"/>
  <c r="S234" i="7" s="1"/>
  <c r="P234" i="7"/>
  <c r="O234" i="7"/>
  <c r="U233" i="7"/>
  <c r="S233" i="7"/>
  <c r="R233" i="7"/>
  <c r="Q233" i="7"/>
  <c r="T233" i="7" s="1"/>
  <c r="P233" i="7"/>
  <c r="O233" i="7"/>
  <c r="U232" i="7"/>
  <c r="T232" i="7"/>
  <c r="R232" i="7"/>
  <c r="Q232" i="7"/>
  <c r="P232" i="7"/>
  <c r="O232" i="7"/>
  <c r="U231" i="7"/>
  <c r="U223" i="7"/>
  <c r="T223" i="7"/>
  <c r="R223" i="7"/>
  <c r="Q223" i="7"/>
  <c r="S223" i="7" s="1"/>
  <c r="P223" i="7"/>
  <c r="O223" i="7"/>
  <c r="U222" i="7"/>
  <c r="R222" i="7"/>
  <c r="Q222" i="7"/>
  <c r="S222" i="7" s="1"/>
  <c r="P222" i="7"/>
  <c r="O222" i="7"/>
  <c r="N222" i="7"/>
  <c r="U221" i="7"/>
  <c r="T221" i="7"/>
  <c r="R221" i="7"/>
  <c r="Q221" i="7"/>
  <c r="S221" i="7" s="1"/>
  <c r="P221" i="7"/>
  <c r="O221" i="7"/>
  <c r="N221" i="7"/>
  <c r="N220" i="7" s="1"/>
  <c r="N219" i="7" s="1"/>
  <c r="N218" i="7" s="1"/>
  <c r="N217" i="7" s="1"/>
  <c r="N216" i="7" s="1"/>
  <c r="N215" i="7" s="1"/>
  <c r="N214" i="7" s="1"/>
  <c r="N213" i="7" s="1"/>
  <c r="N212" i="7" s="1"/>
  <c r="N211" i="7" s="1"/>
  <c r="N210" i="7" s="1"/>
  <c r="N209" i="7" s="1"/>
  <c r="N208" i="7" s="1"/>
  <c r="N207" i="7" s="1"/>
  <c r="N206" i="7" s="1"/>
  <c r="N205" i="7" s="1"/>
  <c r="N204" i="7" s="1"/>
  <c r="N203" i="7" s="1"/>
  <c r="U220" i="7"/>
  <c r="S220" i="7"/>
  <c r="R220" i="7"/>
  <c r="Q220" i="7"/>
  <c r="T220" i="7" s="1"/>
  <c r="P220" i="7"/>
  <c r="O220" i="7"/>
  <c r="U219" i="7"/>
  <c r="R219" i="7"/>
  <c r="Q219" i="7"/>
  <c r="S219" i="7" s="1"/>
  <c r="P219" i="7"/>
  <c r="O219" i="7"/>
  <c r="U218" i="7"/>
  <c r="S218" i="7"/>
  <c r="R218" i="7"/>
  <c r="Q218" i="7"/>
  <c r="T218" i="7" s="1"/>
  <c r="P218" i="7"/>
  <c r="O218" i="7"/>
  <c r="U217" i="7"/>
  <c r="R217" i="7"/>
  <c r="Q217" i="7"/>
  <c r="S217" i="7" s="1"/>
  <c r="P217" i="7"/>
  <c r="O217" i="7"/>
  <c r="U216" i="7"/>
  <c r="S216" i="7"/>
  <c r="R216" i="7"/>
  <c r="Q216" i="7"/>
  <c r="T216" i="7" s="1"/>
  <c r="P216" i="7"/>
  <c r="O216" i="7"/>
  <c r="U215" i="7"/>
  <c r="R215" i="7"/>
  <c r="Q215" i="7"/>
  <c r="T215" i="7" s="1"/>
  <c r="P215" i="7"/>
  <c r="O215" i="7"/>
  <c r="U214" i="7"/>
  <c r="S214" i="7"/>
  <c r="R214" i="7"/>
  <c r="Q214" i="7"/>
  <c r="T214" i="7" s="1"/>
  <c r="P214" i="7"/>
  <c r="O214" i="7"/>
  <c r="U213" i="7"/>
  <c r="S213" i="7"/>
  <c r="R213" i="7"/>
  <c r="Q213" i="7"/>
  <c r="T213" i="7" s="1"/>
  <c r="P213" i="7"/>
  <c r="O213" i="7"/>
  <c r="U212" i="7"/>
  <c r="S212" i="7"/>
  <c r="R212" i="7"/>
  <c r="Q212" i="7"/>
  <c r="T212" i="7" s="1"/>
  <c r="P212" i="7"/>
  <c r="O212" i="7"/>
  <c r="U211" i="7"/>
  <c r="R211" i="7"/>
  <c r="Q211" i="7"/>
  <c r="T211" i="7" s="1"/>
  <c r="P211" i="7"/>
  <c r="O211" i="7"/>
  <c r="U210" i="7"/>
  <c r="T210" i="7"/>
  <c r="R210" i="7"/>
  <c r="Q210" i="7"/>
  <c r="S210" i="7" s="1"/>
  <c r="P210" i="7"/>
  <c r="O210" i="7"/>
  <c r="U209" i="7"/>
  <c r="T209" i="7"/>
  <c r="R209" i="7"/>
  <c r="Q209" i="7"/>
  <c r="S209" i="7" s="1"/>
  <c r="P209" i="7"/>
  <c r="O209" i="7"/>
  <c r="U208" i="7"/>
  <c r="R208" i="7"/>
  <c r="Q208" i="7"/>
  <c r="S208" i="7" s="1"/>
  <c r="P208" i="7"/>
  <c r="O208" i="7"/>
  <c r="U207" i="7"/>
  <c r="T207" i="7"/>
  <c r="R207" i="7"/>
  <c r="Q207" i="7"/>
  <c r="P207" i="7"/>
  <c r="O207" i="7"/>
  <c r="U206" i="7"/>
  <c r="T206" i="7"/>
  <c r="R206" i="7"/>
  <c r="Q206" i="7"/>
  <c r="S206" i="7" s="1"/>
  <c r="P206" i="7"/>
  <c r="O206" i="7"/>
  <c r="U205" i="7"/>
  <c r="S205" i="7"/>
  <c r="R205" i="7"/>
  <c r="Q205" i="7"/>
  <c r="T205" i="7" s="1"/>
  <c r="P205" i="7"/>
  <c r="O205" i="7"/>
  <c r="U204" i="7"/>
  <c r="S204" i="7"/>
  <c r="R204" i="7"/>
  <c r="Q204" i="7"/>
  <c r="T204" i="7" s="1"/>
  <c r="P204" i="7"/>
  <c r="O204" i="7"/>
  <c r="U203" i="7"/>
  <c r="U195" i="7"/>
  <c r="T195" i="7"/>
  <c r="R195" i="7"/>
  <c r="Q195" i="7"/>
  <c r="S195" i="7" s="1"/>
  <c r="P195" i="7"/>
  <c r="O195" i="7"/>
  <c r="U194" i="7"/>
  <c r="T194" i="7"/>
  <c r="R194" i="7"/>
  <c r="Q194" i="7"/>
  <c r="S194" i="7" s="1"/>
  <c r="P194" i="7"/>
  <c r="O194" i="7"/>
  <c r="N194" i="7"/>
  <c r="N193" i="7" s="1"/>
  <c r="N192" i="7" s="1"/>
  <c r="U193" i="7"/>
  <c r="T193" i="7"/>
  <c r="R193" i="7"/>
  <c r="Q193" i="7"/>
  <c r="S193" i="7" s="1"/>
  <c r="P193" i="7"/>
  <c r="O193" i="7"/>
  <c r="U192" i="7"/>
  <c r="S192" i="7"/>
  <c r="R192" i="7"/>
  <c r="Q192" i="7"/>
  <c r="T192" i="7" s="1"/>
  <c r="P192" i="7"/>
  <c r="O192" i="7"/>
  <c r="U191" i="7"/>
  <c r="R191" i="7"/>
  <c r="Q191" i="7"/>
  <c r="S191" i="7" s="1"/>
  <c r="P191" i="7"/>
  <c r="O191" i="7"/>
  <c r="N191" i="7"/>
  <c r="N190" i="7" s="1"/>
  <c r="N189" i="7" s="1"/>
  <c r="N188" i="7" s="1"/>
  <c r="N187" i="7" s="1"/>
  <c r="N186" i="7" s="1"/>
  <c r="N185" i="7" s="1"/>
  <c r="N184" i="7" s="1"/>
  <c r="N183" i="7" s="1"/>
  <c r="N182" i="7" s="1"/>
  <c r="N181" i="7" s="1"/>
  <c r="N180" i="7" s="1"/>
  <c r="N179" i="7" s="1"/>
  <c r="N178" i="7" s="1"/>
  <c r="N177" i="7" s="1"/>
  <c r="N176" i="7" s="1"/>
  <c r="N175" i="7" s="1"/>
  <c r="U190" i="7"/>
  <c r="S190" i="7"/>
  <c r="R190" i="7"/>
  <c r="Q190" i="7"/>
  <c r="T190" i="7" s="1"/>
  <c r="P190" i="7"/>
  <c r="O190" i="7"/>
  <c r="U189" i="7"/>
  <c r="T189" i="7"/>
  <c r="R189" i="7"/>
  <c r="Q189" i="7"/>
  <c r="S189" i="7" s="1"/>
  <c r="P189" i="7"/>
  <c r="O189" i="7"/>
  <c r="U188" i="7"/>
  <c r="R188" i="7"/>
  <c r="Q188" i="7"/>
  <c r="T188" i="7" s="1"/>
  <c r="P188" i="7"/>
  <c r="O188" i="7"/>
  <c r="U187" i="7"/>
  <c r="S187" i="7"/>
  <c r="R187" i="7"/>
  <c r="Q187" i="7"/>
  <c r="T187" i="7" s="1"/>
  <c r="P187" i="7"/>
  <c r="O187" i="7"/>
  <c r="U186" i="7"/>
  <c r="S186" i="7"/>
  <c r="R186" i="7"/>
  <c r="Q186" i="7"/>
  <c r="T186" i="7" s="1"/>
  <c r="P186" i="7"/>
  <c r="O186" i="7"/>
  <c r="U185" i="7"/>
  <c r="S185" i="7"/>
  <c r="R185" i="7"/>
  <c r="Q185" i="7"/>
  <c r="T185" i="7" s="1"/>
  <c r="P185" i="7"/>
  <c r="O185" i="7"/>
  <c r="U184" i="7"/>
  <c r="T184" i="7"/>
  <c r="R184" i="7"/>
  <c r="Q184" i="7"/>
  <c r="S184" i="7" s="1"/>
  <c r="P184" i="7"/>
  <c r="O184" i="7"/>
  <c r="U183" i="7"/>
  <c r="S183" i="7"/>
  <c r="R183" i="7"/>
  <c r="Q183" i="7"/>
  <c r="T183" i="7" s="1"/>
  <c r="P183" i="7"/>
  <c r="O183" i="7"/>
  <c r="U182" i="7"/>
  <c r="T182" i="7"/>
  <c r="R182" i="7"/>
  <c r="Q182" i="7"/>
  <c r="S182" i="7" s="1"/>
  <c r="P182" i="7"/>
  <c r="O182" i="7"/>
  <c r="U181" i="7"/>
  <c r="S181" i="7"/>
  <c r="R181" i="7"/>
  <c r="Q181" i="7"/>
  <c r="T181" i="7" s="1"/>
  <c r="P181" i="7"/>
  <c r="O181" i="7"/>
  <c r="U180" i="7"/>
  <c r="R180" i="7"/>
  <c r="Q180" i="7"/>
  <c r="S180" i="7" s="1"/>
  <c r="P180" i="7"/>
  <c r="O180" i="7"/>
  <c r="U179" i="7"/>
  <c r="T179" i="7"/>
  <c r="R179" i="7"/>
  <c r="Q179" i="7"/>
  <c r="S179" i="7" s="1"/>
  <c r="P179" i="7"/>
  <c r="O179" i="7"/>
  <c r="U178" i="7"/>
  <c r="T178" i="7"/>
  <c r="R178" i="7"/>
  <c r="Q178" i="7"/>
  <c r="S178" i="7" s="1"/>
  <c r="P178" i="7"/>
  <c r="O178" i="7"/>
  <c r="U177" i="7"/>
  <c r="S177" i="7"/>
  <c r="R177" i="7"/>
  <c r="Q177" i="7"/>
  <c r="T177" i="7" s="1"/>
  <c r="P177" i="7"/>
  <c r="O177" i="7"/>
  <c r="U176" i="7"/>
  <c r="T176" i="7"/>
  <c r="R176" i="7"/>
  <c r="Q176" i="7"/>
  <c r="S176" i="7" s="1"/>
  <c r="P176" i="7"/>
  <c r="O176" i="7"/>
  <c r="U175" i="7"/>
  <c r="U167" i="7"/>
  <c r="T167" i="7"/>
  <c r="R167" i="7"/>
  <c r="Q167" i="7"/>
  <c r="S167" i="7" s="1"/>
  <c r="P167" i="7"/>
  <c r="O167" i="7"/>
  <c r="U166" i="7"/>
  <c r="T166" i="7"/>
  <c r="R166" i="7"/>
  <c r="Q166" i="7"/>
  <c r="S166" i="7" s="1"/>
  <c r="P166" i="7"/>
  <c r="O166" i="7"/>
  <c r="N166" i="7"/>
  <c r="N165" i="7" s="1"/>
  <c r="N164" i="7" s="1"/>
  <c r="N163" i="7" s="1"/>
  <c r="N162" i="7" s="1"/>
  <c r="N161" i="7" s="1"/>
  <c r="N160" i="7" s="1"/>
  <c r="N159" i="7" s="1"/>
  <c r="N158" i="7" s="1"/>
  <c r="N157" i="7" s="1"/>
  <c r="N156" i="7" s="1"/>
  <c r="N155" i="7" s="1"/>
  <c r="N154" i="7" s="1"/>
  <c r="N153" i="7" s="1"/>
  <c r="N152" i="7" s="1"/>
  <c r="N151" i="7" s="1"/>
  <c r="N150" i="7" s="1"/>
  <c r="N149" i="7" s="1"/>
  <c r="N148" i="7" s="1"/>
  <c r="N147" i="7" s="1"/>
  <c r="U165" i="7"/>
  <c r="S165" i="7"/>
  <c r="R165" i="7"/>
  <c r="Q165" i="7"/>
  <c r="T165" i="7" s="1"/>
  <c r="P165" i="7"/>
  <c r="O165" i="7"/>
  <c r="U164" i="7"/>
  <c r="R164" i="7"/>
  <c r="Q164" i="7"/>
  <c r="T164" i="7" s="1"/>
  <c r="P164" i="7"/>
  <c r="O164" i="7"/>
  <c r="U163" i="7"/>
  <c r="T163" i="7"/>
  <c r="R163" i="7"/>
  <c r="Q163" i="7"/>
  <c r="S163" i="7" s="1"/>
  <c r="P163" i="7"/>
  <c r="O163" i="7"/>
  <c r="U162" i="7"/>
  <c r="S162" i="7"/>
  <c r="R162" i="7"/>
  <c r="Q162" i="7"/>
  <c r="T162" i="7" s="1"/>
  <c r="P162" i="7"/>
  <c r="O162" i="7"/>
  <c r="U161" i="7"/>
  <c r="T161" i="7"/>
  <c r="R161" i="7"/>
  <c r="Q161" i="7"/>
  <c r="S161" i="7" s="1"/>
  <c r="P161" i="7"/>
  <c r="O161" i="7"/>
  <c r="U160" i="7"/>
  <c r="R160" i="7"/>
  <c r="Q160" i="7"/>
  <c r="T160" i="7" s="1"/>
  <c r="P160" i="7"/>
  <c r="O160" i="7"/>
  <c r="U159" i="7"/>
  <c r="T159" i="7"/>
  <c r="R159" i="7"/>
  <c r="Q159" i="7"/>
  <c r="S159" i="7" s="1"/>
  <c r="P159" i="7"/>
  <c r="O159" i="7"/>
  <c r="U158" i="7"/>
  <c r="S158" i="7"/>
  <c r="R158" i="7"/>
  <c r="Q158" i="7"/>
  <c r="T158" i="7" s="1"/>
  <c r="P158" i="7"/>
  <c r="O158" i="7"/>
  <c r="U157" i="7"/>
  <c r="S157" i="7"/>
  <c r="R157" i="7"/>
  <c r="Q157" i="7"/>
  <c r="T157" i="7" s="1"/>
  <c r="P157" i="7"/>
  <c r="O157" i="7"/>
  <c r="U156" i="7"/>
  <c r="S156" i="7"/>
  <c r="R156" i="7"/>
  <c r="Q156" i="7"/>
  <c r="T156" i="7" s="1"/>
  <c r="P156" i="7"/>
  <c r="O156" i="7"/>
  <c r="U155" i="7"/>
  <c r="S155" i="7"/>
  <c r="R155" i="7"/>
  <c r="Q155" i="7"/>
  <c r="T155" i="7" s="1"/>
  <c r="P155" i="7"/>
  <c r="O155" i="7"/>
  <c r="U154" i="7"/>
  <c r="T154" i="7"/>
  <c r="R154" i="7"/>
  <c r="Q154" i="7"/>
  <c r="S154" i="7" s="1"/>
  <c r="P154" i="7"/>
  <c r="O154" i="7"/>
  <c r="U153" i="7"/>
  <c r="T153" i="7"/>
  <c r="R153" i="7"/>
  <c r="Q153" i="7"/>
  <c r="S153" i="7" s="1"/>
  <c r="P153" i="7"/>
  <c r="O153" i="7"/>
  <c r="U152" i="7"/>
  <c r="T152" i="7"/>
  <c r="R152" i="7"/>
  <c r="Q152" i="7"/>
  <c r="S152" i="7" s="1"/>
  <c r="P152" i="7"/>
  <c r="O152" i="7"/>
  <c r="U151" i="7"/>
  <c r="T151" i="7"/>
  <c r="R151" i="7"/>
  <c r="Q151" i="7"/>
  <c r="S151" i="7" s="1"/>
  <c r="P151" i="7"/>
  <c r="O151" i="7"/>
  <c r="U150" i="7"/>
  <c r="T150" i="7"/>
  <c r="R150" i="7"/>
  <c r="Q150" i="7"/>
  <c r="S150" i="7" s="1"/>
  <c r="P150" i="7"/>
  <c r="O150" i="7"/>
  <c r="U149" i="7"/>
  <c r="S149" i="7"/>
  <c r="R149" i="7"/>
  <c r="Q149" i="7"/>
  <c r="T149" i="7" s="1"/>
  <c r="P149" i="7"/>
  <c r="O149" i="7"/>
  <c r="U148" i="7"/>
  <c r="R148" i="7"/>
  <c r="Q148" i="7"/>
  <c r="T148" i="7" s="1"/>
  <c r="P148" i="7"/>
  <c r="O148" i="7"/>
  <c r="U147" i="7"/>
  <c r="U139" i="7"/>
  <c r="T139" i="7"/>
  <c r="R139" i="7"/>
  <c r="Q139" i="7"/>
  <c r="S139" i="7" s="1"/>
  <c r="P139" i="7"/>
  <c r="O139" i="7"/>
  <c r="U138" i="7"/>
  <c r="R138" i="7"/>
  <c r="Q138" i="7"/>
  <c r="S138" i="7" s="1"/>
  <c r="P138" i="7"/>
  <c r="O138" i="7"/>
  <c r="N138" i="7"/>
  <c r="N137" i="7" s="1"/>
  <c r="N136" i="7" s="1"/>
  <c r="N135" i="7" s="1"/>
  <c r="N134" i="7" s="1"/>
  <c r="N133" i="7" s="1"/>
  <c r="N132" i="7" s="1"/>
  <c r="N131" i="7" s="1"/>
  <c r="N130" i="7" s="1"/>
  <c r="N129" i="7" s="1"/>
  <c r="N128" i="7" s="1"/>
  <c r="N127" i="7" s="1"/>
  <c r="N126" i="7" s="1"/>
  <c r="N125" i="7" s="1"/>
  <c r="N124" i="7" s="1"/>
  <c r="N123" i="7" s="1"/>
  <c r="N122" i="7" s="1"/>
  <c r="N121" i="7" s="1"/>
  <c r="N120" i="7" s="1"/>
  <c r="N119" i="7" s="1"/>
  <c r="U137" i="7"/>
  <c r="S137" i="7"/>
  <c r="R137" i="7"/>
  <c r="Q137" i="7"/>
  <c r="T137" i="7" s="1"/>
  <c r="P137" i="7"/>
  <c r="O137" i="7"/>
  <c r="U136" i="7"/>
  <c r="R136" i="7"/>
  <c r="Q136" i="7"/>
  <c r="T136" i="7" s="1"/>
  <c r="P136" i="7"/>
  <c r="O136" i="7"/>
  <c r="U135" i="7"/>
  <c r="T135" i="7"/>
  <c r="R135" i="7"/>
  <c r="Q135" i="7"/>
  <c r="S135" i="7" s="1"/>
  <c r="P135" i="7"/>
  <c r="O135" i="7"/>
  <c r="U134" i="7"/>
  <c r="T134" i="7"/>
  <c r="R134" i="7"/>
  <c r="Q134" i="7"/>
  <c r="S134" i="7" s="1"/>
  <c r="P134" i="7"/>
  <c r="O134" i="7"/>
  <c r="U133" i="7"/>
  <c r="T133" i="7"/>
  <c r="R133" i="7"/>
  <c r="Q133" i="7"/>
  <c r="S133" i="7" s="1"/>
  <c r="P133" i="7"/>
  <c r="O133" i="7"/>
  <c r="U132" i="7"/>
  <c r="S132" i="7"/>
  <c r="R132" i="7"/>
  <c r="Q132" i="7"/>
  <c r="T132" i="7" s="1"/>
  <c r="P132" i="7"/>
  <c r="O132" i="7"/>
  <c r="U131" i="7"/>
  <c r="S131" i="7"/>
  <c r="R131" i="7"/>
  <c r="Q131" i="7"/>
  <c r="T131" i="7" s="1"/>
  <c r="P131" i="7"/>
  <c r="O131" i="7"/>
  <c r="U130" i="7"/>
  <c r="S130" i="7"/>
  <c r="R130" i="7"/>
  <c r="Q130" i="7"/>
  <c r="T130" i="7" s="1"/>
  <c r="P130" i="7"/>
  <c r="O130" i="7"/>
  <c r="U129" i="7"/>
  <c r="S129" i="7"/>
  <c r="R129" i="7"/>
  <c r="Q129" i="7"/>
  <c r="T129" i="7" s="1"/>
  <c r="P129" i="7"/>
  <c r="O129" i="7"/>
  <c r="U128" i="7"/>
  <c r="S128" i="7"/>
  <c r="R128" i="7"/>
  <c r="Q128" i="7"/>
  <c r="T128" i="7" s="1"/>
  <c r="P128" i="7"/>
  <c r="O128" i="7"/>
  <c r="U127" i="7"/>
  <c r="S127" i="7"/>
  <c r="R127" i="7"/>
  <c r="Q127" i="7"/>
  <c r="T127" i="7" s="1"/>
  <c r="P127" i="7"/>
  <c r="O127" i="7"/>
  <c r="U126" i="7"/>
  <c r="R126" i="7"/>
  <c r="Q126" i="7"/>
  <c r="S126" i="7" s="1"/>
  <c r="P126" i="7"/>
  <c r="O126" i="7"/>
  <c r="U125" i="7"/>
  <c r="S125" i="7"/>
  <c r="R125" i="7"/>
  <c r="Q125" i="7"/>
  <c r="T125" i="7" s="1"/>
  <c r="P125" i="7"/>
  <c r="O125" i="7"/>
  <c r="U124" i="7"/>
  <c r="T124" i="7"/>
  <c r="R124" i="7"/>
  <c r="Q124" i="7"/>
  <c r="S124" i="7" s="1"/>
  <c r="P124" i="7"/>
  <c r="O124" i="7"/>
  <c r="U123" i="7"/>
  <c r="R123" i="7"/>
  <c r="Q123" i="7"/>
  <c r="S123" i="7" s="1"/>
  <c r="P123" i="7"/>
  <c r="O123" i="7"/>
  <c r="U122" i="7"/>
  <c r="S122" i="7"/>
  <c r="R122" i="7"/>
  <c r="Q122" i="7"/>
  <c r="T122" i="7" s="1"/>
  <c r="P122" i="7"/>
  <c r="O122" i="7"/>
  <c r="U121" i="7"/>
  <c r="S121" i="7"/>
  <c r="R121" i="7"/>
  <c r="Q121" i="7"/>
  <c r="T121" i="7" s="1"/>
  <c r="P121" i="7"/>
  <c r="O121" i="7"/>
  <c r="U120" i="7"/>
  <c r="T120" i="7"/>
  <c r="R120" i="7"/>
  <c r="Q120" i="7"/>
  <c r="S120" i="7" s="1"/>
  <c r="P120" i="7"/>
  <c r="O120" i="7"/>
  <c r="U119" i="7"/>
  <c r="B114" i="7"/>
  <c r="D114" i="7" s="1"/>
  <c r="U111" i="7"/>
  <c r="T111" i="7"/>
  <c r="R111" i="7"/>
  <c r="Q111" i="7"/>
  <c r="S111" i="7" s="1"/>
  <c r="P111" i="7"/>
  <c r="O111" i="7"/>
  <c r="U110" i="7"/>
  <c r="R110" i="7"/>
  <c r="Q110" i="7"/>
  <c r="S110" i="7" s="1"/>
  <c r="P110" i="7"/>
  <c r="O110" i="7"/>
  <c r="N110" i="7"/>
  <c r="U109" i="7"/>
  <c r="S109" i="7"/>
  <c r="R109" i="7"/>
  <c r="Q109" i="7"/>
  <c r="T109" i="7" s="1"/>
  <c r="P109" i="7"/>
  <c r="O109" i="7"/>
  <c r="N109" i="7"/>
  <c r="N108" i="7" s="1"/>
  <c r="N107" i="7" s="1"/>
  <c r="N106" i="7" s="1"/>
  <c r="N105" i="7" s="1"/>
  <c r="N104" i="7" s="1"/>
  <c r="N103" i="7" s="1"/>
  <c r="N102" i="7" s="1"/>
  <c r="N101" i="7" s="1"/>
  <c r="N100" i="7" s="1"/>
  <c r="N99" i="7" s="1"/>
  <c r="N98" i="7" s="1"/>
  <c r="N97" i="7" s="1"/>
  <c r="N96" i="7" s="1"/>
  <c r="N95" i="7" s="1"/>
  <c r="N94" i="7" s="1"/>
  <c r="N93" i="7" s="1"/>
  <c r="N92" i="7" s="1"/>
  <c r="N91" i="7" s="1"/>
  <c r="U108" i="7"/>
  <c r="S108" i="7"/>
  <c r="R108" i="7"/>
  <c r="Q108" i="7"/>
  <c r="T108" i="7" s="1"/>
  <c r="P108" i="7"/>
  <c r="O108" i="7"/>
  <c r="U107" i="7"/>
  <c r="T107" i="7"/>
  <c r="R107" i="7"/>
  <c r="Q107" i="7"/>
  <c r="S107" i="7" s="1"/>
  <c r="P107" i="7"/>
  <c r="O107" i="7"/>
  <c r="U106" i="7"/>
  <c r="S106" i="7"/>
  <c r="R106" i="7"/>
  <c r="Q106" i="7"/>
  <c r="T106" i="7" s="1"/>
  <c r="P106" i="7"/>
  <c r="O106" i="7"/>
  <c r="U105" i="7"/>
  <c r="T105" i="7"/>
  <c r="R105" i="7"/>
  <c r="Q105" i="7"/>
  <c r="S105" i="7" s="1"/>
  <c r="P105" i="7"/>
  <c r="O105" i="7"/>
  <c r="U104" i="7"/>
  <c r="R104" i="7"/>
  <c r="Q104" i="7"/>
  <c r="T104" i="7" s="1"/>
  <c r="P104" i="7"/>
  <c r="O104" i="7"/>
  <c r="U103" i="7"/>
  <c r="S103" i="7"/>
  <c r="R103" i="7"/>
  <c r="Q103" i="7"/>
  <c r="T103" i="7" s="1"/>
  <c r="P103" i="7"/>
  <c r="O103" i="7"/>
  <c r="U102" i="7"/>
  <c r="R102" i="7"/>
  <c r="Q102" i="7"/>
  <c r="T102" i="7" s="1"/>
  <c r="P102" i="7"/>
  <c r="O102" i="7"/>
  <c r="U101" i="7"/>
  <c r="S101" i="7"/>
  <c r="R101" i="7"/>
  <c r="Q101" i="7"/>
  <c r="T101" i="7" s="1"/>
  <c r="P101" i="7"/>
  <c r="O101" i="7"/>
  <c r="U100" i="7"/>
  <c r="T100" i="7"/>
  <c r="S100" i="7"/>
  <c r="R100" i="7"/>
  <c r="Q100" i="7"/>
  <c r="P100" i="7"/>
  <c r="O100" i="7"/>
  <c r="U99" i="7"/>
  <c r="R99" i="7"/>
  <c r="Q99" i="7"/>
  <c r="T99" i="7" s="1"/>
  <c r="P99" i="7"/>
  <c r="O99" i="7"/>
  <c r="U98" i="7"/>
  <c r="T98" i="7"/>
  <c r="R98" i="7"/>
  <c r="Q98" i="7"/>
  <c r="S98" i="7" s="1"/>
  <c r="P98" i="7"/>
  <c r="O98" i="7"/>
  <c r="U97" i="7"/>
  <c r="S97" i="7"/>
  <c r="R97" i="7"/>
  <c r="Q97" i="7"/>
  <c r="T97" i="7" s="1"/>
  <c r="P97" i="7"/>
  <c r="O97" i="7"/>
  <c r="U96" i="7"/>
  <c r="T96" i="7"/>
  <c r="R96" i="7"/>
  <c r="Q96" i="7"/>
  <c r="S96" i="7" s="1"/>
  <c r="P96" i="7"/>
  <c r="O96" i="7"/>
  <c r="U95" i="7"/>
  <c r="R95" i="7"/>
  <c r="Q95" i="7"/>
  <c r="S95" i="7" s="1"/>
  <c r="P95" i="7"/>
  <c r="O95" i="7"/>
  <c r="U94" i="7"/>
  <c r="T94" i="7"/>
  <c r="S94" i="7"/>
  <c r="R94" i="7"/>
  <c r="Q94" i="7"/>
  <c r="P94" i="7"/>
  <c r="O94" i="7"/>
  <c r="U93" i="7"/>
  <c r="S93" i="7"/>
  <c r="R93" i="7"/>
  <c r="Q93" i="7"/>
  <c r="T93" i="7" s="1"/>
  <c r="P93" i="7"/>
  <c r="O93" i="7"/>
  <c r="U92" i="7"/>
  <c r="T92" i="7"/>
  <c r="R92" i="7"/>
  <c r="Q92" i="7"/>
  <c r="P92" i="7"/>
  <c r="O92" i="7"/>
  <c r="U91" i="7"/>
  <c r="B86" i="7"/>
  <c r="D86" i="7" s="1"/>
  <c r="U83" i="7"/>
  <c r="T83" i="7"/>
  <c r="R83" i="7"/>
  <c r="Q83" i="7"/>
  <c r="S83" i="7" s="1"/>
  <c r="P83" i="7"/>
  <c r="O83" i="7"/>
  <c r="U82" i="7"/>
  <c r="T82" i="7"/>
  <c r="R82" i="7"/>
  <c r="Q82" i="7"/>
  <c r="S82" i="7" s="1"/>
  <c r="P82" i="7"/>
  <c r="O82" i="7"/>
  <c r="N82" i="7"/>
  <c r="N81" i="7" s="1"/>
  <c r="N80" i="7" s="1"/>
  <c r="N79" i="7" s="1"/>
  <c r="N78" i="7" s="1"/>
  <c r="N77" i="7" s="1"/>
  <c r="N76" i="7" s="1"/>
  <c r="N75" i="7" s="1"/>
  <c r="N74" i="7" s="1"/>
  <c r="N73" i="7" s="1"/>
  <c r="N72" i="7" s="1"/>
  <c r="N71" i="7" s="1"/>
  <c r="N70" i="7" s="1"/>
  <c r="N69" i="7" s="1"/>
  <c r="N68" i="7" s="1"/>
  <c r="N67" i="7" s="1"/>
  <c r="N66" i="7" s="1"/>
  <c r="N65" i="7" s="1"/>
  <c r="N64" i="7" s="1"/>
  <c r="N63" i="7" s="1"/>
  <c r="U81" i="7"/>
  <c r="T81" i="7"/>
  <c r="R81" i="7"/>
  <c r="Q81" i="7"/>
  <c r="S81" i="7" s="1"/>
  <c r="P81" i="7"/>
  <c r="O81" i="7"/>
  <c r="U80" i="7"/>
  <c r="S80" i="7"/>
  <c r="R80" i="7"/>
  <c r="Q80" i="7"/>
  <c r="T80" i="7" s="1"/>
  <c r="P80" i="7"/>
  <c r="O80" i="7"/>
  <c r="U79" i="7"/>
  <c r="R79" i="7"/>
  <c r="Q79" i="7"/>
  <c r="S79" i="7" s="1"/>
  <c r="P79" i="7"/>
  <c r="O79" i="7"/>
  <c r="U78" i="7"/>
  <c r="S78" i="7"/>
  <c r="R78" i="7"/>
  <c r="Q78" i="7"/>
  <c r="T78" i="7" s="1"/>
  <c r="P78" i="7"/>
  <c r="O78" i="7"/>
  <c r="U77" i="7"/>
  <c r="T77" i="7"/>
  <c r="R77" i="7"/>
  <c r="Q77" i="7"/>
  <c r="S77" i="7" s="1"/>
  <c r="P77" i="7"/>
  <c r="O77" i="7"/>
  <c r="U76" i="7"/>
  <c r="S76" i="7"/>
  <c r="R76" i="7"/>
  <c r="Q76" i="7"/>
  <c r="T76" i="7" s="1"/>
  <c r="P76" i="7"/>
  <c r="O76" i="7"/>
  <c r="U75" i="7"/>
  <c r="S75" i="7"/>
  <c r="R75" i="7"/>
  <c r="Q75" i="7"/>
  <c r="T75" i="7" s="1"/>
  <c r="P75" i="7"/>
  <c r="O75" i="7"/>
  <c r="U74" i="7"/>
  <c r="S74" i="7"/>
  <c r="R74" i="7"/>
  <c r="Q74" i="7"/>
  <c r="T74" i="7" s="1"/>
  <c r="P74" i="7"/>
  <c r="O74" i="7"/>
  <c r="U73" i="7"/>
  <c r="R73" i="7"/>
  <c r="Q73" i="7"/>
  <c r="T73" i="7" s="1"/>
  <c r="P73" i="7"/>
  <c r="O73" i="7"/>
  <c r="U72" i="7"/>
  <c r="T72" i="7"/>
  <c r="R72" i="7"/>
  <c r="Q72" i="7"/>
  <c r="S72" i="7" s="1"/>
  <c r="P72" i="7"/>
  <c r="O72" i="7"/>
  <c r="U71" i="7"/>
  <c r="S71" i="7"/>
  <c r="R71" i="7"/>
  <c r="Q71" i="7"/>
  <c r="T71" i="7" s="1"/>
  <c r="P71" i="7"/>
  <c r="O71" i="7"/>
  <c r="U70" i="7"/>
  <c r="T70" i="7"/>
  <c r="R70" i="7"/>
  <c r="Q70" i="7"/>
  <c r="S70" i="7" s="1"/>
  <c r="P70" i="7"/>
  <c r="O70" i="7"/>
  <c r="U69" i="7"/>
  <c r="T69" i="7"/>
  <c r="S69" i="7"/>
  <c r="R69" i="7"/>
  <c r="Q69" i="7"/>
  <c r="P69" i="7"/>
  <c r="O69" i="7"/>
  <c r="U68" i="7"/>
  <c r="R68" i="7"/>
  <c r="Q68" i="7"/>
  <c r="S68" i="7" s="1"/>
  <c r="P68" i="7"/>
  <c r="O68" i="7"/>
  <c r="U67" i="7"/>
  <c r="T67" i="7"/>
  <c r="R67" i="7"/>
  <c r="Q67" i="7"/>
  <c r="S67" i="7" s="1"/>
  <c r="P67" i="7"/>
  <c r="O67" i="7"/>
  <c r="U66" i="7"/>
  <c r="T66" i="7"/>
  <c r="R66" i="7"/>
  <c r="Q66" i="7"/>
  <c r="S66" i="7" s="1"/>
  <c r="P66" i="7"/>
  <c r="O66" i="7"/>
  <c r="U65" i="7"/>
  <c r="R65" i="7"/>
  <c r="Q65" i="7"/>
  <c r="T65" i="7" s="1"/>
  <c r="P65" i="7"/>
  <c r="O65" i="7"/>
  <c r="U64" i="7"/>
  <c r="R64" i="7"/>
  <c r="Q64" i="7"/>
  <c r="T64" i="7" s="1"/>
  <c r="P64" i="7"/>
  <c r="O64" i="7"/>
  <c r="U63" i="7"/>
  <c r="U55" i="7"/>
  <c r="R55" i="7"/>
  <c r="Q55" i="7"/>
  <c r="S55" i="7" s="1"/>
  <c r="P55" i="7"/>
  <c r="O55" i="7"/>
  <c r="U54" i="7"/>
  <c r="R54" i="7"/>
  <c r="Q54" i="7"/>
  <c r="S54" i="7" s="1"/>
  <c r="P54" i="7"/>
  <c r="O54" i="7"/>
  <c r="N54" i="7"/>
  <c r="N53" i="7" s="1"/>
  <c r="N52" i="7" s="1"/>
  <c r="N51" i="7" s="1"/>
  <c r="N50" i="7" s="1"/>
  <c r="N49" i="7" s="1"/>
  <c r="N48" i="7" s="1"/>
  <c r="N47" i="7" s="1"/>
  <c r="N46" i="7" s="1"/>
  <c r="N45" i="7" s="1"/>
  <c r="N44" i="7" s="1"/>
  <c r="N43" i="7" s="1"/>
  <c r="N42" i="7" s="1"/>
  <c r="N41" i="7" s="1"/>
  <c r="N40" i="7" s="1"/>
  <c r="N39" i="7" s="1"/>
  <c r="N38" i="7" s="1"/>
  <c r="N37" i="7" s="1"/>
  <c r="N36" i="7" s="1"/>
  <c r="N35" i="7" s="1"/>
  <c r="U53" i="7"/>
  <c r="T53" i="7"/>
  <c r="S53" i="7"/>
  <c r="R53" i="7"/>
  <c r="Q53" i="7"/>
  <c r="P53" i="7"/>
  <c r="O53" i="7"/>
  <c r="U52" i="7"/>
  <c r="T52" i="7"/>
  <c r="R52" i="7"/>
  <c r="Q52" i="7"/>
  <c r="S52" i="7" s="1"/>
  <c r="P52" i="7"/>
  <c r="O52" i="7"/>
  <c r="U51" i="7"/>
  <c r="R51" i="7"/>
  <c r="Q51" i="7"/>
  <c r="S51" i="7" s="1"/>
  <c r="P51" i="7"/>
  <c r="O51" i="7"/>
  <c r="U50" i="7"/>
  <c r="S50" i="7"/>
  <c r="R50" i="7"/>
  <c r="Q50" i="7"/>
  <c r="T50" i="7" s="1"/>
  <c r="P50" i="7"/>
  <c r="O50" i="7"/>
  <c r="U49" i="7"/>
  <c r="S49" i="7"/>
  <c r="R49" i="7"/>
  <c r="Q49" i="7"/>
  <c r="T49" i="7" s="1"/>
  <c r="P49" i="7"/>
  <c r="O49" i="7"/>
  <c r="U48" i="7"/>
  <c r="S48" i="7"/>
  <c r="R48" i="7"/>
  <c r="Q48" i="7"/>
  <c r="T48" i="7" s="1"/>
  <c r="P48" i="7"/>
  <c r="O48" i="7"/>
  <c r="U47" i="7"/>
  <c r="S47" i="7"/>
  <c r="R47" i="7"/>
  <c r="Q47" i="7"/>
  <c r="T47" i="7" s="1"/>
  <c r="P47" i="7"/>
  <c r="O47" i="7"/>
  <c r="U46" i="7"/>
  <c r="S46" i="7"/>
  <c r="R46" i="7"/>
  <c r="Q46" i="7"/>
  <c r="T46" i="7" s="1"/>
  <c r="P46" i="7"/>
  <c r="O46" i="7"/>
  <c r="U45" i="7"/>
  <c r="S45" i="7"/>
  <c r="R45" i="7"/>
  <c r="Q45" i="7"/>
  <c r="T45" i="7" s="1"/>
  <c r="P45" i="7"/>
  <c r="O45" i="7"/>
  <c r="U44" i="7"/>
  <c r="S44" i="7"/>
  <c r="R44" i="7"/>
  <c r="Q44" i="7"/>
  <c r="T44" i="7" s="1"/>
  <c r="P44" i="7"/>
  <c r="O44" i="7"/>
  <c r="U43" i="7"/>
  <c r="S43" i="7"/>
  <c r="R43" i="7"/>
  <c r="Q43" i="7"/>
  <c r="T43" i="7" s="1"/>
  <c r="P43" i="7"/>
  <c r="O43" i="7"/>
  <c r="U42" i="7"/>
  <c r="T42" i="7"/>
  <c r="R42" i="7"/>
  <c r="Q42" i="7"/>
  <c r="S42" i="7" s="1"/>
  <c r="P42" i="7"/>
  <c r="O42" i="7"/>
  <c r="U41" i="7"/>
  <c r="T41" i="7"/>
  <c r="R41" i="7"/>
  <c r="Q41" i="7"/>
  <c r="S41" i="7" s="1"/>
  <c r="P41" i="7"/>
  <c r="O41" i="7"/>
  <c r="U40" i="7"/>
  <c r="S40" i="7"/>
  <c r="R40" i="7"/>
  <c r="Q40" i="7"/>
  <c r="T40" i="7" s="1"/>
  <c r="P40" i="7"/>
  <c r="O40" i="7"/>
  <c r="U39" i="7"/>
  <c r="T39" i="7"/>
  <c r="R39" i="7"/>
  <c r="Q39" i="7"/>
  <c r="S39" i="7" s="1"/>
  <c r="P39" i="7"/>
  <c r="O39" i="7"/>
  <c r="U38" i="7"/>
  <c r="T38" i="7"/>
  <c r="R38" i="7"/>
  <c r="Q38" i="7"/>
  <c r="S38" i="7" s="1"/>
  <c r="P38" i="7"/>
  <c r="O38" i="7"/>
  <c r="U37" i="7"/>
  <c r="T37" i="7"/>
  <c r="R37" i="7"/>
  <c r="Q37" i="7"/>
  <c r="S37" i="7" s="1"/>
  <c r="P37" i="7"/>
  <c r="O37" i="7"/>
  <c r="U36" i="7"/>
  <c r="T36" i="7"/>
  <c r="R36" i="7"/>
  <c r="Q36" i="7"/>
  <c r="P36" i="7"/>
  <c r="P33" i="7" s="1"/>
  <c r="O36" i="7"/>
  <c r="O33" i="7" s="1"/>
  <c r="U35" i="7"/>
  <c r="Y22" i="7"/>
  <c r="Y21" i="7"/>
  <c r="Y20" i="7"/>
  <c r="Y19" i="7"/>
  <c r="Y18" i="7"/>
  <c r="Y17" i="7"/>
  <c r="C1" i="7"/>
  <c r="AF2" i="7" s="1"/>
  <c r="B1" i="7"/>
  <c r="B2" i="7" s="1"/>
  <c r="D2" i="7" s="1"/>
  <c r="Y16" i="7"/>
  <c r="Y15" i="7"/>
  <c r="Y14" i="7"/>
  <c r="Y13" i="7"/>
  <c r="Y12" i="7"/>
  <c r="Y11" i="7"/>
  <c r="Y10" i="7"/>
  <c r="Y9" i="7"/>
  <c r="Y8" i="7"/>
  <c r="Y7" i="7"/>
  <c r="Y6" i="7"/>
  <c r="Y5" i="7"/>
  <c r="Y4" i="7"/>
  <c r="Y3" i="7"/>
  <c r="Y2" i="7"/>
  <c r="O26" i="7"/>
  <c r="O25" i="7"/>
  <c r="O24" i="7"/>
  <c r="O23" i="7"/>
  <c r="O22" i="7"/>
  <c r="O21" i="7"/>
  <c r="O20" i="7"/>
  <c r="O19" i="7"/>
  <c r="O18" i="7"/>
  <c r="O17" i="7"/>
  <c r="O16" i="7"/>
  <c r="O15" i="7"/>
  <c r="O14" i="7"/>
  <c r="O13" i="7"/>
  <c r="O12" i="7"/>
  <c r="O11" i="7"/>
  <c r="O10" i="7"/>
  <c r="O9" i="7"/>
  <c r="O8" i="7"/>
  <c r="O27" i="7"/>
  <c r="U27" i="7"/>
  <c r="U26" i="7"/>
  <c r="U25" i="7"/>
  <c r="U24" i="7"/>
  <c r="U23" i="7"/>
  <c r="U22" i="7"/>
  <c r="U21" i="7"/>
  <c r="U20" i="7"/>
  <c r="U19" i="7"/>
  <c r="U18" i="7"/>
  <c r="U17" i="7"/>
  <c r="U16" i="7"/>
  <c r="U15" i="7"/>
  <c r="U14" i="7"/>
  <c r="U13" i="7"/>
  <c r="U12" i="7"/>
  <c r="U11" i="7"/>
  <c r="U10" i="7"/>
  <c r="U9" i="7"/>
  <c r="U8" i="7"/>
  <c r="U7" i="7"/>
  <c r="N26" i="7"/>
  <c r="N25" i="7" s="1"/>
  <c r="N24" i="7" s="1"/>
  <c r="N23" i="7" s="1"/>
  <c r="N22" i="7" s="1"/>
  <c r="N21" i="7" s="1"/>
  <c r="N20" i="7" s="1"/>
  <c r="N19" i="7" s="1"/>
  <c r="N18" i="7" s="1"/>
  <c r="N17" i="7" s="1"/>
  <c r="N16" i="7" s="1"/>
  <c r="N15" i="7" s="1"/>
  <c r="N14" i="7" s="1"/>
  <c r="N13" i="7" s="1"/>
  <c r="N12" i="7" s="1"/>
  <c r="N11" i="7" s="1"/>
  <c r="N10" i="7" s="1"/>
  <c r="N9" i="7" s="1"/>
  <c r="N8" i="7" s="1"/>
  <c r="N7" i="7" s="1"/>
  <c r="T26" i="7"/>
  <c r="T25" i="7"/>
  <c r="S24" i="7"/>
  <c r="S22" i="7"/>
  <c r="T21" i="7"/>
  <c r="S19" i="7"/>
  <c r="S17" i="7"/>
  <c r="S15" i="7"/>
  <c r="T14" i="7"/>
  <c r="S13" i="7"/>
  <c r="S12" i="7"/>
  <c r="T11" i="7"/>
  <c r="T10" i="7"/>
  <c r="S9" i="7"/>
  <c r="T8" i="7"/>
  <c r="T27" i="7"/>
  <c r="R26" i="7"/>
  <c r="R25" i="7"/>
  <c r="R24" i="7"/>
  <c r="R23" i="7"/>
  <c r="R22" i="7"/>
  <c r="R21" i="7"/>
  <c r="R20" i="7"/>
  <c r="R19" i="7"/>
  <c r="R18" i="7"/>
  <c r="R17" i="7"/>
  <c r="R16" i="7"/>
  <c r="R15" i="7"/>
  <c r="R14" i="7"/>
  <c r="R13" i="7"/>
  <c r="R12" i="7"/>
  <c r="R11" i="7"/>
  <c r="R10" i="7"/>
  <c r="R9" i="7"/>
  <c r="R8" i="7"/>
  <c r="R27" i="7"/>
  <c r="Q27" i="7"/>
  <c r="S27" i="7" s="1"/>
  <c r="P27" i="7"/>
  <c r="Q26" i="7"/>
  <c r="S26" i="7" s="1"/>
  <c r="P26" i="7"/>
  <c r="Q25" i="7"/>
  <c r="S25" i="7" s="1"/>
  <c r="P25" i="7"/>
  <c r="Q24" i="7"/>
  <c r="T24" i="7" s="1"/>
  <c r="P24" i="7"/>
  <c r="Q23" i="7"/>
  <c r="T23" i="7" s="1"/>
  <c r="P23" i="7"/>
  <c r="Q22" i="7"/>
  <c r="T22" i="7" s="1"/>
  <c r="P22" i="7"/>
  <c r="Q21" i="7"/>
  <c r="S21" i="7" s="1"/>
  <c r="P21" i="7"/>
  <c r="Q20" i="7"/>
  <c r="S20" i="7" s="1"/>
  <c r="P20" i="7"/>
  <c r="Q19" i="7"/>
  <c r="T19" i="7" s="1"/>
  <c r="P19" i="7"/>
  <c r="Q18" i="7"/>
  <c r="S18" i="7" s="1"/>
  <c r="P18" i="7"/>
  <c r="Q17" i="7"/>
  <c r="T17" i="7" s="1"/>
  <c r="P17" i="7"/>
  <c r="Q16" i="7"/>
  <c r="S16" i="7" s="1"/>
  <c r="P16" i="7"/>
  <c r="Q15" i="7"/>
  <c r="T15" i="7" s="1"/>
  <c r="P15" i="7"/>
  <c r="Q14" i="7"/>
  <c r="S14" i="7" s="1"/>
  <c r="P14" i="7"/>
  <c r="Q13" i="7"/>
  <c r="T13" i="7" s="1"/>
  <c r="P13" i="7"/>
  <c r="Q12" i="7"/>
  <c r="T12" i="7" s="1"/>
  <c r="P12" i="7"/>
  <c r="Q11" i="7"/>
  <c r="S11" i="7" s="1"/>
  <c r="P11" i="7"/>
  <c r="Q10" i="7"/>
  <c r="S10" i="7" s="1"/>
  <c r="P10" i="7"/>
  <c r="Q9" i="7"/>
  <c r="T9" i="7" s="1"/>
  <c r="P9" i="7"/>
  <c r="Q8" i="7"/>
  <c r="S8" i="7" s="1"/>
  <c r="P8" i="7"/>
  <c r="Q230" i="4"/>
  <c r="Q229" i="4"/>
  <c r="Q228" i="4"/>
  <c r="Q227" i="4"/>
  <c r="Q226" i="4"/>
  <c r="Q225" i="4"/>
  <c r="Q224" i="4"/>
  <c r="Q223" i="4"/>
  <c r="Q222" i="4"/>
  <c r="Q221" i="4"/>
  <c r="Q220" i="4"/>
  <c r="Q219" i="4"/>
  <c r="Q218" i="4"/>
  <c r="Q217" i="4"/>
  <c r="Q216" i="4"/>
  <c r="Q215" i="4"/>
  <c r="Q214" i="4"/>
  <c r="Q213" i="4"/>
  <c r="Q212" i="4"/>
  <c r="Q211" i="4"/>
  <c r="Q210" i="4"/>
  <c r="Q209" i="4"/>
  <c r="Q208" i="4"/>
  <c r="Q207" i="4"/>
  <c r="Q206" i="4"/>
  <c r="Q205" i="4"/>
  <c r="Q204" i="4"/>
  <c r="Q203" i="4"/>
  <c r="Q202" i="4"/>
  <c r="Q201" i="4"/>
  <c r="Q200" i="4"/>
  <c r="Q199" i="4"/>
  <c r="Q198" i="4"/>
  <c r="Q197" i="4"/>
  <c r="Q196" i="4"/>
  <c r="Q195" i="4"/>
  <c r="Q194" i="4"/>
  <c r="Q193" i="4"/>
  <c r="Q192" i="4"/>
  <c r="Q191" i="4"/>
  <c r="Q190" i="4"/>
  <c r="Q189" i="4"/>
  <c r="Q188" i="4"/>
  <c r="Q187" i="4"/>
  <c r="Q186" i="4"/>
  <c r="Q185" i="4"/>
  <c r="Q184" i="4"/>
  <c r="Q183" i="4"/>
  <c r="Q182" i="4"/>
  <c r="Q181" i="4"/>
  <c r="Q180" i="4"/>
  <c r="Q179" i="4"/>
  <c r="Q178" i="4"/>
  <c r="Q177" i="4"/>
  <c r="Q176" i="4"/>
  <c r="Q175" i="4"/>
  <c r="Q174" i="4"/>
  <c r="Q173" i="4"/>
  <c r="Q172" i="4"/>
  <c r="Q171" i="4"/>
  <c r="Q170" i="4"/>
  <c r="Q169" i="4"/>
  <c r="Q168" i="4"/>
  <c r="Q167" i="4"/>
  <c r="Q166" i="4"/>
  <c r="Q165" i="4"/>
  <c r="Q164" i="4"/>
  <c r="Q163" i="4"/>
  <c r="Q162" i="4"/>
  <c r="Q161" i="4"/>
  <c r="Q160" i="4"/>
  <c r="Q159" i="4"/>
  <c r="Q158" i="4"/>
  <c r="Q157" i="4"/>
  <c r="Q156" i="4"/>
  <c r="Q155" i="4"/>
  <c r="Q154" i="4"/>
  <c r="Q153" i="4"/>
  <c r="Q152" i="4"/>
  <c r="Q151" i="4"/>
  <c r="Q150" i="4"/>
  <c r="Q149" i="4"/>
  <c r="Q148" i="4"/>
  <c r="Q147" i="4"/>
  <c r="Q146" i="4"/>
  <c r="Q145" i="4"/>
  <c r="Q144" i="4"/>
  <c r="Q143" i="4"/>
  <c r="Q142" i="4"/>
  <c r="Q141" i="4"/>
  <c r="Q140" i="4"/>
  <c r="Q139" i="4"/>
  <c r="Q138" i="4"/>
  <c r="Q137" i="4"/>
  <c r="Q136" i="4"/>
  <c r="Q135" i="4"/>
  <c r="Q134" i="4"/>
  <c r="Q133" i="4"/>
  <c r="Q132" i="4"/>
  <c r="Q131" i="4"/>
  <c r="Q130" i="4"/>
  <c r="Q129" i="4"/>
  <c r="Q128" i="4"/>
  <c r="Q127" i="4"/>
  <c r="Q126" i="4"/>
  <c r="Q125" i="4"/>
  <c r="Q124" i="4"/>
  <c r="Q123" i="4"/>
  <c r="Q122" i="4"/>
  <c r="Q121" i="4"/>
  <c r="Q120" i="4"/>
  <c r="Q119" i="4"/>
  <c r="Q118" i="4"/>
  <c r="Q117" i="4"/>
  <c r="Q116" i="4"/>
  <c r="Q115" i="4"/>
  <c r="Q114" i="4"/>
  <c r="Q113" i="4"/>
  <c r="Q112" i="4"/>
  <c r="Q111" i="4"/>
  <c r="Q110" i="4"/>
  <c r="Q109" i="4"/>
  <c r="Q108" i="4"/>
  <c r="Q107" i="4"/>
  <c r="Q106" i="4"/>
  <c r="Q105" i="4"/>
  <c r="Q104" i="4"/>
  <c r="Q103" i="4"/>
  <c r="Q102" i="4"/>
  <c r="Q101" i="4"/>
  <c r="Q100" i="4"/>
  <c r="Q99" i="4"/>
  <c r="Q98" i="4"/>
  <c r="Q97" i="4"/>
  <c r="Q96" i="4"/>
  <c r="Q95" i="4"/>
  <c r="Q94" i="4"/>
  <c r="Q93" i="4"/>
  <c r="Q92" i="4"/>
  <c r="Q91" i="4"/>
  <c r="Q90" i="4"/>
  <c r="Q89" i="4"/>
  <c r="Q88" i="4"/>
  <c r="Q87" i="4"/>
  <c r="Q86" i="4"/>
  <c r="Q85" i="4"/>
  <c r="Q84" i="4"/>
  <c r="Q83" i="4"/>
  <c r="Q82" i="4"/>
  <c r="Q81" i="4"/>
  <c r="Q80" i="4"/>
  <c r="Q79" i="4"/>
  <c r="Q78" i="4"/>
  <c r="Q77" i="4"/>
  <c r="Q76" i="4"/>
  <c r="Q75" i="4"/>
  <c r="Q74" i="4"/>
  <c r="Q73" i="4"/>
  <c r="Q72" i="4"/>
  <c r="Q71" i="4"/>
  <c r="Q70" i="4"/>
  <c r="Q69" i="4"/>
  <c r="Q68" i="4"/>
  <c r="Q67" i="4"/>
  <c r="Q66" i="4"/>
  <c r="Q65" i="4"/>
  <c r="Q64" i="4"/>
  <c r="Q63" i="4"/>
  <c r="Q62" i="4"/>
  <c r="Q61" i="4"/>
  <c r="Q60" i="4"/>
  <c r="Q59" i="4"/>
  <c r="Q58" i="4"/>
  <c r="Q57" i="4"/>
  <c r="Q56" i="4"/>
  <c r="Q55" i="4"/>
  <c r="Q54" i="4"/>
  <c r="Q53" i="4"/>
  <c r="Q52" i="4"/>
  <c r="Q51" i="4"/>
  <c r="Q50" i="4"/>
  <c r="Q49" i="4"/>
  <c r="Q48" i="4"/>
  <c r="Q47" i="4"/>
  <c r="Q46" i="4"/>
  <c r="Q45" i="4"/>
  <c r="Q44" i="4"/>
  <c r="Q43" i="4"/>
  <c r="Q42" i="4"/>
  <c r="Q41" i="4"/>
  <c r="Q40" i="4"/>
  <c r="Q39" i="4"/>
  <c r="Q38" i="4"/>
  <c r="Q37" i="4"/>
  <c r="Q36" i="4"/>
  <c r="Q35" i="4"/>
  <c r="Q34" i="4"/>
  <c r="Q33" i="4"/>
  <c r="Q32" i="4"/>
  <c r="Q31" i="4"/>
  <c r="Q30" i="4"/>
  <c r="Q29" i="4"/>
  <c r="Q28" i="4"/>
  <c r="Q27" i="4"/>
  <c r="Q26" i="4"/>
  <c r="Q25" i="4"/>
  <c r="Q24" i="4"/>
  <c r="Q23" i="4"/>
  <c r="Q22" i="4"/>
  <c r="Q21" i="4"/>
  <c r="Q20" i="4"/>
  <c r="Q19" i="4"/>
  <c r="Q18" i="4"/>
  <c r="Q17" i="4"/>
  <c r="Q16" i="4"/>
  <c r="Q15" i="4"/>
  <c r="Q14" i="4"/>
  <c r="Q13" i="4"/>
  <c r="Q12" i="4"/>
  <c r="Q11" i="4"/>
  <c r="Q10" i="4"/>
  <c r="Q9" i="4"/>
  <c r="Q8" i="4"/>
  <c r="Q7" i="4"/>
  <c r="Q6" i="4"/>
  <c r="Q5" i="4"/>
  <c r="Q4" i="4"/>
  <c r="Q3" i="4"/>
  <c r="Q2" i="4"/>
  <c r="Q1" i="4"/>
  <c r="C1" i="5"/>
  <c r="S2" i="4"/>
  <c r="S230" i="4"/>
  <c r="R230" i="4"/>
  <c r="S229" i="4"/>
  <c r="R229" i="4"/>
  <c r="S228" i="4"/>
  <c r="R228" i="4"/>
  <c r="S227" i="4"/>
  <c r="R227" i="4"/>
  <c r="S226" i="4"/>
  <c r="R226" i="4"/>
  <c r="S225" i="4"/>
  <c r="R225" i="4"/>
  <c r="S224" i="4"/>
  <c r="R224" i="4"/>
  <c r="S223" i="4"/>
  <c r="R223" i="4"/>
  <c r="S222" i="4"/>
  <c r="R222" i="4"/>
  <c r="S221" i="4"/>
  <c r="R221" i="4"/>
  <c r="S220" i="4"/>
  <c r="R220" i="4"/>
  <c r="S219" i="4"/>
  <c r="R219" i="4"/>
  <c r="S218" i="4"/>
  <c r="R218" i="4"/>
  <c r="S217" i="4"/>
  <c r="R217" i="4"/>
  <c r="S216" i="4"/>
  <c r="R216" i="4"/>
  <c r="S215" i="4"/>
  <c r="R215" i="4"/>
  <c r="S214" i="4"/>
  <c r="R214" i="4"/>
  <c r="S213" i="4"/>
  <c r="R213" i="4"/>
  <c r="S212" i="4"/>
  <c r="R212" i="4"/>
  <c r="S211" i="4"/>
  <c r="R211" i="4"/>
  <c r="S210" i="4"/>
  <c r="R210" i="4"/>
  <c r="S209" i="4"/>
  <c r="R209" i="4"/>
  <c r="S208" i="4"/>
  <c r="R208" i="4"/>
  <c r="S207" i="4"/>
  <c r="R207" i="4"/>
  <c r="S206" i="4"/>
  <c r="R206" i="4"/>
  <c r="S205" i="4"/>
  <c r="R205" i="4"/>
  <c r="S204" i="4"/>
  <c r="R204" i="4"/>
  <c r="S203" i="4"/>
  <c r="R203" i="4"/>
  <c r="S202" i="4"/>
  <c r="R202" i="4"/>
  <c r="S201" i="4"/>
  <c r="R201" i="4"/>
  <c r="S200" i="4"/>
  <c r="R200" i="4"/>
  <c r="S199" i="4"/>
  <c r="R199" i="4"/>
  <c r="S198" i="4"/>
  <c r="R198" i="4"/>
  <c r="S197" i="4"/>
  <c r="R197" i="4"/>
  <c r="S196" i="4"/>
  <c r="R196" i="4"/>
  <c r="S195" i="4"/>
  <c r="R195" i="4"/>
  <c r="S194" i="4"/>
  <c r="R194" i="4"/>
  <c r="S193" i="4"/>
  <c r="R193" i="4"/>
  <c r="S192" i="4"/>
  <c r="R192" i="4"/>
  <c r="S191" i="4"/>
  <c r="R191" i="4"/>
  <c r="S190" i="4"/>
  <c r="R190" i="4"/>
  <c r="S189" i="4"/>
  <c r="R189" i="4"/>
  <c r="S188" i="4"/>
  <c r="R188" i="4"/>
  <c r="S187" i="4"/>
  <c r="R187" i="4"/>
  <c r="S186" i="4"/>
  <c r="R186" i="4"/>
  <c r="S185" i="4"/>
  <c r="R185" i="4"/>
  <c r="S184" i="4"/>
  <c r="R184" i="4"/>
  <c r="S183" i="4"/>
  <c r="R183" i="4"/>
  <c r="S182" i="4"/>
  <c r="R182" i="4"/>
  <c r="S181" i="4"/>
  <c r="R181" i="4"/>
  <c r="S180" i="4"/>
  <c r="R180" i="4"/>
  <c r="S179" i="4"/>
  <c r="R179" i="4"/>
  <c r="S178" i="4"/>
  <c r="R178" i="4"/>
  <c r="S177" i="4"/>
  <c r="R177" i="4"/>
  <c r="S176" i="4"/>
  <c r="R176" i="4"/>
  <c r="S175" i="4"/>
  <c r="R175" i="4"/>
  <c r="S174" i="4"/>
  <c r="R174" i="4"/>
  <c r="S173" i="4"/>
  <c r="R173" i="4"/>
  <c r="S172" i="4"/>
  <c r="R172" i="4"/>
  <c r="S171" i="4"/>
  <c r="R171" i="4"/>
  <c r="S170" i="4"/>
  <c r="R170" i="4"/>
  <c r="S169" i="4"/>
  <c r="R169" i="4"/>
  <c r="S168" i="4"/>
  <c r="R168" i="4"/>
  <c r="S167" i="4"/>
  <c r="R167" i="4"/>
  <c r="S166" i="4"/>
  <c r="R166" i="4"/>
  <c r="S165" i="4"/>
  <c r="R165" i="4"/>
  <c r="S164" i="4"/>
  <c r="R164" i="4"/>
  <c r="S163" i="4"/>
  <c r="R163" i="4"/>
  <c r="S162" i="4"/>
  <c r="R162" i="4"/>
  <c r="S161" i="4"/>
  <c r="R161" i="4"/>
  <c r="S160" i="4"/>
  <c r="R160" i="4"/>
  <c r="S159" i="4"/>
  <c r="R159" i="4"/>
  <c r="S158" i="4"/>
  <c r="R158" i="4"/>
  <c r="S157" i="4"/>
  <c r="R157" i="4"/>
  <c r="S156" i="4"/>
  <c r="R156" i="4"/>
  <c r="S155" i="4"/>
  <c r="R155" i="4"/>
  <c r="S154" i="4"/>
  <c r="R154" i="4"/>
  <c r="S153" i="4"/>
  <c r="R153" i="4"/>
  <c r="S152" i="4"/>
  <c r="R152" i="4"/>
  <c r="S151" i="4"/>
  <c r="R151" i="4"/>
  <c r="S150" i="4"/>
  <c r="R150" i="4"/>
  <c r="S149" i="4"/>
  <c r="R149" i="4"/>
  <c r="S148" i="4"/>
  <c r="R148" i="4"/>
  <c r="S147" i="4"/>
  <c r="R147" i="4"/>
  <c r="S146" i="4"/>
  <c r="R146" i="4"/>
  <c r="S145" i="4"/>
  <c r="R145" i="4"/>
  <c r="S144" i="4"/>
  <c r="R144" i="4"/>
  <c r="S143" i="4"/>
  <c r="R143" i="4"/>
  <c r="S142" i="4"/>
  <c r="R142" i="4"/>
  <c r="S141" i="4"/>
  <c r="R141" i="4"/>
  <c r="S140" i="4"/>
  <c r="R140" i="4"/>
  <c r="S139" i="4"/>
  <c r="R139" i="4"/>
  <c r="S138" i="4"/>
  <c r="R138" i="4"/>
  <c r="S137" i="4"/>
  <c r="R137" i="4"/>
  <c r="S136" i="4"/>
  <c r="R136" i="4"/>
  <c r="S135" i="4"/>
  <c r="R135" i="4"/>
  <c r="S134" i="4"/>
  <c r="R134" i="4"/>
  <c r="S133" i="4"/>
  <c r="R133" i="4"/>
  <c r="S132" i="4"/>
  <c r="R132" i="4"/>
  <c r="S131" i="4"/>
  <c r="R131" i="4"/>
  <c r="S130" i="4"/>
  <c r="R130" i="4"/>
  <c r="S129" i="4"/>
  <c r="R129" i="4"/>
  <c r="S128" i="4"/>
  <c r="R128" i="4"/>
  <c r="S127" i="4"/>
  <c r="R127" i="4"/>
  <c r="S126" i="4"/>
  <c r="R126" i="4"/>
  <c r="S125" i="4"/>
  <c r="R125" i="4"/>
  <c r="S124" i="4"/>
  <c r="R124" i="4"/>
  <c r="S123" i="4"/>
  <c r="R123" i="4"/>
  <c r="S122" i="4"/>
  <c r="R122" i="4"/>
  <c r="S121" i="4"/>
  <c r="R121" i="4"/>
  <c r="S120" i="4"/>
  <c r="R120" i="4"/>
  <c r="S119" i="4"/>
  <c r="R119" i="4"/>
  <c r="S118" i="4"/>
  <c r="R118" i="4"/>
  <c r="S117" i="4"/>
  <c r="R117" i="4"/>
  <c r="S116" i="4"/>
  <c r="R116" i="4"/>
  <c r="S115" i="4"/>
  <c r="R115" i="4"/>
  <c r="S114" i="4"/>
  <c r="R114" i="4"/>
  <c r="S113" i="4"/>
  <c r="R113" i="4"/>
  <c r="S112" i="4"/>
  <c r="R112" i="4"/>
  <c r="S111" i="4"/>
  <c r="R111" i="4"/>
  <c r="S110" i="4"/>
  <c r="R110" i="4"/>
  <c r="S109" i="4"/>
  <c r="R109" i="4"/>
  <c r="S108" i="4"/>
  <c r="R108" i="4"/>
  <c r="S107" i="4"/>
  <c r="R107" i="4"/>
  <c r="S106" i="4"/>
  <c r="R106" i="4"/>
  <c r="S105" i="4"/>
  <c r="R105" i="4"/>
  <c r="S104" i="4"/>
  <c r="R104" i="4"/>
  <c r="S103" i="4"/>
  <c r="R103" i="4"/>
  <c r="S102" i="4"/>
  <c r="R102" i="4"/>
  <c r="S101" i="4"/>
  <c r="R101" i="4"/>
  <c r="S100" i="4"/>
  <c r="R100" i="4"/>
  <c r="S99" i="4"/>
  <c r="R99" i="4"/>
  <c r="S98" i="4"/>
  <c r="R98" i="4"/>
  <c r="S97" i="4"/>
  <c r="R97" i="4"/>
  <c r="S96" i="4"/>
  <c r="R96" i="4"/>
  <c r="S95" i="4"/>
  <c r="R95" i="4"/>
  <c r="S94" i="4"/>
  <c r="R94" i="4"/>
  <c r="S93" i="4"/>
  <c r="R93" i="4"/>
  <c r="S92" i="4"/>
  <c r="R92" i="4"/>
  <c r="S91" i="4"/>
  <c r="R91" i="4"/>
  <c r="S90" i="4"/>
  <c r="R90" i="4"/>
  <c r="S89" i="4"/>
  <c r="R89" i="4"/>
  <c r="S88" i="4"/>
  <c r="R88" i="4"/>
  <c r="S87" i="4"/>
  <c r="R87" i="4"/>
  <c r="S86" i="4"/>
  <c r="R86" i="4"/>
  <c r="S85" i="4"/>
  <c r="R85" i="4"/>
  <c r="S84" i="4"/>
  <c r="R84" i="4"/>
  <c r="S83" i="4"/>
  <c r="R83" i="4"/>
  <c r="S82" i="4"/>
  <c r="R82" i="4"/>
  <c r="S81" i="4"/>
  <c r="R81" i="4"/>
  <c r="S80" i="4"/>
  <c r="R80" i="4"/>
  <c r="S79" i="4"/>
  <c r="R79" i="4"/>
  <c r="S78" i="4"/>
  <c r="R78" i="4"/>
  <c r="S77" i="4"/>
  <c r="R77" i="4"/>
  <c r="S76" i="4"/>
  <c r="R76" i="4"/>
  <c r="S75" i="4"/>
  <c r="R75" i="4"/>
  <c r="S74" i="4"/>
  <c r="R74" i="4"/>
  <c r="S73" i="4"/>
  <c r="R73" i="4"/>
  <c r="S72" i="4"/>
  <c r="R72" i="4"/>
  <c r="S71" i="4"/>
  <c r="R71" i="4"/>
  <c r="S70" i="4"/>
  <c r="R70" i="4"/>
  <c r="S69" i="4"/>
  <c r="R69" i="4"/>
  <c r="S68" i="4"/>
  <c r="R68" i="4"/>
  <c r="S67" i="4"/>
  <c r="R67" i="4"/>
  <c r="S66" i="4"/>
  <c r="R66" i="4"/>
  <c r="S65" i="4"/>
  <c r="R65" i="4"/>
  <c r="S64" i="4"/>
  <c r="R64" i="4"/>
  <c r="S63" i="4"/>
  <c r="R63" i="4"/>
  <c r="S62" i="4"/>
  <c r="R62" i="4"/>
  <c r="S61" i="4"/>
  <c r="R61" i="4"/>
  <c r="S60" i="4"/>
  <c r="R60" i="4"/>
  <c r="S59" i="4"/>
  <c r="R59" i="4"/>
  <c r="S58" i="4"/>
  <c r="R58" i="4"/>
  <c r="S57" i="4"/>
  <c r="R57" i="4"/>
  <c r="S56" i="4"/>
  <c r="R56" i="4"/>
  <c r="S55" i="4"/>
  <c r="R55" i="4"/>
  <c r="S54" i="4"/>
  <c r="R54" i="4"/>
  <c r="S53" i="4"/>
  <c r="R53" i="4"/>
  <c r="S52" i="4"/>
  <c r="R52" i="4"/>
  <c r="S51" i="4"/>
  <c r="R51" i="4"/>
  <c r="S50" i="4"/>
  <c r="R50" i="4"/>
  <c r="S49" i="4"/>
  <c r="R49" i="4"/>
  <c r="S48" i="4"/>
  <c r="R48" i="4"/>
  <c r="S47" i="4"/>
  <c r="R47" i="4"/>
  <c r="S46" i="4"/>
  <c r="R46" i="4"/>
  <c r="S45" i="4"/>
  <c r="R45" i="4"/>
  <c r="S44" i="4"/>
  <c r="R44" i="4"/>
  <c r="S43" i="4"/>
  <c r="R43" i="4"/>
  <c r="S42" i="4"/>
  <c r="R42" i="4"/>
  <c r="S41" i="4"/>
  <c r="R41" i="4"/>
  <c r="S40" i="4"/>
  <c r="R40" i="4"/>
  <c r="S39" i="4"/>
  <c r="R39" i="4"/>
  <c r="S38" i="4"/>
  <c r="R38" i="4"/>
  <c r="S37" i="4"/>
  <c r="R37" i="4"/>
  <c r="S36" i="4"/>
  <c r="R36" i="4"/>
  <c r="S35" i="4"/>
  <c r="R35" i="4"/>
  <c r="S34" i="4"/>
  <c r="R34" i="4"/>
  <c r="S33" i="4"/>
  <c r="R33" i="4"/>
  <c r="S32" i="4"/>
  <c r="R32" i="4"/>
  <c r="S31" i="4"/>
  <c r="R31" i="4"/>
  <c r="S30" i="4"/>
  <c r="R30" i="4"/>
  <c r="S29" i="4"/>
  <c r="R29" i="4"/>
  <c r="S28" i="4"/>
  <c r="R28" i="4"/>
  <c r="S27" i="4"/>
  <c r="R27" i="4"/>
  <c r="S26" i="4"/>
  <c r="R26" i="4"/>
  <c r="S25" i="4"/>
  <c r="R25" i="4"/>
  <c r="S24" i="4"/>
  <c r="R24" i="4"/>
  <c r="S23" i="4"/>
  <c r="R23" i="4"/>
  <c r="S22" i="4"/>
  <c r="R22" i="4"/>
  <c r="S21" i="4"/>
  <c r="R21" i="4"/>
  <c r="S20" i="4"/>
  <c r="R20" i="4"/>
  <c r="S19" i="4"/>
  <c r="R19" i="4"/>
  <c r="S18" i="4"/>
  <c r="R18" i="4"/>
  <c r="S17" i="4"/>
  <c r="R17" i="4"/>
  <c r="S16" i="4"/>
  <c r="R16" i="4"/>
  <c r="S15" i="4"/>
  <c r="R15" i="4"/>
  <c r="S14" i="4"/>
  <c r="R14" i="4"/>
  <c r="S13" i="4"/>
  <c r="R13" i="4"/>
  <c r="S12" i="4"/>
  <c r="R12" i="4"/>
  <c r="S11" i="4"/>
  <c r="R11" i="4"/>
  <c r="S10" i="4"/>
  <c r="R10" i="4"/>
  <c r="S9" i="4"/>
  <c r="R9" i="4"/>
  <c r="S8" i="4"/>
  <c r="R8" i="4"/>
  <c r="S7" i="4"/>
  <c r="R7" i="4"/>
  <c r="S6" i="4"/>
  <c r="R6" i="4"/>
  <c r="S5" i="4"/>
  <c r="R5" i="4"/>
  <c r="S4" i="4"/>
  <c r="R4" i="4"/>
  <c r="S3" i="4"/>
  <c r="R3" i="4"/>
  <c r="R2" i="4"/>
  <c r="S1" i="4"/>
  <c r="R1" i="4"/>
  <c r="S1" i="5"/>
  <c r="R1" i="5"/>
  <c r="Q1" i="5"/>
  <c r="V230" i="4"/>
  <c r="U230" i="4"/>
  <c r="T230" i="4"/>
  <c r="P230" i="4"/>
  <c r="O230" i="4"/>
  <c r="N230" i="4"/>
  <c r="M230" i="4"/>
  <c r="L230" i="4"/>
  <c r="K230" i="4"/>
  <c r="J230" i="4"/>
  <c r="I230" i="4"/>
  <c r="H230" i="4"/>
  <c r="G230" i="4"/>
  <c r="F230" i="4"/>
  <c r="E230" i="4"/>
  <c r="D230" i="4"/>
  <c r="C230" i="4"/>
  <c r="B230" i="4"/>
  <c r="A230" i="4"/>
  <c r="V229" i="4"/>
  <c r="U229" i="4"/>
  <c r="T229" i="4"/>
  <c r="P229" i="4"/>
  <c r="O229" i="4"/>
  <c r="N229" i="4"/>
  <c r="M229" i="4"/>
  <c r="L229" i="4"/>
  <c r="K229" i="4"/>
  <c r="J229" i="4"/>
  <c r="I229" i="4"/>
  <c r="H229" i="4"/>
  <c r="G229" i="4"/>
  <c r="F229" i="4"/>
  <c r="E229" i="4"/>
  <c r="D229" i="4"/>
  <c r="C229" i="4"/>
  <c r="B229" i="4"/>
  <c r="A229" i="4"/>
  <c r="V228" i="4"/>
  <c r="U228" i="4"/>
  <c r="T228" i="4"/>
  <c r="P228" i="4"/>
  <c r="O228" i="4"/>
  <c r="N228" i="4"/>
  <c r="M228" i="4"/>
  <c r="L228" i="4"/>
  <c r="K228" i="4"/>
  <c r="J228" i="4"/>
  <c r="I228" i="4"/>
  <c r="H228" i="4"/>
  <c r="G228" i="4"/>
  <c r="F228" i="4"/>
  <c r="E228" i="4"/>
  <c r="D228" i="4"/>
  <c r="C228" i="4"/>
  <c r="B228" i="4"/>
  <c r="A228" i="4"/>
  <c r="V227" i="4"/>
  <c r="U227" i="4"/>
  <c r="T227" i="4"/>
  <c r="P227" i="4"/>
  <c r="O227" i="4"/>
  <c r="N227" i="4"/>
  <c r="M227" i="4"/>
  <c r="L227" i="4"/>
  <c r="K227" i="4"/>
  <c r="J227" i="4"/>
  <c r="I227" i="4"/>
  <c r="H227" i="4"/>
  <c r="G227" i="4"/>
  <c r="F227" i="4"/>
  <c r="E227" i="4"/>
  <c r="D227" i="4"/>
  <c r="C227" i="4"/>
  <c r="B227" i="4"/>
  <c r="A227" i="4"/>
  <c r="V226" i="4"/>
  <c r="U226" i="4"/>
  <c r="T226" i="4"/>
  <c r="P226" i="4"/>
  <c r="O226" i="4"/>
  <c r="N226" i="4"/>
  <c r="M226" i="4"/>
  <c r="L226" i="4"/>
  <c r="K226" i="4"/>
  <c r="J226" i="4"/>
  <c r="I226" i="4"/>
  <c r="H226" i="4"/>
  <c r="G226" i="4"/>
  <c r="F226" i="4"/>
  <c r="E226" i="4"/>
  <c r="D226" i="4"/>
  <c r="C226" i="4"/>
  <c r="B226" i="4"/>
  <c r="A226" i="4"/>
  <c r="V225" i="4"/>
  <c r="U225" i="4"/>
  <c r="T225" i="4"/>
  <c r="P225" i="4"/>
  <c r="O225" i="4"/>
  <c r="N225" i="4"/>
  <c r="M225" i="4"/>
  <c r="L225" i="4"/>
  <c r="K225" i="4"/>
  <c r="J225" i="4"/>
  <c r="I225" i="4"/>
  <c r="H225" i="4"/>
  <c r="G225" i="4"/>
  <c r="F225" i="4"/>
  <c r="E225" i="4"/>
  <c r="D225" i="4"/>
  <c r="C225" i="4"/>
  <c r="B225" i="4"/>
  <c r="A225" i="4"/>
  <c r="V224" i="4"/>
  <c r="U224" i="4"/>
  <c r="T224" i="4"/>
  <c r="P224" i="4"/>
  <c r="O224" i="4"/>
  <c r="N224" i="4"/>
  <c r="M224" i="4"/>
  <c r="L224" i="4"/>
  <c r="K224" i="4"/>
  <c r="J224" i="4"/>
  <c r="I224" i="4"/>
  <c r="H224" i="4"/>
  <c r="G224" i="4"/>
  <c r="F224" i="4"/>
  <c r="E224" i="4"/>
  <c r="D224" i="4"/>
  <c r="C224" i="4"/>
  <c r="B224" i="4"/>
  <c r="A224" i="4"/>
  <c r="V223" i="4"/>
  <c r="U223" i="4"/>
  <c r="T223" i="4"/>
  <c r="P223" i="4"/>
  <c r="O223" i="4"/>
  <c r="N223" i="4"/>
  <c r="M223" i="4"/>
  <c r="L223" i="4"/>
  <c r="K223" i="4"/>
  <c r="J223" i="4"/>
  <c r="I223" i="4"/>
  <c r="H223" i="4"/>
  <c r="G223" i="4"/>
  <c r="F223" i="4"/>
  <c r="E223" i="4"/>
  <c r="D223" i="4"/>
  <c r="C223" i="4"/>
  <c r="B223" i="4"/>
  <c r="A223" i="4"/>
  <c r="V222" i="4"/>
  <c r="U222" i="4"/>
  <c r="T222" i="4"/>
  <c r="P222" i="4"/>
  <c r="O222" i="4"/>
  <c r="N222" i="4"/>
  <c r="M222" i="4"/>
  <c r="L222" i="4"/>
  <c r="K222" i="4"/>
  <c r="J222" i="4"/>
  <c r="I222" i="4"/>
  <c r="H222" i="4"/>
  <c r="G222" i="4"/>
  <c r="F222" i="4"/>
  <c r="E222" i="4"/>
  <c r="D222" i="4"/>
  <c r="C222" i="4"/>
  <c r="B222" i="4"/>
  <c r="A222" i="4"/>
  <c r="V221" i="4"/>
  <c r="U221" i="4"/>
  <c r="T221" i="4"/>
  <c r="P221" i="4"/>
  <c r="O221" i="4"/>
  <c r="N221" i="4"/>
  <c r="M221" i="4"/>
  <c r="L221" i="4"/>
  <c r="K221" i="4"/>
  <c r="J221" i="4"/>
  <c r="I221" i="4"/>
  <c r="H221" i="4"/>
  <c r="G221" i="4"/>
  <c r="F221" i="4"/>
  <c r="E221" i="4"/>
  <c r="D221" i="4"/>
  <c r="C221" i="4"/>
  <c r="B221" i="4"/>
  <c r="A221" i="4"/>
  <c r="V220" i="4"/>
  <c r="U220" i="4"/>
  <c r="T220" i="4"/>
  <c r="P220" i="4"/>
  <c r="O220" i="4"/>
  <c r="N220" i="4"/>
  <c r="M220" i="4"/>
  <c r="L220" i="4"/>
  <c r="K220" i="4"/>
  <c r="J220" i="4"/>
  <c r="I220" i="4"/>
  <c r="H220" i="4"/>
  <c r="G220" i="4"/>
  <c r="F220" i="4"/>
  <c r="E220" i="4"/>
  <c r="D220" i="4"/>
  <c r="C220" i="4"/>
  <c r="B220" i="4"/>
  <c r="A220" i="4"/>
  <c r="V219" i="4"/>
  <c r="U219" i="4"/>
  <c r="T219" i="4"/>
  <c r="P219" i="4"/>
  <c r="O219" i="4"/>
  <c r="N219" i="4"/>
  <c r="M219" i="4"/>
  <c r="L219" i="4"/>
  <c r="K219" i="4"/>
  <c r="J219" i="4"/>
  <c r="I219" i="4"/>
  <c r="H219" i="4"/>
  <c r="G219" i="4"/>
  <c r="F219" i="4"/>
  <c r="E219" i="4"/>
  <c r="D219" i="4"/>
  <c r="C219" i="4"/>
  <c r="B219" i="4"/>
  <c r="A219" i="4"/>
  <c r="V218" i="4"/>
  <c r="U218" i="4"/>
  <c r="T218" i="4"/>
  <c r="P218" i="4"/>
  <c r="O218" i="4"/>
  <c r="N218" i="4"/>
  <c r="M218" i="4"/>
  <c r="L218" i="4"/>
  <c r="K218" i="4"/>
  <c r="J218" i="4"/>
  <c r="I218" i="4"/>
  <c r="H218" i="4"/>
  <c r="G218" i="4"/>
  <c r="F218" i="4"/>
  <c r="E218" i="4"/>
  <c r="D218" i="4"/>
  <c r="C218" i="4"/>
  <c r="B218" i="4"/>
  <c r="A218" i="4"/>
  <c r="V217" i="4"/>
  <c r="U217" i="4"/>
  <c r="T217" i="4"/>
  <c r="P217" i="4"/>
  <c r="O217" i="4"/>
  <c r="N217" i="4"/>
  <c r="M217" i="4"/>
  <c r="L217" i="4"/>
  <c r="K217" i="4"/>
  <c r="J217" i="4"/>
  <c r="I217" i="4"/>
  <c r="H217" i="4"/>
  <c r="G217" i="4"/>
  <c r="F217" i="4"/>
  <c r="E217" i="4"/>
  <c r="D217" i="4"/>
  <c r="C217" i="4"/>
  <c r="B217" i="4"/>
  <c r="A217" i="4"/>
  <c r="V216" i="4"/>
  <c r="U216" i="4"/>
  <c r="T216" i="4"/>
  <c r="P216" i="4"/>
  <c r="O216" i="4"/>
  <c r="N216" i="4"/>
  <c r="M216" i="4"/>
  <c r="L216" i="4"/>
  <c r="K216" i="4"/>
  <c r="J216" i="4"/>
  <c r="I216" i="4"/>
  <c r="H216" i="4"/>
  <c r="G216" i="4"/>
  <c r="F216" i="4"/>
  <c r="E216" i="4"/>
  <c r="D216" i="4"/>
  <c r="C216" i="4"/>
  <c r="B216" i="4"/>
  <c r="A216" i="4"/>
  <c r="V215" i="4"/>
  <c r="U215" i="4"/>
  <c r="T215" i="4"/>
  <c r="P215" i="4"/>
  <c r="O215" i="4"/>
  <c r="N215" i="4"/>
  <c r="M215" i="4"/>
  <c r="L215" i="4"/>
  <c r="K215" i="4"/>
  <c r="J215" i="4"/>
  <c r="I215" i="4"/>
  <c r="H215" i="4"/>
  <c r="G215" i="4"/>
  <c r="F215" i="4"/>
  <c r="E215" i="4"/>
  <c r="D215" i="4"/>
  <c r="C215" i="4"/>
  <c r="B215" i="4"/>
  <c r="A215" i="4"/>
  <c r="V214" i="4"/>
  <c r="U214" i="4"/>
  <c r="T214" i="4"/>
  <c r="P214" i="4"/>
  <c r="O214" i="4"/>
  <c r="N214" i="4"/>
  <c r="M214" i="4"/>
  <c r="L214" i="4"/>
  <c r="K214" i="4"/>
  <c r="J214" i="4"/>
  <c r="I214" i="4"/>
  <c r="H214" i="4"/>
  <c r="G214" i="4"/>
  <c r="F214" i="4"/>
  <c r="E214" i="4"/>
  <c r="D214" i="4"/>
  <c r="C214" i="4"/>
  <c r="B214" i="4"/>
  <c r="A214" i="4"/>
  <c r="V213" i="4"/>
  <c r="U213" i="4"/>
  <c r="T213" i="4"/>
  <c r="P213" i="4"/>
  <c r="O213" i="4"/>
  <c r="N213" i="4"/>
  <c r="M213" i="4"/>
  <c r="L213" i="4"/>
  <c r="K213" i="4"/>
  <c r="J213" i="4"/>
  <c r="I213" i="4"/>
  <c r="H213" i="4"/>
  <c r="G213" i="4"/>
  <c r="F213" i="4"/>
  <c r="E213" i="4"/>
  <c r="D213" i="4"/>
  <c r="C213" i="4"/>
  <c r="B213" i="4"/>
  <c r="A213" i="4"/>
  <c r="V212" i="4"/>
  <c r="U212" i="4"/>
  <c r="T212" i="4"/>
  <c r="P212" i="4"/>
  <c r="O212" i="4"/>
  <c r="N212" i="4"/>
  <c r="M212" i="4"/>
  <c r="L212" i="4"/>
  <c r="K212" i="4"/>
  <c r="J212" i="4"/>
  <c r="I212" i="4"/>
  <c r="H212" i="4"/>
  <c r="G212" i="4"/>
  <c r="F212" i="4"/>
  <c r="E212" i="4"/>
  <c r="D212" i="4"/>
  <c r="C212" i="4"/>
  <c r="B212" i="4"/>
  <c r="A212" i="4"/>
  <c r="V211" i="4"/>
  <c r="U211" i="4"/>
  <c r="T211" i="4"/>
  <c r="P211" i="4"/>
  <c r="O211" i="4"/>
  <c r="N211" i="4"/>
  <c r="M211" i="4"/>
  <c r="L211" i="4"/>
  <c r="K211" i="4"/>
  <c r="J211" i="4"/>
  <c r="I211" i="4"/>
  <c r="H211" i="4"/>
  <c r="G211" i="4"/>
  <c r="F211" i="4"/>
  <c r="E211" i="4"/>
  <c r="D211" i="4"/>
  <c r="C211" i="4"/>
  <c r="B211" i="4"/>
  <c r="A211" i="4"/>
  <c r="V210" i="4"/>
  <c r="U210" i="4"/>
  <c r="T210" i="4"/>
  <c r="P210" i="4"/>
  <c r="O210" i="4"/>
  <c r="N210" i="4"/>
  <c r="M210" i="4"/>
  <c r="L210" i="4"/>
  <c r="K210" i="4"/>
  <c r="J210" i="4"/>
  <c r="I210" i="4"/>
  <c r="H210" i="4"/>
  <c r="G210" i="4"/>
  <c r="F210" i="4"/>
  <c r="E210" i="4"/>
  <c r="D210" i="4"/>
  <c r="C210" i="4"/>
  <c r="B210" i="4"/>
  <c r="A210" i="4"/>
  <c r="V209" i="4"/>
  <c r="U209" i="4"/>
  <c r="T209" i="4"/>
  <c r="P209" i="4"/>
  <c r="O209" i="4"/>
  <c r="N209" i="4"/>
  <c r="M209" i="4"/>
  <c r="L209" i="4"/>
  <c r="K209" i="4"/>
  <c r="J209" i="4"/>
  <c r="I209" i="4"/>
  <c r="H209" i="4"/>
  <c r="G209" i="4"/>
  <c r="F209" i="4"/>
  <c r="E209" i="4"/>
  <c r="D209" i="4"/>
  <c r="C209" i="4"/>
  <c r="B209" i="4"/>
  <c r="A209" i="4"/>
  <c r="V208" i="4"/>
  <c r="U208" i="4"/>
  <c r="T208" i="4"/>
  <c r="P208" i="4"/>
  <c r="O208" i="4"/>
  <c r="N208" i="4"/>
  <c r="M208" i="4"/>
  <c r="L208" i="4"/>
  <c r="K208" i="4"/>
  <c r="J208" i="4"/>
  <c r="I208" i="4"/>
  <c r="H208" i="4"/>
  <c r="G208" i="4"/>
  <c r="F208" i="4"/>
  <c r="E208" i="4"/>
  <c r="D208" i="4"/>
  <c r="C208" i="4"/>
  <c r="B208" i="4"/>
  <c r="A208" i="4"/>
  <c r="V207" i="4"/>
  <c r="U207" i="4"/>
  <c r="T207" i="4"/>
  <c r="P207" i="4"/>
  <c r="O207" i="4"/>
  <c r="N207" i="4"/>
  <c r="M207" i="4"/>
  <c r="L207" i="4"/>
  <c r="K207" i="4"/>
  <c r="J207" i="4"/>
  <c r="I207" i="4"/>
  <c r="H207" i="4"/>
  <c r="G207" i="4"/>
  <c r="F207" i="4"/>
  <c r="E207" i="4"/>
  <c r="D207" i="4"/>
  <c r="C207" i="4"/>
  <c r="B207" i="4"/>
  <c r="A207" i="4"/>
  <c r="V206" i="4"/>
  <c r="U206" i="4"/>
  <c r="T206" i="4"/>
  <c r="P206" i="4"/>
  <c r="O206" i="4"/>
  <c r="N206" i="4"/>
  <c r="M206" i="4"/>
  <c r="L206" i="4"/>
  <c r="K206" i="4"/>
  <c r="J206" i="4"/>
  <c r="I206" i="4"/>
  <c r="H206" i="4"/>
  <c r="G206" i="4"/>
  <c r="F206" i="4"/>
  <c r="E206" i="4"/>
  <c r="D206" i="4"/>
  <c r="C206" i="4"/>
  <c r="B206" i="4"/>
  <c r="A206" i="4"/>
  <c r="V205" i="4"/>
  <c r="U205" i="4"/>
  <c r="T205" i="4"/>
  <c r="P205" i="4"/>
  <c r="O205" i="4"/>
  <c r="N205" i="4"/>
  <c r="M205" i="4"/>
  <c r="L205" i="4"/>
  <c r="K205" i="4"/>
  <c r="J205" i="4"/>
  <c r="I205" i="4"/>
  <c r="H205" i="4"/>
  <c r="G205" i="4"/>
  <c r="F205" i="4"/>
  <c r="E205" i="4"/>
  <c r="D205" i="4"/>
  <c r="C205" i="4"/>
  <c r="B205" i="4"/>
  <c r="A205" i="4"/>
  <c r="V204" i="4"/>
  <c r="U204" i="4"/>
  <c r="T204" i="4"/>
  <c r="P204" i="4"/>
  <c r="O204" i="4"/>
  <c r="N204" i="4"/>
  <c r="M204" i="4"/>
  <c r="L204" i="4"/>
  <c r="K204" i="4"/>
  <c r="J204" i="4"/>
  <c r="I204" i="4"/>
  <c r="H204" i="4"/>
  <c r="G204" i="4"/>
  <c r="F204" i="4"/>
  <c r="E204" i="4"/>
  <c r="D204" i="4"/>
  <c r="C204" i="4"/>
  <c r="B204" i="4"/>
  <c r="A204" i="4"/>
  <c r="V203" i="4"/>
  <c r="U203" i="4"/>
  <c r="T203" i="4"/>
  <c r="P203" i="4"/>
  <c r="O203" i="4"/>
  <c r="N203" i="4"/>
  <c r="M203" i="4"/>
  <c r="L203" i="4"/>
  <c r="K203" i="4"/>
  <c r="J203" i="4"/>
  <c r="I203" i="4"/>
  <c r="H203" i="4"/>
  <c r="G203" i="4"/>
  <c r="F203" i="4"/>
  <c r="E203" i="4"/>
  <c r="D203" i="4"/>
  <c r="C203" i="4"/>
  <c r="B203" i="4"/>
  <c r="A203" i="4"/>
  <c r="V202" i="4"/>
  <c r="U202" i="4"/>
  <c r="T202" i="4"/>
  <c r="P202" i="4"/>
  <c r="O202" i="4"/>
  <c r="N202" i="4"/>
  <c r="M202" i="4"/>
  <c r="L202" i="4"/>
  <c r="K202" i="4"/>
  <c r="J202" i="4"/>
  <c r="I202" i="4"/>
  <c r="H202" i="4"/>
  <c r="G202" i="4"/>
  <c r="F202" i="4"/>
  <c r="E202" i="4"/>
  <c r="D202" i="4"/>
  <c r="C202" i="4"/>
  <c r="B202" i="4"/>
  <c r="A202" i="4"/>
  <c r="V201" i="4"/>
  <c r="U201" i="4"/>
  <c r="T201" i="4"/>
  <c r="P201" i="4"/>
  <c r="O201" i="4"/>
  <c r="N201" i="4"/>
  <c r="M201" i="4"/>
  <c r="L201" i="4"/>
  <c r="K201" i="4"/>
  <c r="J201" i="4"/>
  <c r="I201" i="4"/>
  <c r="H201" i="4"/>
  <c r="G201" i="4"/>
  <c r="F201" i="4"/>
  <c r="E201" i="4"/>
  <c r="D201" i="4"/>
  <c r="C201" i="4"/>
  <c r="B201" i="4"/>
  <c r="A201" i="4"/>
  <c r="V200" i="4"/>
  <c r="U200" i="4"/>
  <c r="T200" i="4"/>
  <c r="P200" i="4"/>
  <c r="O200" i="4"/>
  <c r="N200" i="4"/>
  <c r="M200" i="4"/>
  <c r="L200" i="4"/>
  <c r="K200" i="4"/>
  <c r="J200" i="4"/>
  <c r="I200" i="4"/>
  <c r="H200" i="4"/>
  <c r="G200" i="4"/>
  <c r="F200" i="4"/>
  <c r="E200" i="4"/>
  <c r="D200" i="4"/>
  <c r="C200" i="4"/>
  <c r="B200" i="4"/>
  <c r="A200" i="4"/>
  <c r="V199" i="4"/>
  <c r="U199" i="4"/>
  <c r="T199" i="4"/>
  <c r="P199" i="4"/>
  <c r="O199" i="4"/>
  <c r="N199" i="4"/>
  <c r="M199" i="4"/>
  <c r="L199" i="4"/>
  <c r="K199" i="4"/>
  <c r="J199" i="4"/>
  <c r="I199" i="4"/>
  <c r="H199" i="4"/>
  <c r="G199" i="4"/>
  <c r="F199" i="4"/>
  <c r="E199" i="4"/>
  <c r="D199" i="4"/>
  <c r="C199" i="4"/>
  <c r="B199" i="4"/>
  <c r="A199" i="4"/>
  <c r="V198" i="4"/>
  <c r="U198" i="4"/>
  <c r="T198" i="4"/>
  <c r="P198" i="4"/>
  <c r="O198" i="4"/>
  <c r="N198" i="4"/>
  <c r="M198" i="4"/>
  <c r="L198" i="4"/>
  <c r="K198" i="4"/>
  <c r="J198" i="4"/>
  <c r="I198" i="4"/>
  <c r="H198" i="4"/>
  <c r="G198" i="4"/>
  <c r="F198" i="4"/>
  <c r="E198" i="4"/>
  <c r="D198" i="4"/>
  <c r="C198" i="4"/>
  <c r="B198" i="4"/>
  <c r="A198" i="4"/>
  <c r="V197" i="4"/>
  <c r="U197" i="4"/>
  <c r="T197" i="4"/>
  <c r="P197" i="4"/>
  <c r="O197" i="4"/>
  <c r="N197" i="4"/>
  <c r="M197" i="4"/>
  <c r="L197" i="4"/>
  <c r="K197" i="4"/>
  <c r="J197" i="4"/>
  <c r="I197" i="4"/>
  <c r="H197" i="4"/>
  <c r="G197" i="4"/>
  <c r="F197" i="4"/>
  <c r="E197" i="4"/>
  <c r="D197" i="4"/>
  <c r="C197" i="4"/>
  <c r="B197" i="4"/>
  <c r="A197" i="4"/>
  <c r="V196" i="4"/>
  <c r="U196" i="4"/>
  <c r="T196" i="4"/>
  <c r="P196" i="4"/>
  <c r="O196" i="4"/>
  <c r="N196" i="4"/>
  <c r="M196" i="4"/>
  <c r="L196" i="4"/>
  <c r="K196" i="4"/>
  <c r="J196" i="4"/>
  <c r="I196" i="4"/>
  <c r="H196" i="4"/>
  <c r="G196" i="4"/>
  <c r="F196" i="4"/>
  <c r="E196" i="4"/>
  <c r="D196" i="4"/>
  <c r="C196" i="4"/>
  <c r="B196" i="4"/>
  <c r="A196" i="4"/>
  <c r="V195" i="4"/>
  <c r="U195" i="4"/>
  <c r="T195" i="4"/>
  <c r="P195" i="4"/>
  <c r="O195" i="4"/>
  <c r="N195" i="4"/>
  <c r="M195" i="4"/>
  <c r="L195" i="4"/>
  <c r="K195" i="4"/>
  <c r="J195" i="4"/>
  <c r="I195" i="4"/>
  <c r="H195" i="4"/>
  <c r="G195" i="4"/>
  <c r="F195" i="4"/>
  <c r="E195" i="4"/>
  <c r="D195" i="4"/>
  <c r="C195" i="4"/>
  <c r="B195" i="4"/>
  <c r="A195" i="4"/>
  <c r="V194" i="4"/>
  <c r="U194" i="4"/>
  <c r="T194" i="4"/>
  <c r="P194" i="4"/>
  <c r="O194" i="4"/>
  <c r="N194" i="4"/>
  <c r="M194" i="4"/>
  <c r="L194" i="4"/>
  <c r="K194" i="4"/>
  <c r="J194" i="4"/>
  <c r="I194" i="4"/>
  <c r="H194" i="4"/>
  <c r="G194" i="4"/>
  <c r="F194" i="4"/>
  <c r="E194" i="4"/>
  <c r="D194" i="4"/>
  <c r="C194" i="4"/>
  <c r="B194" i="4"/>
  <c r="A194" i="4"/>
  <c r="V193" i="4"/>
  <c r="U193" i="4"/>
  <c r="T193" i="4"/>
  <c r="P193" i="4"/>
  <c r="O193" i="4"/>
  <c r="N193" i="4"/>
  <c r="M193" i="4"/>
  <c r="L193" i="4"/>
  <c r="K193" i="4"/>
  <c r="J193" i="4"/>
  <c r="I193" i="4"/>
  <c r="H193" i="4"/>
  <c r="G193" i="4"/>
  <c r="F193" i="4"/>
  <c r="E193" i="4"/>
  <c r="D193" i="4"/>
  <c r="C193" i="4"/>
  <c r="B193" i="4"/>
  <c r="A193" i="4"/>
  <c r="V192" i="4"/>
  <c r="U192" i="4"/>
  <c r="T192" i="4"/>
  <c r="P192" i="4"/>
  <c r="O192" i="4"/>
  <c r="N192" i="4"/>
  <c r="M192" i="4"/>
  <c r="L192" i="4"/>
  <c r="K192" i="4"/>
  <c r="J192" i="4"/>
  <c r="I192" i="4"/>
  <c r="H192" i="4"/>
  <c r="G192" i="4"/>
  <c r="F192" i="4"/>
  <c r="E192" i="4"/>
  <c r="D192" i="4"/>
  <c r="C192" i="4"/>
  <c r="B192" i="4"/>
  <c r="A192" i="4"/>
  <c r="V191" i="4"/>
  <c r="U191" i="4"/>
  <c r="T191" i="4"/>
  <c r="P191" i="4"/>
  <c r="O191" i="4"/>
  <c r="N191" i="4"/>
  <c r="M191" i="4"/>
  <c r="L191" i="4"/>
  <c r="K191" i="4"/>
  <c r="J191" i="4"/>
  <c r="I191" i="4"/>
  <c r="H191" i="4"/>
  <c r="G191" i="4"/>
  <c r="F191" i="4"/>
  <c r="E191" i="4"/>
  <c r="D191" i="4"/>
  <c r="C191" i="4"/>
  <c r="B191" i="4"/>
  <c r="A191" i="4"/>
  <c r="V190" i="4"/>
  <c r="U190" i="4"/>
  <c r="T190" i="4"/>
  <c r="P190" i="4"/>
  <c r="O190" i="4"/>
  <c r="N190" i="4"/>
  <c r="M190" i="4"/>
  <c r="L190" i="4"/>
  <c r="K190" i="4"/>
  <c r="J190" i="4"/>
  <c r="I190" i="4"/>
  <c r="H190" i="4"/>
  <c r="G190" i="4"/>
  <c r="F190" i="4"/>
  <c r="E190" i="4"/>
  <c r="D190" i="4"/>
  <c r="C190" i="4"/>
  <c r="B190" i="4"/>
  <c r="A190" i="4"/>
  <c r="V189" i="4"/>
  <c r="U189" i="4"/>
  <c r="T189" i="4"/>
  <c r="P189" i="4"/>
  <c r="O189" i="4"/>
  <c r="N189" i="4"/>
  <c r="M189" i="4"/>
  <c r="L189" i="4"/>
  <c r="K189" i="4"/>
  <c r="J189" i="4"/>
  <c r="I189" i="4"/>
  <c r="H189" i="4"/>
  <c r="G189" i="4"/>
  <c r="F189" i="4"/>
  <c r="E189" i="4"/>
  <c r="D189" i="4"/>
  <c r="C189" i="4"/>
  <c r="B189" i="4"/>
  <c r="A189" i="4"/>
  <c r="V188" i="4"/>
  <c r="U188" i="4"/>
  <c r="T188" i="4"/>
  <c r="P188" i="4"/>
  <c r="O188" i="4"/>
  <c r="N188" i="4"/>
  <c r="M188" i="4"/>
  <c r="L188" i="4"/>
  <c r="K188" i="4"/>
  <c r="J188" i="4"/>
  <c r="I188" i="4"/>
  <c r="H188" i="4"/>
  <c r="G188" i="4"/>
  <c r="F188" i="4"/>
  <c r="E188" i="4"/>
  <c r="D188" i="4"/>
  <c r="C188" i="4"/>
  <c r="B188" i="4"/>
  <c r="A188" i="4"/>
  <c r="V187" i="4"/>
  <c r="U187" i="4"/>
  <c r="T187" i="4"/>
  <c r="P187" i="4"/>
  <c r="O187" i="4"/>
  <c r="N187" i="4"/>
  <c r="M187" i="4"/>
  <c r="L187" i="4"/>
  <c r="K187" i="4"/>
  <c r="J187" i="4"/>
  <c r="I187" i="4"/>
  <c r="H187" i="4"/>
  <c r="G187" i="4"/>
  <c r="F187" i="4"/>
  <c r="E187" i="4"/>
  <c r="D187" i="4"/>
  <c r="C187" i="4"/>
  <c r="B187" i="4"/>
  <c r="A187" i="4"/>
  <c r="V186" i="4"/>
  <c r="U186" i="4"/>
  <c r="T186" i="4"/>
  <c r="P186" i="4"/>
  <c r="O186" i="4"/>
  <c r="N186" i="4"/>
  <c r="M186" i="4"/>
  <c r="L186" i="4"/>
  <c r="K186" i="4"/>
  <c r="J186" i="4"/>
  <c r="I186" i="4"/>
  <c r="H186" i="4"/>
  <c r="G186" i="4"/>
  <c r="F186" i="4"/>
  <c r="E186" i="4"/>
  <c r="D186" i="4"/>
  <c r="C186" i="4"/>
  <c r="B186" i="4"/>
  <c r="A186" i="4"/>
  <c r="V185" i="4"/>
  <c r="U185" i="4"/>
  <c r="T185" i="4"/>
  <c r="P185" i="4"/>
  <c r="O185" i="4"/>
  <c r="N185" i="4"/>
  <c r="M185" i="4"/>
  <c r="L185" i="4"/>
  <c r="K185" i="4"/>
  <c r="J185" i="4"/>
  <c r="I185" i="4"/>
  <c r="H185" i="4"/>
  <c r="G185" i="4"/>
  <c r="F185" i="4"/>
  <c r="E185" i="4"/>
  <c r="D185" i="4"/>
  <c r="C185" i="4"/>
  <c r="B185" i="4"/>
  <c r="A185" i="4"/>
  <c r="V184" i="4"/>
  <c r="U184" i="4"/>
  <c r="T184" i="4"/>
  <c r="P184" i="4"/>
  <c r="O184" i="4"/>
  <c r="N184" i="4"/>
  <c r="M184" i="4"/>
  <c r="L184" i="4"/>
  <c r="K184" i="4"/>
  <c r="J184" i="4"/>
  <c r="I184" i="4"/>
  <c r="H184" i="4"/>
  <c r="G184" i="4"/>
  <c r="F184" i="4"/>
  <c r="E184" i="4"/>
  <c r="D184" i="4"/>
  <c r="C184" i="4"/>
  <c r="B184" i="4"/>
  <c r="A184" i="4"/>
  <c r="V183" i="4"/>
  <c r="U183" i="4"/>
  <c r="T183" i="4"/>
  <c r="P183" i="4"/>
  <c r="O183" i="4"/>
  <c r="N183" i="4"/>
  <c r="M183" i="4"/>
  <c r="L183" i="4"/>
  <c r="K183" i="4"/>
  <c r="J183" i="4"/>
  <c r="I183" i="4"/>
  <c r="H183" i="4"/>
  <c r="G183" i="4"/>
  <c r="F183" i="4"/>
  <c r="E183" i="4"/>
  <c r="D183" i="4"/>
  <c r="C183" i="4"/>
  <c r="B183" i="4"/>
  <c r="A183" i="4"/>
  <c r="V182" i="4"/>
  <c r="U182" i="4"/>
  <c r="T182" i="4"/>
  <c r="P182" i="4"/>
  <c r="O182" i="4"/>
  <c r="N182" i="4"/>
  <c r="M182" i="4"/>
  <c r="L182" i="4"/>
  <c r="K182" i="4"/>
  <c r="J182" i="4"/>
  <c r="I182" i="4"/>
  <c r="H182" i="4"/>
  <c r="G182" i="4"/>
  <c r="F182" i="4"/>
  <c r="E182" i="4"/>
  <c r="D182" i="4"/>
  <c r="C182" i="4"/>
  <c r="B182" i="4"/>
  <c r="A182" i="4"/>
  <c r="V181" i="4"/>
  <c r="U181" i="4"/>
  <c r="T181" i="4"/>
  <c r="P181" i="4"/>
  <c r="O181" i="4"/>
  <c r="N181" i="4"/>
  <c r="M181" i="4"/>
  <c r="L181" i="4"/>
  <c r="K181" i="4"/>
  <c r="J181" i="4"/>
  <c r="I181" i="4"/>
  <c r="H181" i="4"/>
  <c r="G181" i="4"/>
  <c r="F181" i="4"/>
  <c r="E181" i="4"/>
  <c r="D181" i="4"/>
  <c r="C181" i="4"/>
  <c r="B181" i="4"/>
  <c r="A181" i="4"/>
  <c r="V180" i="4"/>
  <c r="U180" i="4"/>
  <c r="T180" i="4"/>
  <c r="P180" i="4"/>
  <c r="O180" i="4"/>
  <c r="N180" i="4"/>
  <c r="M180" i="4"/>
  <c r="L180" i="4"/>
  <c r="K180" i="4"/>
  <c r="J180" i="4"/>
  <c r="I180" i="4"/>
  <c r="H180" i="4"/>
  <c r="G180" i="4"/>
  <c r="F180" i="4"/>
  <c r="E180" i="4"/>
  <c r="D180" i="4"/>
  <c r="C180" i="4"/>
  <c r="B180" i="4"/>
  <c r="A180" i="4"/>
  <c r="V179" i="4"/>
  <c r="U179" i="4"/>
  <c r="T179" i="4"/>
  <c r="P179" i="4"/>
  <c r="O179" i="4"/>
  <c r="N179" i="4"/>
  <c r="M179" i="4"/>
  <c r="L179" i="4"/>
  <c r="K179" i="4"/>
  <c r="J179" i="4"/>
  <c r="I179" i="4"/>
  <c r="H179" i="4"/>
  <c r="G179" i="4"/>
  <c r="F179" i="4"/>
  <c r="E179" i="4"/>
  <c r="D179" i="4"/>
  <c r="C179" i="4"/>
  <c r="B179" i="4"/>
  <c r="A179" i="4"/>
  <c r="V178" i="4"/>
  <c r="U178" i="4"/>
  <c r="T178" i="4"/>
  <c r="P178" i="4"/>
  <c r="O178" i="4"/>
  <c r="N178" i="4"/>
  <c r="M178" i="4"/>
  <c r="L178" i="4"/>
  <c r="K178" i="4"/>
  <c r="J178" i="4"/>
  <c r="I178" i="4"/>
  <c r="H178" i="4"/>
  <c r="G178" i="4"/>
  <c r="F178" i="4"/>
  <c r="E178" i="4"/>
  <c r="D178" i="4"/>
  <c r="C178" i="4"/>
  <c r="B178" i="4"/>
  <c r="A178" i="4"/>
  <c r="V177" i="4"/>
  <c r="U177" i="4"/>
  <c r="T177" i="4"/>
  <c r="P177" i="4"/>
  <c r="O177" i="4"/>
  <c r="N177" i="4"/>
  <c r="M177" i="4"/>
  <c r="L177" i="4"/>
  <c r="K177" i="4"/>
  <c r="J177" i="4"/>
  <c r="I177" i="4"/>
  <c r="H177" i="4"/>
  <c r="G177" i="4"/>
  <c r="F177" i="4"/>
  <c r="E177" i="4"/>
  <c r="D177" i="4"/>
  <c r="C177" i="4"/>
  <c r="B177" i="4"/>
  <c r="A177" i="4"/>
  <c r="V176" i="4"/>
  <c r="U176" i="4"/>
  <c r="T176" i="4"/>
  <c r="P176" i="4"/>
  <c r="O176" i="4"/>
  <c r="N176" i="4"/>
  <c r="M176" i="4"/>
  <c r="L176" i="4"/>
  <c r="K176" i="4"/>
  <c r="J176" i="4"/>
  <c r="I176" i="4"/>
  <c r="H176" i="4"/>
  <c r="G176" i="4"/>
  <c r="F176" i="4"/>
  <c r="E176" i="4"/>
  <c r="D176" i="4"/>
  <c r="C176" i="4"/>
  <c r="B176" i="4"/>
  <c r="A176" i="4"/>
  <c r="V175" i="4"/>
  <c r="U175" i="4"/>
  <c r="T175" i="4"/>
  <c r="P175" i="4"/>
  <c r="O175" i="4"/>
  <c r="N175" i="4"/>
  <c r="M175" i="4"/>
  <c r="L175" i="4"/>
  <c r="K175" i="4"/>
  <c r="J175" i="4"/>
  <c r="I175" i="4"/>
  <c r="H175" i="4"/>
  <c r="G175" i="4"/>
  <c r="F175" i="4"/>
  <c r="E175" i="4"/>
  <c r="D175" i="4"/>
  <c r="C175" i="4"/>
  <c r="B175" i="4"/>
  <c r="A175" i="4"/>
  <c r="V174" i="4"/>
  <c r="U174" i="4"/>
  <c r="T174" i="4"/>
  <c r="P174" i="4"/>
  <c r="O174" i="4"/>
  <c r="N174" i="4"/>
  <c r="M174" i="4"/>
  <c r="L174" i="4"/>
  <c r="K174" i="4"/>
  <c r="J174" i="4"/>
  <c r="I174" i="4"/>
  <c r="H174" i="4"/>
  <c r="G174" i="4"/>
  <c r="F174" i="4"/>
  <c r="E174" i="4"/>
  <c r="D174" i="4"/>
  <c r="C174" i="4"/>
  <c r="B174" i="4"/>
  <c r="A174" i="4"/>
  <c r="V173" i="4"/>
  <c r="U173" i="4"/>
  <c r="T173" i="4"/>
  <c r="P173" i="4"/>
  <c r="O173" i="4"/>
  <c r="N173" i="4"/>
  <c r="M173" i="4"/>
  <c r="L173" i="4"/>
  <c r="K173" i="4"/>
  <c r="J173" i="4"/>
  <c r="I173" i="4"/>
  <c r="H173" i="4"/>
  <c r="G173" i="4"/>
  <c r="F173" i="4"/>
  <c r="E173" i="4"/>
  <c r="D173" i="4"/>
  <c r="C173" i="4"/>
  <c r="B173" i="4"/>
  <c r="A173" i="4"/>
  <c r="V172" i="4"/>
  <c r="U172" i="4"/>
  <c r="T172" i="4"/>
  <c r="P172" i="4"/>
  <c r="O172" i="4"/>
  <c r="N172" i="4"/>
  <c r="M172" i="4"/>
  <c r="L172" i="4"/>
  <c r="K172" i="4"/>
  <c r="J172" i="4"/>
  <c r="I172" i="4"/>
  <c r="H172" i="4"/>
  <c r="G172" i="4"/>
  <c r="F172" i="4"/>
  <c r="E172" i="4"/>
  <c r="D172" i="4"/>
  <c r="C172" i="4"/>
  <c r="B172" i="4"/>
  <c r="A172" i="4"/>
  <c r="V171" i="4"/>
  <c r="U171" i="4"/>
  <c r="T171" i="4"/>
  <c r="P171" i="4"/>
  <c r="O171" i="4"/>
  <c r="N171" i="4"/>
  <c r="M171" i="4"/>
  <c r="L171" i="4"/>
  <c r="K171" i="4"/>
  <c r="J171" i="4"/>
  <c r="I171" i="4"/>
  <c r="H171" i="4"/>
  <c r="G171" i="4"/>
  <c r="F171" i="4"/>
  <c r="E171" i="4"/>
  <c r="D171" i="4"/>
  <c r="C171" i="4"/>
  <c r="B171" i="4"/>
  <c r="A171" i="4"/>
  <c r="V170" i="4"/>
  <c r="U170" i="4"/>
  <c r="T170" i="4"/>
  <c r="P170" i="4"/>
  <c r="O170" i="4"/>
  <c r="N170" i="4"/>
  <c r="M170" i="4"/>
  <c r="L170" i="4"/>
  <c r="K170" i="4"/>
  <c r="J170" i="4"/>
  <c r="I170" i="4"/>
  <c r="H170" i="4"/>
  <c r="G170" i="4"/>
  <c r="F170" i="4"/>
  <c r="E170" i="4"/>
  <c r="D170" i="4"/>
  <c r="C170" i="4"/>
  <c r="B170" i="4"/>
  <c r="A170" i="4"/>
  <c r="V169" i="4"/>
  <c r="U169" i="4"/>
  <c r="T169" i="4"/>
  <c r="P169" i="4"/>
  <c r="O169" i="4"/>
  <c r="N169" i="4"/>
  <c r="M169" i="4"/>
  <c r="L169" i="4"/>
  <c r="K169" i="4"/>
  <c r="J169" i="4"/>
  <c r="I169" i="4"/>
  <c r="H169" i="4"/>
  <c r="G169" i="4"/>
  <c r="F169" i="4"/>
  <c r="E169" i="4"/>
  <c r="D169" i="4"/>
  <c r="C169" i="4"/>
  <c r="B169" i="4"/>
  <c r="A169" i="4"/>
  <c r="V168" i="4"/>
  <c r="U168" i="4"/>
  <c r="T168" i="4"/>
  <c r="P168" i="4"/>
  <c r="O168" i="4"/>
  <c r="N168" i="4"/>
  <c r="M168" i="4"/>
  <c r="L168" i="4"/>
  <c r="K168" i="4"/>
  <c r="J168" i="4"/>
  <c r="I168" i="4"/>
  <c r="H168" i="4"/>
  <c r="G168" i="4"/>
  <c r="F168" i="4"/>
  <c r="E168" i="4"/>
  <c r="D168" i="4"/>
  <c r="C168" i="4"/>
  <c r="B168" i="4"/>
  <c r="A168" i="4"/>
  <c r="V167" i="4"/>
  <c r="U167" i="4"/>
  <c r="T167" i="4"/>
  <c r="P167" i="4"/>
  <c r="O167" i="4"/>
  <c r="N167" i="4"/>
  <c r="M167" i="4"/>
  <c r="L167" i="4"/>
  <c r="K167" i="4"/>
  <c r="J167" i="4"/>
  <c r="I167" i="4"/>
  <c r="H167" i="4"/>
  <c r="G167" i="4"/>
  <c r="F167" i="4"/>
  <c r="E167" i="4"/>
  <c r="D167" i="4"/>
  <c r="C167" i="4"/>
  <c r="B167" i="4"/>
  <c r="A167" i="4"/>
  <c r="V166" i="4"/>
  <c r="U166" i="4"/>
  <c r="T166" i="4"/>
  <c r="P166" i="4"/>
  <c r="O166" i="4"/>
  <c r="N166" i="4"/>
  <c r="M166" i="4"/>
  <c r="L166" i="4"/>
  <c r="K166" i="4"/>
  <c r="J166" i="4"/>
  <c r="I166" i="4"/>
  <c r="H166" i="4"/>
  <c r="G166" i="4"/>
  <c r="F166" i="4"/>
  <c r="E166" i="4"/>
  <c r="D166" i="4"/>
  <c r="C166" i="4"/>
  <c r="B166" i="4"/>
  <c r="A166" i="4"/>
  <c r="V165" i="4"/>
  <c r="U165" i="4"/>
  <c r="T165" i="4"/>
  <c r="P165" i="4"/>
  <c r="O165" i="4"/>
  <c r="N165" i="4"/>
  <c r="M165" i="4"/>
  <c r="L165" i="4"/>
  <c r="K165" i="4"/>
  <c r="J165" i="4"/>
  <c r="I165" i="4"/>
  <c r="H165" i="4"/>
  <c r="G165" i="4"/>
  <c r="F165" i="4"/>
  <c r="E165" i="4"/>
  <c r="D165" i="4"/>
  <c r="C165" i="4"/>
  <c r="B165" i="4"/>
  <c r="A165" i="4"/>
  <c r="V164" i="4"/>
  <c r="U164" i="4"/>
  <c r="T164" i="4"/>
  <c r="P164" i="4"/>
  <c r="O164" i="4"/>
  <c r="N164" i="4"/>
  <c r="M164" i="4"/>
  <c r="L164" i="4"/>
  <c r="K164" i="4"/>
  <c r="J164" i="4"/>
  <c r="I164" i="4"/>
  <c r="H164" i="4"/>
  <c r="G164" i="4"/>
  <c r="F164" i="4"/>
  <c r="E164" i="4"/>
  <c r="D164" i="4"/>
  <c r="C164" i="4"/>
  <c r="B164" i="4"/>
  <c r="A164" i="4"/>
  <c r="V163" i="4"/>
  <c r="U163" i="4"/>
  <c r="T163" i="4"/>
  <c r="P163" i="4"/>
  <c r="O163" i="4"/>
  <c r="N163" i="4"/>
  <c r="M163" i="4"/>
  <c r="L163" i="4"/>
  <c r="K163" i="4"/>
  <c r="J163" i="4"/>
  <c r="I163" i="4"/>
  <c r="H163" i="4"/>
  <c r="G163" i="4"/>
  <c r="F163" i="4"/>
  <c r="E163" i="4"/>
  <c r="D163" i="4"/>
  <c r="C163" i="4"/>
  <c r="B163" i="4"/>
  <c r="A163" i="4"/>
  <c r="V162" i="4"/>
  <c r="U162" i="4"/>
  <c r="T162" i="4"/>
  <c r="P162" i="4"/>
  <c r="O162" i="4"/>
  <c r="N162" i="4"/>
  <c r="M162" i="4"/>
  <c r="L162" i="4"/>
  <c r="K162" i="4"/>
  <c r="J162" i="4"/>
  <c r="I162" i="4"/>
  <c r="H162" i="4"/>
  <c r="G162" i="4"/>
  <c r="F162" i="4"/>
  <c r="E162" i="4"/>
  <c r="D162" i="4"/>
  <c r="C162" i="4"/>
  <c r="B162" i="4"/>
  <c r="A162" i="4"/>
  <c r="V161" i="4"/>
  <c r="U161" i="4"/>
  <c r="T161" i="4"/>
  <c r="P161" i="4"/>
  <c r="O161" i="4"/>
  <c r="N161" i="4"/>
  <c r="M161" i="4"/>
  <c r="L161" i="4"/>
  <c r="K161" i="4"/>
  <c r="J161" i="4"/>
  <c r="I161" i="4"/>
  <c r="H161" i="4"/>
  <c r="G161" i="4"/>
  <c r="F161" i="4"/>
  <c r="E161" i="4"/>
  <c r="D161" i="4"/>
  <c r="C161" i="4"/>
  <c r="B161" i="4"/>
  <c r="A161" i="4"/>
  <c r="V160" i="4"/>
  <c r="U160" i="4"/>
  <c r="T160" i="4"/>
  <c r="P160" i="4"/>
  <c r="O160" i="4"/>
  <c r="N160" i="4"/>
  <c r="M160" i="4"/>
  <c r="L160" i="4"/>
  <c r="K160" i="4"/>
  <c r="J160" i="4"/>
  <c r="I160" i="4"/>
  <c r="H160" i="4"/>
  <c r="G160" i="4"/>
  <c r="F160" i="4"/>
  <c r="E160" i="4"/>
  <c r="D160" i="4"/>
  <c r="C160" i="4"/>
  <c r="B160" i="4"/>
  <c r="A160" i="4"/>
  <c r="V159" i="4"/>
  <c r="U159" i="4"/>
  <c r="T159" i="4"/>
  <c r="P159" i="4"/>
  <c r="O159" i="4"/>
  <c r="N159" i="4"/>
  <c r="M159" i="4"/>
  <c r="L159" i="4"/>
  <c r="K159" i="4"/>
  <c r="J159" i="4"/>
  <c r="I159" i="4"/>
  <c r="H159" i="4"/>
  <c r="G159" i="4"/>
  <c r="F159" i="4"/>
  <c r="E159" i="4"/>
  <c r="D159" i="4"/>
  <c r="C159" i="4"/>
  <c r="B159" i="4"/>
  <c r="A159" i="4"/>
  <c r="V158" i="4"/>
  <c r="U158" i="4"/>
  <c r="T158" i="4"/>
  <c r="P158" i="4"/>
  <c r="O158" i="4"/>
  <c r="N158" i="4"/>
  <c r="M158" i="4"/>
  <c r="L158" i="4"/>
  <c r="K158" i="4"/>
  <c r="J158" i="4"/>
  <c r="I158" i="4"/>
  <c r="H158" i="4"/>
  <c r="G158" i="4"/>
  <c r="F158" i="4"/>
  <c r="E158" i="4"/>
  <c r="D158" i="4"/>
  <c r="C158" i="4"/>
  <c r="B158" i="4"/>
  <c r="A158" i="4"/>
  <c r="V157" i="4"/>
  <c r="U157" i="4"/>
  <c r="T157" i="4"/>
  <c r="P157" i="4"/>
  <c r="O157" i="4"/>
  <c r="N157" i="4"/>
  <c r="M157" i="4"/>
  <c r="L157" i="4"/>
  <c r="K157" i="4"/>
  <c r="J157" i="4"/>
  <c r="I157" i="4"/>
  <c r="H157" i="4"/>
  <c r="G157" i="4"/>
  <c r="F157" i="4"/>
  <c r="E157" i="4"/>
  <c r="D157" i="4"/>
  <c r="C157" i="4"/>
  <c r="B157" i="4"/>
  <c r="A157" i="4"/>
  <c r="V156" i="4"/>
  <c r="U156" i="4"/>
  <c r="T156" i="4"/>
  <c r="P156" i="4"/>
  <c r="O156" i="4"/>
  <c r="N156" i="4"/>
  <c r="M156" i="4"/>
  <c r="L156" i="4"/>
  <c r="K156" i="4"/>
  <c r="J156" i="4"/>
  <c r="I156" i="4"/>
  <c r="H156" i="4"/>
  <c r="G156" i="4"/>
  <c r="F156" i="4"/>
  <c r="E156" i="4"/>
  <c r="D156" i="4"/>
  <c r="C156" i="4"/>
  <c r="B156" i="4"/>
  <c r="A156" i="4"/>
  <c r="V155" i="4"/>
  <c r="U155" i="4"/>
  <c r="T155" i="4"/>
  <c r="P155" i="4"/>
  <c r="O155" i="4"/>
  <c r="N155" i="4"/>
  <c r="M155" i="4"/>
  <c r="L155" i="4"/>
  <c r="K155" i="4"/>
  <c r="J155" i="4"/>
  <c r="I155" i="4"/>
  <c r="H155" i="4"/>
  <c r="G155" i="4"/>
  <c r="F155" i="4"/>
  <c r="E155" i="4"/>
  <c r="D155" i="4"/>
  <c r="C155" i="4"/>
  <c r="B155" i="4"/>
  <c r="A155" i="4"/>
  <c r="V154" i="4"/>
  <c r="U154" i="4"/>
  <c r="T154" i="4"/>
  <c r="P154" i="4"/>
  <c r="O154" i="4"/>
  <c r="N154" i="4"/>
  <c r="M154" i="4"/>
  <c r="L154" i="4"/>
  <c r="K154" i="4"/>
  <c r="J154" i="4"/>
  <c r="I154" i="4"/>
  <c r="H154" i="4"/>
  <c r="G154" i="4"/>
  <c r="F154" i="4"/>
  <c r="E154" i="4"/>
  <c r="D154" i="4"/>
  <c r="C154" i="4"/>
  <c r="B154" i="4"/>
  <c r="A154" i="4"/>
  <c r="V153" i="4"/>
  <c r="U153" i="4"/>
  <c r="T153" i="4"/>
  <c r="P153" i="4"/>
  <c r="O153" i="4"/>
  <c r="N153" i="4"/>
  <c r="M153" i="4"/>
  <c r="L153" i="4"/>
  <c r="K153" i="4"/>
  <c r="J153" i="4"/>
  <c r="I153" i="4"/>
  <c r="H153" i="4"/>
  <c r="G153" i="4"/>
  <c r="F153" i="4"/>
  <c r="E153" i="4"/>
  <c r="D153" i="4"/>
  <c r="C153" i="4"/>
  <c r="B153" i="4"/>
  <c r="A153" i="4"/>
  <c r="V152" i="4"/>
  <c r="U152" i="4"/>
  <c r="T152" i="4"/>
  <c r="P152" i="4"/>
  <c r="O152" i="4"/>
  <c r="N152" i="4"/>
  <c r="M152" i="4"/>
  <c r="L152" i="4"/>
  <c r="K152" i="4"/>
  <c r="J152" i="4"/>
  <c r="I152" i="4"/>
  <c r="H152" i="4"/>
  <c r="G152" i="4"/>
  <c r="F152" i="4"/>
  <c r="E152" i="4"/>
  <c r="D152" i="4"/>
  <c r="C152" i="4"/>
  <c r="B152" i="4"/>
  <c r="A152" i="4"/>
  <c r="V151" i="4"/>
  <c r="U151" i="4"/>
  <c r="T151" i="4"/>
  <c r="P151" i="4"/>
  <c r="O151" i="4"/>
  <c r="N151" i="4"/>
  <c r="M151" i="4"/>
  <c r="L151" i="4"/>
  <c r="K151" i="4"/>
  <c r="J151" i="4"/>
  <c r="I151" i="4"/>
  <c r="H151" i="4"/>
  <c r="G151" i="4"/>
  <c r="F151" i="4"/>
  <c r="E151" i="4"/>
  <c r="D151" i="4"/>
  <c r="C151" i="4"/>
  <c r="B151" i="4"/>
  <c r="A151" i="4"/>
  <c r="V150" i="4"/>
  <c r="U150" i="4"/>
  <c r="T150" i="4"/>
  <c r="P150" i="4"/>
  <c r="O150" i="4"/>
  <c r="N150" i="4"/>
  <c r="M150" i="4"/>
  <c r="L150" i="4"/>
  <c r="K150" i="4"/>
  <c r="J150" i="4"/>
  <c r="I150" i="4"/>
  <c r="H150" i="4"/>
  <c r="G150" i="4"/>
  <c r="F150" i="4"/>
  <c r="E150" i="4"/>
  <c r="D150" i="4"/>
  <c r="C150" i="4"/>
  <c r="B150" i="4"/>
  <c r="A150" i="4"/>
  <c r="V149" i="4"/>
  <c r="U149" i="4"/>
  <c r="T149" i="4"/>
  <c r="P149" i="4"/>
  <c r="O149" i="4"/>
  <c r="N149" i="4"/>
  <c r="M149" i="4"/>
  <c r="L149" i="4"/>
  <c r="K149" i="4"/>
  <c r="J149" i="4"/>
  <c r="I149" i="4"/>
  <c r="H149" i="4"/>
  <c r="G149" i="4"/>
  <c r="F149" i="4"/>
  <c r="E149" i="4"/>
  <c r="D149" i="4"/>
  <c r="C149" i="4"/>
  <c r="B149" i="4"/>
  <c r="A149" i="4"/>
  <c r="V148" i="4"/>
  <c r="U148" i="4"/>
  <c r="T148" i="4"/>
  <c r="P148" i="4"/>
  <c r="O148" i="4"/>
  <c r="N148" i="4"/>
  <c r="M148" i="4"/>
  <c r="L148" i="4"/>
  <c r="K148" i="4"/>
  <c r="J148" i="4"/>
  <c r="I148" i="4"/>
  <c r="H148" i="4"/>
  <c r="G148" i="4"/>
  <c r="F148" i="4"/>
  <c r="E148" i="4"/>
  <c r="D148" i="4"/>
  <c r="C148" i="4"/>
  <c r="B148" i="4"/>
  <c r="A148" i="4"/>
  <c r="V147" i="4"/>
  <c r="U147" i="4"/>
  <c r="T147" i="4"/>
  <c r="P147" i="4"/>
  <c r="O147" i="4"/>
  <c r="N147" i="4"/>
  <c r="M147" i="4"/>
  <c r="L147" i="4"/>
  <c r="K147" i="4"/>
  <c r="J147" i="4"/>
  <c r="I147" i="4"/>
  <c r="H147" i="4"/>
  <c r="G147" i="4"/>
  <c r="F147" i="4"/>
  <c r="E147" i="4"/>
  <c r="D147" i="4"/>
  <c r="C147" i="4"/>
  <c r="B147" i="4"/>
  <c r="A147" i="4"/>
  <c r="V146" i="4"/>
  <c r="U146" i="4"/>
  <c r="T146" i="4"/>
  <c r="P146" i="4"/>
  <c r="O146" i="4"/>
  <c r="N146" i="4"/>
  <c r="M146" i="4"/>
  <c r="L146" i="4"/>
  <c r="K146" i="4"/>
  <c r="J146" i="4"/>
  <c r="I146" i="4"/>
  <c r="H146" i="4"/>
  <c r="G146" i="4"/>
  <c r="F146" i="4"/>
  <c r="E146" i="4"/>
  <c r="D146" i="4"/>
  <c r="C146" i="4"/>
  <c r="B146" i="4"/>
  <c r="A146" i="4"/>
  <c r="V145" i="4"/>
  <c r="U145" i="4"/>
  <c r="T145" i="4"/>
  <c r="P145" i="4"/>
  <c r="O145" i="4"/>
  <c r="N145" i="4"/>
  <c r="M145" i="4"/>
  <c r="L145" i="4"/>
  <c r="K145" i="4"/>
  <c r="J145" i="4"/>
  <c r="I145" i="4"/>
  <c r="H145" i="4"/>
  <c r="G145" i="4"/>
  <c r="F145" i="4"/>
  <c r="E145" i="4"/>
  <c r="D145" i="4"/>
  <c r="C145" i="4"/>
  <c r="B145" i="4"/>
  <c r="A145" i="4"/>
  <c r="V144" i="4"/>
  <c r="U144" i="4"/>
  <c r="T144" i="4"/>
  <c r="P144" i="4"/>
  <c r="O144" i="4"/>
  <c r="N144" i="4"/>
  <c r="M144" i="4"/>
  <c r="L144" i="4"/>
  <c r="K144" i="4"/>
  <c r="J144" i="4"/>
  <c r="I144" i="4"/>
  <c r="H144" i="4"/>
  <c r="G144" i="4"/>
  <c r="F144" i="4"/>
  <c r="E144" i="4"/>
  <c r="D144" i="4"/>
  <c r="C144" i="4"/>
  <c r="B144" i="4"/>
  <c r="A144" i="4"/>
  <c r="V143" i="4"/>
  <c r="U143" i="4"/>
  <c r="T143" i="4"/>
  <c r="P143" i="4"/>
  <c r="O143" i="4"/>
  <c r="N143" i="4"/>
  <c r="M143" i="4"/>
  <c r="L143" i="4"/>
  <c r="K143" i="4"/>
  <c r="J143" i="4"/>
  <c r="I143" i="4"/>
  <c r="H143" i="4"/>
  <c r="G143" i="4"/>
  <c r="F143" i="4"/>
  <c r="E143" i="4"/>
  <c r="D143" i="4"/>
  <c r="C143" i="4"/>
  <c r="B143" i="4"/>
  <c r="A143" i="4"/>
  <c r="V142" i="4"/>
  <c r="U142" i="4"/>
  <c r="T142" i="4"/>
  <c r="P142" i="4"/>
  <c r="O142" i="4"/>
  <c r="N142" i="4"/>
  <c r="M142" i="4"/>
  <c r="L142" i="4"/>
  <c r="K142" i="4"/>
  <c r="J142" i="4"/>
  <c r="I142" i="4"/>
  <c r="H142" i="4"/>
  <c r="G142" i="4"/>
  <c r="F142" i="4"/>
  <c r="E142" i="4"/>
  <c r="D142" i="4"/>
  <c r="C142" i="4"/>
  <c r="B142" i="4"/>
  <c r="A142" i="4"/>
  <c r="V141" i="4"/>
  <c r="U141" i="4"/>
  <c r="T141" i="4"/>
  <c r="P141" i="4"/>
  <c r="O141" i="4"/>
  <c r="N141" i="4"/>
  <c r="M141" i="4"/>
  <c r="L141" i="4"/>
  <c r="K141" i="4"/>
  <c r="J141" i="4"/>
  <c r="I141" i="4"/>
  <c r="H141" i="4"/>
  <c r="G141" i="4"/>
  <c r="F141" i="4"/>
  <c r="E141" i="4"/>
  <c r="D141" i="4"/>
  <c r="C141" i="4"/>
  <c r="B141" i="4"/>
  <c r="A141" i="4"/>
  <c r="V140" i="4"/>
  <c r="U140" i="4"/>
  <c r="T140" i="4"/>
  <c r="P140" i="4"/>
  <c r="O140" i="4"/>
  <c r="N140" i="4"/>
  <c r="M140" i="4"/>
  <c r="L140" i="4"/>
  <c r="K140" i="4"/>
  <c r="J140" i="4"/>
  <c r="I140" i="4"/>
  <c r="H140" i="4"/>
  <c r="G140" i="4"/>
  <c r="F140" i="4"/>
  <c r="E140" i="4"/>
  <c r="D140" i="4"/>
  <c r="C140" i="4"/>
  <c r="B140" i="4"/>
  <c r="A140" i="4"/>
  <c r="V139" i="4"/>
  <c r="U139" i="4"/>
  <c r="T139" i="4"/>
  <c r="P139" i="4"/>
  <c r="O139" i="4"/>
  <c r="N139" i="4"/>
  <c r="M139" i="4"/>
  <c r="L139" i="4"/>
  <c r="K139" i="4"/>
  <c r="J139" i="4"/>
  <c r="I139" i="4"/>
  <c r="H139" i="4"/>
  <c r="G139" i="4"/>
  <c r="F139" i="4"/>
  <c r="E139" i="4"/>
  <c r="D139" i="4"/>
  <c r="C139" i="4"/>
  <c r="B139" i="4"/>
  <c r="A139" i="4"/>
  <c r="V138" i="4"/>
  <c r="U138" i="4"/>
  <c r="T138" i="4"/>
  <c r="P138" i="4"/>
  <c r="O138" i="4"/>
  <c r="N138" i="4"/>
  <c r="M138" i="4"/>
  <c r="L138" i="4"/>
  <c r="K138" i="4"/>
  <c r="J138" i="4"/>
  <c r="I138" i="4"/>
  <c r="H138" i="4"/>
  <c r="G138" i="4"/>
  <c r="F138" i="4"/>
  <c r="E138" i="4"/>
  <c r="D138" i="4"/>
  <c r="C138" i="4"/>
  <c r="B138" i="4"/>
  <c r="A138" i="4"/>
  <c r="V137" i="4"/>
  <c r="U137" i="4"/>
  <c r="T137" i="4"/>
  <c r="P137" i="4"/>
  <c r="O137" i="4"/>
  <c r="N137" i="4"/>
  <c r="M137" i="4"/>
  <c r="L137" i="4"/>
  <c r="K137" i="4"/>
  <c r="J137" i="4"/>
  <c r="I137" i="4"/>
  <c r="H137" i="4"/>
  <c r="G137" i="4"/>
  <c r="F137" i="4"/>
  <c r="E137" i="4"/>
  <c r="D137" i="4"/>
  <c r="C137" i="4"/>
  <c r="B137" i="4"/>
  <c r="A137" i="4"/>
  <c r="V136" i="4"/>
  <c r="U136" i="4"/>
  <c r="T136" i="4"/>
  <c r="P136" i="4"/>
  <c r="O136" i="4"/>
  <c r="N136" i="4"/>
  <c r="M136" i="4"/>
  <c r="L136" i="4"/>
  <c r="K136" i="4"/>
  <c r="J136" i="4"/>
  <c r="I136" i="4"/>
  <c r="H136" i="4"/>
  <c r="G136" i="4"/>
  <c r="F136" i="4"/>
  <c r="E136" i="4"/>
  <c r="D136" i="4"/>
  <c r="C136" i="4"/>
  <c r="B136" i="4"/>
  <c r="A136" i="4"/>
  <c r="V135" i="4"/>
  <c r="U135" i="4"/>
  <c r="T135" i="4"/>
  <c r="P135" i="4"/>
  <c r="O135" i="4"/>
  <c r="N135" i="4"/>
  <c r="M135" i="4"/>
  <c r="L135" i="4"/>
  <c r="K135" i="4"/>
  <c r="J135" i="4"/>
  <c r="I135" i="4"/>
  <c r="H135" i="4"/>
  <c r="G135" i="4"/>
  <c r="F135" i="4"/>
  <c r="E135" i="4"/>
  <c r="D135" i="4"/>
  <c r="C135" i="4"/>
  <c r="B135" i="4"/>
  <c r="A135" i="4"/>
  <c r="V134" i="4"/>
  <c r="U134" i="4"/>
  <c r="T134" i="4"/>
  <c r="P134" i="4"/>
  <c r="O134" i="4"/>
  <c r="N134" i="4"/>
  <c r="M134" i="4"/>
  <c r="L134" i="4"/>
  <c r="K134" i="4"/>
  <c r="J134" i="4"/>
  <c r="I134" i="4"/>
  <c r="H134" i="4"/>
  <c r="G134" i="4"/>
  <c r="F134" i="4"/>
  <c r="E134" i="4"/>
  <c r="D134" i="4"/>
  <c r="C134" i="4"/>
  <c r="B134" i="4"/>
  <c r="A134" i="4"/>
  <c r="V133" i="4"/>
  <c r="U133" i="4"/>
  <c r="T133" i="4"/>
  <c r="P133" i="4"/>
  <c r="O133" i="4"/>
  <c r="N133" i="4"/>
  <c r="M133" i="4"/>
  <c r="L133" i="4"/>
  <c r="K133" i="4"/>
  <c r="J133" i="4"/>
  <c r="I133" i="4"/>
  <c r="H133" i="4"/>
  <c r="G133" i="4"/>
  <c r="F133" i="4"/>
  <c r="E133" i="4"/>
  <c r="D133" i="4"/>
  <c r="C133" i="4"/>
  <c r="B133" i="4"/>
  <c r="A133" i="4"/>
  <c r="V132" i="4"/>
  <c r="U132" i="4"/>
  <c r="T132" i="4"/>
  <c r="P132" i="4"/>
  <c r="O132" i="4"/>
  <c r="N132" i="4"/>
  <c r="M132" i="4"/>
  <c r="L132" i="4"/>
  <c r="K132" i="4"/>
  <c r="J132" i="4"/>
  <c r="I132" i="4"/>
  <c r="H132" i="4"/>
  <c r="G132" i="4"/>
  <c r="F132" i="4"/>
  <c r="E132" i="4"/>
  <c r="D132" i="4"/>
  <c r="C132" i="4"/>
  <c r="B132" i="4"/>
  <c r="A132" i="4"/>
  <c r="V131" i="4"/>
  <c r="U131" i="4"/>
  <c r="T131" i="4"/>
  <c r="P131" i="4"/>
  <c r="O131" i="4"/>
  <c r="N131" i="4"/>
  <c r="M131" i="4"/>
  <c r="L131" i="4"/>
  <c r="K131" i="4"/>
  <c r="J131" i="4"/>
  <c r="I131" i="4"/>
  <c r="H131" i="4"/>
  <c r="G131" i="4"/>
  <c r="F131" i="4"/>
  <c r="E131" i="4"/>
  <c r="D131" i="4"/>
  <c r="C131" i="4"/>
  <c r="B131" i="4"/>
  <c r="A131" i="4"/>
  <c r="V130" i="4"/>
  <c r="U130" i="4"/>
  <c r="T130" i="4"/>
  <c r="P130" i="4"/>
  <c r="O130" i="4"/>
  <c r="N130" i="4"/>
  <c r="M130" i="4"/>
  <c r="L130" i="4"/>
  <c r="K130" i="4"/>
  <c r="J130" i="4"/>
  <c r="I130" i="4"/>
  <c r="H130" i="4"/>
  <c r="G130" i="4"/>
  <c r="F130" i="4"/>
  <c r="E130" i="4"/>
  <c r="D130" i="4"/>
  <c r="C130" i="4"/>
  <c r="B130" i="4"/>
  <c r="A130" i="4"/>
  <c r="V129" i="4"/>
  <c r="U129" i="4"/>
  <c r="T129" i="4"/>
  <c r="P129" i="4"/>
  <c r="O129" i="4"/>
  <c r="N129" i="4"/>
  <c r="M129" i="4"/>
  <c r="L129" i="4"/>
  <c r="K129" i="4"/>
  <c r="J129" i="4"/>
  <c r="I129" i="4"/>
  <c r="H129" i="4"/>
  <c r="G129" i="4"/>
  <c r="F129" i="4"/>
  <c r="E129" i="4"/>
  <c r="D129" i="4"/>
  <c r="C129" i="4"/>
  <c r="B129" i="4"/>
  <c r="A129" i="4"/>
  <c r="V128" i="4"/>
  <c r="U128" i="4"/>
  <c r="T128" i="4"/>
  <c r="P128" i="4"/>
  <c r="O128" i="4"/>
  <c r="N128" i="4"/>
  <c r="M128" i="4"/>
  <c r="L128" i="4"/>
  <c r="K128" i="4"/>
  <c r="J128" i="4"/>
  <c r="I128" i="4"/>
  <c r="H128" i="4"/>
  <c r="G128" i="4"/>
  <c r="F128" i="4"/>
  <c r="E128" i="4"/>
  <c r="D128" i="4"/>
  <c r="C128" i="4"/>
  <c r="B128" i="4"/>
  <c r="A128" i="4"/>
  <c r="V127" i="4"/>
  <c r="U127" i="4"/>
  <c r="T127" i="4"/>
  <c r="P127" i="4"/>
  <c r="O127" i="4"/>
  <c r="N127" i="4"/>
  <c r="M127" i="4"/>
  <c r="L127" i="4"/>
  <c r="K127" i="4"/>
  <c r="J127" i="4"/>
  <c r="I127" i="4"/>
  <c r="H127" i="4"/>
  <c r="G127" i="4"/>
  <c r="F127" i="4"/>
  <c r="E127" i="4"/>
  <c r="D127" i="4"/>
  <c r="C127" i="4"/>
  <c r="B127" i="4"/>
  <c r="A127" i="4"/>
  <c r="V126" i="4"/>
  <c r="U126" i="4"/>
  <c r="T126" i="4"/>
  <c r="P126" i="4"/>
  <c r="O126" i="4"/>
  <c r="N126" i="4"/>
  <c r="M126" i="4"/>
  <c r="L126" i="4"/>
  <c r="K126" i="4"/>
  <c r="J126" i="4"/>
  <c r="I126" i="4"/>
  <c r="H126" i="4"/>
  <c r="G126" i="4"/>
  <c r="F126" i="4"/>
  <c r="E126" i="4"/>
  <c r="D126" i="4"/>
  <c r="C126" i="4"/>
  <c r="B126" i="4"/>
  <c r="A126" i="4"/>
  <c r="V125" i="4"/>
  <c r="U125" i="4"/>
  <c r="T125" i="4"/>
  <c r="P125" i="4"/>
  <c r="O125" i="4"/>
  <c r="N125" i="4"/>
  <c r="M125" i="4"/>
  <c r="L125" i="4"/>
  <c r="K125" i="4"/>
  <c r="J125" i="4"/>
  <c r="I125" i="4"/>
  <c r="H125" i="4"/>
  <c r="G125" i="4"/>
  <c r="F125" i="4"/>
  <c r="E125" i="4"/>
  <c r="D125" i="4"/>
  <c r="C125" i="4"/>
  <c r="B125" i="4"/>
  <c r="A125" i="4"/>
  <c r="V124" i="4"/>
  <c r="U124" i="4"/>
  <c r="T124" i="4"/>
  <c r="P124" i="4"/>
  <c r="O124" i="4"/>
  <c r="N124" i="4"/>
  <c r="M124" i="4"/>
  <c r="L124" i="4"/>
  <c r="K124" i="4"/>
  <c r="J124" i="4"/>
  <c r="I124" i="4"/>
  <c r="H124" i="4"/>
  <c r="G124" i="4"/>
  <c r="F124" i="4"/>
  <c r="E124" i="4"/>
  <c r="D124" i="4"/>
  <c r="C124" i="4"/>
  <c r="B124" i="4"/>
  <c r="A124" i="4"/>
  <c r="V123" i="4"/>
  <c r="U123" i="4"/>
  <c r="T123" i="4"/>
  <c r="P123" i="4"/>
  <c r="O123" i="4"/>
  <c r="N123" i="4"/>
  <c r="M123" i="4"/>
  <c r="L123" i="4"/>
  <c r="K123" i="4"/>
  <c r="J123" i="4"/>
  <c r="I123" i="4"/>
  <c r="H123" i="4"/>
  <c r="G123" i="4"/>
  <c r="F123" i="4"/>
  <c r="E123" i="4"/>
  <c r="D123" i="4"/>
  <c r="C123" i="4"/>
  <c r="B123" i="4"/>
  <c r="A123" i="4"/>
  <c r="V122" i="4"/>
  <c r="U122" i="4"/>
  <c r="T122" i="4"/>
  <c r="P122" i="4"/>
  <c r="O122" i="4"/>
  <c r="N122" i="4"/>
  <c r="M122" i="4"/>
  <c r="L122" i="4"/>
  <c r="K122" i="4"/>
  <c r="J122" i="4"/>
  <c r="I122" i="4"/>
  <c r="H122" i="4"/>
  <c r="G122" i="4"/>
  <c r="F122" i="4"/>
  <c r="E122" i="4"/>
  <c r="D122" i="4"/>
  <c r="C122" i="4"/>
  <c r="B122" i="4"/>
  <c r="A122" i="4"/>
  <c r="V121" i="4"/>
  <c r="U121" i="4"/>
  <c r="T121" i="4"/>
  <c r="P121" i="4"/>
  <c r="O121" i="4"/>
  <c r="N121" i="4"/>
  <c r="M121" i="4"/>
  <c r="L121" i="4"/>
  <c r="K121" i="4"/>
  <c r="J121" i="4"/>
  <c r="I121" i="4"/>
  <c r="H121" i="4"/>
  <c r="G121" i="4"/>
  <c r="F121" i="4"/>
  <c r="E121" i="4"/>
  <c r="D121" i="4"/>
  <c r="C121" i="4"/>
  <c r="B121" i="4"/>
  <c r="A121" i="4"/>
  <c r="V120" i="4"/>
  <c r="U120" i="4"/>
  <c r="T120" i="4"/>
  <c r="P120" i="4"/>
  <c r="O120" i="4"/>
  <c r="N120" i="4"/>
  <c r="M120" i="4"/>
  <c r="L120" i="4"/>
  <c r="K120" i="4"/>
  <c r="J120" i="4"/>
  <c r="I120" i="4"/>
  <c r="H120" i="4"/>
  <c r="G120" i="4"/>
  <c r="F120" i="4"/>
  <c r="E120" i="4"/>
  <c r="D120" i="4"/>
  <c r="C120" i="4"/>
  <c r="B120" i="4"/>
  <c r="A120" i="4"/>
  <c r="V119" i="4"/>
  <c r="U119" i="4"/>
  <c r="T119" i="4"/>
  <c r="P119" i="4"/>
  <c r="O119" i="4"/>
  <c r="N119" i="4"/>
  <c r="M119" i="4"/>
  <c r="L119" i="4"/>
  <c r="K119" i="4"/>
  <c r="J119" i="4"/>
  <c r="I119" i="4"/>
  <c r="H119" i="4"/>
  <c r="G119" i="4"/>
  <c r="F119" i="4"/>
  <c r="E119" i="4"/>
  <c r="D119" i="4"/>
  <c r="C119" i="4"/>
  <c r="B119" i="4"/>
  <c r="A119" i="4"/>
  <c r="V118" i="4"/>
  <c r="U118" i="4"/>
  <c r="T118" i="4"/>
  <c r="P118" i="4"/>
  <c r="O118" i="4"/>
  <c r="N118" i="4"/>
  <c r="M118" i="4"/>
  <c r="L118" i="4"/>
  <c r="K118" i="4"/>
  <c r="J118" i="4"/>
  <c r="I118" i="4"/>
  <c r="H118" i="4"/>
  <c r="G118" i="4"/>
  <c r="F118" i="4"/>
  <c r="E118" i="4"/>
  <c r="D118" i="4"/>
  <c r="C118" i="4"/>
  <c r="B118" i="4"/>
  <c r="A118" i="4"/>
  <c r="V117" i="4"/>
  <c r="U117" i="4"/>
  <c r="T117" i="4"/>
  <c r="P117" i="4"/>
  <c r="O117" i="4"/>
  <c r="N117" i="4"/>
  <c r="M117" i="4"/>
  <c r="L117" i="4"/>
  <c r="K117" i="4"/>
  <c r="J117" i="4"/>
  <c r="I117" i="4"/>
  <c r="H117" i="4"/>
  <c r="G117" i="4"/>
  <c r="F117" i="4"/>
  <c r="E117" i="4"/>
  <c r="D117" i="4"/>
  <c r="C117" i="4"/>
  <c r="B117" i="4"/>
  <c r="A117" i="4"/>
  <c r="V116" i="4"/>
  <c r="U116" i="4"/>
  <c r="T116" i="4"/>
  <c r="P116" i="4"/>
  <c r="O116" i="4"/>
  <c r="N116" i="4"/>
  <c r="M116" i="4"/>
  <c r="L116" i="4"/>
  <c r="K116" i="4"/>
  <c r="J116" i="4"/>
  <c r="I116" i="4"/>
  <c r="H116" i="4"/>
  <c r="G116" i="4"/>
  <c r="F116" i="4"/>
  <c r="E116" i="4"/>
  <c r="D116" i="4"/>
  <c r="C116" i="4"/>
  <c r="B116" i="4"/>
  <c r="A116" i="4"/>
  <c r="V115" i="4"/>
  <c r="U115" i="4"/>
  <c r="T115" i="4"/>
  <c r="P115" i="4"/>
  <c r="O115" i="4"/>
  <c r="N115" i="4"/>
  <c r="M115" i="4"/>
  <c r="L115" i="4"/>
  <c r="K115" i="4"/>
  <c r="J115" i="4"/>
  <c r="I115" i="4"/>
  <c r="H115" i="4"/>
  <c r="G115" i="4"/>
  <c r="F115" i="4"/>
  <c r="E115" i="4"/>
  <c r="D115" i="4"/>
  <c r="C115" i="4"/>
  <c r="B115" i="4"/>
  <c r="A115" i="4"/>
  <c r="V114" i="4"/>
  <c r="U114" i="4"/>
  <c r="T114" i="4"/>
  <c r="P114" i="4"/>
  <c r="O114" i="4"/>
  <c r="N114" i="4"/>
  <c r="M114" i="4"/>
  <c r="L114" i="4"/>
  <c r="K114" i="4"/>
  <c r="J114" i="4"/>
  <c r="I114" i="4"/>
  <c r="H114" i="4"/>
  <c r="G114" i="4"/>
  <c r="F114" i="4"/>
  <c r="E114" i="4"/>
  <c r="D114" i="4"/>
  <c r="C114" i="4"/>
  <c r="B114" i="4"/>
  <c r="A114" i="4"/>
  <c r="V113" i="4"/>
  <c r="U113" i="4"/>
  <c r="T113" i="4"/>
  <c r="P113" i="4"/>
  <c r="O113" i="4"/>
  <c r="N113" i="4"/>
  <c r="M113" i="4"/>
  <c r="L113" i="4"/>
  <c r="K113" i="4"/>
  <c r="J113" i="4"/>
  <c r="I113" i="4"/>
  <c r="H113" i="4"/>
  <c r="G113" i="4"/>
  <c r="F113" i="4"/>
  <c r="E113" i="4"/>
  <c r="D113" i="4"/>
  <c r="C113" i="4"/>
  <c r="B113" i="4"/>
  <c r="A113" i="4"/>
  <c r="V112" i="4"/>
  <c r="U112" i="4"/>
  <c r="T112" i="4"/>
  <c r="P112" i="4"/>
  <c r="O112" i="4"/>
  <c r="N112" i="4"/>
  <c r="M112" i="4"/>
  <c r="L112" i="4"/>
  <c r="K112" i="4"/>
  <c r="J112" i="4"/>
  <c r="I112" i="4"/>
  <c r="H112" i="4"/>
  <c r="G112" i="4"/>
  <c r="F112" i="4"/>
  <c r="E112" i="4"/>
  <c r="D112" i="4"/>
  <c r="C112" i="4"/>
  <c r="B112" i="4"/>
  <c r="A112" i="4"/>
  <c r="V111" i="4"/>
  <c r="U111" i="4"/>
  <c r="T111" i="4"/>
  <c r="P111" i="4"/>
  <c r="O111" i="4"/>
  <c r="N111" i="4"/>
  <c r="M111" i="4"/>
  <c r="L111" i="4"/>
  <c r="K111" i="4"/>
  <c r="J111" i="4"/>
  <c r="I111" i="4"/>
  <c r="H111" i="4"/>
  <c r="G111" i="4"/>
  <c r="F111" i="4"/>
  <c r="E111" i="4"/>
  <c r="D111" i="4"/>
  <c r="C111" i="4"/>
  <c r="B111" i="4"/>
  <c r="A111" i="4"/>
  <c r="V110" i="4"/>
  <c r="U110" i="4"/>
  <c r="T110" i="4"/>
  <c r="P110" i="4"/>
  <c r="O110" i="4"/>
  <c r="N110" i="4"/>
  <c r="M110" i="4"/>
  <c r="L110" i="4"/>
  <c r="K110" i="4"/>
  <c r="J110" i="4"/>
  <c r="I110" i="4"/>
  <c r="H110" i="4"/>
  <c r="G110" i="4"/>
  <c r="F110" i="4"/>
  <c r="E110" i="4"/>
  <c r="D110" i="4"/>
  <c r="C110" i="4"/>
  <c r="B110" i="4"/>
  <c r="A110" i="4"/>
  <c r="V109" i="4"/>
  <c r="U109" i="4"/>
  <c r="T109" i="4"/>
  <c r="P109" i="4"/>
  <c r="O109" i="4"/>
  <c r="N109" i="4"/>
  <c r="M109" i="4"/>
  <c r="L109" i="4"/>
  <c r="K109" i="4"/>
  <c r="J109" i="4"/>
  <c r="I109" i="4"/>
  <c r="H109" i="4"/>
  <c r="G109" i="4"/>
  <c r="F109" i="4"/>
  <c r="E109" i="4"/>
  <c r="D109" i="4"/>
  <c r="C109" i="4"/>
  <c r="B109" i="4"/>
  <c r="A109" i="4"/>
  <c r="V108" i="4"/>
  <c r="U108" i="4"/>
  <c r="T108" i="4"/>
  <c r="P108" i="4"/>
  <c r="O108" i="4"/>
  <c r="N108" i="4"/>
  <c r="M108" i="4"/>
  <c r="L108" i="4"/>
  <c r="K108" i="4"/>
  <c r="J108" i="4"/>
  <c r="I108" i="4"/>
  <c r="H108" i="4"/>
  <c r="G108" i="4"/>
  <c r="F108" i="4"/>
  <c r="E108" i="4"/>
  <c r="D108" i="4"/>
  <c r="C108" i="4"/>
  <c r="B108" i="4"/>
  <c r="A108" i="4"/>
  <c r="V107" i="4"/>
  <c r="U107" i="4"/>
  <c r="T107" i="4"/>
  <c r="P107" i="4"/>
  <c r="O107" i="4"/>
  <c r="N107" i="4"/>
  <c r="M107" i="4"/>
  <c r="L107" i="4"/>
  <c r="K107" i="4"/>
  <c r="J107" i="4"/>
  <c r="I107" i="4"/>
  <c r="H107" i="4"/>
  <c r="G107" i="4"/>
  <c r="F107" i="4"/>
  <c r="E107" i="4"/>
  <c r="D107" i="4"/>
  <c r="C107" i="4"/>
  <c r="B107" i="4"/>
  <c r="A107" i="4"/>
  <c r="V106" i="4"/>
  <c r="U106" i="4"/>
  <c r="T106" i="4"/>
  <c r="P106" i="4"/>
  <c r="O106" i="4"/>
  <c r="N106" i="4"/>
  <c r="M106" i="4"/>
  <c r="L106" i="4"/>
  <c r="K106" i="4"/>
  <c r="J106" i="4"/>
  <c r="I106" i="4"/>
  <c r="H106" i="4"/>
  <c r="G106" i="4"/>
  <c r="F106" i="4"/>
  <c r="E106" i="4"/>
  <c r="D106" i="4"/>
  <c r="C106" i="4"/>
  <c r="B106" i="4"/>
  <c r="A106" i="4"/>
  <c r="V105" i="4"/>
  <c r="U105" i="4"/>
  <c r="T105" i="4"/>
  <c r="P105" i="4"/>
  <c r="O105" i="4"/>
  <c r="N105" i="4"/>
  <c r="M105" i="4"/>
  <c r="L105" i="4"/>
  <c r="K105" i="4"/>
  <c r="J105" i="4"/>
  <c r="I105" i="4"/>
  <c r="H105" i="4"/>
  <c r="G105" i="4"/>
  <c r="F105" i="4"/>
  <c r="E105" i="4"/>
  <c r="D105" i="4"/>
  <c r="C105" i="4"/>
  <c r="B105" i="4"/>
  <c r="A105" i="4"/>
  <c r="V104" i="4"/>
  <c r="U104" i="4"/>
  <c r="T104" i="4"/>
  <c r="P104" i="4"/>
  <c r="O104" i="4"/>
  <c r="N104" i="4"/>
  <c r="M104" i="4"/>
  <c r="L104" i="4"/>
  <c r="K104" i="4"/>
  <c r="J104" i="4"/>
  <c r="I104" i="4"/>
  <c r="H104" i="4"/>
  <c r="G104" i="4"/>
  <c r="F104" i="4"/>
  <c r="E104" i="4"/>
  <c r="D104" i="4"/>
  <c r="C104" i="4"/>
  <c r="B104" i="4"/>
  <c r="A104" i="4"/>
  <c r="V103" i="4"/>
  <c r="U103" i="4"/>
  <c r="T103" i="4"/>
  <c r="P103" i="4"/>
  <c r="O103" i="4"/>
  <c r="N103" i="4"/>
  <c r="M103" i="4"/>
  <c r="L103" i="4"/>
  <c r="K103" i="4"/>
  <c r="J103" i="4"/>
  <c r="I103" i="4"/>
  <c r="H103" i="4"/>
  <c r="G103" i="4"/>
  <c r="F103" i="4"/>
  <c r="E103" i="4"/>
  <c r="D103" i="4"/>
  <c r="C103" i="4"/>
  <c r="B103" i="4"/>
  <c r="A103" i="4"/>
  <c r="V102" i="4"/>
  <c r="U102" i="4"/>
  <c r="T102" i="4"/>
  <c r="P102" i="4"/>
  <c r="O102" i="4"/>
  <c r="N102" i="4"/>
  <c r="M102" i="4"/>
  <c r="L102" i="4"/>
  <c r="K102" i="4"/>
  <c r="J102" i="4"/>
  <c r="I102" i="4"/>
  <c r="H102" i="4"/>
  <c r="G102" i="4"/>
  <c r="F102" i="4"/>
  <c r="E102" i="4"/>
  <c r="D102" i="4"/>
  <c r="C102" i="4"/>
  <c r="B102" i="4"/>
  <c r="A102" i="4"/>
  <c r="V101" i="4"/>
  <c r="U101" i="4"/>
  <c r="T101" i="4"/>
  <c r="P101" i="4"/>
  <c r="O101" i="4"/>
  <c r="N101" i="4"/>
  <c r="M101" i="4"/>
  <c r="L101" i="4"/>
  <c r="K101" i="4"/>
  <c r="J101" i="4"/>
  <c r="I101" i="4"/>
  <c r="H101" i="4"/>
  <c r="G101" i="4"/>
  <c r="F101" i="4"/>
  <c r="E101" i="4"/>
  <c r="D101" i="4"/>
  <c r="C101" i="4"/>
  <c r="B101" i="4"/>
  <c r="A101" i="4"/>
  <c r="V100" i="4"/>
  <c r="U100" i="4"/>
  <c r="T100" i="4"/>
  <c r="P100" i="4"/>
  <c r="O100" i="4"/>
  <c r="N100" i="4"/>
  <c r="M100" i="4"/>
  <c r="L100" i="4"/>
  <c r="K100" i="4"/>
  <c r="J100" i="4"/>
  <c r="I100" i="4"/>
  <c r="H100" i="4"/>
  <c r="G100" i="4"/>
  <c r="F100" i="4"/>
  <c r="E100" i="4"/>
  <c r="D100" i="4"/>
  <c r="C100" i="4"/>
  <c r="B100" i="4"/>
  <c r="A100" i="4"/>
  <c r="V99" i="4"/>
  <c r="U99" i="4"/>
  <c r="T99" i="4"/>
  <c r="P99" i="4"/>
  <c r="O99" i="4"/>
  <c r="N99" i="4"/>
  <c r="M99" i="4"/>
  <c r="L99" i="4"/>
  <c r="K99" i="4"/>
  <c r="J99" i="4"/>
  <c r="I99" i="4"/>
  <c r="H99" i="4"/>
  <c r="G99" i="4"/>
  <c r="F99" i="4"/>
  <c r="E99" i="4"/>
  <c r="D99" i="4"/>
  <c r="C99" i="4"/>
  <c r="B99" i="4"/>
  <c r="A99" i="4"/>
  <c r="V98" i="4"/>
  <c r="U98" i="4"/>
  <c r="T98" i="4"/>
  <c r="P98" i="4"/>
  <c r="O98" i="4"/>
  <c r="N98" i="4"/>
  <c r="M98" i="4"/>
  <c r="L98" i="4"/>
  <c r="K98" i="4"/>
  <c r="J98" i="4"/>
  <c r="I98" i="4"/>
  <c r="H98" i="4"/>
  <c r="G98" i="4"/>
  <c r="F98" i="4"/>
  <c r="E98" i="4"/>
  <c r="D98" i="4"/>
  <c r="C98" i="4"/>
  <c r="B98" i="4"/>
  <c r="A98" i="4"/>
  <c r="V97" i="4"/>
  <c r="U97" i="4"/>
  <c r="T97" i="4"/>
  <c r="P97" i="4"/>
  <c r="O97" i="4"/>
  <c r="N97" i="4"/>
  <c r="M97" i="4"/>
  <c r="L97" i="4"/>
  <c r="K97" i="4"/>
  <c r="J97" i="4"/>
  <c r="I97" i="4"/>
  <c r="H97" i="4"/>
  <c r="G97" i="4"/>
  <c r="F97" i="4"/>
  <c r="E97" i="4"/>
  <c r="D97" i="4"/>
  <c r="C97" i="4"/>
  <c r="B97" i="4"/>
  <c r="A97" i="4"/>
  <c r="V96" i="4"/>
  <c r="U96" i="4"/>
  <c r="T96" i="4"/>
  <c r="P96" i="4"/>
  <c r="O96" i="4"/>
  <c r="N96" i="4"/>
  <c r="M96" i="4"/>
  <c r="L96" i="4"/>
  <c r="K96" i="4"/>
  <c r="J96" i="4"/>
  <c r="I96" i="4"/>
  <c r="H96" i="4"/>
  <c r="G96" i="4"/>
  <c r="F96" i="4"/>
  <c r="E96" i="4"/>
  <c r="D96" i="4"/>
  <c r="C96" i="4"/>
  <c r="B96" i="4"/>
  <c r="A96" i="4"/>
  <c r="V95" i="4"/>
  <c r="U95" i="4"/>
  <c r="T95" i="4"/>
  <c r="P95" i="4"/>
  <c r="O95" i="4"/>
  <c r="N95" i="4"/>
  <c r="M95" i="4"/>
  <c r="L95" i="4"/>
  <c r="K95" i="4"/>
  <c r="J95" i="4"/>
  <c r="I95" i="4"/>
  <c r="H95" i="4"/>
  <c r="G95" i="4"/>
  <c r="F95" i="4"/>
  <c r="E95" i="4"/>
  <c r="D95" i="4"/>
  <c r="C95" i="4"/>
  <c r="B95" i="4"/>
  <c r="A95" i="4"/>
  <c r="V94" i="4"/>
  <c r="U94" i="4"/>
  <c r="T94" i="4"/>
  <c r="P94" i="4"/>
  <c r="O94" i="4"/>
  <c r="N94" i="4"/>
  <c r="M94" i="4"/>
  <c r="L94" i="4"/>
  <c r="K94" i="4"/>
  <c r="J94" i="4"/>
  <c r="I94" i="4"/>
  <c r="H94" i="4"/>
  <c r="G94" i="4"/>
  <c r="F94" i="4"/>
  <c r="E94" i="4"/>
  <c r="D94" i="4"/>
  <c r="C94" i="4"/>
  <c r="B94" i="4"/>
  <c r="A94" i="4"/>
  <c r="V93" i="4"/>
  <c r="U93" i="4"/>
  <c r="T93" i="4"/>
  <c r="P93" i="4"/>
  <c r="O93" i="4"/>
  <c r="N93" i="4"/>
  <c r="M93" i="4"/>
  <c r="L93" i="4"/>
  <c r="K93" i="4"/>
  <c r="J93" i="4"/>
  <c r="I93" i="4"/>
  <c r="H93" i="4"/>
  <c r="G93" i="4"/>
  <c r="F93" i="4"/>
  <c r="E93" i="4"/>
  <c r="D93" i="4"/>
  <c r="C93" i="4"/>
  <c r="B93" i="4"/>
  <c r="A93" i="4"/>
  <c r="V92" i="4"/>
  <c r="U92" i="4"/>
  <c r="T92" i="4"/>
  <c r="P92" i="4"/>
  <c r="O92" i="4"/>
  <c r="N92" i="4"/>
  <c r="M92" i="4"/>
  <c r="L92" i="4"/>
  <c r="K92" i="4"/>
  <c r="J92" i="4"/>
  <c r="I92" i="4"/>
  <c r="H92" i="4"/>
  <c r="G92" i="4"/>
  <c r="F92" i="4"/>
  <c r="E92" i="4"/>
  <c r="D92" i="4"/>
  <c r="C92" i="4"/>
  <c r="B92" i="4"/>
  <c r="A92" i="4"/>
  <c r="V91" i="4"/>
  <c r="U91" i="4"/>
  <c r="T91" i="4"/>
  <c r="P91" i="4"/>
  <c r="O91" i="4"/>
  <c r="N91" i="4"/>
  <c r="M91" i="4"/>
  <c r="L91" i="4"/>
  <c r="K91" i="4"/>
  <c r="J91" i="4"/>
  <c r="I91" i="4"/>
  <c r="H91" i="4"/>
  <c r="G91" i="4"/>
  <c r="F91" i="4"/>
  <c r="E91" i="4"/>
  <c r="D91" i="4"/>
  <c r="C91" i="4"/>
  <c r="B91" i="4"/>
  <c r="A91" i="4"/>
  <c r="V90" i="4"/>
  <c r="U90" i="4"/>
  <c r="T90" i="4"/>
  <c r="P90" i="4"/>
  <c r="O90" i="4"/>
  <c r="N90" i="4"/>
  <c r="M90" i="4"/>
  <c r="L90" i="4"/>
  <c r="K90" i="4"/>
  <c r="J90" i="4"/>
  <c r="I90" i="4"/>
  <c r="H90" i="4"/>
  <c r="G90" i="4"/>
  <c r="F90" i="4"/>
  <c r="E90" i="4"/>
  <c r="D90" i="4"/>
  <c r="C90" i="4"/>
  <c r="B90" i="4"/>
  <c r="A90" i="4"/>
  <c r="V89" i="4"/>
  <c r="U89" i="4"/>
  <c r="T89" i="4"/>
  <c r="P89" i="4"/>
  <c r="O89" i="4"/>
  <c r="N89" i="4"/>
  <c r="M89" i="4"/>
  <c r="L89" i="4"/>
  <c r="K89" i="4"/>
  <c r="J89" i="4"/>
  <c r="I89" i="4"/>
  <c r="H89" i="4"/>
  <c r="G89" i="4"/>
  <c r="F89" i="4"/>
  <c r="E89" i="4"/>
  <c r="D89" i="4"/>
  <c r="C89" i="4"/>
  <c r="B89" i="4"/>
  <c r="A89" i="4"/>
  <c r="V88" i="4"/>
  <c r="U88" i="4"/>
  <c r="T88" i="4"/>
  <c r="P88" i="4"/>
  <c r="O88" i="4"/>
  <c r="N88" i="4"/>
  <c r="M88" i="4"/>
  <c r="L88" i="4"/>
  <c r="K88" i="4"/>
  <c r="J88" i="4"/>
  <c r="I88" i="4"/>
  <c r="H88" i="4"/>
  <c r="G88" i="4"/>
  <c r="F88" i="4"/>
  <c r="E88" i="4"/>
  <c r="D88" i="4"/>
  <c r="C88" i="4"/>
  <c r="B88" i="4"/>
  <c r="A88" i="4"/>
  <c r="V87" i="4"/>
  <c r="U87" i="4"/>
  <c r="T87" i="4"/>
  <c r="P87" i="4"/>
  <c r="O87" i="4"/>
  <c r="N87" i="4"/>
  <c r="M87" i="4"/>
  <c r="L87" i="4"/>
  <c r="K87" i="4"/>
  <c r="J87" i="4"/>
  <c r="I87" i="4"/>
  <c r="H87" i="4"/>
  <c r="G87" i="4"/>
  <c r="F87" i="4"/>
  <c r="E87" i="4"/>
  <c r="D87" i="4"/>
  <c r="C87" i="4"/>
  <c r="B87" i="4"/>
  <c r="A87" i="4"/>
  <c r="V86" i="4"/>
  <c r="U86" i="4"/>
  <c r="T86" i="4"/>
  <c r="P86" i="4"/>
  <c r="O86" i="4"/>
  <c r="N86" i="4"/>
  <c r="M86" i="4"/>
  <c r="L86" i="4"/>
  <c r="K86" i="4"/>
  <c r="J86" i="4"/>
  <c r="I86" i="4"/>
  <c r="H86" i="4"/>
  <c r="G86" i="4"/>
  <c r="F86" i="4"/>
  <c r="E86" i="4"/>
  <c r="D86" i="4"/>
  <c r="C86" i="4"/>
  <c r="B86" i="4"/>
  <c r="A86" i="4"/>
  <c r="V85" i="4"/>
  <c r="U85" i="4"/>
  <c r="T85" i="4"/>
  <c r="P85" i="4"/>
  <c r="O85" i="4"/>
  <c r="N85" i="4"/>
  <c r="M85" i="4"/>
  <c r="L85" i="4"/>
  <c r="K85" i="4"/>
  <c r="J85" i="4"/>
  <c r="I85" i="4"/>
  <c r="H85" i="4"/>
  <c r="G85" i="4"/>
  <c r="F85" i="4"/>
  <c r="E85" i="4"/>
  <c r="D85" i="4"/>
  <c r="C85" i="4"/>
  <c r="B85" i="4"/>
  <c r="A85" i="4"/>
  <c r="V84" i="4"/>
  <c r="U84" i="4"/>
  <c r="T84" i="4"/>
  <c r="P84" i="4"/>
  <c r="O84" i="4"/>
  <c r="N84" i="4"/>
  <c r="M84" i="4"/>
  <c r="L84" i="4"/>
  <c r="K84" i="4"/>
  <c r="J84" i="4"/>
  <c r="I84" i="4"/>
  <c r="H84" i="4"/>
  <c r="G84" i="4"/>
  <c r="F84" i="4"/>
  <c r="E84" i="4"/>
  <c r="D84" i="4"/>
  <c r="C84" i="4"/>
  <c r="B84" i="4"/>
  <c r="A84" i="4"/>
  <c r="V83" i="4"/>
  <c r="U83" i="4"/>
  <c r="T83" i="4"/>
  <c r="P83" i="4"/>
  <c r="O83" i="4"/>
  <c r="N83" i="4"/>
  <c r="M83" i="4"/>
  <c r="L83" i="4"/>
  <c r="K83" i="4"/>
  <c r="J83" i="4"/>
  <c r="I83" i="4"/>
  <c r="H83" i="4"/>
  <c r="G83" i="4"/>
  <c r="F83" i="4"/>
  <c r="E83" i="4"/>
  <c r="D83" i="4"/>
  <c r="C83" i="4"/>
  <c r="B83" i="4"/>
  <c r="A83" i="4"/>
  <c r="V82" i="4"/>
  <c r="U82" i="4"/>
  <c r="T82" i="4"/>
  <c r="P82" i="4"/>
  <c r="O82" i="4"/>
  <c r="N82" i="4"/>
  <c r="M82" i="4"/>
  <c r="L82" i="4"/>
  <c r="K82" i="4"/>
  <c r="J82" i="4"/>
  <c r="I82" i="4"/>
  <c r="H82" i="4"/>
  <c r="G82" i="4"/>
  <c r="F82" i="4"/>
  <c r="E82" i="4"/>
  <c r="D82" i="4"/>
  <c r="C82" i="4"/>
  <c r="B82" i="4"/>
  <c r="A82" i="4"/>
  <c r="V81" i="4"/>
  <c r="U81" i="4"/>
  <c r="T81" i="4"/>
  <c r="P81" i="4"/>
  <c r="O81" i="4"/>
  <c r="N81" i="4"/>
  <c r="M81" i="4"/>
  <c r="L81" i="4"/>
  <c r="K81" i="4"/>
  <c r="J81" i="4"/>
  <c r="I81" i="4"/>
  <c r="H81" i="4"/>
  <c r="G81" i="4"/>
  <c r="F81" i="4"/>
  <c r="E81" i="4"/>
  <c r="D81" i="4"/>
  <c r="C81" i="4"/>
  <c r="B81" i="4"/>
  <c r="A81" i="4"/>
  <c r="V80" i="4"/>
  <c r="U80" i="4"/>
  <c r="T80" i="4"/>
  <c r="P80" i="4"/>
  <c r="O80" i="4"/>
  <c r="N80" i="4"/>
  <c r="M80" i="4"/>
  <c r="L80" i="4"/>
  <c r="K80" i="4"/>
  <c r="J80" i="4"/>
  <c r="I80" i="4"/>
  <c r="H80" i="4"/>
  <c r="G80" i="4"/>
  <c r="F80" i="4"/>
  <c r="E80" i="4"/>
  <c r="D80" i="4"/>
  <c r="C80" i="4"/>
  <c r="B80" i="4"/>
  <c r="A80" i="4"/>
  <c r="V79" i="4"/>
  <c r="U79" i="4"/>
  <c r="T79" i="4"/>
  <c r="P79" i="4"/>
  <c r="O79" i="4"/>
  <c r="N79" i="4"/>
  <c r="M79" i="4"/>
  <c r="L79" i="4"/>
  <c r="K79" i="4"/>
  <c r="J79" i="4"/>
  <c r="I79" i="4"/>
  <c r="H79" i="4"/>
  <c r="G79" i="4"/>
  <c r="F79" i="4"/>
  <c r="E79" i="4"/>
  <c r="D79" i="4"/>
  <c r="C79" i="4"/>
  <c r="B79" i="4"/>
  <c r="A79" i="4"/>
  <c r="V78" i="4"/>
  <c r="U78" i="4"/>
  <c r="T78" i="4"/>
  <c r="P78" i="4"/>
  <c r="O78" i="4"/>
  <c r="N78" i="4"/>
  <c r="M78" i="4"/>
  <c r="L78" i="4"/>
  <c r="K78" i="4"/>
  <c r="J78" i="4"/>
  <c r="I78" i="4"/>
  <c r="H78" i="4"/>
  <c r="G78" i="4"/>
  <c r="F78" i="4"/>
  <c r="E78" i="4"/>
  <c r="D78" i="4"/>
  <c r="C78" i="4"/>
  <c r="B78" i="4"/>
  <c r="A78" i="4"/>
  <c r="V77" i="4"/>
  <c r="U77" i="4"/>
  <c r="T77" i="4"/>
  <c r="P77" i="4"/>
  <c r="O77" i="4"/>
  <c r="N77" i="4"/>
  <c r="M77" i="4"/>
  <c r="L77" i="4"/>
  <c r="K77" i="4"/>
  <c r="J77" i="4"/>
  <c r="I77" i="4"/>
  <c r="H77" i="4"/>
  <c r="G77" i="4"/>
  <c r="F77" i="4"/>
  <c r="E77" i="4"/>
  <c r="D77" i="4"/>
  <c r="C77" i="4"/>
  <c r="B77" i="4"/>
  <c r="A77" i="4"/>
  <c r="V76" i="4"/>
  <c r="U76" i="4"/>
  <c r="T76" i="4"/>
  <c r="P76" i="4"/>
  <c r="O76" i="4"/>
  <c r="N76" i="4"/>
  <c r="M76" i="4"/>
  <c r="L76" i="4"/>
  <c r="K76" i="4"/>
  <c r="J76" i="4"/>
  <c r="I76" i="4"/>
  <c r="H76" i="4"/>
  <c r="G76" i="4"/>
  <c r="F76" i="4"/>
  <c r="E76" i="4"/>
  <c r="D76" i="4"/>
  <c r="C76" i="4"/>
  <c r="B76" i="4"/>
  <c r="A76" i="4"/>
  <c r="V75" i="4"/>
  <c r="U75" i="4"/>
  <c r="T75" i="4"/>
  <c r="P75" i="4"/>
  <c r="O75" i="4"/>
  <c r="N75" i="4"/>
  <c r="M75" i="4"/>
  <c r="L75" i="4"/>
  <c r="K75" i="4"/>
  <c r="J75" i="4"/>
  <c r="I75" i="4"/>
  <c r="H75" i="4"/>
  <c r="G75" i="4"/>
  <c r="F75" i="4"/>
  <c r="E75" i="4"/>
  <c r="D75" i="4"/>
  <c r="C75" i="4"/>
  <c r="B75" i="4"/>
  <c r="A75" i="4"/>
  <c r="V74" i="4"/>
  <c r="U74" i="4"/>
  <c r="T74" i="4"/>
  <c r="P74" i="4"/>
  <c r="O74" i="4"/>
  <c r="N74" i="4"/>
  <c r="M74" i="4"/>
  <c r="L74" i="4"/>
  <c r="K74" i="4"/>
  <c r="J74" i="4"/>
  <c r="I74" i="4"/>
  <c r="H74" i="4"/>
  <c r="G74" i="4"/>
  <c r="F74" i="4"/>
  <c r="E74" i="4"/>
  <c r="D74" i="4"/>
  <c r="C74" i="4"/>
  <c r="B74" i="4"/>
  <c r="A74" i="4"/>
  <c r="V73" i="4"/>
  <c r="U73" i="4"/>
  <c r="T73" i="4"/>
  <c r="P73" i="4"/>
  <c r="O73" i="4"/>
  <c r="N73" i="4"/>
  <c r="M73" i="4"/>
  <c r="L73" i="4"/>
  <c r="K73" i="4"/>
  <c r="J73" i="4"/>
  <c r="I73" i="4"/>
  <c r="H73" i="4"/>
  <c r="G73" i="4"/>
  <c r="F73" i="4"/>
  <c r="E73" i="4"/>
  <c r="D73" i="4"/>
  <c r="C73" i="4"/>
  <c r="B73" i="4"/>
  <c r="A73" i="4"/>
  <c r="V72" i="4"/>
  <c r="U72" i="4"/>
  <c r="T72" i="4"/>
  <c r="P72" i="4"/>
  <c r="O72" i="4"/>
  <c r="N72" i="4"/>
  <c r="M72" i="4"/>
  <c r="L72" i="4"/>
  <c r="K72" i="4"/>
  <c r="J72" i="4"/>
  <c r="I72" i="4"/>
  <c r="H72" i="4"/>
  <c r="G72" i="4"/>
  <c r="F72" i="4"/>
  <c r="E72" i="4"/>
  <c r="D72" i="4"/>
  <c r="C72" i="4"/>
  <c r="B72" i="4"/>
  <c r="A72" i="4"/>
  <c r="V71" i="4"/>
  <c r="U71" i="4"/>
  <c r="T71" i="4"/>
  <c r="P71" i="4"/>
  <c r="O71" i="4"/>
  <c r="N71" i="4"/>
  <c r="M71" i="4"/>
  <c r="L71" i="4"/>
  <c r="K71" i="4"/>
  <c r="J71" i="4"/>
  <c r="I71" i="4"/>
  <c r="H71" i="4"/>
  <c r="G71" i="4"/>
  <c r="F71" i="4"/>
  <c r="E71" i="4"/>
  <c r="D71" i="4"/>
  <c r="C71" i="4"/>
  <c r="B71" i="4"/>
  <c r="A71" i="4"/>
  <c r="V70" i="4"/>
  <c r="U70" i="4"/>
  <c r="T70" i="4"/>
  <c r="P70" i="4"/>
  <c r="O70" i="4"/>
  <c r="N70" i="4"/>
  <c r="M70" i="4"/>
  <c r="L70" i="4"/>
  <c r="K70" i="4"/>
  <c r="J70" i="4"/>
  <c r="I70" i="4"/>
  <c r="H70" i="4"/>
  <c r="G70" i="4"/>
  <c r="F70" i="4"/>
  <c r="E70" i="4"/>
  <c r="D70" i="4"/>
  <c r="C70" i="4"/>
  <c r="B70" i="4"/>
  <c r="A70" i="4"/>
  <c r="V69" i="4"/>
  <c r="U69" i="4"/>
  <c r="T69" i="4"/>
  <c r="P69" i="4"/>
  <c r="O69" i="4"/>
  <c r="N69" i="4"/>
  <c r="M69" i="4"/>
  <c r="L69" i="4"/>
  <c r="K69" i="4"/>
  <c r="J69" i="4"/>
  <c r="I69" i="4"/>
  <c r="H69" i="4"/>
  <c r="G69" i="4"/>
  <c r="F69" i="4"/>
  <c r="E69" i="4"/>
  <c r="D69" i="4"/>
  <c r="C69" i="4"/>
  <c r="B69" i="4"/>
  <c r="A69" i="4"/>
  <c r="V68" i="4"/>
  <c r="U68" i="4"/>
  <c r="T68" i="4"/>
  <c r="P68" i="4"/>
  <c r="O68" i="4"/>
  <c r="N68" i="4"/>
  <c r="M68" i="4"/>
  <c r="L68" i="4"/>
  <c r="K68" i="4"/>
  <c r="J68" i="4"/>
  <c r="I68" i="4"/>
  <c r="H68" i="4"/>
  <c r="G68" i="4"/>
  <c r="F68" i="4"/>
  <c r="E68" i="4"/>
  <c r="D68" i="4"/>
  <c r="C68" i="4"/>
  <c r="B68" i="4"/>
  <c r="A68" i="4"/>
  <c r="V67" i="4"/>
  <c r="U67" i="4"/>
  <c r="T67" i="4"/>
  <c r="P67" i="4"/>
  <c r="O67" i="4"/>
  <c r="N67" i="4"/>
  <c r="M67" i="4"/>
  <c r="L67" i="4"/>
  <c r="K67" i="4"/>
  <c r="J67" i="4"/>
  <c r="I67" i="4"/>
  <c r="H67" i="4"/>
  <c r="G67" i="4"/>
  <c r="F67" i="4"/>
  <c r="E67" i="4"/>
  <c r="D67" i="4"/>
  <c r="C67" i="4"/>
  <c r="B67" i="4"/>
  <c r="A67" i="4"/>
  <c r="V66" i="4"/>
  <c r="U66" i="4"/>
  <c r="T66" i="4"/>
  <c r="P66" i="4"/>
  <c r="O66" i="4"/>
  <c r="N66" i="4"/>
  <c r="M66" i="4"/>
  <c r="L66" i="4"/>
  <c r="K66" i="4"/>
  <c r="J66" i="4"/>
  <c r="I66" i="4"/>
  <c r="H66" i="4"/>
  <c r="G66" i="4"/>
  <c r="F66" i="4"/>
  <c r="E66" i="4"/>
  <c r="D66" i="4"/>
  <c r="C66" i="4"/>
  <c r="B66" i="4"/>
  <c r="A66" i="4"/>
  <c r="V65" i="4"/>
  <c r="U65" i="4"/>
  <c r="T65" i="4"/>
  <c r="P65" i="4"/>
  <c r="O65" i="4"/>
  <c r="N65" i="4"/>
  <c r="M65" i="4"/>
  <c r="L65" i="4"/>
  <c r="K65" i="4"/>
  <c r="J65" i="4"/>
  <c r="I65" i="4"/>
  <c r="H65" i="4"/>
  <c r="G65" i="4"/>
  <c r="F65" i="4"/>
  <c r="E65" i="4"/>
  <c r="D65" i="4"/>
  <c r="C65" i="4"/>
  <c r="B65" i="4"/>
  <c r="A65" i="4"/>
  <c r="V64" i="4"/>
  <c r="U64" i="4"/>
  <c r="T64" i="4"/>
  <c r="P64" i="4"/>
  <c r="O64" i="4"/>
  <c r="N64" i="4"/>
  <c r="M64" i="4"/>
  <c r="L64" i="4"/>
  <c r="K64" i="4"/>
  <c r="J64" i="4"/>
  <c r="I64" i="4"/>
  <c r="H64" i="4"/>
  <c r="G64" i="4"/>
  <c r="F64" i="4"/>
  <c r="E64" i="4"/>
  <c r="D64" i="4"/>
  <c r="C64" i="4"/>
  <c r="B64" i="4"/>
  <c r="A64" i="4"/>
  <c r="V63" i="4"/>
  <c r="U63" i="4"/>
  <c r="T63" i="4"/>
  <c r="P63" i="4"/>
  <c r="O63" i="4"/>
  <c r="N63" i="4"/>
  <c r="M63" i="4"/>
  <c r="L63" i="4"/>
  <c r="K63" i="4"/>
  <c r="J63" i="4"/>
  <c r="I63" i="4"/>
  <c r="H63" i="4"/>
  <c r="G63" i="4"/>
  <c r="F63" i="4"/>
  <c r="E63" i="4"/>
  <c r="D63" i="4"/>
  <c r="C63" i="4"/>
  <c r="B63" i="4"/>
  <c r="A63" i="4"/>
  <c r="V62" i="4"/>
  <c r="U62" i="4"/>
  <c r="T62" i="4"/>
  <c r="P62" i="4"/>
  <c r="O62" i="4"/>
  <c r="N62" i="4"/>
  <c r="M62" i="4"/>
  <c r="L62" i="4"/>
  <c r="K62" i="4"/>
  <c r="J62" i="4"/>
  <c r="I62" i="4"/>
  <c r="H62" i="4"/>
  <c r="G62" i="4"/>
  <c r="F62" i="4"/>
  <c r="E62" i="4"/>
  <c r="D62" i="4"/>
  <c r="C62" i="4"/>
  <c r="B62" i="4"/>
  <c r="A62" i="4"/>
  <c r="V61" i="4"/>
  <c r="U61" i="4"/>
  <c r="T61" i="4"/>
  <c r="P61" i="4"/>
  <c r="O61" i="4"/>
  <c r="N61" i="4"/>
  <c r="M61" i="4"/>
  <c r="L61" i="4"/>
  <c r="K61" i="4"/>
  <c r="J61" i="4"/>
  <c r="I61" i="4"/>
  <c r="H61" i="4"/>
  <c r="G61" i="4"/>
  <c r="F61" i="4"/>
  <c r="E61" i="4"/>
  <c r="D61" i="4"/>
  <c r="C61" i="4"/>
  <c r="B61" i="4"/>
  <c r="A61" i="4"/>
  <c r="V60" i="4"/>
  <c r="U60" i="4"/>
  <c r="T60" i="4"/>
  <c r="P60" i="4"/>
  <c r="O60" i="4"/>
  <c r="N60" i="4"/>
  <c r="M60" i="4"/>
  <c r="L60" i="4"/>
  <c r="K60" i="4"/>
  <c r="J60" i="4"/>
  <c r="I60" i="4"/>
  <c r="H60" i="4"/>
  <c r="G60" i="4"/>
  <c r="F60" i="4"/>
  <c r="E60" i="4"/>
  <c r="D60" i="4"/>
  <c r="C60" i="4"/>
  <c r="B60" i="4"/>
  <c r="A60" i="4"/>
  <c r="V59" i="4"/>
  <c r="U59" i="4"/>
  <c r="T59" i="4"/>
  <c r="P59" i="4"/>
  <c r="O59" i="4"/>
  <c r="N59" i="4"/>
  <c r="M59" i="4"/>
  <c r="L59" i="4"/>
  <c r="K59" i="4"/>
  <c r="J59" i="4"/>
  <c r="I59" i="4"/>
  <c r="H59" i="4"/>
  <c r="G59" i="4"/>
  <c r="F59" i="4"/>
  <c r="E59" i="4"/>
  <c r="D59" i="4"/>
  <c r="C59" i="4"/>
  <c r="B59" i="4"/>
  <c r="A59" i="4"/>
  <c r="V58" i="4"/>
  <c r="U58" i="4"/>
  <c r="T58" i="4"/>
  <c r="P58" i="4"/>
  <c r="O58" i="4"/>
  <c r="N58" i="4"/>
  <c r="M58" i="4"/>
  <c r="L58" i="4"/>
  <c r="K58" i="4"/>
  <c r="J58" i="4"/>
  <c r="I58" i="4"/>
  <c r="H58" i="4"/>
  <c r="G58" i="4"/>
  <c r="F58" i="4"/>
  <c r="E58" i="4"/>
  <c r="D58" i="4"/>
  <c r="C58" i="4"/>
  <c r="B58" i="4"/>
  <c r="A58" i="4"/>
  <c r="V57" i="4"/>
  <c r="U57" i="4"/>
  <c r="T57" i="4"/>
  <c r="P57" i="4"/>
  <c r="O57" i="4"/>
  <c r="N57" i="4"/>
  <c r="M57" i="4"/>
  <c r="L57" i="4"/>
  <c r="K57" i="4"/>
  <c r="J57" i="4"/>
  <c r="I57" i="4"/>
  <c r="H57" i="4"/>
  <c r="G57" i="4"/>
  <c r="F57" i="4"/>
  <c r="E57" i="4"/>
  <c r="D57" i="4"/>
  <c r="C57" i="4"/>
  <c r="B57" i="4"/>
  <c r="A57" i="4"/>
  <c r="V56" i="4"/>
  <c r="U56" i="4"/>
  <c r="T56" i="4"/>
  <c r="P56" i="4"/>
  <c r="O56" i="4"/>
  <c r="N56" i="4"/>
  <c r="M56" i="4"/>
  <c r="L56" i="4"/>
  <c r="K56" i="4"/>
  <c r="J56" i="4"/>
  <c r="I56" i="4"/>
  <c r="H56" i="4"/>
  <c r="G56" i="4"/>
  <c r="F56" i="4"/>
  <c r="E56" i="4"/>
  <c r="D56" i="4"/>
  <c r="C56" i="4"/>
  <c r="B56" i="4"/>
  <c r="A56" i="4"/>
  <c r="V55" i="4"/>
  <c r="U55" i="4"/>
  <c r="T55" i="4"/>
  <c r="P55" i="4"/>
  <c r="O55" i="4"/>
  <c r="N55" i="4"/>
  <c r="M55" i="4"/>
  <c r="L55" i="4"/>
  <c r="K55" i="4"/>
  <c r="J55" i="4"/>
  <c r="I55" i="4"/>
  <c r="H55" i="4"/>
  <c r="G55" i="4"/>
  <c r="F55" i="4"/>
  <c r="E55" i="4"/>
  <c r="D55" i="4"/>
  <c r="C55" i="4"/>
  <c r="B55" i="4"/>
  <c r="A55" i="4"/>
  <c r="V54" i="4"/>
  <c r="U54" i="4"/>
  <c r="T54" i="4"/>
  <c r="P54" i="4"/>
  <c r="O54" i="4"/>
  <c r="N54" i="4"/>
  <c r="M54" i="4"/>
  <c r="L54" i="4"/>
  <c r="K54" i="4"/>
  <c r="J54" i="4"/>
  <c r="I54" i="4"/>
  <c r="H54" i="4"/>
  <c r="G54" i="4"/>
  <c r="F54" i="4"/>
  <c r="E54" i="4"/>
  <c r="D54" i="4"/>
  <c r="C54" i="4"/>
  <c r="B54" i="4"/>
  <c r="A54" i="4"/>
  <c r="V53" i="4"/>
  <c r="U53" i="4"/>
  <c r="T53" i="4"/>
  <c r="P53" i="4"/>
  <c r="O53" i="4"/>
  <c r="N53" i="4"/>
  <c r="M53" i="4"/>
  <c r="L53" i="4"/>
  <c r="K53" i="4"/>
  <c r="J53" i="4"/>
  <c r="I53" i="4"/>
  <c r="H53" i="4"/>
  <c r="G53" i="4"/>
  <c r="F53" i="4"/>
  <c r="E53" i="4"/>
  <c r="D53" i="4"/>
  <c r="C53" i="4"/>
  <c r="B53" i="4"/>
  <c r="A53" i="4"/>
  <c r="V52" i="4"/>
  <c r="U52" i="4"/>
  <c r="T52" i="4"/>
  <c r="P52" i="4"/>
  <c r="O52" i="4"/>
  <c r="N52" i="4"/>
  <c r="M52" i="4"/>
  <c r="L52" i="4"/>
  <c r="K52" i="4"/>
  <c r="J52" i="4"/>
  <c r="I52" i="4"/>
  <c r="H52" i="4"/>
  <c r="G52" i="4"/>
  <c r="F52" i="4"/>
  <c r="E52" i="4"/>
  <c r="D52" i="4"/>
  <c r="C52" i="4"/>
  <c r="B52" i="4"/>
  <c r="A52" i="4"/>
  <c r="V51" i="4"/>
  <c r="U51" i="4"/>
  <c r="T51" i="4"/>
  <c r="P51" i="4"/>
  <c r="O51" i="4"/>
  <c r="N51" i="4"/>
  <c r="M51" i="4"/>
  <c r="L51" i="4"/>
  <c r="K51" i="4"/>
  <c r="J51" i="4"/>
  <c r="I51" i="4"/>
  <c r="H51" i="4"/>
  <c r="G51" i="4"/>
  <c r="F51" i="4"/>
  <c r="E51" i="4"/>
  <c r="D51" i="4"/>
  <c r="C51" i="4"/>
  <c r="B51" i="4"/>
  <c r="A51" i="4"/>
  <c r="V50" i="4"/>
  <c r="U50" i="4"/>
  <c r="T50" i="4"/>
  <c r="P50" i="4"/>
  <c r="O50" i="4"/>
  <c r="N50" i="4"/>
  <c r="M50" i="4"/>
  <c r="L50" i="4"/>
  <c r="K50" i="4"/>
  <c r="J50" i="4"/>
  <c r="I50" i="4"/>
  <c r="H50" i="4"/>
  <c r="G50" i="4"/>
  <c r="F50" i="4"/>
  <c r="E50" i="4"/>
  <c r="D50" i="4"/>
  <c r="C50" i="4"/>
  <c r="B50" i="4"/>
  <c r="A50" i="4"/>
  <c r="V49" i="4"/>
  <c r="U49" i="4"/>
  <c r="T49" i="4"/>
  <c r="P49" i="4"/>
  <c r="O49" i="4"/>
  <c r="N49" i="4"/>
  <c r="M49" i="4"/>
  <c r="L49" i="4"/>
  <c r="K49" i="4"/>
  <c r="J49" i="4"/>
  <c r="I49" i="4"/>
  <c r="H49" i="4"/>
  <c r="G49" i="4"/>
  <c r="F49" i="4"/>
  <c r="E49" i="4"/>
  <c r="D49" i="4"/>
  <c r="C49" i="4"/>
  <c r="B49" i="4"/>
  <c r="A49" i="4"/>
  <c r="V48" i="4"/>
  <c r="U48" i="4"/>
  <c r="T48" i="4"/>
  <c r="P48" i="4"/>
  <c r="O48" i="4"/>
  <c r="N48" i="4"/>
  <c r="M48" i="4"/>
  <c r="L48" i="4"/>
  <c r="K48" i="4"/>
  <c r="J48" i="4"/>
  <c r="I48" i="4"/>
  <c r="H48" i="4"/>
  <c r="G48" i="4"/>
  <c r="F48" i="4"/>
  <c r="E48" i="4"/>
  <c r="D48" i="4"/>
  <c r="C48" i="4"/>
  <c r="B48" i="4"/>
  <c r="A48" i="4"/>
  <c r="V47" i="4"/>
  <c r="U47" i="4"/>
  <c r="T47" i="4"/>
  <c r="P47" i="4"/>
  <c r="O47" i="4"/>
  <c r="N47" i="4"/>
  <c r="M47" i="4"/>
  <c r="L47" i="4"/>
  <c r="K47" i="4"/>
  <c r="J47" i="4"/>
  <c r="I47" i="4"/>
  <c r="H47" i="4"/>
  <c r="G47" i="4"/>
  <c r="F47" i="4"/>
  <c r="E47" i="4"/>
  <c r="D47" i="4"/>
  <c r="C47" i="4"/>
  <c r="B47" i="4"/>
  <c r="A47" i="4"/>
  <c r="V46" i="4"/>
  <c r="U46" i="4"/>
  <c r="T46" i="4"/>
  <c r="P46" i="4"/>
  <c r="O46" i="4"/>
  <c r="N46" i="4"/>
  <c r="M46" i="4"/>
  <c r="L46" i="4"/>
  <c r="K46" i="4"/>
  <c r="J46" i="4"/>
  <c r="I46" i="4"/>
  <c r="H46" i="4"/>
  <c r="G46" i="4"/>
  <c r="F46" i="4"/>
  <c r="E46" i="4"/>
  <c r="D46" i="4"/>
  <c r="C46" i="4"/>
  <c r="B46" i="4"/>
  <c r="A46" i="4"/>
  <c r="V45" i="4"/>
  <c r="U45" i="4"/>
  <c r="T45" i="4"/>
  <c r="P45" i="4"/>
  <c r="O45" i="4"/>
  <c r="N45" i="4"/>
  <c r="M45" i="4"/>
  <c r="L45" i="4"/>
  <c r="K45" i="4"/>
  <c r="J45" i="4"/>
  <c r="I45" i="4"/>
  <c r="H45" i="4"/>
  <c r="G45" i="4"/>
  <c r="F45" i="4"/>
  <c r="E45" i="4"/>
  <c r="D45" i="4"/>
  <c r="C45" i="4"/>
  <c r="B45" i="4"/>
  <c r="A45" i="4"/>
  <c r="V44" i="4"/>
  <c r="U44" i="4"/>
  <c r="T44" i="4"/>
  <c r="P44" i="4"/>
  <c r="O44" i="4"/>
  <c r="N44" i="4"/>
  <c r="M44" i="4"/>
  <c r="L44" i="4"/>
  <c r="K44" i="4"/>
  <c r="J44" i="4"/>
  <c r="I44" i="4"/>
  <c r="H44" i="4"/>
  <c r="G44" i="4"/>
  <c r="F44" i="4"/>
  <c r="E44" i="4"/>
  <c r="D44" i="4"/>
  <c r="C44" i="4"/>
  <c r="B44" i="4"/>
  <c r="A44" i="4"/>
  <c r="V43" i="4"/>
  <c r="U43" i="4"/>
  <c r="T43" i="4"/>
  <c r="P43" i="4"/>
  <c r="O43" i="4"/>
  <c r="N43" i="4"/>
  <c r="M43" i="4"/>
  <c r="L43" i="4"/>
  <c r="K43" i="4"/>
  <c r="J43" i="4"/>
  <c r="I43" i="4"/>
  <c r="H43" i="4"/>
  <c r="G43" i="4"/>
  <c r="F43" i="4"/>
  <c r="E43" i="4"/>
  <c r="D43" i="4"/>
  <c r="C43" i="4"/>
  <c r="B43" i="4"/>
  <c r="A43" i="4"/>
  <c r="V42" i="4"/>
  <c r="U42" i="4"/>
  <c r="T42" i="4"/>
  <c r="P42" i="4"/>
  <c r="O42" i="4"/>
  <c r="N42" i="4"/>
  <c r="M42" i="4"/>
  <c r="L42" i="4"/>
  <c r="K42" i="4"/>
  <c r="J42" i="4"/>
  <c r="I42" i="4"/>
  <c r="H42" i="4"/>
  <c r="G42" i="4"/>
  <c r="F42" i="4"/>
  <c r="E42" i="4"/>
  <c r="D42" i="4"/>
  <c r="C42" i="4"/>
  <c r="B42" i="4"/>
  <c r="A42" i="4"/>
  <c r="V41" i="4"/>
  <c r="U41" i="4"/>
  <c r="T41" i="4"/>
  <c r="P41" i="4"/>
  <c r="O41" i="4"/>
  <c r="N41" i="4"/>
  <c r="M41" i="4"/>
  <c r="L41" i="4"/>
  <c r="K41" i="4"/>
  <c r="J41" i="4"/>
  <c r="I41" i="4"/>
  <c r="H41" i="4"/>
  <c r="G41" i="4"/>
  <c r="F41" i="4"/>
  <c r="E41" i="4"/>
  <c r="D41" i="4"/>
  <c r="C41" i="4"/>
  <c r="B41" i="4"/>
  <c r="A41" i="4"/>
  <c r="V40" i="4"/>
  <c r="U40" i="4"/>
  <c r="T40" i="4"/>
  <c r="P40" i="4"/>
  <c r="O40" i="4"/>
  <c r="N40" i="4"/>
  <c r="M40" i="4"/>
  <c r="L40" i="4"/>
  <c r="K40" i="4"/>
  <c r="J40" i="4"/>
  <c r="I40" i="4"/>
  <c r="H40" i="4"/>
  <c r="G40" i="4"/>
  <c r="F40" i="4"/>
  <c r="E40" i="4"/>
  <c r="D40" i="4"/>
  <c r="C40" i="4"/>
  <c r="B40" i="4"/>
  <c r="A40" i="4"/>
  <c r="V39" i="4"/>
  <c r="U39" i="4"/>
  <c r="T39" i="4"/>
  <c r="P39" i="4"/>
  <c r="O39" i="4"/>
  <c r="N39" i="4"/>
  <c r="M39" i="4"/>
  <c r="L39" i="4"/>
  <c r="K39" i="4"/>
  <c r="J39" i="4"/>
  <c r="I39" i="4"/>
  <c r="H39" i="4"/>
  <c r="G39" i="4"/>
  <c r="F39" i="4"/>
  <c r="E39" i="4"/>
  <c r="D39" i="4"/>
  <c r="C39" i="4"/>
  <c r="B39" i="4"/>
  <c r="A39" i="4"/>
  <c r="V38" i="4"/>
  <c r="U38" i="4"/>
  <c r="T38" i="4"/>
  <c r="P38" i="4"/>
  <c r="O38" i="4"/>
  <c r="N38" i="4"/>
  <c r="M38" i="4"/>
  <c r="L38" i="4"/>
  <c r="K38" i="4"/>
  <c r="J38" i="4"/>
  <c r="I38" i="4"/>
  <c r="H38" i="4"/>
  <c r="G38" i="4"/>
  <c r="F38" i="4"/>
  <c r="E38" i="4"/>
  <c r="D38" i="4"/>
  <c r="C38" i="4"/>
  <c r="B38" i="4"/>
  <c r="A38" i="4"/>
  <c r="V37" i="4"/>
  <c r="U37" i="4"/>
  <c r="T37" i="4"/>
  <c r="P37" i="4"/>
  <c r="O37" i="4"/>
  <c r="N37" i="4"/>
  <c r="M37" i="4"/>
  <c r="L37" i="4"/>
  <c r="K37" i="4"/>
  <c r="J37" i="4"/>
  <c r="I37" i="4"/>
  <c r="H37" i="4"/>
  <c r="G37" i="4"/>
  <c r="F37" i="4"/>
  <c r="E37" i="4"/>
  <c r="D37" i="4"/>
  <c r="C37" i="4"/>
  <c r="B37" i="4"/>
  <c r="A37" i="4"/>
  <c r="V36" i="4"/>
  <c r="U36" i="4"/>
  <c r="T36" i="4"/>
  <c r="P36" i="4"/>
  <c r="O36" i="4"/>
  <c r="N36" i="4"/>
  <c r="M36" i="4"/>
  <c r="L36" i="4"/>
  <c r="K36" i="4"/>
  <c r="J36" i="4"/>
  <c r="I36" i="4"/>
  <c r="H36" i="4"/>
  <c r="G36" i="4"/>
  <c r="F36" i="4"/>
  <c r="E36" i="4"/>
  <c r="D36" i="4"/>
  <c r="C36" i="4"/>
  <c r="B36" i="4"/>
  <c r="A36" i="4"/>
  <c r="V35" i="4"/>
  <c r="U35" i="4"/>
  <c r="T35" i="4"/>
  <c r="P35" i="4"/>
  <c r="O35" i="4"/>
  <c r="N35" i="4"/>
  <c r="M35" i="4"/>
  <c r="L35" i="4"/>
  <c r="K35" i="4"/>
  <c r="J35" i="4"/>
  <c r="I35" i="4"/>
  <c r="H35" i="4"/>
  <c r="G35" i="4"/>
  <c r="F35" i="4"/>
  <c r="E35" i="4"/>
  <c r="D35" i="4"/>
  <c r="C35" i="4"/>
  <c r="B35" i="4"/>
  <c r="A35" i="4"/>
  <c r="V34" i="4"/>
  <c r="U34" i="4"/>
  <c r="T34" i="4"/>
  <c r="P34" i="4"/>
  <c r="O34" i="4"/>
  <c r="N34" i="4"/>
  <c r="M34" i="4"/>
  <c r="L34" i="4"/>
  <c r="K34" i="4"/>
  <c r="J34" i="4"/>
  <c r="I34" i="4"/>
  <c r="H34" i="4"/>
  <c r="G34" i="4"/>
  <c r="F34" i="4"/>
  <c r="E34" i="4"/>
  <c r="D34" i="4"/>
  <c r="C34" i="4"/>
  <c r="B34" i="4"/>
  <c r="A34" i="4"/>
  <c r="V33" i="4"/>
  <c r="U33" i="4"/>
  <c r="T33" i="4"/>
  <c r="P33" i="4"/>
  <c r="O33" i="4"/>
  <c r="N33" i="4"/>
  <c r="M33" i="4"/>
  <c r="L33" i="4"/>
  <c r="K33" i="4"/>
  <c r="J33" i="4"/>
  <c r="I33" i="4"/>
  <c r="H33" i="4"/>
  <c r="G33" i="4"/>
  <c r="F33" i="4"/>
  <c r="E33" i="4"/>
  <c r="D33" i="4"/>
  <c r="C33" i="4"/>
  <c r="B33" i="4"/>
  <c r="A33" i="4"/>
  <c r="V32" i="4"/>
  <c r="U32" i="4"/>
  <c r="T32" i="4"/>
  <c r="P32" i="4"/>
  <c r="O32" i="4"/>
  <c r="N32" i="4"/>
  <c r="M32" i="4"/>
  <c r="L32" i="4"/>
  <c r="K32" i="4"/>
  <c r="J32" i="4"/>
  <c r="I32" i="4"/>
  <c r="H32" i="4"/>
  <c r="G32" i="4"/>
  <c r="F32" i="4"/>
  <c r="E32" i="4"/>
  <c r="D32" i="4"/>
  <c r="C32" i="4"/>
  <c r="B32" i="4"/>
  <c r="A32" i="4"/>
  <c r="V31" i="4"/>
  <c r="U31" i="4"/>
  <c r="T31" i="4"/>
  <c r="P31" i="4"/>
  <c r="O31" i="4"/>
  <c r="N31" i="4"/>
  <c r="M31" i="4"/>
  <c r="L31" i="4"/>
  <c r="K31" i="4"/>
  <c r="J31" i="4"/>
  <c r="I31" i="4"/>
  <c r="H31" i="4"/>
  <c r="G31" i="4"/>
  <c r="F31" i="4"/>
  <c r="E31" i="4"/>
  <c r="D31" i="4"/>
  <c r="C31" i="4"/>
  <c r="B31" i="4"/>
  <c r="A31" i="4"/>
  <c r="V30" i="4"/>
  <c r="U30" i="4"/>
  <c r="T30" i="4"/>
  <c r="P30" i="4"/>
  <c r="O30" i="4"/>
  <c r="N30" i="4"/>
  <c r="M30" i="4"/>
  <c r="L30" i="4"/>
  <c r="K30" i="4"/>
  <c r="J30" i="4"/>
  <c r="I30" i="4"/>
  <c r="H30" i="4"/>
  <c r="G30" i="4"/>
  <c r="F30" i="4"/>
  <c r="E30" i="4"/>
  <c r="D30" i="4"/>
  <c r="C30" i="4"/>
  <c r="B30" i="4"/>
  <c r="A30" i="4"/>
  <c r="V29" i="4"/>
  <c r="U29" i="4"/>
  <c r="T29" i="4"/>
  <c r="P29" i="4"/>
  <c r="O29" i="4"/>
  <c r="N29" i="4"/>
  <c r="M29" i="4"/>
  <c r="L29" i="4"/>
  <c r="K29" i="4"/>
  <c r="J29" i="4"/>
  <c r="I29" i="4"/>
  <c r="H29" i="4"/>
  <c r="G29" i="4"/>
  <c r="F29" i="4"/>
  <c r="E29" i="4"/>
  <c r="D29" i="4"/>
  <c r="C29" i="4"/>
  <c r="B29" i="4"/>
  <c r="A29" i="4"/>
  <c r="V28" i="4"/>
  <c r="U28" i="4"/>
  <c r="T28" i="4"/>
  <c r="P28" i="4"/>
  <c r="O28" i="4"/>
  <c r="N28" i="4"/>
  <c r="M28" i="4"/>
  <c r="L28" i="4"/>
  <c r="K28" i="4"/>
  <c r="J28" i="4"/>
  <c r="I28" i="4"/>
  <c r="H28" i="4"/>
  <c r="G28" i="4"/>
  <c r="F28" i="4"/>
  <c r="E28" i="4"/>
  <c r="D28" i="4"/>
  <c r="C28" i="4"/>
  <c r="B28" i="4"/>
  <c r="A28" i="4"/>
  <c r="V27" i="4"/>
  <c r="U27" i="4"/>
  <c r="T27" i="4"/>
  <c r="P27" i="4"/>
  <c r="O27" i="4"/>
  <c r="N27" i="4"/>
  <c r="M27" i="4"/>
  <c r="L27" i="4"/>
  <c r="K27" i="4"/>
  <c r="J27" i="4"/>
  <c r="I27" i="4"/>
  <c r="H27" i="4"/>
  <c r="G27" i="4"/>
  <c r="F27" i="4"/>
  <c r="E27" i="4"/>
  <c r="D27" i="4"/>
  <c r="C27" i="4"/>
  <c r="B27" i="4"/>
  <c r="A27" i="4"/>
  <c r="V26" i="4"/>
  <c r="U26" i="4"/>
  <c r="T26" i="4"/>
  <c r="P26" i="4"/>
  <c r="O26" i="4"/>
  <c r="N26" i="4"/>
  <c r="M26" i="4"/>
  <c r="L26" i="4"/>
  <c r="K26" i="4"/>
  <c r="J26" i="4"/>
  <c r="I26" i="4"/>
  <c r="H26" i="4"/>
  <c r="G26" i="4"/>
  <c r="F26" i="4"/>
  <c r="E26" i="4"/>
  <c r="D26" i="4"/>
  <c r="C26" i="4"/>
  <c r="B26" i="4"/>
  <c r="A26" i="4"/>
  <c r="V25" i="4"/>
  <c r="U25" i="4"/>
  <c r="T25" i="4"/>
  <c r="P25" i="4"/>
  <c r="O25" i="4"/>
  <c r="N25" i="4"/>
  <c r="M25" i="4"/>
  <c r="L25" i="4"/>
  <c r="K25" i="4"/>
  <c r="J25" i="4"/>
  <c r="I25" i="4"/>
  <c r="H25" i="4"/>
  <c r="G25" i="4"/>
  <c r="F25" i="4"/>
  <c r="E25" i="4"/>
  <c r="D25" i="4"/>
  <c r="C25" i="4"/>
  <c r="B25" i="4"/>
  <c r="A25" i="4"/>
  <c r="V24" i="4"/>
  <c r="U24" i="4"/>
  <c r="T24" i="4"/>
  <c r="P24" i="4"/>
  <c r="O24" i="4"/>
  <c r="N24" i="4"/>
  <c r="M24" i="4"/>
  <c r="L24" i="4"/>
  <c r="K24" i="4"/>
  <c r="J24" i="4"/>
  <c r="I24" i="4"/>
  <c r="H24" i="4"/>
  <c r="G24" i="4"/>
  <c r="F24" i="4"/>
  <c r="E24" i="4"/>
  <c r="D24" i="4"/>
  <c r="C24" i="4"/>
  <c r="B24" i="4"/>
  <c r="A24" i="4"/>
  <c r="V23" i="4"/>
  <c r="U23" i="4"/>
  <c r="T23" i="4"/>
  <c r="P23" i="4"/>
  <c r="O23" i="4"/>
  <c r="N23" i="4"/>
  <c r="M23" i="4"/>
  <c r="L23" i="4"/>
  <c r="K23" i="4"/>
  <c r="J23" i="4"/>
  <c r="I23" i="4"/>
  <c r="H23" i="4"/>
  <c r="G23" i="4"/>
  <c r="F23" i="4"/>
  <c r="E23" i="4"/>
  <c r="D23" i="4"/>
  <c r="C23" i="4"/>
  <c r="B23" i="4"/>
  <c r="A23" i="4"/>
  <c r="V22" i="4"/>
  <c r="U22" i="4"/>
  <c r="T22" i="4"/>
  <c r="P22" i="4"/>
  <c r="O22" i="4"/>
  <c r="N22" i="4"/>
  <c r="M22" i="4"/>
  <c r="L22" i="4"/>
  <c r="K22" i="4"/>
  <c r="J22" i="4"/>
  <c r="I22" i="4"/>
  <c r="H22" i="4"/>
  <c r="G22" i="4"/>
  <c r="F22" i="4"/>
  <c r="E22" i="4"/>
  <c r="D22" i="4"/>
  <c r="C22" i="4"/>
  <c r="B22" i="4"/>
  <c r="A22" i="4"/>
  <c r="V21" i="4"/>
  <c r="U21" i="4"/>
  <c r="T21" i="4"/>
  <c r="P21" i="4"/>
  <c r="O21" i="4"/>
  <c r="N21" i="4"/>
  <c r="M21" i="4"/>
  <c r="L21" i="4"/>
  <c r="K21" i="4"/>
  <c r="J21" i="4"/>
  <c r="I21" i="4"/>
  <c r="H21" i="4"/>
  <c r="G21" i="4"/>
  <c r="F21" i="4"/>
  <c r="E21" i="4"/>
  <c r="D21" i="4"/>
  <c r="C21" i="4"/>
  <c r="B21" i="4"/>
  <c r="A21" i="4"/>
  <c r="V20" i="4"/>
  <c r="U20" i="4"/>
  <c r="T20" i="4"/>
  <c r="P20" i="4"/>
  <c r="O20" i="4"/>
  <c r="N20" i="4"/>
  <c r="M20" i="4"/>
  <c r="L20" i="4"/>
  <c r="K20" i="4"/>
  <c r="J20" i="4"/>
  <c r="I20" i="4"/>
  <c r="H20" i="4"/>
  <c r="G20" i="4"/>
  <c r="F20" i="4"/>
  <c r="E20" i="4"/>
  <c r="D20" i="4"/>
  <c r="C20" i="4"/>
  <c r="B20" i="4"/>
  <c r="A20" i="4"/>
  <c r="V19" i="4"/>
  <c r="U19" i="4"/>
  <c r="T19" i="4"/>
  <c r="P19" i="4"/>
  <c r="O19" i="4"/>
  <c r="N19" i="4"/>
  <c r="M19" i="4"/>
  <c r="L19" i="4"/>
  <c r="K19" i="4"/>
  <c r="J19" i="4"/>
  <c r="I19" i="4"/>
  <c r="H19" i="4"/>
  <c r="G19" i="4"/>
  <c r="F19" i="4"/>
  <c r="E19" i="4"/>
  <c r="D19" i="4"/>
  <c r="C19" i="4"/>
  <c r="B19" i="4"/>
  <c r="A19" i="4"/>
  <c r="V18" i="4"/>
  <c r="U18" i="4"/>
  <c r="T18" i="4"/>
  <c r="P18" i="4"/>
  <c r="O18" i="4"/>
  <c r="N18" i="4"/>
  <c r="M18" i="4"/>
  <c r="L18" i="4"/>
  <c r="K18" i="4"/>
  <c r="J18" i="4"/>
  <c r="I18" i="4"/>
  <c r="H18" i="4"/>
  <c r="G18" i="4"/>
  <c r="F18" i="4"/>
  <c r="E18" i="4"/>
  <c r="D18" i="4"/>
  <c r="C18" i="4"/>
  <c r="B18" i="4"/>
  <c r="A18" i="4"/>
  <c r="V17" i="4"/>
  <c r="U17" i="4"/>
  <c r="T17" i="4"/>
  <c r="P17" i="4"/>
  <c r="O17" i="4"/>
  <c r="N17" i="4"/>
  <c r="M17" i="4"/>
  <c r="L17" i="4"/>
  <c r="K17" i="4"/>
  <c r="J17" i="4"/>
  <c r="I17" i="4"/>
  <c r="H17" i="4"/>
  <c r="G17" i="4"/>
  <c r="F17" i="4"/>
  <c r="E17" i="4"/>
  <c r="D17" i="4"/>
  <c r="C17" i="4"/>
  <c r="B17" i="4"/>
  <c r="A17" i="4"/>
  <c r="V16" i="4"/>
  <c r="U16" i="4"/>
  <c r="T16" i="4"/>
  <c r="P16" i="4"/>
  <c r="O16" i="4"/>
  <c r="N16" i="4"/>
  <c r="M16" i="4"/>
  <c r="L16" i="4"/>
  <c r="K16" i="4"/>
  <c r="J16" i="4"/>
  <c r="I16" i="4"/>
  <c r="H16" i="4"/>
  <c r="G16" i="4"/>
  <c r="F16" i="4"/>
  <c r="E16" i="4"/>
  <c r="D16" i="4"/>
  <c r="C16" i="4"/>
  <c r="B16" i="4"/>
  <c r="A16" i="4"/>
  <c r="V15" i="4"/>
  <c r="U15" i="4"/>
  <c r="T15" i="4"/>
  <c r="P15" i="4"/>
  <c r="O15" i="4"/>
  <c r="N15" i="4"/>
  <c r="M15" i="4"/>
  <c r="L15" i="4"/>
  <c r="K15" i="4"/>
  <c r="J15" i="4"/>
  <c r="I15" i="4"/>
  <c r="H15" i="4"/>
  <c r="G15" i="4"/>
  <c r="F15" i="4"/>
  <c r="E15" i="4"/>
  <c r="D15" i="4"/>
  <c r="C15" i="4"/>
  <c r="B15" i="4"/>
  <c r="A15" i="4"/>
  <c r="V14" i="4"/>
  <c r="U14" i="4"/>
  <c r="T14" i="4"/>
  <c r="P14" i="4"/>
  <c r="O14" i="4"/>
  <c r="N14" i="4"/>
  <c r="M14" i="4"/>
  <c r="L14" i="4"/>
  <c r="K14" i="4"/>
  <c r="J14" i="4"/>
  <c r="I14" i="4"/>
  <c r="H14" i="4"/>
  <c r="G14" i="4"/>
  <c r="F14" i="4"/>
  <c r="E14" i="4"/>
  <c r="D14" i="4"/>
  <c r="C14" i="4"/>
  <c r="B14" i="4"/>
  <c r="A14" i="4"/>
  <c r="V13" i="4"/>
  <c r="U13" i="4"/>
  <c r="T13" i="4"/>
  <c r="P13" i="4"/>
  <c r="O13" i="4"/>
  <c r="N13" i="4"/>
  <c r="M13" i="4"/>
  <c r="L13" i="4"/>
  <c r="K13" i="4"/>
  <c r="J13" i="4"/>
  <c r="I13" i="4"/>
  <c r="H13" i="4"/>
  <c r="G13" i="4"/>
  <c r="F13" i="4"/>
  <c r="E13" i="4"/>
  <c r="D13" i="4"/>
  <c r="C13" i="4"/>
  <c r="B13" i="4"/>
  <c r="A13" i="4"/>
  <c r="V12" i="4"/>
  <c r="U12" i="4"/>
  <c r="T12" i="4"/>
  <c r="P12" i="4"/>
  <c r="O12" i="4"/>
  <c r="N12" i="4"/>
  <c r="M12" i="4"/>
  <c r="L12" i="4"/>
  <c r="K12" i="4"/>
  <c r="J12" i="4"/>
  <c r="I12" i="4"/>
  <c r="H12" i="4"/>
  <c r="G12" i="4"/>
  <c r="F12" i="4"/>
  <c r="E12" i="4"/>
  <c r="D12" i="4"/>
  <c r="C12" i="4"/>
  <c r="B12" i="4"/>
  <c r="A12" i="4"/>
  <c r="V11" i="4"/>
  <c r="U11" i="4"/>
  <c r="T11" i="4"/>
  <c r="P11" i="4"/>
  <c r="O11" i="4"/>
  <c r="N11" i="4"/>
  <c r="M11" i="4"/>
  <c r="L11" i="4"/>
  <c r="K11" i="4"/>
  <c r="J11" i="4"/>
  <c r="I11" i="4"/>
  <c r="H11" i="4"/>
  <c r="G11" i="4"/>
  <c r="F11" i="4"/>
  <c r="E11" i="4"/>
  <c r="D11" i="4"/>
  <c r="C11" i="4"/>
  <c r="B11" i="4"/>
  <c r="A11" i="4"/>
  <c r="V10" i="4"/>
  <c r="U10" i="4"/>
  <c r="T10" i="4"/>
  <c r="P10" i="4"/>
  <c r="O10" i="4"/>
  <c r="N10" i="4"/>
  <c r="M10" i="4"/>
  <c r="L10" i="4"/>
  <c r="K10" i="4"/>
  <c r="J10" i="4"/>
  <c r="I10" i="4"/>
  <c r="H10" i="4"/>
  <c r="G10" i="4"/>
  <c r="F10" i="4"/>
  <c r="E10" i="4"/>
  <c r="D10" i="4"/>
  <c r="C10" i="4"/>
  <c r="B10" i="4"/>
  <c r="A10" i="4"/>
  <c r="V9" i="4"/>
  <c r="U9" i="4"/>
  <c r="T9" i="4"/>
  <c r="P9" i="4"/>
  <c r="O9" i="4"/>
  <c r="N9" i="4"/>
  <c r="M9" i="4"/>
  <c r="L9" i="4"/>
  <c r="K9" i="4"/>
  <c r="J9" i="4"/>
  <c r="I9" i="4"/>
  <c r="H9" i="4"/>
  <c r="G9" i="4"/>
  <c r="F9" i="4"/>
  <c r="E9" i="4"/>
  <c r="D9" i="4"/>
  <c r="C9" i="4"/>
  <c r="B9" i="4"/>
  <c r="A9" i="4"/>
  <c r="V8" i="4"/>
  <c r="U8" i="4"/>
  <c r="T8" i="4"/>
  <c r="P8" i="4"/>
  <c r="O8" i="4"/>
  <c r="N8" i="4"/>
  <c r="M8" i="4"/>
  <c r="L8" i="4"/>
  <c r="K8" i="4"/>
  <c r="J8" i="4"/>
  <c r="I8" i="4"/>
  <c r="H8" i="4"/>
  <c r="G8" i="4"/>
  <c r="F8" i="4"/>
  <c r="E8" i="4"/>
  <c r="D8" i="4"/>
  <c r="C8" i="4"/>
  <c r="B8" i="4"/>
  <c r="A8" i="4"/>
  <c r="V7" i="4"/>
  <c r="U7" i="4"/>
  <c r="T7" i="4"/>
  <c r="P7" i="4"/>
  <c r="O7" i="4"/>
  <c r="N7" i="4"/>
  <c r="M7" i="4"/>
  <c r="L7" i="4"/>
  <c r="K7" i="4"/>
  <c r="J7" i="4"/>
  <c r="I7" i="4"/>
  <c r="H7" i="4"/>
  <c r="G7" i="4"/>
  <c r="F7" i="4"/>
  <c r="E7" i="4"/>
  <c r="D7" i="4"/>
  <c r="C7" i="4"/>
  <c r="B7" i="4"/>
  <c r="A7" i="4"/>
  <c r="V6" i="4"/>
  <c r="U6" i="4"/>
  <c r="T6" i="4"/>
  <c r="P6" i="4"/>
  <c r="O6" i="4"/>
  <c r="N6" i="4"/>
  <c r="M6" i="4"/>
  <c r="L6" i="4"/>
  <c r="K6" i="4"/>
  <c r="J6" i="4"/>
  <c r="I6" i="4"/>
  <c r="H6" i="4"/>
  <c r="G6" i="4"/>
  <c r="F6" i="4"/>
  <c r="E6" i="4"/>
  <c r="D6" i="4"/>
  <c r="C6" i="4"/>
  <c r="B6" i="4"/>
  <c r="A6" i="4"/>
  <c r="U5" i="4"/>
  <c r="T5" i="4"/>
  <c r="P5" i="4"/>
  <c r="O5" i="4"/>
  <c r="N5" i="4"/>
  <c r="M5" i="4"/>
  <c r="L5" i="4"/>
  <c r="K5" i="4"/>
  <c r="J5" i="4"/>
  <c r="I5" i="4"/>
  <c r="H5" i="4"/>
  <c r="G5" i="4"/>
  <c r="F5" i="4"/>
  <c r="E5" i="4"/>
  <c r="D5" i="4"/>
  <c r="C5" i="4"/>
  <c r="B5" i="4"/>
  <c r="A5" i="4"/>
  <c r="U4" i="4"/>
  <c r="T4" i="4"/>
  <c r="P4" i="4"/>
  <c r="O4" i="4"/>
  <c r="N4" i="4"/>
  <c r="M4" i="4"/>
  <c r="L4" i="4"/>
  <c r="K4" i="4"/>
  <c r="J4" i="4"/>
  <c r="I4" i="4"/>
  <c r="H4" i="4"/>
  <c r="G4" i="4"/>
  <c r="F4" i="4"/>
  <c r="E4" i="4"/>
  <c r="D4" i="4"/>
  <c r="C4" i="4"/>
  <c r="B4" i="4"/>
  <c r="A4" i="4"/>
  <c r="U3" i="4"/>
  <c r="T3" i="4"/>
  <c r="P3" i="4"/>
  <c r="O3" i="4"/>
  <c r="N3" i="4"/>
  <c r="M3" i="4"/>
  <c r="L3" i="4"/>
  <c r="K3" i="4"/>
  <c r="J3" i="4"/>
  <c r="I3" i="4"/>
  <c r="H3" i="4"/>
  <c r="G3" i="4"/>
  <c r="F3" i="4"/>
  <c r="E3" i="4"/>
  <c r="D3" i="4"/>
  <c r="C3" i="4"/>
  <c r="B3" i="4"/>
  <c r="A3" i="4"/>
  <c r="U2" i="4"/>
  <c r="T2" i="4"/>
  <c r="P2" i="4"/>
  <c r="O2" i="4"/>
  <c r="N2" i="4"/>
  <c r="M2" i="4"/>
  <c r="L2" i="4"/>
  <c r="K2" i="4"/>
  <c r="J2" i="4"/>
  <c r="I2" i="4"/>
  <c r="H2" i="4"/>
  <c r="G2" i="4"/>
  <c r="F2" i="4"/>
  <c r="E2" i="4"/>
  <c r="D2" i="4"/>
  <c r="C2" i="4"/>
  <c r="B2" i="4"/>
  <c r="A2" i="4"/>
  <c r="U1" i="4"/>
  <c r="T1" i="4"/>
  <c r="P1" i="4"/>
  <c r="O1" i="4"/>
  <c r="N1" i="4"/>
  <c r="M1" i="4"/>
  <c r="L1" i="4"/>
  <c r="K1" i="4"/>
  <c r="J1" i="4"/>
  <c r="I1" i="4"/>
  <c r="H1" i="4"/>
  <c r="G1" i="4"/>
  <c r="F1" i="4"/>
  <c r="E1" i="4"/>
  <c r="D1" i="4"/>
  <c r="C1" i="4"/>
  <c r="B1" i="4"/>
  <c r="A1" i="4"/>
  <c r="E230" i="3"/>
  <c r="D230" i="3"/>
  <c r="C230" i="3"/>
  <c r="B230" i="3"/>
  <c r="B230" i="5" s="1"/>
  <c r="A230" i="3"/>
  <c r="A230" i="5" s="1"/>
  <c r="E229" i="3"/>
  <c r="D229" i="3"/>
  <c r="C229" i="3"/>
  <c r="B229" i="3"/>
  <c r="B229" i="5" s="1"/>
  <c r="A229" i="3"/>
  <c r="A229" i="5" s="1"/>
  <c r="E228" i="3"/>
  <c r="D228" i="3"/>
  <c r="C228" i="3"/>
  <c r="B228" i="3"/>
  <c r="B228" i="5" s="1"/>
  <c r="A228" i="3"/>
  <c r="A228" i="5" s="1"/>
  <c r="E227" i="3"/>
  <c r="D227" i="3"/>
  <c r="C227" i="3"/>
  <c r="B227" i="3"/>
  <c r="B227" i="5" s="1"/>
  <c r="A227" i="3"/>
  <c r="A227" i="5" s="1"/>
  <c r="E226" i="3"/>
  <c r="D226" i="3"/>
  <c r="C226" i="3"/>
  <c r="B226" i="3"/>
  <c r="B226" i="5" s="1"/>
  <c r="A226" i="3"/>
  <c r="A226" i="5" s="1"/>
  <c r="E225" i="3"/>
  <c r="D225" i="3"/>
  <c r="C225" i="3"/>
  <c r="B225" i="3"/>
  <c r="B225" i="5" s="1"/>
  <c r="A225" i="3"/>
  <c r="A225" i="5" s="1"/>
  <c r="E224" i="3"/>
  <c r="D224" i="3"/>
  <c r="C224" i="3"/>
  <c r="B224" i="3"/>
  <c r="B224" i="5" s="1"/>
  <c r="A224" i="3"/>
  <c r="A224" i="5" s="1"/>
  <c r="E223" i="3"/>
  <c r="D223" i="3"/>
  <c r="C223" i="3"/>
  <c r="B223" i="3"/>
  <c r="B223" i="5" s="1"/>
  <c r="A223" i="3"/>
  <c r="A223" i="5" s="1"/>
  <c r="E222" i="3"/>
  <c r="D222" i="3"/>
  <c r="C222" i="3"/>
  <c r="B222" i="3"/>
  <c r="B222" i="5" s="1"/>
  <c r="A222" i="3"/>
  <c r="A222" i="5" s="1"/>
  <c r="E221" i="3"/>
  <c r="D221" i="3"/>
  <c r="C221" i="3"/>
  <c r="B221" i="3"/>
  <c r="B221" i="5" s="1"/>
  <c r="A221" i="3"/>
  <c r="A221" i="5" s="1"/>
  <c r="E220" i="3"/>
  <c r="D220" i="3"/>
  <c r="C220" i="3"/>
  <c r="B220" i="3"/>
  <c r="B220" i="5" s="1"/>
  <c r="A220" i="3"/>
  <c r="A220" i="5" s="1"/>
  <c r="E219" i="3"/>
  <c r="D219" i="3"/>
  <c r="C219" i="3"/>
  <c r="B219" i="3"/>
  <c r="B219" i="5" s="1"/>
  <c r="A219" i="3"/>
  <c r="A219" i="5" s="1"/>
  <c r="E218" i="3"/>
  <c r="D218" i="3"/>
  <c r="C218" i="3"/>
  <c r="B218" i="3"/>
  <c r="B218" i="5" s="1"/>
  <c r="A218" i="3"/>
  <c r="A218" i="5" s="1"/>
  <c r="E217" i="3"/>
  <c r="D217" i="3"/>
  <c r="C217" i="3"/>
  <c r="B217" i="3"/>
  <c r="B217" i="5" s="1"/>
  <c r="A217" i="3"/>
  <c r="A217" i="5" s="1"/>
  <c r="E216" i="3"/>
  <c r="D216" i="3"/>
  <c r="C216" i="3"/>
  <c r="B216" i="3"/>
  <c r="B216" i="5" s="1"/>
  <c r="A216" i="3"/>
  <c r="A216" i="5" s="1"/>
  <c r="E215" i="3"/>
  <c r="D215" i="3"/>
  <c r="C215" i="3"/>
  <c r="B215" i="3"/>
  <c r="B215" i="5" s="1"/>
  <c r="A215" i="3"/>
  <c r="A215" i="5" s="1"/>
  <c r="E214" i="3"/>
  <c r="D214" i="3"/>
  <c r="C214" i="3"/>
  <c r="B214" i="3"/>
  <c r="B214" i="5" s="1"/>
  <c r="A214" i="3"/>
  <c r="A214" i="5" s="1"/>
  <c r="E213" i="3"/>
  <c r="D213" i="3"/>
  <c r="C213" i="3"/>
  <c r="B213" i="3"/>
  <c r="B213" i="5" s="1"/>
  <c r="A213" i="3"/>
  <c r="A213" i="5" s="1"/>
  <c r="E212" i="3"/>
  <c r="D212" i="3"/>
  <c r="C212" i="3"/>
  <c r="B212" i="3"/>
  <c r="B212" i="5" s="1"/>
  <c r="A212" i="3"/>
  <c r="A212" i="5" s="1"/>
  <c r="E211" i="3"/>
  <c r="D211" i="3"/>
  <c r="C211" i="3"/>
  <c r="B211" i="3"/>
  <c r="B211" i="5" s="1"/>
  <c r="A211" i="3"/>
  <c r="A211" i="5" s="1"/>
  <c r="E210" i="3"/>
  <c r="D210" i="3"/>
  <c r="C210" i="3"/>
  <c r="B210" i="3"/>
  <c r="B210" i="5" s="1"/>
  <c r="A210" i="3"/>
  <c r="A210" i="5" s="1"/>
  <c r="E209" i="3"/>
  <c r="D209" i="3"/>
  <c r="C209" i="3"/>
  <c r="B209" i="3"/>
  <c r="B209" i="5" s="1"/>
  <c r="A209" i="3"/>
  <c r="A209" i="5" s="1"/>
  <c r="E208" i="3"/>
  <c r="D208" i="3"/>
  <c r="C208" i="3"/>
  <c r="B208" i="3"/>
  <c r="B208" i="5" s="1"/>
  <c r="A208" i="3"/>
  <c r="A208" i="5" s="1"/>
  <c r="E207" i="3"/>
  <c r="D207" i="3"/>
  <c r="C207" i="3"/>
  <c r="B207" i="3"/>
  <c r="B207" i="5" s="1"/>
  <c r="A207" i="3"/>
  <c r="A207" i="5" s="1"/>
  <c r="E206" i="3"/>
  <c r="D206" i="3"/>
  <c r="C206" i="3"/>
  <c r="B206" i="3"/>
  <c r="B206" i="5" s="1"/>
  <c r="A206" i="3"/>
  <c r="A206" i="5" s="1"/>
  <c r="E205" i="3"/>
  <c r="D205" i="3"/>
  <c r="C205" i="3"/>
  <c r="B205" i="3"/>
  <c r="B205" i="5" s="1"/>
  <c r="A205" i="3"/>
  <c r="A205" i="5" s="1"/>
  <c r="E204" i="3"/>
  <c r="D204" i="3"/>
  <c r="C204" i="3"/>
  <c r="B204" i="3"/>
  <c r="B204" i="5" s="1"/>
  <c r="A204" i="3"/>
  <c r="A204" i="5" s="1"/>
  <c r="E203" i="3"/>
  <c r="D203" i="3"/>
  <c r="C203" i="3"/>
  <c r="B203" i="3"/>
  <c r="B203" i="5" s="1"/>
  <c r="A203" i="3"/>
  <c r="A203" i="5" s="1"/>
  <c r="E202" i="3"/>
  <c r="D202" i="3"/>
  <c r="C202" i="3"/>
  <c r="B202" i="3"/>
  <c r="B202" i="5" s="1"/>
  <c r="A202" i="3"/>
  <c r="A202" i="5" s="1"/>
  <c r="E201" i="3"/>
  <c r="D201" i="3"/>
  <c r="C201" i="3"/>
  <c r="B201" i="3"/>
  <c r="B201" i="5" s="1"/>
  <c r="A201" i="3"/>
  <c r="A201" i="5" s="1"/>
  <c r="E200" i="3"/>
  <c r="D200" i="3"/>
  <c r="C200" i="3"/>
  <c r="B200" i="3"/>
  <c r="B200" i="5" s="1"/>
  <c r="A200" i="3"/>
  <c r="A200" i="5" s="1"/>
  <c r="E199" i="3"/>
  <c r="D199" i="3"/>
  <c r="C199" i="3"/>
  <c r="B199" i="3"/>
  <c r="B199" i="5" s="1"/>
  <c r="A199" i="3"/>
  <c r="A199" i="5" s="1"/>
  <c r="E198" i="3"/>
  <c r="D198" i="3"/>
  <c r="C198" i="3"/>
  <c r="B198" i="3"/>
  <c r="B198" i="5" s="1"/>
  <c r="A198" i="3"/>
  <c r="A198" i="5" s="1"/>
  <c r="E197" i="3"/>
  <c r="D197" i="3"/>
  <c r="C197" i="3"/>
  <c r="B197" i="3"/>
  <c r="B197" i="5" s="1"/>
  <c r="A197" i="3"/>
  <c r="A197" i="5" s="1"/>
  <c r="E196" i="3"/>
  <c r="D196" i="3"/>
  <c r="C196" i="3"/>
  <c r="B196" i="3"/>
  <c r="B196" i="5" s="1"/>
  <c r="A196" i="3"/>
  <c r="A196" i="5" s="1"/>
  <c r="E195" i="3"/>
  <c r="D195" i="3"/>
  <c r="C195" i="3"/>
  <c r="B195" i="3"/>
  <c r="B195" i="5" s="1"/>
  <c r="A195" i="3"/>
  <c r="A195" i="5" s="1"/>
  <c r="E194" i="3"/>
  <c r="D194" i="3"/>
  <c r="C194" i="3"/>
  <c r="B194" i="3"/>
  <c r="B194" i="5" s="1"/>
  <c r="A194" i="3"/>
  <c r="A194" i="5" s="1"/>
  <c r="E193" i="3"/>
  <c r="D193" i="3"/>
  <c r="C193" i="3"/>
  <c r="B193" i="3"/>
  <c r="B193" i="5" s="1"/>
  <c r="A193" i="3"/>
  <c r="A193" i="5" s="1"/>
  <c r="E192" i="3"/>
  <c r="D192" i="3"/>
  <c r="C192" i="3"/>
  <c r="B192" i="3"/>
  <c r="B192" i="5" s="1"/>
  <c r="A192" i="3"/>
  <c r="A192" i="5" s="1"/>
  <c r="E191" i="3"/>
  <c r="D191" i="3"/>
  <c r="C191" i="3"/>
  <c r="B191" i="3"/>
  <c r="B191" i="5" s="1"/>
  <c r="A191" i="3"/>
  <c r="A191" i="5" s="1"/>
  <c r="E190" i="3"/>
  <c r="D190" i="3"/>
  <c r="C190" i="3"/>
  <c r="B190" i="3"/>
  <c r="B190" i="5" s="1"/>
  <c r="A190" i="3"/>
  <c r="A190" i="5" s="1"/>
  <c r="E189" i="3"/>
  <c r="D189" i="3"/>
  <c r="C189" i="3"/>
  <c r="B189" i="3"/>
  <c r="B189" i="5" s="1"/>
  <c r="A189" i="3"/>
  <c r="A189" i="5" s="1"/>
  <c r="E188" i="3"/>
  <c r="D188" i="3"/>
  <c r="C188" i="3"/>
  <c r="B188" i="3"/>
  <c r="B188" i="5" s="1"/>
  <c r="A188" i="3"/>
  <c r="A188" i="5" s="1"/>
  <c r="E187" i="3"/>
  <c r="D187" i="3"/>
  <c r="C187" i="3"/>
  <c r="B187" i="3"/>
  <c r="B187" i="5" s="1"/>
  <c r="A187" i="3"/>
  <c r="A187" i="5" s="1"/>
  <c r="E186" i="3"/>
  <c r="D186" i="3"/>
  <c r="C186" i="3"/>
  <c r="B186" i="3"/>
  <c r="B186" i="5" s="1"/>
  <c r="A186" i="3"/>
  <c r="A186" i="5" s="1"/>
  <c r="E185" i="3"/>
  <c r="D185" i="3"/>
  <c r="C185" i="3"/>
  <c r="B185" i="3"/>
  <c r="B185" i="5" s="1"/>
  <c r="A185" i="3"/>
  <c r="A185" i="5" s="1"/>
  <c r="E184" i="3"/>
  <c r="D184" i="3"/>
  <c r="C184" i="3"/>
  <c r="B184" i="3"/>
  <c r="B184" i="5" s="1"/>
  <c r="A184" i="3"/>
  <c r="A184" i="5" s="1"/>
  <c r="E183" i="3"/>
  <c r="D183" i="3"/>
  <c r="C183" i="3"/>
  <c r="B183" i="3"/>
  <c r="B183" i="5" s="1"/>
  <c r="A183" i="3"/>
  <c r="A183" i="5" s="1"/>
  <c r="E182" i="3"/>
  <c r="D182" i="3"/>
  <c r="C182" i="3"/>
  <c r="B182" i="3"/>
  <c r="B182" i="5" s="1"/>
  <c r="A182" i="3"/>
  <c r="A182" i="5" s="1"/>
  <c r="E181" i="3"/>
  <c r="D181" i="3"/>
  <c r="C181" i="3"/>
  <c r="B181" i="3"/>
  <c r="B181" i="5" s="1"/>
  <c r="A181" i="3"/>
  <c r="A181" i="5" s="1"/>
  <c r="E180" i="3"/>
  <c r="D180" i="3"/>
  <c r="C180" i="3"/>
  <c r="B180" i="3"/>
  <c r="B180" i="5" s="1"/>
  <c r="A180" i="3"/>
  <c r="A180" i="5" s="1"/>
  <c r="E179" i="3"/>
  <c r="D179" i="3"/>
  <c r="C179" i="3"/>
  <c r="B179" i="3"/>
  <c r="B179" i="5" s="1"/>
  <c r="A179" i="3"/>
  <c r="A179" i="5" s="1"/>
  <c r="E178" i="3"/>
  <c r="D178" i="3"/>
  <c r="C178" i="3"/>
  <c r="B178" i="3"/>
  <c r="B178" i="5" s="1"/>
  <c r="A178" i="3"/>
  <c r="A178" i="5" s="1"/>
  <c r="E177" i="3"/>
  <c r="D177" i="3"/>
  <c r="C177" i="3"/>
  <c r="B177" i="3"/>
  <c r="B177" i="5" s="1"/>
  <c r="A177" i="3"/>
  <c r="A177" i="5" s="1"/>
  <c r="E176" i="3"/>
  <c r="D176" i="3"/>
  <c r="C176" i="3"/>
  <c r="B176" i="3"/>
  <c r="B176" i="5" s="1"/>
  <c r="A176" i="3"/>
  <c r="A176" i="5" s="1"/>
  <c r="E175" i="3"/>
  <c r="D175" i="3"/>
  <c r="C175" i="3"/>
  <c r="B175" i="3"/>
  <c r="B175" i="5" s="1"/>
  <c r="A175" i="3"/>
  <c r="A175" i="5" s="1"/>
  <c r="E174" i="3"/>
  <c r="D174" i="3"/>
  <c r="C174" i="3"/>
  <c r="B174" i="3"/>
  <c r="B174" i="5" s="1"/>
  <c r="A174" i="3"/>
  <c r="A174" i="5" s="1"/>
  <c r="E173" i="3"/>
  <c r="D173" i="3"/>
  <c r="C173" i="3"/>
  <c r="B173" i="3"/>
  <c r="B173" i="5" s="1"/>
  <c r="A173" i="3"/>
  <c r="A173" i="5" s="1"/>
  <c r="E172" i="3"/>
  <c r="D172" i="3"/>
  <c r="C172" i="3"/>
  <c r="B172" i="3"/>
  <c r="B172" i="5" s="1"/>
  <c r="A172" i="3"/>
  <c r="A172" i="5" s="1"/>
  <c r="E171" i="3"/>
  <c r="D171" i="3"/>
  <c r="C171" i="3"/>
  <c r="B171" i="3"/>
  <c r="B171" i="5" s="1"/>
  <c r="A171" i="3"/>
  <c r="A171" i="5" s="1"/>
  <c r="E170" i="3"/>
  <c r="D170" i="3"/>
  <c r="C170" i="3"/>
  <c r="B170" i="3"/>
  <c r="B170" i="5" s="1"/>
  <c r="A170" i="3"/>
  <c r="A170" i="5" s="1"/>
  <c r="E169" i="3"/>
  <c r="D169" i="3"/>
  <c r="C169" i="3"/>
  <c r="B169" i="3"/>
  <c r="B169" i="5" s="1"/>
  <c r="A169" i="3"/>
  <c r="A169" i="5" s="1"/>
  <c r="E168" i="3"/>
  <c r="D168" i="3"/>
  <c r="C168" i="3"/>
  <c r="B168" i="3"/>
  <c r="B168" i="5" s="1"/>
  <c r="A168" i="3"/>
  <c r="A168" i="5" s="1"/>
  <c r="E167" i="3"/>
  <c r="D167" i="3"/>
  <c r="C167" i="3"/>
  <c r="B167" i="3"/>
  <c r="B167" i="5" s="1"/>
  <c r="A167" i="3"/>
  <c r="A167" i="5" s="1"/>
  <c r="E166" i="3"/>
  <c r="D166" i="3"/>
  <c r="C166" i="3"/>
  <c r="B166" i="3"/>
  <c r="B166" i="5" s="1"/>
  <c r="A166" i="3"/>
  <c r="A166" i="5" s="1"/>
  <c r="E165" i="3"/>
  <c r="D165" i="3"/>
  <c r="C165" i="3"/>
  <c r="B165" i="3"/>
  <c r="B165" i="5" s="1"/>
  <c r="A165" i="3"/>
  <c r="A165" i="5" s="1"/>
  <c r="E164" i="3"/>
  <c r="D164" i="3"/>
  <c r="C164" i="3"/>
  <c r="B164" i="3"/>
  <c r="B164" i="5" s="1"/>
  <c r="A164" i="3"/>
  <c r="A164" i="5" s="1"/>
  <c r="E163" i="3"/>
  <c r="D163" i="3"/>
  <c r="C163" i="3"/>
  <c r="B163" i="3"/>
  <c r="B163" i="5" s="1"/>
  <c r="A163" i="3"/>
  <c r="A163" i="5" s="1"/>
  <c r="E162" i="3"/>
  <c r="D162" i="3"/>
  <c r="C162" i="3"/>
  <c r="B162" i="3"/>
  <c r="B162" i="5" s="1"/>
  <c r="A162" i="3"/>
  <c r="A162" i="5" s="1"/>
  <c r="E161" i="3"/>
  <c r="D161" i="3"/>
  <c r="C161" i="3"/>
  <c r="B161" i="3"/>
  <c r="B161" i="5" s="1"/>
  <c r="A161" i="3"/>
  <c r="A161" i="5" s="1"/>
  <c r="E160" i="3"/>
  <c r="D160" i="3"/>
  <c r="C160" i="3"/>
  <c r="B160" i="3"/>
  <c r="B160" i="5" s="1"/>
  <c r="A160" i="3"/>
  <c r="A160" i="5" s="1"/>
  <c r="E159" i="3"/>
  <c r="D159" i="3"/>
  <c r="C159" i="3"/>
  <c r="B159" i="3"/>
  <c r="B159" i="5" s="1"/>
  <c r="A159" i="3"/>
  <c r="A159" i="5" s="1"/>
  <c r="E158" i="3"/>
  <c r="D158" i="3"/>
  <c r="C158" i="3"/>
  <c r="B158" i="3"/>
  <c r="B158" i="5" s="1"/>
  <c r="A158" i="3"/>
  <c r="A158" i="5" s="1"/>
  <c r="E157" i="3"/>
  <c r="D157" i="3"/>
  <c r="C157" i="3"/>
  <c r="B157" i="3"/>
  <c r="B157" i="5" s="1"/>
  <c r="A157" i="3"/>
  <c r="A157" i="5" s="1"/>
  <c r="E156" i="3"/>
  <c r="D156" i="3"/>
  <c r="C156" i="3"/>
  <c r="B156" i="3"/>
  <c r="B156" i="5" s="1"/>
  <c r="A156" i="3"/>
  <c r="A156" i="5" s="1"/>
  <c r="E155" i="3"/>
  <c r="D155" i="3"/>
  <c r="C155" i="3"/>
  <c r="B155" i="3"/>
  <c r="B155" i="5" s="1"/>
  <c r="A155" i="3"/>
  <c r="A155" i="5" s="1"/>
  <c r="E154" i="3"/>
  <c r="D154" i="3"/>
  <c r="C154" i="3"/>
  <c r="B154" i="3"/>
  <c r="B154" i="5" s="1"/>
  <c r="A154" i="3"/>
  <c r="A154" i="5" s="1"/>
  <c r="E153" i="3"/>
  <c r="D153" i="3"/>
  <c r="C153" i="3"/>
  <c r="B153" i="3"/>
  <c r="B153" i="5" s="1"/>
  <c r="A153" i="3"/>
  <c r="A153" i="5" s="1"/>
  <c r="E152" i="3"/>
  <c r="D152" i="3"/>
  <c r="C152" i="3"/>
  <c r="B152" i="3"/>
  <c r="B152" i="5" s="1"/>
  <c r="A152" i="3"/>
  <c r="A152" i="5" s="1"/>
  <c r="E151" i="3"/>
  <c r="D151" i="3"/>
  <c r="C151" i="3"/>
  <c r="B151" i="3"/>
  <c r="B151" i="5" s="1"/>
  <c r="A151" i="3"/>
  <c r="A151" i="5" s="1"/>
  <c r="E150" i="3"/>
  <c r="D150" i="3"/>
  <c r="C150" i="3"/>
  <c r="B150" i="3"/>
  <c r="B150" i="5" s="1"/>
  <c r="A150" i="3"/>
  <c r="A150" i="5" s="1"/>
  <c r="E149" i="3"/>
  <c r="D149" i="3"/>
  <c r="C149" i="3"/>
  <c r="B149" i="3"/>
  <c r="B149" i="5" s="1"/>
  <c r="A149" i="3"/>
  <c r="A149" i="5" s="1"/>
  <c r="E148" i="3"/>
  <c r="D148" i="3"/>
  <c r="C148" i="3"/>
  <c r="B148" i="3"/>
  <c r="B148" i="5" s="1"/>
  <c r="A148" i="3"/>
  <c r="A148" i="5" s="1"/>
  <c r="E147" i="3"/>
  <c r="D147" i="3"/>
  <c r="C147" i="3"/>
  <c r="B147" i="3"/>
  <c r="B147" i="5" s="1"/>
  <c r="A147" i="3"/>
  <c r="A147" i="5" s="1"/>
  <c r="E146" i="3"/>
  <c r="D146" i="3"/>
  <c r="C146" i="3"/>
  <c r="B146" i="3"/>
  <c r="B146" i="5" s="1"/>
  <c r="A146" i="3"/>
  <c r="A146" i="5" s="1"/>
  <c r="E145" i="3"/>
  <c r="D145" i="3"/>
  <c r="C145" i="3"/>
  <c r="B145" i="3"/>
  <c r="B145" i="5" s="1"/>
  <c r="A145" i="3"/>
  <c r="A145" i="5" s="1"/>
  <c r="E144" i="3"/>
  <c r="D144" i="3"/>
  <c r="C144" i="3"/>
  <c r="B144" i="3"/>
  <c r="B144" i="5" s="1"/>
  <c r="A144" i="3"/>
  <c r="A144" i="5" s="1"/>
  <c r="E143" i="3"/>
  <c r="D143" i="3"/>
  <c r="C143" i="3"/>
  <c r="B143" i="3"/>
  <c r="B143" i="5" s="1"/>
  <c r="A143" i="3"/>
  <c r="A143" i="5" s="1"/>
  <c r="E142" i="3"/>
  <c r="D142" i="3"/>
  <c r="C142" i="3"/>
  <c r="B142" i="3"/>
  <c r="B142" i="5" s="1"/>
  <c r="A142" i="3"/>
  <c r="A142" i="5" s="1"/>
  <c r="E141" i="3"/>
  <c r="D141" i="3"/>
  <c r="C141" i="3"/>
  <c r="B141" i="3"/>
  <c r="B141" i="5" s="1"/>
  <c r="A141" i="3"/>
  <c r="A141" i="5" s="1"/>
  <c r="E140" i="3"/>
  <c r="D140" i="3"/>
  <c r="C140" i="3"/>
  <c r="B140" i="3"/>
  <c r="B140" i="5" s="1"/>
  <c r="A140" i="3"/>
  <c r="A140" i="5" s="1"/>
  <c r="E139" i="3"/>
  <c r="D139" i="3"/>
  <c r="C139" i="3"/>
  <c r="B139" i="3"/>
  <c r="B139" i="5" s="1"/>
  <c r="A139" i="3"/>
  <c r="A139" i="5" s="1"/>
  <c r="E138" i="3"/>
  <c r="D138" i="3"/>
  <c r="C138" i="3"/>
  <c r="B138" i="3"/>
  <c r="B138" i="5" s="1"/>
  <c r="A138" i="3"/>
  <c r="A138" i="5" s="1"/>
  <c r="E137" i="3"/>
  <c r="D137" i="3"/>
  <c r="C137" i="3"/>
  <c r="B137" i="3"/>
  <c r="B137" i="5" s="1"/>
  <c r="A137" i="3"/>
  <c r="A137" i="5" s="1"/>
  <c r="E136" i="3"/>
  <c r="D136" i="3"/>
  <c r="C136" i="3"/>
  <c r="B136" i="3"/>
  <c r="B136" i="5" s="1"/>
  <c r="A136" i="3"/>
  <c r="A136" i="5" s="1"/>
  <c r="E135" i="3"/>
  <c r="D135" i="3"/>
  <c r="C135" i="3"/>
  <c r="B135" i="3"/>
  <c r="B135" i="5" s="1"/>
  <c r="A135" i="3"/>
  <c r="A135" i="5" s="1"/>
  <c r="E134" i="3"/>
  <c r="D134" i="3"/>
  <c r="C134" i="3"/>
  <c r="B134" i="3"/>
  <c r="B134" i="5" s="1"/>
  <c r="A134" i="3"/>
  <c r="A134" i="5" s="1"/>
  <c r="E133" i="3"/>
  <c r="D133" i="3"/>
  <c r="C133" i="3"/>
  <c r="B133" i="3"/>
  <c r="B133" i="5" s="1"/>
  <c r="A133" i="3"/>
  <c r="A133" i="5" s="1"/>
  <c r="E132" i="3"/>
  <c r="D132" i="3"/>
  <c r="C132" i="3"/>
  <c r="B132" i="3"/>
  <c r="B132" i="5" s="1"/>
  <c r="A132" i="3"/>
  <c r="A132" i="5" s="1"/>
  <c r="E131" i="3"/>
  <c r="D131" i="3"/>
  <c r="C131" i="3"/>
  <c r="B131" i="3"/>
  <c r="B131" i="5" s="1"/>
  <c r="A131" i="3"/>
  <c r="A131" i="5" s="1"/>
  <c r="E130" i="3"/>
  <c r="D130" i="3"/>
  <c r="C130" i="3"/>
  <c r="B130" i="3"/>
  <c r="B130" i="5" s="1"/>
  <c r="A130" i="3"/>
  <c r="A130" i="5" s="1"/>
  <c r="E129" i="3"/>
  <c r="D129" i="3"/>
  <c r="C129" i="3"/>
  <c r="B129" i="3"/>
  <c r="B129" i="5" s="1"/>
  <c r="A129" i="3"/>
  <c r="A129" i="5" s="1"/>
  <c r="E128" i="3"/>
  <c r="D128" i="3"/>
  <c r="C128" i="3"/>
  <c r="B128" i="3"/>
  <c r="B128" i="5" s="1"/>
  <c r="A128" i="3"/>
  <c r="A128" i="5" s="1"/>
  <c r="E127" i="3"/>
  <c r="D127" i="3"/>
  <c r="C127" i="3"/>
  <c r="B127" i="3"/>
  <c r="B127" i="5" s="1"/>
  <c r="A127" i="3"/>
  <c r="A127" i="5" s="1"/>
  <c r="E126" i="3"/>
  <c r="D126" i="3"/>
  <c r="C126" i="3"/>
  <c r="B126" i="3"/>
  <c r="B126" i="5" s="1"/>
  <c r="A126" i="3"/>
  <c r="A126" i="5" s="1"/>
  <c r="E125" i="3"/>
  <c r="D125" i="3"/>
  <c r="C125" i="3"/>
  <c r="B125" i="3"/>
  <c r="B125" i="5" s="1"/>
  <c r="A125" i="3"/>
  <c r="A125" i="5" s="1"/>
  <c r="E124" i="3"/>
  <c r="D124" i="3"/>
  <c r="C124" i="3"/>
  <c r="B124" i="3"/>
  <c r="B124" i="5" s="1"/>
  <c r="A124" i="3"/>
  <c r="A124" i="5" s="1"/>
  <c r="E123" i="3"/>
  <c r="D123" i="3"/>
  <c r="C123" i="3"/>
  <c r="B123" i="3"/>
  <c r="B123" i="5" s="1"/>
  <c r="A123" i="3"/>
  <c r="A123" i="5" s="1"/>
  <c r="E122" i="3"/>
  <c r="D122" i="3"/>
  <c r="C122" i="3"/>
  <c r="B122" i="3"/>
  <c r="B122" i="5" s="1"/>
  <c r="A122" i="3"/>
  <c r="A122" i="5" s="1"/>
  <c r="E121" i="3"/>
  <c r="D121" i="3"/>
  <c r="C121" i="3"/>
  <c r="B121" i="3"/>
  <c r="B121" i="5" s="1"/>
  <c r="A121" i="3"/>
  <c r="A121" i="5" s="1"/>
  <c r="E120" i="3"/>
  <c r="D120" i="3"/>
  <c r="C120" i="3"/>
  <c r="B120" i="3"/>
  <c r="B120" i="5" s="1"/>
  <c r="A120" i="3"/>
  <c r="A120" i="5" s="1"/>
  <c r="E119" i="3"/>
  <c r="D119" i="3"/>
  <c r="C119" i="3"/>
  <c r="B119" i="3"/>
  <c r="B119" i="5" s="1"/>
  <c r="A119" i="3"/>
  <c r="A119" i="5" s="1"/>
  <c r="E118" i="3"/>
  <c r="D118" i="3"/>
  <c r="C118" i="3"/>
  <c r="B118" i="3"/>
  <c r="B118" i="5" s="1"/>
  <c r="A118" i="3"/>
  <c r="A118" i="5" s="1"/>
  <c r="E117" i="3"/>
  <c r="D117" i="3"/>
  <c r="C117" i="3"/>
  <c r="B117" i="3"/>
  <c r="B117" i="5" s="1"/>
  <c r="A117" i="3"/>
  <c r="A117" i="5" s="1"/>
  <c r="E116" i="3"/>
  <c r="D116" i="3"/>
  <c r="C116" i="3"/>
  <c r="B116" i="3"/>
  <c r="B116" i="5" s="1"/>
  <c r="A116" i="3"/>
  <c r="A116" i="5" s="1"/>
  <c r="E115" i="3"/>
  <c r="D115" i="3"/>
  <c r="C115" i="3"/>
  <c r="B115" i="3"/>
  <c r="B115" i="5" s="1"/>
  <c r="A115" i="3"/>
  <c r="A115" i="5" s="1"/>
  <c r="E114" i="3"/>
  <c r="D114" i="3"/>
  <c r="C114" i="3"/>
  <c r="B114" i="3"/>
  <c r="B114" i="5" s="1"/>
  <c r="A114" i="3"/>
  <c r="A114" i="5" s="1"/>
  <c r="E113" i="3"/>
  <c r="D113" i="3"/>
  <c r="C113" i="3"/>
  <c r="B113" i="3"/>
  <c r="B113" i="5" s="1"/>
  <c r="A113" i="3"/>
  <c r="A113" i="5" s="1"/>
  <c r="E112" i="3"/>
  <c r="D112" i="3"/>
  <c r="C112" i="3"/>
  <c r="B112" i="3"/>
  <c r="B112" i="5" s="1"/>
  <c r="A112" i="3"/>
  <c r="A112" i="5" s="1"/>
  <c r="E111" i="3"/>
  <c r="D111" i="3"/>
  <c r="C111" i="3"/>
  <c r="B111" i="3"/>
  <c r="B111" i="5" s="1"/>
  <c r="A111" i="3"/>
  <c r="A111" i="5" s="1"/>
  <c r="E110" i="3"/>
  <c r="D110" i="3"/>
  <c r="C110" i="3"/>
  <c r="B110" i="3"/>
  <c r="B110" i="5" s="1"/>
  <c r="A110" i="3"/>
  <c r="A110" i="5" s="1"/>
  <c r="E109" i="3"/>
  <c r="D109" i="3"/>
  <c r="C109" i="3"/>
  <c r="B109" i="3"/>
  <c r="B109" i="5" s="1"/>
  <c r="A109" i="3"/>
  <c r="A109" i="5" s="1"/>
  <c r="E108" i="3"/>
  <c r="D108" i="3"/>
  <c r="C108" i="3"/>
  <c r="B108" i="3"/>
  <c r="B108" i="5" s="1"/>
  <c r="A108" i="3"/>
  <c r="A108" i="5" s="1"/>
  <c r="E107" i="3"/>
  <c r="D107" i="3"/>
  <c r="C107" i="3"/>
  <c r="B107" i="3"/>
  <c r="B107" i="5" s="1"/>
  <c r="A107" i="3"/>
  <c r="A107" i="5" s="1"/>
  <c r="E106" i="3"/>
  <c r="D106" i="3"/>
  <c r="C106" i="3"/>
  <c r="B106" i="3"/>
  <c r="B106" i="5" s="1"/>
  <c r="A106" i="3"/>
  <c r="A106" i="5" s="1"/>
  <c r="E105" i="3"/>
  <c r="D105" i="3"/>
  <c r="C105" i="3"/>
  <c r="B105" i="3"/>
  <c r="B105" i="5" s="1"/>
  <c r="A105" i="3"/>
  <c r="A105" i="5" s="1"/>
  <c r="E104" i="3"/>
  <c r="D104" i="3"/>
  <c r="C104" i="3"/>
  <c r="B104" i="3"/>
  <c r="B104" i="5" s="1"/>
  <c r="A104" i="3"/>
  <c r="A104" i="5" s="1"/>
  <c r="E103" i="3"/>
  <c r="D103" i="3"/>
  <c r="C103" i="3"/>
  <c r="B103" i="3"/>
  <c r="B103" i="5" s="1"/>
  <c r="A103" i="3"/>
  <c r="A103" i="5" s="1"/>
  <c r="E102" i="3"/>
  <c r="D102" i="3"/>
  <c r="C102" i="3"/>
  <c r="B102" i="3"/>
  <c r="B102" i="5" s="1"/>
  <c r="AY102" i="5" s="1"/>
  <c r="A102" i="3"/>
  <c r="A102" i="5" s="1"/>
  <c r="E101" i="3"/>
  <c r="D101" i="3"/>
  <c r="C101" i="3"/>
  <c r="B101" i="3"/>
  <c r="B101" i="5" s="1"/>
  <c r="A101" i="3"/>
  <c r="A101" i="5" s="1"/>
  <c r="E100" i="3"/>
  <c r="D100" i="3"/>
  <c r="C100" i="3"/>
  <c r="B100" i="3"/>
  <c r="B100" i="5" s="1"/>
  <c r="A100" i="3"/>
  <c r="A100" i="5" s="1"/>
  <c r="E99" i="3"/>
  <c r="D99" i="3"/>
  <c r="C99" i="3"/>
  <c r="B99" i="3"/>
  <c r="B99" i="5" s="1"/>
  <c r="A99" i="3"/>
  <c r="A99" i="5" s="1"/>
  <c r="E98" i="3"/>
  <c r="D98" i="3"/>
  <c r="C98" i="3"/>
  <c r="B98" i="3"/>
  <c r="B98" i="5" s="1"/>
  <c r="A98" i="3"/>
  <c r="A98" i="5" s="1"/>
  <c r="E97" i="3"/>
  <c r="D97" i="3"/>
  <c r="C97" i="3"/>
  <c r="B97" i="3"/>
  <c r="B97" i="5" s="1"/>
  <c r="A97" i="3"/>
  <c r="A97" i="5" s="1"/>
  <c r="E96" i="3"/>
  <c r="D96" i="3"/>
  <c r="C96" i="3"/>
  <c r="B96" i="3"/>
  <c r="B96" i="5" s="1"/>
  <c r="A96" i="3"/>
  <c r="A96" i="5" s="1"/>
  <c r="E95" i="3"/>
  <c r="D95" i="3"/>
  <c r="C95" i="3"/>
  <c r="B95" i="3"/>
  <c r="B95" i="5" s="1"/>
  <c r="A95" i="3"/>
  <c r="A95" i="5" s="1"/>
  <c r="E94" i="3"/>
  <c r="D94" i="3"/>
  <c r="C94" i="3"/>
  <c r="B94" i="3"/>
  <c r="B94" i="5" s="1"/>
  <c r="A94" i="3"/>
  <c r="A94" i="5" s="1"/>
  <c r="E93" i="3"/>
  <c r="D93" i="3"/>
  <c r="C93" i="3"/>
  <c r="B93" i="3"/>
  <c r="B93" i="5" s="1"/>
  <c r="A93" i="3"/>
  <c r="A93" i="5" s="1"/>
  <c r="E92" i="3"/>
  <c r="D92" i="3"/>
  <c r="C92" i="3"/>
  <c r="B92" i="3"/>
  <c r="B92" i="5" s="1"/>
  <c r="A92" i="3"/>
  <c r="A92" i="5" s="1"/>
  <c r="E91" i="3"/>
  <c r="D91" i="3"/>
  <c r="C91" i="3"/>
  <c r="B91" i="3"/>
  <c r="B91" i="5" s="1"/>
  <c r="A91" i="3"/>
  <c r="A91" i="5" s="1"/>
  <c r="E90" i="3"/>
  <c r="D90" i="3"/>
  <c r="C90" i="3"/>
  <c r="B90" i="3"/>
  <c r="B90" i="5" s="1"/>
  <c r="A90" i="3"/>
  <c r="A90" i="5" s="1"/>
  <c r="E89" i="3"/>
  <c r="D89" i="3"/>
  <c r="C89" i="3"/>
  <c r="B89" i="3"/>
  <c r="B89" i="5" s="1"/>
  <c r="A89" i="3"/>
  <c r="A89" i="5" s="1"/>
  <c r="E88" i="3"/>
  <c r="D88" i="3"/>
  <c r="C88" i="3"/>
  <c r="B88" i="3"/>
  <c r="B88" i="5" s="1"/>
  <c r="A88" i="3"/>
  <c r="A88" i="5" s="1"/>
  <c r="E87" i="3"/>
  <c r="D87" i="3"/>
  <c r="C87" i="3"/>
  <c r="B87" i="3"/>
  <c r="B87" i="5" s="1"/>
  <c r="A87" i="3"/>
  <c r="A87" i="5" s="1"/>
  <c r="E86" i="3"/>
  <c r="D86" i="3"/>
  <c r="C86" i="3"/>
  <c r="B86" i="3"/>
  <c r="B86" i="5" s="1"/>
  <c r="A86" i="3"/>
  <c r="A86" i="5" s="1"/>
  <c r="E85" i="3"/>
  <c r="D85" i="3"/>
  <c r="C85" i="3"/>
  <c r="B85" i="3"/>
  <c r="B85" i="5" s="1"/>
  <c r="A85" i="3"/>
  <c r="A85" i="5" s="1"/>
  <c r="E84" i="3"/>
  <c r="D84" i="3"/>
  <c r="C84" i="3"/>
  <c r="B84" i="3"/>
  <c r="B84" i="5" s="1"/>
  <c r="A84" i="3"/>
  <c r="A84" i="5" s="1"/>
  <c r="E83" i="3"/>
  <c r="D83" i="3"/>
  <c r="C83" i="3"/>
  <c r="B83" i="3"/>
  <c r="B83" i="5" s="1"/>
  <c r="A83" i="3"/>
  <c r="A83" i="5" s="1"/>
  <c r="E82" i="3"/>
  <c r="D82" i="3"/>
  <c r="C82" i="3"/>
  <c r="B82" i="3"/>
  <c r="B82" i="5" s="1"/>
  <c r="A82" i="3"/>
  <c r="A82" i="5" s="1"/>
  <c r="E81" i="3"/>
  <c r="D81" i="3"/>
  <c r="C81" i="3"/>
  <c r="B81" i="3"/>
  <c r="B81" i="5" s="1"/>
  <c r="A81" i="3"/>
  <c r="A81" i="5" s="1"/>
  <c r="E80" i="3"/>
  <c r="D80" i="3"/>
  <c r="C80" i="3"/>
  <c r="B80" i="3"/>
  <c r="B80" i="5" s="1"/>
  <c r="A80" i="3"/>
  <c r="A80" i="5" s="1"/>
  <c r="E79" i="3"/>
  <c r="D79" i="3"/>
  <c r="C79" i="3"/>
  <c r="B79" i="3"/>
  <c r="B79" i="5" s="1"/>
  <c r="A79" i="3"/>
  <c r="A79" i="5" s="1"/>
  <c r="E78" i="3"/>
  <c r="D78" i="3"/>
  <c r="C78" i="3"/>
  <c r="B78" i="3"/>
  <c r="B78" i="5" s="1"/>
  <c r="A78" i="3"/>
  <c r="A78" i="5" s="1"/>
  <c r="E77" i="3"/>
  <c r="D77" i="3"/>
  <c r="C77" i="3"/>
  <c r="B77" i="3"/>
  <c r="B77" i="5" s="1"/>
  <c r="A77" i="3"/>
  <c r="A77" i="5" s="1"/>
  <c r="E76" i="3"/>
  <c r="D76" i="3"/>
  <c r="C76" i="3"/>
  <c r="B76" i="3"/>
  <c r="B76" i="5" s="1"/>
  <c r="AV76" i="5" s="1"/>
  <c r="A76" i="3"/>
  <c r="A76" i="5" s="1"/>
  <c r="E75" i="3"/>
  <c r="D75" i="3"/>
  <c r="C75" i="3"/>
  <c r="B75" i="3"/>
  <c r="B75" i="5" s="1"/>
  <c r="A75" i="3"/>
  <c r="A75" i="5" s="1"/>
  <c r="E74" i="3"/>
  <c r="D74" i="3"/>
  <c r="C74" i="3"/>
  <c r="B74" i="3"/>
  <c r="B74" i="5" s="1"/>
  <c r="A74" i="3"/>
  <c r="A74" i="5" s="1"/>
  <c r="E73" i="3"/>
  <c r="D73" i="3"/>
  <c r="C73" i="3"/>
  <c r="B73" i="3"/>
  <c r="B73" i="5" s="1"/>
  <c r="A73" i="3"/>
  <c r="A73" i="5" s="1"/>
  <c r="E72" i="3"/>
  <c r="D72" i="3"/>
  <c r="C72" i="3"/>
  <c r="B72" i="3"/>
  <c r="B72" i="5" s="1"/>
  <c r="A72" i="3"/>
  <c r="A72" i="5" s="1"/>
  <c r="E71" i="3"/>
  <c r="D71" i="3"/>
  <c r="C71" i="3"/>
  <c r="B71" i="3"/>
  <c r="B71" i="5" s="1"/>
  <c r="BE71" i="5" s="1"/>
  <c r="A71" i="3"/>
  <c r="A71" i="5" s="1"/>
  <c r="E70" i="3"/>
  <c r="D70" i="3"/>
  <c r="C70" i="3"/>
  <c r="B70" i="3"/>
  <c r="B70" i="5" s="1"/>
  <c r="A70" i="3"/>
  <c r="A70" i="5" s="1"/>
  <c r="E69" i="3"/>
  <c r="D69" i="3"/>
  <c r="C69" i="3"/>
  <c r="B69" i="3"/>
  <c r="B69" i="5" s="1"/>
  <c r="A69" i="3"/>
  <c r="A69" i="5" s="1"/>
  <c r="E68" i="3"/>
  <c r="D68" i="3"/>
  <c r="C68" i="3"/>
  <c r="B68" i="3"/>
  <c r="B68" i="5" s="1"/>
  <c r="A68" i="3"/>
  <c r="A68" i="5" s="1"/>
  <c r="E67" i="3"/>
  <c r="D67" i="3"/>
  <c r="C67" i="3"/>
  <c r="B67" i="3"/>
  <c r="B67" i="5" s="1"/>
  <c r="A67" i="3"/>
  <c r="A67" i="5" s="1"/>
  <c r="E66" i="3"/>
  <c r="D66" i="3"/>
  <c r="C66" i="3"/>
  <c r="B66" i="3"/>
  <c r="B66" i="5" s="1"/>
  <c r="A66" i="3"/>
  <c r="A66" i="5" s="1"/>
  <c r="E65" i="3"/>
  <c r="D65" i="3"/>
  <c r="C65" i="3"/>
  <c r="B65" i="3"/>
  <c r="B65" i="5" s="1"/>
  <c r="A65" i="3"/>
  <c r="A65" i="5" s="1"/>
  <c r="E64" i="3"/>
  <c r="D64" i="3"/>
  <c r="C64" i="3"/>
  <c r="B64" i="3"/>
  <c r="B64" i="5" s="1"/>
  <c r="A64" i="3"/>
  <c r="A64" i="5" s="1"/>
  <c r="E63" i="3"/>
  <c r="D63" i="3"/>
  <c r="C63" i="3"/>
  <c r="B63" i="3"/>
  <c r="B63" i="5" s="1"/>
  <c r="A63" i="3"/>
  <c r="A63" i="5" s="1"/>
  <c r="E62" i="3"/>
  <c r="D62" i="3"/>
  <c r="C62" i="3"/>
  <c r="B62" i="3"/>
  <c r="B62" i="5" s="1"/>
  <c r="A62" i="3"/>
  <c r="A62" i="5" s="1"/>
  <c r="E61" i="3"/>
  <c r="D61" i="3"/>
  <c r="C61" i="3"/>
  <c r="B61" i="3"/>
  <c r="B61" i="5" s="1"/>
  <c r="A61" i="3"/>
  <c r="A61" i="5" s="1"/>
  <c r="E60" i="3"/>
  <c r="D60" i="3"/>
  <c r="C60" i="3"/>
  <c r="B60" i="3"/>
  <c r="B60" i="5" s="1"/>
  <c r="A60" i="3"/>
  <c r="A60" i="5" s="1"/>
  <c r="E59" i="3"/>
  <c r="D59" i="3"/>
  <c r="C59" i="3"/>
  <c r="B59" i="3"/>
  <c r="B59" i="5" s="1"/>
  <c r="BE59" i="5" s="1"/>
  <c r="A59" i="3"/>
  <c r="A59" i="5" s="1"/>
  <c r="E58" i="3"/>
  <c r="D58" i="3"/>
  <c r="C58" i="3"/>
  <c r="B58" i="3"/>
  <c r="B58" i="5" s="1"/>
  <c r="A58" i="3"/>
  <c r="A58" i="5" s="1"/>
  <c r="E57" i="3"/>
  <c r="D57" i="3"/>
  <c r="C57" i="3"/>
  <c r="B57" i="3"/>
  <c r="B57" i="5" s="1"/>
  <c r="A57" i="3"/>
  <c r="A57" i="5" s="1"/>
  <c r="E56" i="3"/>
  <c r="D56" i="3"/>
  <c r="C56" i="3"/>
  <c r="B56" i="3"/>
  <c r="B56" i="5" s="1"/>
  <c r="AY56" i="5" s="1"/>
  <c r="A56" i="3"/>
  <c r="A56" i="5" s="1"/>
  <c r="E55" i="3"/>
  <c r="D55" i="3"/>
  <c r="C55" i="3"/>
  <c r="B55" i="3"/>
  <c r="B55" i="5" s="1"/>
  <c r="A55" i="3"/>
  <c r="A55" i="5" s="1"/>
  <c r="E54" i="3"/>
  <c r="D54" i="3"/>
  <c r="C54" i="3"/>
  <c r="B54" i="3"/>
  <c r="B54" i="5" s="1"/>
  <c r="A54" i="3"/>
  <c r="A54" i="5" s="1"/>
  <c r="E53" i="3"/>
  <c r="D53" i="3"/>
  <c r="C53" i="3"/>
  <c r="B53" i="3"/>
  <c r="B53" i="5" s="1"/>
  <c r="A53" i="3"/>
  <c r="A53" i="5" s="1"/>
  <c r="E52" i="3"/>
  <c r="D52" i="3"/>
  <c r="C52" i="3"/>
  <c r="B52" i="3"/>
  <c r="B52" i="5" s="1"/>
  <c r="A52" i="3"/>
  <c r="A52" i="5" s="1"/>
  <c r="E51" i="3"/>
  <c r="D51" i="3"/>
  <c r="C51" i="3"/>
  <c r="B51" i="3"/>
  <c r="B51" i="5" s="1"/>
  <c r="A51" i="3"/>
  <c r="A51" i="5" s="1"/>
  <c r="E50" i="3"/>
  <c r="D50" i="3"/>
  <c r="C50" i="3"/>
  <c r="B50" i="3"/>
  <c r="B50" i="5" s="1"/>
  <c r="A50" i="3"/>
  <c r="A50" i="5" s="1"/>
  <c r="E49" i="3"/>
  <c r="D49" i="3"/>
  <c r="C49" i="3"/>
  <c r="B49" i="3"/>
  <c r="B49" i="5" s="1"/>
  <c r="A49" i="3"/>
  <c r="A49" i="5" s="1"/>
  <c r="E48" i="3"/>
  <c r="D48" i="3"/>
  <c r="C48" i="3"/>
  <c r="B48" i="3"/>
  <c r="B48" i="5" s="1"/>
  <c r="A48" i="3"/>
  <c r="A48" i="5" s="1"/>
  <c r="E47" i="3"/>
  <c r="D47" i="3"/>
  <c r="C47" i="3"/>
  <c r="B47" i="3"/>
  <c r="B47" i="5" s="1"/>
  <c r="A47" i="3"/>
  <c r="A47" i="5" s="1"/>
  <c r="E46" i="3"/>
  <c r="D46" i="3"/>
  <c r="C46" i="3"/>
  <c r="B46" i="3"/>
  <c r="B46" i="5" s="1"/>
  <c r="A46" i="3"/>
  <c r="A46" i="5" s="1"/>
  <c r="E45" i="3"/>
  <c r="D45" i="3"/>
  <c r="C45" i="3"/>
  <c r="B45" i="3"/>
  <c r="B45" i="5" s="1"/>
  <c r="A45" i="3"/>
  <c r="A45" i="5" s="1"/>
  <c r="E44" i="3"/>
  <c r="D44" i="3"/>
  <c r="C44" i="3"/>
  <c r="B44" i="3"/>
  <c r="B44" i="5" s="1"/>
  <c r="A44" i="3"/>
  <c r="A44" i="5" s="1"/>
  <c r="E43" i="3"/>
  <c r="D43" i="3"/>
  <c r="C43" i="3"/>
  <c r="B43" i="3"/>
  <c r="B43" i="5" s="1"/>
  <c r="A43" i="3"/>
  <c r="A43" i="5" s="1"/>
  <c r="E42" i="3"/>
  <c r="D42" i="3"/>
  <c r="C42" i="3"/>
  <c r="B42" i="3"/>
  <c r="B42" i="5" s="1"/>
  <c r="AU42" i="5" s="1"/>
  <c r="A42" i="3"/>
  <c r="A42" i="5" s="1"/>
  <c r="E41" i="3"/>
  <c r="D41" i="3"/>
  <c r="C41" i="3"/>
  <c r="B41" i="3"/>
  <c r="B41" i="5" s="1"/>
  <c r="A41" i="3"/>
  <c r="A41" i="5" s="1"/>
  <c r="E40" i="3"/>
  <c r="D40" i="3"/>
  <c r="C40" i="3"/>
  <c r="B40" i="3"/>
  <c r="B40" i="5" s="1"/>
  <c r="AW40" i="5" s="1"/>
  <c r="A40" i="3"/>
  <c r="A40" i="5" s="1"/>
  <c r="E39" i="3"/>
  <c r="D39" i="3"/>
  <c r="C39" i="3"/>
  <c r="B39" i="3"/>
  <c r="B39" i="5" s="1"/>
  <c r="BG39" i="5" s="1"/>
  <c r="A39" i="3"/>
  <c r="A39" i="5" s="1"/>
  <c r="E38" i="3"/>
  <c r="D38" i="3"/>
  <c r="C38" i="3"/>
  <c r="B38" i="3"/>
  <c r="B38" i="5" s="1"/>
  <c r="BD38" i="5" s="1"/>
  <c r="A38" i="3"/>
  <c r="A38" i="5" s="1"/>
  <c r="E37" i="3"/>
  <c r="D37" i="3"/>
  <c r="C37" i="3"/>
  <c r="B37" i="3"/>
  <c r="B37" i="5" s="1"/>
  <c r="A37" i="3"/>
  <c r="A37" i="5" s="1"/>
  <c r="E36" i="3"/>
  <c r="D36" i="3"/>
  <c r="C36" i="3"/>
  <c r="B36" i="3"/>
  <c r="B36" i="5" s="1"/>
  <c r="A36" i="3"/>
  <c r="A36" i="5" s="1"/>
  <c r="E35" i="3"/>
  <c r="D35" i="3"/>
  <c r="C35" i="3"/>
  <c r="B35" i="3"/>
  <c r="B35" i="5" s="1"/>
  <c r="BF35" i="5" s="1"/>
  <c r="A35" i="3"/>
  <c r="A35" i="5" s="1"/>
  <c r="E34" i="3"/>
  <c r="D34" i="3"/>
  <c r="C34" i="3"/>
  <c r="B34" i="3"/>
  <c r="B34" i="5" s="1"/>
  <c r="A34" i="3"/>
  <c r="A34" i="5" s="1"/>
  <c r="E33" i="3"/>
  <c r="D33" i="3"/>
  <c r="C33" i="3"/>
  <c r="B33" i="3"/>
  <c r="B33" i="5" s="1"/>
  <c r="A33" i="3"/>
  <c r="A33" i="5" s="1"/>
  <c r="E32" i="3"/>
  <c r="D32" i="3"/>
  <c r="C32" i="3"/>
  <c r="B32" i="3"/>
  <c r="B32" i="5" s="1"/>
  <c r="A32" i="3"/>
  <c r="A32" i="5" s="1"/>
  <c r="E31" i="3"/>
  <c r="D31" i="3"/>
  <c r="C31" i="3"/>
  <c r="B31" i="3"/>
  <c r="B31" i="5" s="1"/>
  <c r="A31" i="3"/>
  <c r="A31" i="5" s="1"/>
  <c r="E30" i="3"/>
  <c r="D30" i="3"/>
  <c r="C30" i="3"/>
  <c r="B30" i="3"/>
  <c r="B30" i="5" s="1"/>
  <c r="AZ30" i="5" s="1"/>
  <c r="A30" i="3"/>
  <c r="A30" i="5" s="1"/>
  <c r="E29" i="3"/>
  <c r="D29" i="3"/>
  <c r="C29" i="3"/>
  <c r="B29" i="3"/>
  <c r="B29" i="5" s="1"/>
  <c r="A29" i="3"/>
  <c r="A29" i="5" s="1"/>
  <c r="E28" i="3"/>
  <c r="D28" i="3"/>
  <c r="C28" i="3"/>
  <c r="B28" i="3"/>
  <c r="B28" i="5" s="1"/>
  <c r="BH28" i="5" s="1"/>
  <c r="A28" i="3"/>
  <c r="A28" i="5" s="1"/>
  <c r="E27" i="3"/>
  <c r="D27" i="3"/>
  <c r="C27" i="3"/>
  <c r="B27" i="3"/>
  <c r="B27" i="5" s="1"/>
  <c r="A27" i="3"/>
  <c r="A27" i="5" s="1"/>
  <c r="E26" i="3"/>
  <c r="D26" i="3"/>
  <c r="C26" i="3"/>
  <c r="B26" i="3"/>
  <c r="B26" i="5" s="1"/>
  <c r="BD26" i="5" s="1"/>
  <c r="A26" i="3"/>
  <c r="A26" i="5" s="1"/>
  <c r="E25" i="3"/>
  <c r="D25" i="3"/>
  <c r="C25" i="3"/>
  <c r="B25" i="3"/>
  <c r="B25" i="5" s="1"/>
  <c r="A25" i="3"/>
  <c r="A25" i="5" s="1"/>
  <c r="E24" i="3"/>
  <c r="D24" i="3"/>
  <c r="C24" i="3"/>
  <c r="B24" i="3"/>
  <c r="B24" i="5" s="1"/>
  <c r="A24" i="3"/>
  <c r="A24" i="5" s="1"/>
  <c r="E23" i="3"/>
  <c r="D23" i="3"/>
  <c r="C23" i="3"/>
  <c r="B23" i="3"/>
  <c r="B23" i="5" s="1"/>
  <c r="A23" i="3"/>
  <c r="A23" i="5" s="1"/>
  <c r="E22" i="3"/>
  <c r="D22" i="3"/>
  <c r="C22" i="3"/>
  <c r="B22" i="3"/>
  <c r="B22" i="5" s="1"/>
  <c r="A22" i="3"/>
  <c r="A22" i="5" s="1"/>
  <c r="E21" i="3"/>
  <c r="D21" i="3"/>
  <c r="C21" i="3"/>
  <c r="B21" i="3"/>
  <c r="B21" i="5" s="1"/>
  <c r="A21" i="3"/>
  <c r="A21" i="5" s="1"/>
  <c r="E20" i="3"/>
  <c r="D20" i="3"/>
  <c r="C20" i="3"/>
  <c r="B20" i="3"/>
  <c r="B20" i="5" s="1"/>
  <c r="A20" i="3"/>
  <c r="A20" i="5" s="1"/>
  <c r="E19" i="3"/>
  <c r="D19" i="3"/>
  <c r="C19" i="3"/>
  <c r="B19" i="3"/>
  <c r="B19" i="5" s="1"/>
  <c r="A19" i="3"/>
  <c r="A19" i="5" s="1"/>
  <c r="E18" i="3"/>
  <c r="D18" i="3"/>
  <c r="C18" i="3"/>
  <c r="B18" i="3"/>
  <c r="B18" i="5" s="1"/>
  <c r="AZ18" i="5" s="1"/>
  <c r="A18" i="3"/>
  <c r="A18" i="5" s="1"/>
  <c r="E17" i="3"/>
  <c r="D17" i="3"/>
  <c r="C17" i="3"/>
  <c r="B17" i="3"/>
  <c r="B17" i="5" s="1"/>
  <c r="A17" i="3"/>
  <c r="A17" i="5" s="1"/>
  <c r="E16" i="3"/>
  <c r="D16" i="3"/>
  <c r="C16" i="3"/>
  <c r="B16" i="3"/>
  <c r="B16" i="5" s="1"/>
  <c r="A16" i="3"/>
  <c r="A16" i="5" s="1"/>
  <c r="E15" i="3"/>
  <c r="D15" i="3"/>
  <c r="C15" i="3"/>
  <c r="B15" i="3"/>
  <c r="B15" i="5" s="1"/>
  <c r="A15" i="3"/>
  <c r="A15" i="5" s="1"/>
  <c r="E14" i="3"/>
  <c r="D14" i="3"/>
  <c r="C14" i="3"/>
  <c r="B14" i="3"/>
  <c r="B14" i="5" s="1"/>
  <c r="A14" i="3"/>
  <c r="A14" i="5" s="1"/>
  <c r="E13" i="3"/>
  <c r="D13" i="3"/>
  <c r="C13" i="3"/>
  <c r="B13" i="3"/>
  <c r="B13" i="5" s="1"/>
  <c r="A13" i="3"/>
  <c r="A13" i="5" s="1"/>
  <c r="E12" i="3"/>
  <c r="D12" i="3"/>
  <c r="C12" i="3"/>
  <c r="B12" i="3"/>
  <c r="B12" i="5" s="1"/>
  <c r="A12" i="3"/>
  <c r="A12" i="5" s="1"/>
  <c r="E11" i="3"/>
  <c r="D11" i="3"/>
  <c r="C11" i="3"/>
  <c r="B11" i="3"/>
  <c r="B11" i="5" s="1"/>
  <c r="A11" i="3"/>
  <c r="A11" i="5" s="1"/>
  <c r="E10" i="3"/>
  <c r="D10" i="3"/>
  <c r="C10" i="3"/>
  <c r="B10" i="3"/>
  <c r="B10" i="5" s="1"/>
  <c r="A10" i="3"/>
  <c r="A10" i="5" s="1"/>
  <c r="E9" i="3"/>
  <c r="D9" i="3"/>
  <c r="C9" i="3"/>
  <c r="B9" i="3"/>
  <c r="B9" i="5" s="1"/>
  <c r="AZ9" i="5" s="1"/>
  <c r="A9" i="3"/>
  <c r="A9" i="5" s="1"/>
  <c r="E8" i="3"/>
  <c r="D8" i="3"/>
  <c r="C8" i="3"/>
  <c r="B8" i="3"/>
  <c r="B8" i="5" s="1"/>
  <c r="A8" i="3"/>
  <c r="A8" i="5" s="1"/>
  <c r="E7" i="3"/>
  <c r="D7" i="3"/>
  <c r="C7" i="3"/>
  <c r="B7" i="3"/>
  <c r="B7" i="5" s="1"/>
  <c r="A7" i="3"/>
  <c r="A7" i="5" s="1"/>
  <c r="E6" i="3"/>
  <c r="D6" i="3"/>
  <c r="C6" i="3"/>
  <c r="B6" i="3"/>
  <c r="B6" i="5" s="1"/>
  <c r="AZ6" i="5" s="1"/>
  <c r="A6" i="3"/>
  <c r="A6" i="5" s="1"/>
  <c r="E5" i="3"/>
  <c r="D5" i="3"/>
  <c r="C5" i="3"/>
  <c r="B5" i="3"/>
  <c r="B5" i="5" s="1"/>
  <c r="A5" i="3"/>
  <c r="A5" i="5" s="1"/>
  <c r="E4" i="3"/>
  <c r="D4" i="3"/>
  <c r="C4" i="3"/>
  <c r="B4" i="3"/>
  <c r="B4" i="5" s="1"/>
  <c r="A4" i="3"/>
  <c r="A4" i="5" s="1"/>
  <c r="E3" i="3"/>
  <c r="D3" i="3"/>
  <c r="C3" i="3"/>
  <c r="B3" i="3"/>
  <c r="B3" i="5" s="1"/>
  <c r="A3" i="3"/>
  <c r="A3" i="5" s="1"/>
  <c r="E2" i="3"/>
  <c r="D2" i="3"/>
  <c r="C2" i="3"/>
  <c r="B2" i="3"/>
  <c r="B2" i="5" s="1"/>
  <c r="A2" i="3"/>
  <c r="A2" i="5" s="1"/>
  <c r="C1" i="3"/>
  <c r="B1" i="3"/>
  <c r="B1" i="5" s="1"/>
  <c r="A1" i="3"/>
  <c r="A1" i="5" s="1"/>
  <c r="Z266" i="2"/>
  <c r="Z265" i="2"/>
  <c r="Z264" i="2"/>
  <c r="Z263" i="2"/>
  <c r="Z262" i="2"/>
  <c r="Z261" i="2"/>
  <c r="Z260" i="2"/>
  <c r="Z259" i="2"/>
  <c r="Z258" i="2"/>
  <c r="Z257" i="2"/>
  <c r="Z256" i="2"/>
  <c r="Z255" i="2"/>
  <c r="Z254" i="2"/>
  <c r="Z253" i="2"/>
  <c r="Z252" i="2"/>
  <c r="Z251" i="2"/>
  <c r="Z250" i="2"/>
  <c r="Z249" i="2"/>
  <c r="Z248" i="2"/>
  <c r="Z247" i="2"/>
  <c r="Z246" i="2"/>
  <c r="Z245" i="2"/>
  <c r="Z244" i="2"/>
  <c r="Z243" i="2"/>
  <c r="Z242" i="2"/>
  <c r="Z241" i="2"/>
  <c r="Z240" i="2"/>
  <c r="Z239" i="2"/>
  <c r="Z238" i="2"/>
  <c r="Z237" i="2"/>
  <c r="Z236" i="2"/>
  <c r="Z235" i="2"/>
  <c r="Z234" i="2"/>
  <c r="Z233" i="2"/>
  <c r="Z232" i="2"/>
  <c r="Z231" i="2"/>
  <c r="T24" i="2"/>
  <c r="T204" i="2"/>
  <c r="R204" i="2"/>
  <c r="T203" i="2"/>
  <c r="Y200" i="2"/>
  <c r="X200" i="2"/>
  <c r="W183" i="2"/>
  <c r="AB183" i="2" s="1"/>
  <c r="T156" i="2"/>
  <c r="X148" i="2"/>
  <c r="W142" i="2"/>
  <c r="AB142" i="2" s="1"/>
  <c r="Y134" i="2"/>
  <c r="Q132" i="2"/>
  <c r="T124" i="2"/>
  <c r="Y118" i="2"/>
  <c r="X118" i="2"/>
  <c r="T84" i="2"/>
  <c r="U77" i="2"/>
  <c r="Z77" i="2" s="1"/>
  <c r="Y75" i="2"/>
  <c r="V65" i="2"/>
  <c r="X63" i="2"/>
  <c r="Y62" i="2"/>
  <c r="V35" i="2"/>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35" i="1"/>
  <c r="W326" i="1"/>
  <c r="N323" i="1"/>
  <c r="N227" i="1"/>
  <c r="O226" i="1"/>
  <c r="Q200" i="1"/>
  <c r="S186" i="1"/>
  <c r="R186" i="1"/>
  <c r="P105" i="1"/>
  <c r="O94" i="1"/>
  <c r="R91" i="1"/>
  <c r="W86" i="1"/>
  <c r="U59" i="1"/>
  <c r="O55" i="1"/>
  <c r="V51" i="1"/>
  <c r="P45" i="1"/>
  <c r="S42" i="1"/>
  <c r="S30" i="1"/>
  <c r="BD89" i="5" l="1"/>
  <c r="BD29" i="5"/>
  <c r="AY41" i="5"/>
  <c r="BE53" i="5"/>
  <c r="BE65" i="5"/>
  <c r="BE77" i="5"/>
  <c r="BE89" i="5"/>
  <c r="BD8" i="5"/>
  <c r="BI38" i="5"/>
  <c r="BH19" i="5"/>
  <c r="BD35" i="5"/>
  <c r="BH10" i="5"/>
  <c r="AV22" i="5"/>
  <c r="BI82" i="5"/>
  <c r="BH106" i="5"/>
  <c r="BG115" i="5"/>
  <c r="AZ3" i="5"/>
  <c r="AZ27" i="5"/>
  <c r="AZ39" i="5"/>
  <c r="BJ51" i="5"/>
  <c r="BG63" i="5"/>
  <c r="AZ75" i="5"/>
  <c r="BA87" i="5"/>
  <c r="AZ111" i="5"/>
  <c r="AU51" i="5"/>
  <c r="BI76" i="5"/>
  <c r="BE86" i="5"/>
  <c r="AV43" i="5"/>
  <c r="AZ36" i="5"/>
  <c r="BA72" i="5"/>
  <c r="BD20" i="5"/>
  <c r="BD32" i="5"/>
  <c r="AY44" i="5"/>
  <c r="AY68" i="5"/>
  <c r="BD80" i="5"/>
  <c r="AY53" i="5"/>
  <c r="BD71" i="5"/>
  <c r="BE62" i="5"/>
  <c r="BH91" i="5"/>
  <c r="BG60" i="5"/>
  <c r="BH13" i="5"/>
  <c r="BH37" i="5"/>
  <c r="AV85" i="5"/>
  <c r="AY59" i="5"/>
  <c r="BL11" i="5"/>
  <c r="BN11" i="5" s="1"/>
  <c r="BK11" i="5"/>
  <c r="BM11" i="5" s="1"/>
  <c r="BC11" i="5"/>
  <c r="BB11" i="5"/>
  <c r="BA11" i="5"/>
  <c r="AZ11" i="5"/>
  <c r="AY11" i="5"/>
  <c r="BJ11" i="5"/>
  <c r="AX11" i="5"/>
  <c r="BI11" i="5"/>
  <c r="AW11" i="5"/>
  <c r="BH11" i="5"/>
  <c r="AV11" i="5"/>
  <c r="BG11" i="5"/>
  <c r="AU11" i="5"/>
  <c r="BF11" i="5"/>
  <c r="BE11" i="5"/>
  <c r="S22" i="2"/>
  <c r="AA22" i="2"/>
  <c r="S94" i="2"/>
  <c r="AA94" i="2"/>
  <c r="S58" i="2"/>
  <c r="AA58" i="2"/>
  <c r="BL21" i="5"/>
  <c r="BN21" i="5" s="1"/>
  <c r="BK21" i="5"/>
  <c r="BM21" i="5" s="1"/>
  <c r="AY21" i="5"/>
  <c r="BJ21" i="5"/>
  <c r="AX21" i="5"/>
  <c r="BI21" i="5"/>
  <c r="AW21" i="5"/>
  <c r="BH21" i="5"/>
  <c r="AV21" i="5"/>
  <c r="BG21" i="5"/>
  <c r="AU21" i="5"/>
  <c r="BF21" i="5"/>
  <c r="BE21" i="5"/>
  <c r="BD21" i="5"/>
  <c r="BC21" i="5"/>
  <c r="BB21" i="5"/>
  <c r="BA21" i="5"/>
  <c r="BL45" i="5"/>
  <c r="BN45" i="5" s="1"/>
  <c r="BK45" i="5"/>
  <c r="BM45" i="5" s="1"/>
  <c r="AY45" i="5"/>
  <c r="BI45" i="5"/>
  <c r="AW45" i="5"/>
  <c r="BH45" i="5"/>
  <c r="AV45" i="5"/>
  <c r="BF45" i="5"/>
  <c r="BE45" i="5"/>
  <c r="BD45" i="5"/>
  <c r="BC45" i="5"/>
  <c r="BB45" i="5"/>
  <c r="BJ45" i="5"/>
  <c r="BG45" i="5"/>
  <c r="BA45" i="5"/>
  <c r="AZ45" i="5"/>
  <c r="AX45" i="5"/>
  <c r="AU45" i="5"/>
  <c r="BL57" i="5"/>
  <c r="BN57" i="5" s="1"/>
  <c r="BK57" i="5"/>
  <c r="BM57" i="5" s="1"/>
  <c r="AY57" i="5"/>
  <c r="BJ57" i="5"/>
  <c r="AX57" i="5"/>
  <c r="BI57" i="5"/>
  <c r="AW57" i="5"/>
  <c r="BH57" i="5"/>
  <c r="AV57" i="5"/>
  <c r="BF57" i="5"/>
  <c r="BE57" i="5"/>
  <c r="BD57" i="5"/>
  <c r="BC57" i="5"/>
  <c r="BB57" i="5"/>
  <c r="BG57" i="5"/>
  <c r="BA57" i="5"/>
  <c r="AZ57" i="5"/>
  <c r="AU57" i="5"/>
  <c r="BL69" i="5"/>
  <c r="BN69" i="5" s="1"/>
  <c r="BK69" i="5"/>
  <c r="BM69" i="5" s="1"/>
  <c r="AY69" i="5"/>
  <c r="BJ69" i="5"/>
  <c r="AX69" i="5"/>
  <c r="BI69" i="5"/>
  <c r="AW69" i="5"/>
  <c r="BH69" i="5"/>
  <c r="AV69" i="5"/>
  <c r="BF69" i="5"/>
  <c r="BE69" i="5"/>
  <c r="BD69" i="5"/>
  <c r="BC69" i="5"/>
  <c r="BB69" i="5"/>
  <c r="BG69" i="5"/>
  <c r="BA69" i="5"/>
  <c r="AZ69" i="5"/>
  <c r="AU69" i="5"/>
  <c r="BL81" i="5"/>
  <c r="BN81" i="5" s="1"/>
  <c r="BK81" i="5"/>
  <c r="BM81" i="5" s="1"/>
  <c r="AY81" i="5"/>
  <c r="BJ81" i="5"/>
  <c r="AX81" i="5"/>
  <c r="BI81" i="5"/>
  <c r="AW81" i="5"/>
  <c r="BH81" i="5"/>
  <c r="AV81" i="5"/>
  <c r="BG81" i="5"/>
  <c r="AU81" i="5"/>
  <c r="BF81" i="5"/>
  <c r="BE81" i="5"/>
  <c r="BD81" i="5"/>
  <c r="BC81" i="5"/>
  <c r="BB81" i="5"/>
  <c r="BA81" i="5"/>
  <c r="AZ81" i="5"/>
  <c r="BL93" i="5"/>
  <c r="BN93" i="5" s="1"/>
  <c r="BK93" i="5"/>
  <c r="BM93" i="5" s="1"/>
  <c r="BJ93" i="5"/>
  <c r="AX93" i="5"/>
  <c r="BI93" i="5"/>
  <c r="AW93" i="5"/>
  <c r="BH93" i="5"/>
  <c r="AV93" i="5"/>
  <c r="BG93" i="5"/>
  <c r="AU93" i="5"/>
  <c r="BF93" i="5"/>
  <c r="BE93" i="5"/>
  <c r="BD93" i="5"/>
  <c r="BC93" i="5"/>
  <c r="BB93" i="5"/>
  <c r="BA93" i="5"/>
  <c r="AZ93" i="5"/>
  <c r="AY93" i="5"/>
  <c r="BL105" i="5"/>
  <c r="BN105" i="5" s="1"/>
  <c r="BK105" i="5"/>
  <c r="BM105" i="5" s="1"/>
  <c r="BJ105" i="5"/>
  <c r="AX105" i="5"/>
  <c r="BI105" i="5"/>
  <c r="AW105" i="5"/>
  <c r="BH105" i="5"/>
  <c r="AV105" i="5"/>
  <c r="BG105" i="5"/>
  <c r="AU105" i="5"/>
  <c r="BF105" i="5"/>
  <c r="BE105" i="5"/>
  <c r="BD105" i="5"/>
  <c r="BC105" i="5"/>
  <c r="BB105" i="5"/>
  <c r="BA105" i="5"/>
  <c r="AZ105" i="5"/>
  <c r="AY105" i="5"/>
  <c r="BL117" i="5"/>
  <c r="BN117" i="5" s="1"/>
  <c r="BK117" i="5"/>
  <c r="BM117" i="5" s="1"/>
  <c r="BJ117" i="5"/>
  <c r="AX117" i="5"/>
  <c r="BI117" i="5"/>
  <c r="AW117" i="5"/>
  <c r="BH117" i="5"/>
  <c r="AV117" i="5"/>
  <c r="BG117" i="5"/>
  <c r="AU117" i="5"/>
  <c r="BF117" i="5"/>
  <c r="BE117" i="5"/>
  <c r="BD117" i="5"/>
  <c r="BC117" i="5"/>
  <c r="BB117" i="5"/>
  <c r="BA117" i="5"/>
  <c r="AZ117" i="5"/>
  <c r="AY117" i="5"/>
  <c r="BL129" i="5"/>
  <c r="BN129" i="5" s="1"/>
  <c r="BK129" i="5"/>
  <c r="BM129" i="5" s="1"/>
  <c r="BJ129" i="5"/>
  <c r="AX129" i="5"/>
  <c r="BI129" i="5"/>
  <c r="AW129" i="5"/>
  <c r="BH129" i="5"/>
  <c r="AV129" i="5"/>
  <c r="BG129" i="5"/>
  <c r="AU129" i="5"/>
  <c r="BF129" i="5"/>
  <c r="BE129" i="5"/>
  <c r="BD129" i="5"/>
  <c r="BC129" i="5"/>
  <c r="BB129" i="5"/>
  <c r="BA129" i="5"/>
  <c r="AZ129" i="5"/>
  <c r="BL141" i="5"/>
  <c r="BN141" i="5" s="1"/>
  <c r="BK141" i="5"/>
  <c r="BM141" i="5" s="1"/>
  <c r="BC141" i="5"/>
  <c r="BI141" i="5"/>
  <c r="AX141" i="5"/>
  <c r="AW141" i="5"/>
  <c r="BJ141" i="5"/>
  <c r="AV141" i="5"/>
  <c r="BH141" i="5"/>
  <c r="AU141" i="5"/>
  <c r="BG141" i="5"/>
  <c r="BF141" i="5"/>
  <c r="BE141" i="5"/>
  <c r="BD141" i="5"/>
  <c r="BB141" i="5"/>
  <c r="BA141" i="5"/>
  <c r="AZ141" i="5"/>
  <c r="AY141" i="5"/>
  <c r="BL153" i="5"/>
  <c r="BN153" i="5" s="1"/>
  <c r="BK153" i="5"/>
  <c r="BM153" i="5" s="1"/>
  <c r="BC153" i="5"/>
  <c r="BB153" i="5"/>
  <c r="BA153" i="5"/>
  <c r="AZ153" i="5"/>
  <c r="AY153" i="5"/>
  <c r="BJ153" i="5"/>
  <c r="AX153" i="5"/>
  <c r="BI153" i="5"/>
  <c r="AW153" i="5"/>
  <c r="BH153" i="5"/>
  <c r="AV153" i="5"/>
  <c r="BG153" i="5"/>
  <c r="AU153" i="5"/>
  <c r="BF153" i="5"/>
  <c r="BE153" i="5"/>
  <c r="BD153" i="5"/>
  <c r="BL165" i="5"/>
  <c r="BN165" i="5" s="1"/>
  <c r="BK165" i="5"/>
  <c r="BM165" i="5" s="1"/>
  <c r="BC165" i="5"/>
  <c r="BB165" i="5"/>
  <c r="BA165" i="5"/>
  <c r="AZ165" i="5"/>
  <c r="AY165" i="5"/>
  <c r="BJ165" i="5"/>
  <c r="AX165" i="5"/>
  <c r="BI165" i="5"/>
  <c r="AW165" i="5"/>
  <c r="BH165" i="5"/>
  <c r="AV165" i="5"/>
  <c r="BG165" i="5"/>
  <c r="AU165" i="5"/>
  <c r="BF165" i="5"/>
  <c r="BE165" i="5"/>
  <c r="BD165" i="5"/>
  <c r="BL177" i="5"/>
  <c r="BN177" i="5" s="1"/>
  <c r="BK177" i="5"/>
  <c r="BM177" i="5" s="1"/>
  <c r="BC177" i="5"/>
  <c r="BB177" i="5"/>
  <c r="BA177" i="5"/>
  <c r="AZ177" i="5"/>
  <c r="AY177" i="5"/>
  <c r="BJ177" i="5"/>
  <c r="AX177" i="5"/>
  <c r="BI177" i="5"/>
  <c r="AW177" i="5"/>
  <c r="BH177" i="5"/>
  <c r="AV177" i="5"/>
  <c r="BG177" i="5"/>
  <c r="AU177" i="5"/>
  <c r="BF177" i="5"/>
  <c r="BE177" i="5"/>
  <c r="BD177" i="5"/>
  <c r="BL189" i="5"/>
  <c r="BN189" i="5" s="1"/>
  <c r="BK189" i="5"/>
  <c r="BM189" i="5" s="1"/>
  <c r="AY189" i="5"/>
  <c r="BF189" i="5"/>
  <c r="BD189" i="5"/>
  <c r="BC189" i="5"/>
  <c r="BB189" i="5"/>
  <c r="BA189" i="5"/>
  <c r="AZ189" i="5"/>
  <c r="AX189" i="5"/>
  <c r="AW189" i="5"/>
  <c r="BJ189" i="5"/>
  <c r="AV189" i="5"/>
  <c r="BI189" i="5"/>
  <c r="AU189" i="5"/>
  <c r="BH189" i="5"/>
  <c r="BG189" i="5"/>
  <c r="BE189" i="5"/>
  <c r="BL201" i="5"/>
  <c r="BN201" i="5" s="1"/>
  <c r="BA201" i="5"/>
  <c r="AZ201" i="5"/>
  <c r="AY201" i="5"/>
  <c r="BK201" i="5"/>
  <c r="BM201" i="5" s="1"/>
  <c r="BI201" i="5"/>
  <c r="AW201" i="5"/>
  <c r="BG201" i="5"/>
  <c r="AU201" i="5"/>
  <c r="BF201" i="5"/>
  <c r="BE201" i="5"/>
  <c r="BD201" i="5"/>
  <c r="BH201" i="5"/>
  <c r="BC201" i="5"/>
  <c r="BB201" i="5"/>
  <c r="AX201" i="5"/>
  <c r="AV201" i="5"/>
  <c r="BJ201" i="5"/>
  <c r="BL213" i="5"/>
  <c r="BN213" i="5" s="1"/>
  <c r="BA213" i="5"/>
  <c r="AZ213" i="5"/>
  <c r="AY213" i="5"/>
  <c r="BI213" i="5"/>
  <c r="AW213" i="5"/>
  <c r="BK213" i="5"/>
  <c r="BM213" i="5" s="1"/>
  <c r="BG213" i="5"/>
  <c r="AU213" i="5"/>
  <c r="BF213" i="5"/>
  <c r="BE213" i="5"/>
  <c r="BD213" i="5"/>
  <c r="AV213" i="5"/>
  <c r="BJ213" i="5"/>
  <c r="BH213" i="5"/>
  <c r="BC213" i="5"/>
  <c r="BB213" i="5"/>
  <c r="AX213" i="5"/>
  <c r="AZ225" i="5"/>
  <c r="AY225" i="5"/>
  <c r="BL225" i="5"/>
  <c r="BN225" i="5" s="1"/>
  <c r="BJ225" i="5"/>
  <c r="AX225" i="5"/>
  <c r="BB225" i="5"/>
  <c r="BF225" i="5"/>
  <c r="BE225" i="5"/>
  <c r="BD225" i="5"/>
  <c r="BA225" i="5"/>
  <c r="AW225" i="5"/>
  <c r="AV225" i="5"/>
  <c r="AU225" i="5"/>
  <c r="BK225" i="5"/>
  <c r="BM225" i="5" s="1"/>
  <c r="BI225" i="5"/>
  <c r="BH225" i="5"/>
  <c r="BG225" i="5"/>
  <c r="BC225" i="5"/>
  <c r="AV10" i="5"/>
  <c r="AV19" i="5"/>
  <c r="AV28" i="5"/>
  <c r="AV37" i="5"/>
  <c r="BL4" i="5"/>
  <c r="BN4" i="5" s="1"/>
  <c r="BK4" i="5"/>
  <c r="BM4" i="5" s="1"/>
  <c r="BG4" i="5"/>
  <c r="AU4" i="5"/>
  <c r="BF4" i="5"/>
  <c r="BE4" i="5"/>
  <c r="BD4" i="5"/>
  <c r="BC4" i="5"/>
  <c r="BB4" i="5"/>
  <c r="BA4" i="5"/>
  <c r="AZ4" i="5"/>
  <c r="AY4" i="5"/>
  <c r="BJ4" i="5"/>
  <c r="AX4" i="5"/>
  <c r="BI4" i="5"/>
  <c r="AW4" i="5"/>
  <c r="BL9" i="5"/>
  <c r="BN9" i="5" s="1"/>
  <c r="BK9" i="5"/>
  <c r="BM9" i="5" s="1"/>
  <c r="AY9" i="5"/>
  <c r="BJ9" i="5"/>
  <c r="AX9" i="5"/>
  <c r="BI9" i="5"/>
  <c r="AW9" i="5"/>
  <c r="BH9" i="5"/>
  <c r="AV9" i="5"/>
  <c r="BG9" i="5"/>
  <c r="AU9" i="5"/>
  <c r="BF9" i="5"/>
  <c r="BE9" i="5"/>
  <c r="BD9" i="5"/>
  <c r="BC9" i="5"/>
  <c r="BB9" i="5"/>
  <c r="BA9" i="5"/>
  <c r="BL33" i="5"/>
  <c r="BN33" i="5" s="1"/>
  <c r="BK33" i="5"/>
  <c r="BM33" i="5" s="1"/>
  <c r="AY33" i="5"/>
  <c r="BJ33" i="5"/>
  <c r="AX33" i="5"/>
  <c r="BI33" i="5"/>
  <c r="AW33" i="5"/>
  <c r="BH33" i="5"/>
  <c r="AV33" i="5"/>
  <c r="BG33" i="5"/>
  <c r="AU33" i="5"/>
  <c r="BF33" i="5"/>
  <c r="BE33" i="5"/>
  <c r="BD33" i="5"/>
  <c r="BC33" i="5"/>
  <c r="BB33" i="5"/>
  <c r="BA33" i="5"/>
  <c r="BK2" i="5"/>
  <c r="BM2" i="5" s="1"/>
  <c r="BL2" i="5"/>
  <c r="BN2" i="5" s="1"/>
  <c r="BC2" i="5"/>
  <c r="BB2" i="5"/>
  <c r="BA2" i="5"/>
  <c r="AZ2" i="5"/>
  <c r="AY2" i="5"/>
  <c r="BJ2" i="5"/>
  <c r="AX2" i="5"/>
  <c r="BI2" i="5"/>
  <c r="AW2" i="5"/>
  <c r="BH2" i="5"/>
  <c r="AV2" i="5"/>
  <c r="BG2" i="5"/>
  <c r="AU2" i="5"/>
  <c r="BF2" i="5"/>
  <c r="BE2" i="5"/>
  <c r="BL14" i="5"/>
  <c r="BN14" i="5" s="1"/>
  <c r="BK14" i="5"/>
  <c r="BM14" i="5" s="1"/>
  <c r="BC14" i="5"/>
  <c r="BB14" i="5"/>
  <c r="BA14" i="5"/>
  <c r="AZ14" i="5"/>
  <c r="AY14" i="5"/>
  <c r="BJ14" i="5"/>
  <c r="AX14" i="5"/>
  <c r="BI14" i="5"/>
  <c r="AW14" i="5"/>
  <c r="BH14" i="5"/>
  <c r="AV14" i="5"/>
  <c r="BG14" i="5"/>
  <c r="AU14" i="5"/>
  <c r="BF14" i="5"/>
  <c r="BE14" i="5"/>
  <c r="BK26" i="5"/>
  <c r="BM26" i="5" s="1"/>
  <c r="BL26" i="5"/>
  <c r="BN26" i="5" s="1"/>
  <c r="BC26" i="5"/>
  <c r="BB26" i="5"/>
  <c r="BA26" i="5"/>
  <c r="AZ26" i="5"/>
  <c r="AY26" i="5"/>
  <c r="BJ26" i="5"/>
  <c r="AX26" i="5"/>
  <c r="BI26" i="5"/>
  <c r="AW26" i="5"/>
  <c r="BH26" i="5"/>
  <c r="AV26" i="5"/>
  <c r="BG26" i="5"/>
  <c r="AU26" i="5"/>
  <c r="BF26" i="5"/>
  <c r="BE26" i="5"/>
  <c r="BL28" i="5"/>
  <c r="BN28" i="5" s="1"/>
  <c r="BK28" i="5"/>
  <c r="BM28" i="5" s="1"/>
  <c r="BG28" i="5"/>
  <c r="AU28" i="5"/>
  <c r="BF28" i="5"/>
  <c r="BE28" i="5"/>
  <c r="BD28" i="5"/>
  <c r="BC28" i="5"/>
  <c r="BB28" i="5"/>
  <c r="BA28" i="5"/>
  <c r="AZ28" i="5"/>
  <c r="AY28" i="5"/>
  <c r="BJ28" i="5"/>
  <c r="AX28" i="5"/>
  <c r="BI28" i="5"/>
  <c r="AW28" i="5"/>
  <c r="BL31" i="5"/>
  <c r="BN31" i="5" s="1"/>
  <c r="BK31" i="5"/>
  <c r="BM31" i="5" s="1"/>
  <c r="BG31" i="5"/>
  <c r="AU31" i="5"/>
  <c r="BF31" i="5"/>
  <c r="BE31" i="5"/>
  <c r="BD31" i="5"/>
  <c r="BC31" i="5"/>
  <c r="BB31" i="5"/>
  <c r="BA31" i="5"/>
  <c r="AZ31" i="5"/>
  <c r="AY31" i="5"/>
  <c r="BJ31" i="5"/>
  <c r="AX31" i="5"/>
  <c r="BI31" i="5"/>
  <c r="AW31" i="5"/>
  <c r="BD2" i="5"/>
  <c r="BD11" i="5"/>
  <c r="BL7" i="5"/>
  <c r="BN7" i="5" s="1"/>
  <c r="BK7" i="5"/>
  <c r="BM7" i="5" s="1"/>
  <c r="BG7" i="5"/>
  <c r="AU7" i="5"/>
  <c r="BF7" i="5"/>
  <c r="BE7" i="5"/>
  <c r="BD7" i="5"/>
  <c r="BC7" i="5"/>
  <c r="BB7" i="5"/>
  <c r="BA7" i="5"/>
  <c r="AZ7" i="5"/>
  <c r="AY7" i="5"/>
  <c r="BJ7" i="5"/>
  <c r="AX7" i="5"/>
  <c r="BI7" i="5"/>
  <c r="AW7" i="5"/>
  <c r="BL12" i="5"/>
  <c r="BN12" i="5" s="1"/>
  <c r="BK12" i="5"/>
  <c r="BM12" i="5" s="1"/>
  <c r="AY12" i="5"/>
  <c r="BJ12" i="5"/>
  <c r="AX12" i="5"/>
  <c r="BI12" i="5"/>
  <c r="AW12" i="5"/>
  <c r="BH12" i="5"/>
  <c r="AV12" i="5"/>
  <c r="BG12" i="5"/>
  <c r="AU12" i="5"/>
  <c r="BF12" i="5"/>
  <c r="BE12" i="5"/>
  <c r="BD12" i="5"/>
  <c r="BC12" i="5"/>
  <c r="BB12" i="5"/>
  <c r="BA12" i="5"/>
  <c r="BK24" i="5"/>
  <c r="BM24" i="5" s="1"/>
  <c r="BL24" i="5"/>
  <c r="BN24" i="5" s="1"/>
  <c r="AY24" i="5"/>
  <c r="BJ24" i="5"/>
  <c r="AX24" i="5"/>
  <c r="BI24" i="5"/>
  <c r="AW24" i="5"/>
  <c r="BH24" i="5"/>
  <c r="AV24" i="5"/>
  <c r="BG24" i="5"/>
  <c r="AU24" i="5"/>
  <c r="BF24" i="5"/>
  <c r="BE24" i="5"/>
  <c r="BD24" i="5"/>
  <c r="BC24" i="5"/>
  <c r="BB24" i="5"/>
  <c r="BA24" i="5"/>
  <c r="BL36" i="5"/>
  <c r="BN36" i="5" s="1"/>
  <c r="BK36" i="5"/>
  <c r="BM36" i="5" s="1"/>
  <c r="AY36" i="5"/>
  <c r="BJ36" i="5"/>
  <c r="AX36" i="5"/>
  <c r="BI36" i="5"/>
  <c r="AW36" i="5"/>
  <c r="BH36" i="5"/>
  <c r="AV36" i="5"/>
  <c r="BG36" i="5"/>
  <c r="AU36" i="5"/>
  <c r="BF36" i="5"/>
  <c r="BE36" i="5"/>
  <c r="BD36" i="5"/>
  <c r="BC36" i="5"/>
  <c r="BB36" i="5"/>
  <c r="BA36" i="5"/>
  <c r="BK48" i="5"/>
  <c r="BM48" i="5" s="1"/>
  <c r="BL48" i="5"/>
  <c r="BN48" i="5" s="1"/>
  <c r="AY48" i="5"/>
  <c r="BI48" i="5"/>
  <c r="AW48" i="5"/>
  <c r="BH48" i="5"/>
  <c r="AV48" i="5"/>
  <c r="BF48" i="5"/>
  <c r="BE48" i="5"/>
  <c r="BD48" i="5"/>
  <c r="BC48" i="5"/>
  <c r="BB48" i="5"/>
  <c r="BA48" i="5"/>
  <c r="AZ48" i="5"/>
  <c r="AX48" i="5"/>
  <c r="AU48" i="5"/>
  <c r="BJ48" i="5"/>
  <c r="AZ12" i="5"/>
  <c r="AZ21" i="5"/>
  <c r="BL23" i="5"/>
  <c r="BN23" i="5" s="1"/>
  <c r="BK23" i="5"/>
  <c r="BM23" i="5" s="1"/>
  <c r="BC23" i="5"/>
  <c r="BB23" i="5"/>
  <c r="BA23" i="5"/>
  <c r="AZ23" i="5"/>
  <c r="AY23" i="5"/>
  <c r="BJ23" i="5"/>
  <c r="AX23" i="5"/>
  <c r="BI23" i="5"/>
  <c r="AW23" i="5"/>
  <c r="BH23" i="5"/>
  <c r="AV23" i="5"/>
  <c r="BG23" i="5"/>
  <c r="AU23" i="5"/>
  <c r="BF23" i="5"/>
  <c r="BE23" i="5"/>
  <c r="BL19" i="5"/>
  <c r="BN19" i="5" s="1"/>
  <c r="BK19" i="5"/>
  <c r="BM19" i="5" s="1"/>
  <c r="BG19" i="5"/>
  <c r="AU19" i="5"/>
  <c r="BF19" i="5"/>
  <c r="BE19" i="5"/>
  <c r="BD19" i="5"/>
  <c r="BC19" i="5"/>
  <c r="BB19" i="5"/>
  <c r="BA19" i="5"/>
  <c r="AZ19" i="5"/>
  <c r="AY19" i="5"/>
  <c r="BJ19" i="5"/>
  <c r="AX19" i="5"/>
  <c r="BI19" i="5"/>
  <c r="AW19" i="5"/>
  <c r="BL5" i="5"/>
  <c r="BN5" i="5" s="1"/>
  <c r="BK5" i="5"/>
  <c r="BM5" i="5" s="1"/>
  <c r="BC5" i="5"/>
  <c r="BB5" i="5"/>
  <c r="BA5" i="5"/>
  <c r="AZ5" i="5"/>
  <c r="AY5" i="5"/>
  <c r="BJ5" i="5"/>
  <c r="AX5" i="5"/>
  <c r="BI5" i="5"/>
  <c r="AW5" i="5"/>
  <c r="BH5" i="5"/>
  <c r="AV5" i="5"/>
  <c r="BG5" i="5"/>
  <c r="AU5" i="5"/>
  <c r="BF5" i="5"/>
  <c r="BE5" i="5"/>
  <c r="BL17" i="5"/>
  <c r="BN17" i="5" s="1"/>
  <c r="BK17" i="5"/>
  <c r="BM17" i="5" s="1"/>
  <c r="BC17" i="5"/>
  <c r="BB17" i="5"/>
  <c r="BA17" i="5"/>
  <c r="AZ17" i="5"/>
  <c r="AY17" i="5"/>
  <c r="BJ17" i="5"/>
  <c r="AX17" i="5"/>
  <c r="BI17" i="5"/>
  <c r="AW17" i="5"/>
  <c r="BH17" i="5"/>
  <c r="AV17" i="5"/>
  <c r="BG17" i="5"/>
  <c r="AU17" i="5"/>
  <c r="BF17" i="5"/>
  <c r="BE17" i="5"/>
  <c r="BL29" i="5"/>
  <c r="BN29" i="5" s="1"/>
  <c r="BK29" i="5"/>
  <c r="BM29" i="5" s="1"/>
  <c r="BC29" i="5"/>
  <c r="BB29" i="5"/>
  <c r="BA29" i="5"/>
  <c r="AZ29" i="5"/>
  <c r="AY29" i="5"/>
  <c r="BJ29" i="5"/>
  <c r="AX29" i="5"/>
  <c r="BI29" i="5"/>
  <c r="AW29" i="5"/>
  <c r="BH29" i="5"/>
  <c r="AV29" i="5"/>
  <c r="BG29" i="5"/>
  <c r="AU29" i="5"/>
  <c r="BF29" i="5"/>
  <c r="BE29" i="5"/>
  <c r="AV4" i="5"/>
  <c r="AV13" i="5"/>
  <c r="AV31" i="5"/>
  <c r="BL16" i="5"/>
  <c r="BN16" i="5" s="1"/>
  <c r="BK16" i="5"/>
  <c r="BM16" i="5" s="1"/>
  <c r="BG16" i="5"/>
  <c r="AU16" i="5"/>
  <c r="BF16" i="5"/>
  <c r="BE16" i="5"/>
  <c r="BD16" i="5"/>
  <c r="BC16" i="5"/>
  <c r="BB16" i="5"/>
  <c r="BA16" i="5"/>
  <c r="AZ16" i="5"/>
  <c r="AY16" i="5"/>
  <c r="BJ16" i="5"/>
  <c r="AX16" i="5"/>
  <c r="BI16" i="5"/>
  <c r="AW16" i="5"/>
  <c r="BL10" i="5"/>
  <c r="BN10" i="5" s="1"/>
  <c r="BK10" i="5"/>
  <c r="BM10" i="5" s="1"/>
  <c r="BG10" i="5"/>
  <c r="AU10" i="5"/>
  <c r="BF10" i="5"/>
  <c r="BE10" i="5"/>
  <c r="BD10" i="5"/>
  <c r="BC10" i="5"/>
  <c r="BB10" i="5"/>
  <c r="BA10" i="5"/>
  <c r="AZ10" i="5"/>
  <c r="AY10" i="5"/>
  <c r="BJ10" i="5"/>
  <c r="AX10" i="5"/>
  <c r="BI10" i="5"/>
  <c r="AW10" i="5"/>
  <c r="BL22" i="5"/>
  <c r="BN22" i="5" s="1"/>
  <c r="BK22" i="5"/>
  <c r="BM22" i="5" s="1"/>
  <c r="BG22" i="5"/>
  <c r="AU22" i="5"/>
  <c r="BF22" i="5"/>
  <c r="BE22" i="5"/>
  <c r="BD22" i="5"/>
  <c r="BC22" i="5"/>
  <c r="BB22" i="5"/>
  <c r="BA22" i="5"/>
  <c r="AZ22" i="5"/>
  <c r="AY22" i="5"/>
  <c r="BJ22" i="5"/>
  <c r="AX22" i="5"/>
  <c r="BI22" i="5"/>
  <c r="AW22" i="5"/>
  <c r="BL34" i="5"/>
  <c r="BN34" i="5" s="1"/>
  <c r="BK34" i="5"/>
  <c r="BM34" i="5" s="1"/>
  <c r="BG34" i="5"/>
  <c r="AU34" i="5"/>
  <c r="BF34" i="5"/>
  <c r="BE34" i="5"/>
  <c r="BD34" i="5"/>
  <c r="BC34" i="5"/>
  <c r="BB34" i="5"/>
  <c r="BA34" i="5"/>
  <c r="AZ34" i="5"/>
  <c r="AY34" i="5"/>
  <c r="BJ34" i="5"/>
  <c r="AX34" i="5"/>
  <c r="BI34" i="5"/>
  <c r="AW34" i="5"/>
  <c r="BL46" i="5"/>
  <c r="BN46" i="5" s="1"/>
  <c r="BK46" i="5"/>
  <c r="BM46" i="5" s="1"/>
  <c r="BG46" i="5"/>
  <c r="AU46" i="5"/>
  <c r="BE46" i="5"/>
  <c r="BD46" i="5"/>
  <c r="BB46" i="5"/>
  <c r="BA46" i="5"/>
  <c r="AZ46" i="5"/>
  <c r="AY46" i="5"/>
  <c r="BJ46" i="5"/>
  <c r="AX46" i="5"/>
  <c r="AW46" i="5"/>
  <c r="AV46" i="5"/>
  <c r="BI46" i="5"/>
  <c r="BH46" i="5"/>
  <c r="BF46" i="5"/>
  <c r="BL58" i="5"/>
  <c r="BN58" i="5" s="1"/>
  <c r="BK58" i="5"/>
  <c r="BM58" i="5" s="1"/>
  <c r="BG58" i="5"/>
  <c r="AU58" i="5"/>
  <c r="BF58" i="5"/>
  <c r="BE58" i="5"/>
  <c r="BD58" i="5"/>
  <c r="BB58" i="5"/>
  <c r="BA58" i="5"/>
  <c r="AZ58" i="5"/>
  <c r="AY58" i="5"/>
  <c r="BJ58" i="5"/>
  <c r="AX58" i="5"/>
  <c r="BI58" i="5"/>
  <c r="BH58" i="5"/>
  <c r="BC58" i="5"/>
  <c r="AW58" i="5"/>
  <c r="AV58" i="5"/>
  <c r="BL70" i="5"/>
  <c r="BN70" i="5" s="1"/>
  <c r="BK70" i="5"/>
  <c r="BM70" i="5" s="1"/>
  <c r="BG70" i="5"/>
  <c r="AU70" i="5"/>
  <c r="BF70" i="5"/>
  <c r="BE70" i="5"/>
  <c r="BD70" i="5"/>
  <c r="BB70" i="5"/>
  <c r="BA70" i="5"/>
  <c r="AZ70" i="5"/>
  <c r="AY70" i="5"/>
  <c r="BJ70" i="5"/>
  <c r="AX70" i="5"/>
  <c r="BI70" i="5"/>
  <c r="BH70" i="5"/>
  <c r="BC70" i="5"/>
  <c r="AW70" i="5"/>
  <c r="AV70" i="5"/>
  <c r="BH4" i="5"/>
  <c r="BH22" i="5"/>
  <c r="BH31" i="5"/>
  <c r="BD5" i="5"/>
  <c r="BD14" i="5"/>
  <c r="BD23" i="5"/>
  <c r="BC46" i="5"/>
  <c r="BL15" i="5"/>
  <c r="BN15" i="5" s="1"/>
  <c r="BK15" i="5"/>
  <c r="BM15" i="5" s="1"/>
  <c r="AY15" i="5"/>
  <c r="BJ15" i="5"/>
  <c r="AX15" i="5"/>
  <c r="BI15" i="5"/>
  <c r="AW15" i="5"/>
  <c r="BH15" i="5"/>
  <c r="AV15" i="5"/>
  <c r="BG15" i="5"/>
  <c r="AU15" i="5"/>
  <c r="BF15" i="5"/>
  <c r="BE15" i="5"/>
  <c r="BD15" i="5"/>
  <c r="BC15" i="5"/>
  <c r="BB15" i="5"/>
  <c r="BA15" i="5"/>
  <c r="BL27" i="5"/>
  <c r="BN27" i="5" s="1"/>
  <c r="BK27" i="5"/>
  <c r="BM27" i="5" s="1"/>
  <c r="AY27" i="5"/>
  <c r="BJ27" i="5"/>
  <c r="AX27" i="5"/>
  <c r="BI27" i="5"/>
  <c r="AW27" i="5"/>
  <c r="BH27" i="5"/>
  <c r="AV27" i="5"/>
  <c r="BG27" i="5"/>
  <c r="AU27" i="5"/>
  <c r="BF27" i="5"/>
  <c r="BE27" i="5"/>
  <c r="BD27" i="5"/>
  <c r="BC27" i="5"/>
  <c r="BB27" i="5"/>
  <c r="BA27" i="5"/>
  <c r="BL8" i="5"/>
  <c r="BN8" i="5" s="1"/>
  <c r="BK8" i="5"/>
  <c r="BM8" i="5" s="1"/>
  <c r="BC8" i="5"/>
  <c r="BB8" i="5"/>
  <c r="BA8" i="5"/>
  <c r="AZ8" i="5"/>
  <c r="AY8" i="5"/>
  <c r="BJ8" i="5"/>
  <c r="AX8" i="5"/>
  <c r="BI8" i="5"/>
  <c r="AW8" i="5"/>
  <c r="BH8" i="5"/>
  <c r="AV8" i="5"/>
  <c r="BG8" i="5"/>
  <c r="AU8" i="5"/>
  <c r="BF8" i="5"/>
  <c r="BE8" i="5"/>
  <c r="BL104" i="5"/>
  <c r="BN104" i="5" s="1"/>
  <c r="BK104" i="5"/>
  <c r="BM104" i="5" s="1"/>
  <c r="BB104" i="5"/>
  <c r="BA104" i="5"/>
  <c r="AZ104" i="5"/>
  <c r="AY104" i="5"/>
  <c r="BJ104" i="5"/>
  <c r="AX104" i="5"/>
  <c r="BI104" i="5"/>
  <c r="AW104" i="5"/>
  <c r="BH104" i="5"/>
  <c r="AV104" i="5"/>
  <c r="BG104" i="5"/>
  <c r="AU104" i="5"/>
  <c r="BF104" i="5"/>
  <c r="BE104" i="5"/>
  <c r="BD104" i="5"/>
  <c r="BC104" i="5"/>
  <c r="BL140" i="5"/>
  <c r="BN140" i="5" s="1"/>
  <c r="BK140" i="5"/>
  <c r="BM140" i="5" s="1"/>
  <c r="BB140" i="5"/>
  <c r="BA140" i="5"/>
  <c r="AZ140" i="5"/>
  <c r="AY140" i="5"/>
  <c r="BJ140" i="5"/>
  <c r="AX140" i="5"/>
  <c r="BI140" i="5"/>
  <c r="AW140" i="5"/>
  <c r="BH140" i="5"/>
  <c r="AV140" i="5"/>
  <c r="BG140" i="5"/>
  <c r="AU140" i="5"/>
  <c r="BF140" i="5"/>
  <c r="BE140" i="5"/>
  <c r="BD140" i="5"/>
  <c r="BC140" i="5"/>
  <c r="BK164" i="5"/>
  <c r="BM164" i="5" s="1"/>
  <c r="BG164" i="5"/>
  <c r="AU164" i="5"/>
  <c r="BF164" i="5"/>
  <c r="BE164" i="5"/>
  <c r="BD164" i="5"/>
  <c r="BL164" i="5"/>
  <c r="BN164" i="5" s="1"/>
  <c r="BC164" i="5"/>
  <c r="BB164" i="5"/>
  <c r="BA164" i="5"/>
  <c r="AZ164" i="5"/>
  <c r="AY164" i="5"/>
  <c r="BJ164" i="5"/>
  <c r="AX164" i="5"/>
  <c r="AW164" i="5"/>
  <c r="AV164" i="5"/>
  <c r="BI164" i="5"/>
  <c r="BH164" i="5"/>
  <c r="AZ15" i="5"/>
  <c r="AZ24" i="5"/>
  <c r="AZ33" i="5"/>
  <c r="BG48" i="5"/>
  <c r="BL20" i="5"/>
  <c r="BN20" i="5" s="1"/>
  <c r="BK20" i="5"/>
  <c r="BM20" i="5" s="1"/>
  <c r="BC20" i="5"/>
  <c r="BB20" i="5"/>
  <c r="BA20" i="5"/>
  <c r="AZ20" i="5"/>
  <c r="AY20" i="5"/>
  <c r="BJ20" i="5"/>
  <c r="AX20" i="5"/>
  <c r="BI20" i="5"/>
  <c r="AW20" i="5"/>
  <c r="BH20" i="5"/>
  <c r="AV20" i="5"/>
  <c r="BG20" i="5"/>
  <c r="AU20" i="5"/>
  <c r="BF20" i="5"/>
  <c r="BE20" i="5"/>
  <c r="BL32" i="5"/>
  <c r="BN32" i="5" s="1"/>
  <c r="BK32" i="5"/>
  <c r="BM32" i="5" s="1"/>
  <c r="BC32" i="5"/>
  <c r="BB32" i="5"/>
  <c r="BA32" i="5"/>
  <c r="AZ32" i="5"/>
  <c r="AY32" i="5"/>
  <c r="BJ32" i="5"/>
  <c r="AX32" i="5"/>
  <c r="BI32" i="5"/>
  <c r="AW32" i="5"/>
  <c r="BH32" i="5"/>
  <c r="AV32" i="5"/>
  <c r="BG32" i="5"/>
  <c r="AU32" i="5"/>
  <c r="BF32" i="5"/>
  <c r="BE32" i="5"/>
  <c r="BL56" i="5"/>
  <c r="BN56" i="5" s="1"/>
  <c r="BK56" i="5"/>
  <c r="BM56" i="5" s="1"/>
  <c r="BC56" i="5"/>
  <c r="BB56" i="5"/>
  <c r="BA56" i="5"/>
  <c r="AZ56" i="5"/>
  <c r="BJ56" i="5"/>
  <c r="AX56" i="5"/>
  <c r="BI56" i="5"/>
  <c r="AW56" i="5"/>
  <c r="BH56" i="5"/>
  <c r="AV56" i="5"/>
  <c r="BG56" i="5"/>
  <c r="AU56" i="5"/>
  <c r="BF56" i="5"/>
  <c r="BE56" i="5"/>
  <c r="BD56" i="5"/>
  <c r="BK68" i="5"/>
  <c r="BM68" i="5" s="1"/>
  <c r="BL68" i="5"/>
  <c r="BN68" i="5" s="1"/>
  <c r="BC68" i="5"/>
  <c r="BB68" i="5"/>
  <c r="BA68" i="5"/>
  <c r="AZ68" i="5"/>
  <c r="BJ68" i="5"/>
  <c r="AX68" i="5"/>
  <c r="BI68" i="5"/>
  <c r="AW68" i="5"/>
  <c r="BH68" i="5"/>
  <c r="AV68" i="5"/>
  <c r="BG68" i="5"/>
  <c r="AU68" i="5"/>
  <c r="BF68" i="5"/>
  <c r="BE68" i="5"/>
  <c r="BD68" i="5"/>
  <c r="BL128" i="5"/>
  <c r="BN128" i="5" s="1"/>
  <c r="BK128" i="5"/>
  <c r="BM128" i="5" s="1"/>
  <c r="BB128" i="5"/>
  <c r="BA128" i="5"/>
  <c r="AZ128" i="5"/>
  <c r="AY128" i="5"/>
  <c r="BJ128" i="5"/>
  <c r="AX128" i="5"/>
  <c r="BI128" i="5"/>
  <c r="AW128" i="5"/>
  <c r="BH128" i="5"/>
  <c r="AV128" i="5"/>
  <c r="BG128" i="5"/>
  <c r="AU128" i="5"/>
  <c r="BF128" i="5"/>
  <c r="BE128" i="5"/>
  <c r="BD128" i="5"/>
  <c r="BC128" i="5"/>
  <c r="BL176" i="5"/>
  <c r="BN176" i="5" s="1"/>
  <c r="BK176" i="5"/>
  <c r="BM176" i="5" s="1"/>
  <c r="BG176" i="5"/>
  <c r="AU176" i="5"/>
  <c r="BF176" i="5"/>
  <c r="BE176" i="5"/>
  <c r="BD176" i="5"/>
  <c r="BC176" i="5"/>
  <c r="BB176" i="5"/>
  <c r="BA176" i="5"/>
  <c r="AZ176" i="5"/>
  <c r="AY176" i="5"/>
  <c r="BJ176" i="5"/>
  <c r="AX176" i="5"/>
  <c r="BI176" i="5"/>
  <c r="BH176" i="5"/>
  <c r="AW176" i="5"/>
  <c r="AV176" i="5"/>
  <c r="BK13" i="5"/>
  <c r="BM13" i="5" s="1"/>
  <c r="BL13" i="5"/>
  <c r="BN13" i="5" s="1"/>
  <c r="BG13" i="5"/>
  <c r="AU13" i="5"/>
  <c r="BF13" i="5"/>
  <c r="BE13" i="5"/>
  <c r="BD13" i="5"/>
  <c r="BC13" i="5"/>
  <c r="BB13" i="5"/>
  <c r="BA13" i="5"/>
  <c r="AZ13" i="5"/>
  <c r="AY13" i="5"/>
  <c r="BJ13" i="5"/>
  <c r="AX13" i="5"/>
  <c r="BI13" i="5"/>
  <c r="AW13" i="5"/>
  <c r="BL25" i="5"/>
  <c r="BN25" i="5" s="1"/>
  <c r="BK25" i="5"/>
  <c r="BM25" i="5" s="1"/>
  <c r="BG25" i="5"/>
  <c r="AU25" i="5"/>
  <c r="BF25" i="5"/>
  <c r="BE25" i="5"/>
  <c r="BD25" i="5"/>
  <c r="BC25" i="5"/>
  <c r="BB25" i="5"/>
  <c r="BA25" i="5"/>
  <c r="AZ25" i="5"/>
  <c r="AY25" i="5"/>
  <c r="BJ25" i="5"/>
  <c r="AX25" i="5"/>
  <c r="BI25" i="5"/>
  <c r="AW25" i="5"/>
  <c r="AG37" i="5"/>
  <c r="BK37" i="5"/>
  <c r="BM37" i="5" s="1"/>
  <c r="BL37" i="5"/>
  <c r="BN37" i="5" s="1"/>
  <c r="BG37" i="5"/>
  <c r="AU37" i="5"/>
  <c r="BF37" i="5"/>
  <c r="BE37" i="5"/>
  <c r="BD37" i="5"/>
  <c r="BC37" i="5"/>
  <c r="BB37" i="5"/>
  <c r="BA37" i="5"/>
  <c r="AZ37" i="5"/>
  <c r="AY37" i="5"/>
  <c r="BJ37" i="5"/>
  <c r="AX37" i="5"/>
  <c r="BI37" i="5"/>
  <c r="AW37" i="5"/>
  <c r="BL49" i="5"/>
  <c r="BN49" i="5" s="1"/>
  <c r="BK49" i="5"/>
  <c r="BM49" i="5" s="1"/>
  <c r="BG49" i="5"/>
  <c r="AU49" i="5"/>
  <c r="BE49" i="5"/>
  <c r="BD49" i="5"/>
  <c r="BB49" i="5"/>
  <c r="BA49" i="5"/>
  <c r="AZ49" i="5"/>
  <c r="AY49" i="5"/>
  <c r="BJ49" i="5"/>
  <c r="AX49" i="5"/>
  <c r="BI49" i="5"/>
  <c r="BH49" i="5"/>
  <c r="BF49" i="5"/>
  <c r="BC49" i="5"/>
  <c r="AW49" i="5"/>
  <c r="AV49" i="5"/>
  <c r="BL61" i="5"/>
  <c r="BN61" i="5" s="1"/>
  <c r="BK61" i="5"/>
  <c r="BM61" i="5" s="1"/>
  <c r="BG61" i="5"/>
  <c r="AU61" i="5"/>
  <c r="BF61" i="5"/>
  <c r="BE61" i="5"/>
  <c r="BD61" i="5"/>
  <c r="BB61" i="5"/>
  <c r="BA61" i="5"/>
  <c r="AZ61" i="5"/>
  <c r="AY61" i="5"/>
  <c r="BJ61" i="5"/>
  <c r="AX61" i="5"/>
  <c r="BI61" i="5"/>
  <c r="BH61" i="5"/>
  <c r="BC61" i="5"/>
  <c r="AW61" i="5"/>
  <c r="AV61" i="5"/>
  <c r="BL73" i="5"/>
  <c r="BN73" i="5" s="1"/>
  <c r="BK73" i="5"/>
  <c r="BM73" i="5" s="1"/>
  <c r="BG73" i="5"/>
  <c r="AU73" i="5"/>
  <c r="BF73" i="5"/>
  <c r="BE73" i="5"/>
  <c r="BD73" i="5"/>
  <c r="BC73" i="5"/>
  <c r="BB73" i="5"/>
  <c r="BA73" i="5"/>
  <c r="AZ73" i="5"/>
  <c r="AY73" i="5"/>
  <c r="BJ73" i="5"/>
  <c r="AX73" i="5"/>
  <c r="BI73" i="5"/>
  <c r="BH73" i="5"/>
  <c r="AW73" i="5"/>
  <c r="AV73" i="5"/>
  <c r="BL85" i="5"/>
  <c r="BN85" i="5" s="1"/>
  <c r="BK85" i="5"/>
  <c r="BM85" i="5" s="1"/>
  <c r="BG85" i="5"/>
  <c r="AU85" i="5"/>
  <c r="BF85" i="5"/>
  <c r="BE85" i="5"/>
  <c r="BD85" i="5"/>
  <c r="BC85" i="5"/>
  <c r="BB85" i="5"/>
  <c r="BA85" i="5"/>
  <c r="AZ85" i="5"/>
  <c r="AY85" i="5"/>
  <c r="BJ85" i="5"/>
  <c r="AX85" i="5"/>
  <c r="BI85" i="5"/>
  <c r="BH85" i="5"/>
  <c r="AW85" i="5"/>
  <c r="BL97" i="5"/>
  <c r="BN97" i="5" s="1"/>
  <c r="BK97" i="5"/>
  <c r="BM97" i="5" s="1"/>
  <c r="BF97" i="5"/>
  <c r="BE97" i="5"/>
  <c r="BD97" i="5"/>
  <c r="BC97" i="5"/>
  <c r="BB97" i="5"/>
  <c r="BA97" i="5"/>
  <c r="AZ97" i="5"/>
  <c r="AY97" i="5"/>
  <c r="BJ97" i="5"/>
  <c r="AX97" i="5"/>
  <c r="BI97" i="5"/>
  <c r="AW97" i="5"/>
  <c r="AV97" i="5"/>
  <c r="AU97" i="5"/>
  <c r="BH97" i="5"/>
  <c r="BG97" i="5"/>
  <c r="AH109" i="5"/>
  <c r="BL109" i="5"/>
  <c r="BN109" i="5" s="1"/>
  <c r="BK109" i="5"/>
  <c r="BM109" i="5" s="1"/>
  <c r="BF109" i="5"/>
  <c r="BE109" i="5"/>
  <c r="BD109" i="5"/>
  <c r="BC109" i="5"/>
  <c r="BB109" i="5"/>
  <c r="BA109" i="5"/>
  <c r="AZ109" i="5"/>
  <c r="AY109" i="5"/>
  <c r="BJ109" i="5"/>
  <c r="AX109" i="5"/>
  <c r="BI109" i="5"/>
  <c r="AW109" i="5"/>
  <c r="BH109" i="5"/>
  <c r="BG109" i="5"/>
  <c r="AV109" i="5"/>
  <c r="AU109" i="5"/>
  <c r="BL121" i="5"/>
  <c r="BN121" i="5" s="1"/>
  <c r="BK121" i="5"/>
  <c r="BM121" i="5" s="1"/>
  <c r="BF121" i="5"/>
  <c r="BE121" i="5"/>
  <c r="BD121" i="5"/>
  <c r="BC121" i="5"/>
  <c r="BB121" i="5"/>
  <c r="BA121" i="5"/>
  <c r="AZ121" i="5"/>
  <c r="AY121" i="5"/>
  <c r="BJ121" i="5"/>
  <c r="AX121" i="5"/>
  <c r="BI121" i="5"/>
  <c r="AW121" i="5"/>
  <c r="BH121" i="5"/>
  <c r="BG121" i="5"/>
  <c r="AV121" i="5"/>
  <c r="AU121" i="5"/>
  <c r="BL133" i="5"/>
  <c r="BN133" i="5" s="1"/>
  <c r="BK133" i="5"/>
  <c r="BM133" i="5" s="1"/>
  <c r="BF133" i="5"/>
  <c r="BE133" i="5"/>
  <c r="BD133" i="5"/>
  <c r="BC133" i="5"/>
  <c r="BB133" i="5"/>
  <c r="BA133" i="5"/>
  <c r="AZ133" i="5"/>
  <c r="AY133" i="5"/>
  <c r="BJ133" i="5"/>
  <c r="AX133" i="5"/>
  <c r="BI133" i="5"/>
  <c r="AW133" i="5"/>
  <c r="AV133" i="5"/>
  <c r="AU133" i="5"/>
  <c r="BH133" i="5"/>
  <c r="BG133" i="5"/>
  <c r="BL145" i="5"/>
  <c r="BN145" i="5" s="1"/>
  <c r="BK145" i="5"/>
  <c r="BM145" i="5" s="1"/>
  <c r="AY145" i="5"/>
  <c r="BJ145" i="5"/>
  <c r="BH145" i="5"/>
  <c r="BE145" i="5"/>
  <c r="BF145" i="5"/>
  <c r="BD145" i="5"/>
  <c r="BC145" i="5"/>
  <c r="BB145" i="5"/>
  <c r="BA145" i="5"/>
  <c r="AZ145" i="5"/>
  <c r="AX145" i="5"/>
  <c r="AW145" i="5"/>
  <c r="AV145" i="5"/>
  <c r="AU145" i="5"/>
  <c r="BI145" i="5"/>
  <c r="BG145" i="5"/>
  <c r="BL157" i="5"/>
  <c r="BN157" i="5" s="1"/>
  <c r="BK157" i="5"/>
  <c r="BM157" i="5" s="1"/>
  <c r="AY157" i="5"/>
  <c r="BJ157" i="5"/>
  <c r="AX157" i="5"/>
  <c r="BI157" i="5"/>
  <c r="AW157" i="5"/>
  <c r="BH157" i="5"/>
  <c r="AV157" i="5"/>
  <c r="BG157" i="5"/>
  <c r="AU157" i="5"/>
  <c r="BF157" i="5"/>
  <c r="BE157" i="5"/>
  <c r="BD157" i="5"/>
  <c r="BC157" i="5"/>
  <c r="BB157" i="5"/>
  <c r="BA157" i="5"/>
  <c r="AZ157" i="5"/>
  <c r="AH169" i="5"/>
  <c r="BL169" i="5"/>
  <c r="BN169" i="5" s="1"/>
  <c r="BK169" i="5"/>
  <c r="BM169" i="5" s="1"/>
  <c r="AY169" i="5"/>
  <c r="BJ169" i="5"/>
  <c r="AX169" i="5"/>
  <c r="BI169" i="5"/>
  <c r="AW169" i="5"/>
  <c r="BH169" i="5"/>
  <c r="AV169" i="5"/>
  <c r="BG169" i="5"/>
  <c r="AU169" i="5"/>
  <c r="BF169" i="5"/>
  <c r="BE169" i="5"/>
  <c r="BD169" i="5"/>
  <c r="BC169" i="5"/>
  <c r="BB169" i="5"/>
  <c r="BA169" i="5"/>
  <c r="AZ169" i="5"/>
  <c r="BL181" i="5"/>
  <c r="BN181" i="5" s="1"/>
  <c r="AY181" i="5"/>
  <c r="BJ181" i="5"/>
  <c r="AX181" i="5"/>
  <c r="BK181" i="5"/>
  <c r="BM181" i="5" s="1"/>
  <c r="BI181" i="5"/>
  <c r="AW181" i="5"/>
  <c r="BH181" i="5"/>
  <c r="AV181" i="5"/>
  <c r="BG181" i="5"/>
  <c r="AU181" i="5"/>
  <c r="BF181" i="5"/>
  <c r="BE181" i="5"/>
  <c r="BD181" i="5"/>
  <c r="BC181" i="5"/>
  <c r="BB181" i="5"/>
  <c r="BA181" i="5"/>
  <c r="AZ181" i="5"/>
  <c r="BL193" i="5"/>
  <c r="BN193" i="5" s="1"/>
  <c r="BI193" i="5"/>
  <c r="AW193" i="5"/>
  <c r="BK193" i="5"/>
  <c r="BM193" i="5" s="1"/>
  <c r="BH193" i="5"/>
  <c r="AV193" i="5"/>
  <c r="BG193" i="5"/>
  <c r="AU193" i="5"/>
  <c r="BC193" i="5"/>
  <c r="BB193" i="5"/>
  <c r="BA193" i="5"/>
  <c r="BJ193" i="5"/>
  <c r="BF193" i="5"/>
  <c r="BE193" i="5"/>
  <c r="BD193" i="5"/>
  <c r="AZ193" i="5"/>
  <c r="AY193" i="5"/>
  <c r="AX193" i="5"/>
  <c r="BI205" i="5"/>
  <c r="AW205" i="5"/>
  <c r="BH205" i="5"/>
  <c r="AV205" i="5"/>
  <c r="BL205" i="5"/>
  <c r="BN205" i="5" s="1"/>
  <c r="BG205" i="5"/>
  <c r="AU205" i="5"/>
  <c r="BE205" i="5"/>
  <c r="BC205" i="5"/>
  <c r="BB205" i="5"/>
  <c r="BA205" i="5"/>
  <c r="AZ205" i="5"/>
  <c r="BJ205" i="5"/>
  <c r="BF205" i="5"/>
  <c r="BD205" i="5"/>
  <c r="AY205" i="5"/>
  <c r="AX205" i="5"/>
  <c r="BK205" i="5"/>
  <c r="BM205" i="5" s="1"/>
  <c r="BI217" i="5"/>
  <c r="AW217" i="5"/>
  <c r="BH217" i="5"/>
  <c r="AV217" i="5"/>
  <c r="BG217" i="5"/>
  <c r="AU217" i="5"/>
  <c r="BL217" i="5"/>
  <c r="BN217" i="5" s="1"/>
  <c r="BE217" i="5"/>
  <c r="BK217" i="5"/>
  <c r="BM217" i="5" s="1"/>
  <c r="BC217" i="5"/>
  <c r="BB217" i="5"/>
  <c r="BA217" i="5"/>
  <c r="AZ217" i="5"/>
  <c r="AY217" i="5"/>
  <c r="BJ217" i="5"/>
  <c r="BF217" i="5"/>
  <c r="BD217" i="5"/>
  <c r="AX217" i="5"/>
  <c r="BH229" i="5"/>
  <c r="AV229" i="5"/>
  <c r="BG229" i="5"/>
  <c r="AU229" i="5"/>
  <c r="BF229" i="5"/>
  <c r="BJ229" i="5"/>
  <c r="AX229" i="5"/>
  <c r="AW229" i="5"/>
  <c r="BI229" i="5"/>
  <c r="BE229" i="5"/>
  <c r="BL229" i="5"/>
  <c r="BN229" i="5" s="1"/>
  <c r="BD229" i="5"/>
  <c r="BK229" i="5"/>
  <c r="BM229" i="5" s="1"/>
  <c r="BC229" i="5"/>
  <c r="BB229" i="5"/>
  <c r="BA229" i="5"/>
  <c r="AZ229" i="5"/>
  <c r="AY229" i="5"/>
  <c r="AV7" i="5"/>
  <c r="AV16" i="5"/>
  <c r="AV25" i="5"/>
  <c r="AV34" i="5"/>
  <c r="BL3" i="5"/>
  <c r="BN3" i="5" s="1"/>
  <c r="BK3" i="5"/>
  <c r="BM3" i="5" s="1"/>
  <c r="AY3" i="5"/>
  <c r="BJ3" i="5"/>
  <c r="AX3" i="5"/>
  <c r="BI3" i="5"/>
  <c r="AW3" i="5"/>
  <c r="BH3" i="5"/>
  <c r="AV3" i="5"/>
  <c r="BG3" i="5"/>
  <c r="AU3" i="5"/>
  <c r="BF3" i="5"/>
  <c r="BE3" i="5"/>
  <c r="BD3" i="5"/>
  <c r="BC3" i="5"/>
  <c r="BB3" i="5"/>
  <c r="BA3" i="5"/>
  <c r="BL44" i="5"/>
  <c r="BN44" i="5" s="1"/>
  <c r="BK44" i="5"/>
  <c r="BM44" i="5" s="1"/>
  <c r="BC44" i="5"/>
  <c r="BA44" i="5"/>
  <c r="AZ44" i="5"/>
  <c r="BJ44" i="5"/>
  <c r="AX44" i="5"/>
  <c r="BI44" i="5"/>
  <c r="AW44" i="5"/>
  <c r="BH44" i="5"/>
  <c r="AV44" i="5"/>
  <c r="BG44" i="5"/>
  <c r="AU44" i="5"/>
  <c r="BF44" i="5"/>
  <c r="BE44" i="5"/>
  <c r="BD44" i="5"/>
  <c r="BB44" i="5"/>
  <c r="BK80" i="5"/>
  <c r="BM80" i="5" s="1"/>
  <c r="BL80" i="5"/>
  <c r="BN80" i="5" s="1"/>
  <c r="BC80" i="5"/>
  <c r="BB80" i="5"/>
  <c r="BA80" i="5"/>
  <c r="AZ80" i="5"/>
  <c r="AY80" i="5"/>
  <c r="BJ80" i="5"/>
  <c r="AX80" i="5"/>
  <c r="BI80" i="5"/>
  <c r="AW80" i="5"/>
  <c r="BH80" i="5"/>
  <c r="AV80" i="5"/>
  <c r="BG80" i="5"/>
  <c r="AU80" i="5"/>
  <c r="BF80" i="5"/>
  <c r="BE80" i="5"/>
  <c r="BK92" i="5"/>
  <c r="BM92" i="5" s="1"/>
  <c r="BL92" i="5"/>
  <c r="BN92" i="5" s="1"/>
  <c r="BB92" i="5"/>
  <c r="BA92" i="5"/>
  <c r="BJ92" i="5"/>
  <c r="BI92" i="5"/>
  <c r="BH92" i="5"/>
  <c r="BG92" i="5"/>
  <c r="BF92" i="5"/>
  <c r="BE92" i="5"/>
  <c r="BD92" i="5"/>
  <c r="BC92" i="5"/>
  <c r="AZ92" i="5"/>
  <c r="AY92" i="5"/>
  <c r="AX92" i="5"/>
  <c r="AW92" i="5"/>
  <c r="AV92" i="5"/>
  <c r="AU92" i="5"/>
  <c r="BK116" i="5"/>
  <c r="BM116" i="5" s="1"/>
  <c r="BB116" i="5"/>
  <c r="BA116" i="5"/>
  <c r="AZ116" i="5"/>
  <c r="AY116" i="5"/>
  <c r="BJ116" i="5"/>
  <c r="AX116" i="5"/>
  <c r="BL116" i="5"/>
  <c r="BN116" i="5" s="1"/>
  <c r="BI116" i="5"/>
  <c r="AW116" i="5"/>
  <c r="BH116" i="5"/>
  <c r="AV116" i="5"/>
  <c r="BG116" i="5"/>
  <c r="AU116" i="5"/>
  <c r="BF116" i="5"/>
  <c r="BE116" i="5"/>
  <c r="BD116" i="5"/>
  <c r="BC116" i="5"/>
  <c r="BL152" i="5"/>
  <c r="BN152" i="5" s="1"/>
  <c r="BK152" i="5"/>
  <c r="BM152" i="5" s="1"/>
  <c r="BG152" i="5"/>
  <c r="AU152" i="5"/>
  <c r="BF152" i="5"/>
  <c r="BE152" i="5"/>
  <c r="BD152" i="5"/>
  <c r="BC152" i="5"/>
  <c r="BB152" i="5"/>
  <c r="BA152" i="5"/>
  <c r="AZ152" i="5"/>
  <c r="AY152" i="5"/>
  <c r="BJ152" i="5"/>
  <c r="AX152" i="5"/>
  <c r="BI152" i="5"/>
  <c r="BH152" i="5"/>
  <c r="AW152" i="5"/>
  <c r="AV152" i="5"/>
  <c r="BK188" i="5"/>
  <c r="BM188" i="5" s="1"/>
  <c r="BG188" i="5"/>
  <c r="AU188" i="5"/>
  <c r="BL188" i="5"/>
  <c r="BN188" i="5" s="1"/>
  <c r="BF188" i="5"/>
  <c r="BE188" i="5"/>
  <c r="BD188" i="5"/>
  <c r="BC188" i="5"/>
  <c r="BB188" i="5"/>
  <c r="BA188" i="5"/>
  <c r="AZ188" i="5"/>
  <c r="AY188" i="5"/>
  <c r="BJ188" i="5"/>
  <c r="AX188" i="5"/>
  <c r="BI188" i="5"/>
  <c r="BH188" i="5"/>
  <c r="AW188" i="5"/>
  <c r="AV188" i="5"/>
  <c r="BE200" i="5"/>
  <c r="BD200" i="5"/>
  <c r="BC200" i="5"/>
  <c r="BA200" i="5"/>
  <c r="BL200" i="5"/>
  <c r="BN200" i="5" s="1"/>
  <c r="BK200" i="5"/>
  <c r="BM200" i="5" s="1"/>
  <c r="AY200" i="5"/>
  <c r="BJ200" i="5"/>
  <c r="AX200" i="5"/>
  <c r="BI200" i="5"/>
  <c r="AW200" i="5"/>
  <c r="BH200" i="5"/>
  <c r="AV200" i="5"/>
  <c r="BG200" i="5"/>
  <c r="BF200" i="5"/>
  <c r="BB200" i="5"/>
  <c r="AZ200" i="5"/>
  <c r="AU200" i="5"/>
  <c r="BE212" i="5"/>
  <c r="BD212" i="5"/>
  <c r="BC212" i="5"/>
  <c r="BA212" i="5"/>
  <c r="AY212" i="5"/>
  <c r="BL212" i="5"/>
  <c r="BN212" i="5" s="1"/>
  <c r="BJ212" i="5"/>
  <c r="AX212" i="5"/>
  <c r="BK212" i="5"/>
  <c r="BM212" i="5" s="1"/>
  <c r="BI212" i="5"/>
  <c r="AW212" i="5"/>
  <c r="BH212" i="5"/>
  <c r="AV212" i="5"/>
  <c r="BG212" i="5"/>
  <c r="BF212" i="5"/>
  <c r="BB212" i="5"/>
  <c r="AZ212" i="5"/>
  <c r="AU212" i="5"/>
  <c r="BF224" i="5"/>
  <c r="BE224" i="5"/>
  <c r="BD224" i="5"/>
  <c r="BC224" i="5"/>
  <c r="BA224" i="5"/>
  <c r="AZ224" i="5"/>
  <c r="AY224" i="5"/>
  <c r="AX224" i="5"/>
  <c r="BJ224" i="5"/>
  <c r="AW224" i="5"/>
  <c r="BL224" i="5"/>
  <c r="BN224" i="5" s="1"/>
  <c r="BI224" i="5"/>
  <c r="AV224" i="5"/>
  <c r="BK224" i="5"/>
  <c r="BM224" i="5" s="1"/>
  <c r="BH224" i="5"/>
  <c r="AU224" i="5"/>
  <c r="BG224" i="5"/>
  <c r="BB224" i="5"/>
  <c r="BL6" i="5"/>
  <c r="BN6" i="5" s="1"/>
  <c r="BK6" i="5"/>
  <c r="BM6" i="5" s="1"/>
  <c r="AY6" i="5"/>
  <c r="BJ6" i="5"/>
  <c r="AX6" i="5"/>
  <c r="BI6" i="5"/>
  <c r="AW6" i="5"/>
  <c r="BH6" i="5"/>
  <c r="AV6" i="5"/>
  <c r="BG6" i="5"/>
  <c r="AU6" i="5"/>
  <c r="BF6" i="5"/>
  <c r="BE6" i="5"/>
  <c r="BD6" i="5"/>
  <c r="BC6" i="5"/>
  <c r="BB6" i="5"/>
  <c r="BA6" i="5"/>
  <c r="BL18" i="5"/>
  <c r="BN18" i="5" s="1"/>
  <c r="BK18" i="5"/>
  <c r="BM18" i="5" s="1"/>
  <c r="AY18" i="5"/>
  <c r="BJ18" i="5"/>
  <c r="AX18" i="5"/>
  <c r="BI18" i="5"/>
  <c r="AW18" i="5"/>
  <c r="BH18" i="5"/>
  <c r="AV18" i="5"/>
  <c r="BG18" i="5"/>
  <c r="AU18" i="5"/>
  <c r="BF18" i="5"/>
  <c r="BE18" i="5"/>
  <c r="BD18" i="5"/>
  <c r="BC18" i="5"/>
  <c r="BB18" i="5"/>
  <c r="BA18" i="5"/>
  <c r="BL30" i="5"/>
  <c r="BN30" i="5" s="1"/>
  <c r="BK30" i="5"/>
  <c r="BM30" i="5" s="1"/>
  <c r="AY30" i="5"/>
  <c r="BJ30" i="5"/>
  <c r="AX30" i="5"/>
  <c r="BI30" i="5"/>
  <c r="AW30" i="5"/>
  <c r="BH30" i="5"/>
  <c r="AV30" i="5"/>
  <c r="BG30" i="5"/>
  <c r="AU30" i="5"/>
  <c r="BF30" i="5"/>
  <c r="BE30" i="5"/>
  <c r="BD30" i="5"/>
  <c r="BC30" i="5"/>
  <c r="BB30" i="5"/>
  <c r="BA30" i="5"/>
  <c r="BL42" i="5"/>
  <c r="BN42" i="5" s="1"/>
  <c r="BK42" i="5"/>
  <c r="BM42" i="5" s="1"/>
  <c r="AY42" i="5"/>
  <c r="BI42" i="5"/>
  <c r="AW42" i="5"/>
  <c r="BH42" i="5"/>
  <c r="AV42" i="5"/>
  <c r="BF42" i="5"/>
  <c r="BE42" i="5"/>
  <c r="BD42" i="5"/>
  <c r="BC42" i="5"/>
  <c r="BB42" i="5"/>
  <c r="BJ42" i="5"/>
  <c r="BG42" i="5"/>
  <c r="BA42" i="5"/>
  <c r="AZ42" i="5"/>
  <c r="AX42" i="5"/>
  <c r="BL54" i="5"/>
  <c r="BN54" i="5" s="1"/>
  <c r="BK54" i="5"/>
  <c r="BM54" i="5" s="1"/>
  <c r="AY54" i="5"/>
  <c r="BJ54" i="5"/>
  <c r="AX54" i="5"/>
  <c r="BI54" i="5"/>
  <c r="AW54" i="5"/>
  <c r="BH54" i="5"/>
  <c r="AV54" i="5"/>
  <c r="BF54" i="5"/>
  <c r="BE54" i="5"/>
  <c r="BD54" i="5"/>
  <c r="BC54" i="5"/>
  <c r="BB54" i="5"/>
  <c r="BG54" i="5"/>
  <c r="BA54" i="5"/>
  <c r="AZ54" i="5"/>
  <c r="AU54" i="5"/>
  <c r="BK66" i="5"/>
  <c r="BM66" i="5" s="1"/>
  <c r="BL66" i="5"/>
  <c r="BN66" i="5" s="1"/>
  <c r="AY66" i="5"/>
  <c r="BJ66" i="5"/>
  <c r="AX66" i="5"/>
  <c r="BI66" i="5"/>
  <c r="AW66" i="5"/>
  <c r="BH66" i="5"/>
  <c r="AV66" i="5"/>
  <c r="BF66" i="5"/>
  <c r="BE66" i="5"/>
  <c r="BD66" i="5"/>
  <c r="BC66" i="5"/>
  <c r="BB66" i="5"/>
  <c r="BG66" i="5"/>
  <c r="BA66" i="5"/>
  <c r="AZ66" i="5"/>
  <c r="AU66" i="5"/>
  <c r="BK78" i="5"/>
  <c r="BM78" i="5" s="1"/>
  <c r="BL78" i="5"/>
  <c r="BN78" i="5" s="1"/>
  <c r="AY78" i="5"/>
  <c r="BJ78" i="5"/>
  <c r="AX78" i="5"/>
  <c r="BI78" i="5"/>
  <c r="AW78" i="5"/>
  <c r="BH78" i="5"/>
  <c r="AV78" i="5"/>
  <c r="BG78" i="5"/>
  <c r="AU78" i="5"/>
  <c r="BF78" i="5"/>
  <c r="BE78" i="5"/>
  <c r="BD78" i="5"/>
  <c r="BC78" i="5"/>
  <c r="BB78" i="5"/>
  <c r="BA78" i="5"/>
  <c r="AZ78" i="5"/>
  <c r="BK90" i="5"/>
  <c r="BM90" i="5" s="1"/>
  <c r="BL90" i="5"/>
  <c r="BN90" i="5" s="1"/>
  <c r="AY90" i="5"/>
  <c r="BJ90" i="5"/>
  <c r="AX90" i="5"/>
  <c r="BI90" i="5"/>
  <c r="AW90" i="5"/>
  <c r="BH90" i="5"/>
  <c r="AV90" i="5"/>
  <c r="BG90" i="5"/>
  <c r="AU90" i="5"/>
  <c r="BF90" i="5"/>
  <c r="BE90" i="5"/>
  <c r="BD90" i="5"/>
  <c r="BC90" i="5"/>
  <c r="BB90" i="5"/>
  <c r="BA90" i="5"/>
  <c r="AZ90" i="5"/>
  <c r="BL102" i="5"/>
  <c r="BN102" i="5" s="1"/>
  <c r="BK102" i="5"/>
  <c r="BM102" i="5" s="1"/>
  <c r="BJ102" i="5"/>
  <c r="AX102" i="5"/>
  <c r="BI102" i="5"/>
  <c r="AW102" i="5"/>
  <c r="BH102" i="5"/>
  <c r="AV102" i="5"/>
  <c r="BG102" i="5"/>
  <c r="AU102" i="5"/>
  <c r="BF102" i="5"/>
  <c r="BE102" i="5"/>
  <c r="BD102" i="5"/>
  <c r="BC102" i="5"/>
  <c r="BB102" i="5"/>
  <c r="BA102" i="5"/>
  <c r="AZ102" i="5"/>
  <c r="BL114" i="5"/>
  <c r="BN114" i="5" s="1"/>
  <c r="BK114" i="5"/>
  <c r="BM114" i="5" s="1"/>
  <c r="BJ114" i="5"/>
  <c r="AX114" i="5"/>
  <c r="BI114" i="5"/>
  <c r="AW114" i="5"/>
  <c r="BH114" i="5"/>
  <c r="AV114" i="5"/>
  <c r="BG114" i="5"/>
  <c r="AU114" i="5"/>
  <c r="BF114" i="5"/>
  <c r="BE114" i="5"/>
  <c r="BD114" i="5"/>
  <c r="BC114" i="5"/>
  <c r="BB114" i="5"/>
  <c r="BA114" i="5"/>
  <c r="AZ114" i="5"/>
  <c r="AY114" i="5"/>
  <c r="BL126" i="5"/>
  <c r="BN126" i="5" s="1"/>
  <c r="BK126" i="5"/>
  <c r="BM126" i="5" s="1"/>
  <c r="BJ126" i="5"/>
  <c r="AX126" i="5"/>
  <c r="BI126" i="5"/>
  <c r="AW126" i="5"/>
  <c r="BH126" i="5"/>
  <c r="AV126" i="5"/>
  <c r="BG126" i="5"/>
  <c r="AU126" i="5"/>
  <c r="BF126" i="5"/>
  <c r="BE126" i="5"/>
  <c r="BD126" i="5"/>
  <c r="BC126" i="5"/>
  <c r="BB126" i="5"/>
  <c r="BA126" i="5"/>
  <c r="AZ126" i="5"/>
  <c r="AY126" i="5"/>
  <c r="BL138" i="5"/>
  <c r="BN138" i="5" s="1"/>
  <c r="BK138" i="5"/>
  <c r="BM138" i="5" s="1"/>
  <c r="BJ138" i="5"/>
  <c r="AX138" i="5"/>
  <c r="BI138" i="5"/>
  <c r="AW138" i="5"/>
  <c r="BH138" i="5"/>
  <c r="AV138" i="5"/>
  <c r="BG138" i="5"/>
  <c r="AU138" i="5"/>
  <c r="BF138" i="5"/>
  <c r="BE138" i="5"/>
  <c r="BD138" i="5"/>
  <c r="BC138" i="5"/>
  <c r="BB138" i="5"/>
  <c r="BA138" i="5"/>
  <c r="AZ138" i="5"/>
  <c r="AY138" i="5"/>
  <c r="AG150" i="5"/>
  <c r="BL150" i="5"/>
  <c r="BN150" i="5" s="1"/>
  <c r="BK150" i="5"/>
  <c r="BM150" i="5" s="1"/>
  <c r="BC150" i="5"/>
  <c r="BB150" i="5"/>
  <c r="BA150" i="5"/>
  <c r="AZ150" i="5"/>
  <c r="AY150" i="5"/>
  <c r="BJ150" i="5"/>
  <c r="AX150" i="5"/>
  <c r="BI150" i="5"/>
  <c r="AW150" i="5"/>
  <c r="BH150" i="5"/>
  <c r="BG150" i="5"/>
  <c r="AU150" i="5"/>
  <c r="BF150" i="5"/>
  <c r="BE150" i="5"/>
  <c r="BD150" i="5"/>
  <c r="AV150" i="5"/>
  <c r="BL162" i="5"/>
  <c r="BN162" i="5" s="1"/>
  <c r="BK162" i="5"/>
  <c r="BM162" i="5" s="1"/>
  <c r="BC162" i="5"/>
  <c r="BB162" i="5"/>
  <c r="BA162" i="5"/>
  <c r="AZ162" i="5"/>
  <c r="AY162" i="5"/>
  <c r="BJ162" i="5"/>
  <c r="AX162" i="5"/>
  <c r="BI162" i="5"/>
  <c r="AW162" i="5"/>
  <c r="BH162" i="5"/>
  <c r="AV162" i="5"/>
  <c r="BG162" i="5"/>
  <c r="AU162" i="5"/>
  <c r="BF162" i="5"/>
  <c r="BE162" i="5"/>
  <c r="BD162" i="5"/>
  <c r="BL174" i="5"/>
  <c r="BN174" i="5" s="1"/>
  <c r="BK174" i="5"/>
  <c r="BM174" i="5" s="1"/>
  <c r="BC174" i="5"/>
  <c r="BB174" i="5"/>
  <c r="BA174" i="5"/>
  <c r="AZ174" i="5"/>
  <c r="AY174" i="5"/>
  <c r="BJ174" i="5"/>
  <c r="AX174" i="5"/>
  <c r="BI174" i="5"/>
  <c r="AW174" i="5"/>
  <c r="BH174" i="5"/>
  <c r="AV174" i="5"/>
  <c r="BG174" i="5"/>
  <c r="AU174" i="5"/>
  <c r="BF174" i="5"/>
  <c r="BE174" i="5"/>
  <c r="BD174" i="5"/>
  <c r="BL186" i="5"/>
  <c r="BN186" i="5" s="1"/>
  <c r="BK186" i="5"/>
  <c r="BM186" i="5" s="1"/>
  <c r="BC186" i="5"/>
  <c r="BB186" i="5"/>
  <c r="BA186" i="5"/>
  <c r="AZ186" i="5"/>
  <c r="AY186" i="5"/>
  <c r="BJ186" i="5"/>
  <c r="AX186" i="5"/>
  <c r="BI186" i="5"/>
  <c r="AW186" i="5"/>
  <c r="BH186" i="5"/>
  <c r="AV186" i="5"/>
  <c r="BG186" i="5"/>
  <c r="AU186" i="5"/>
  <c r="BF186" i="5"/>
  <c r="BE186" i="5"/>
  <c r="BD186" i="5"/>
  <c r="BL198" i="5"/>
  <c r="BN198" i="5" s="1"/>
  <c r="BK198" i="5"/>
  <c r="BM198" i="5" s="1"/>
  <c r="BA198" i="5"/>
  <c r="AZ198" i="5"/>
  <c r="AY198" i="5"/>
  <c r="BI198" i="5"/>
  <c r="AW198" i="5"/>
  <c r="BG198" i="5"/>
  <c r="AU198" i="5"/>
  <c r="BF198" i="5"/>
  <c r="BE198" i="5"/>
  <c r="BD198" i="5"/>
  <c r="BJ198" i="5"/>
  <c r="BH198" i="5"/>
  <c r="BC198" i="5"/>
  <c r="BB198" i="5"/>
  <c r="AX198" i="5"/>
  <c r="AV198" i="5"/>
  <c r="BL210" i="5"/>
  <c r="BN210" i="5" s="1"/>
  <c r="BK210" i="5"/>
  <c r="BM210" i="5" s="1"/>
  <c r="BA210" i="5"/>
  <c r="AZ210" i="5"/>
  <c r="AY210" i="5"/>
  <c r="BI210" i="5"/>
  <c r="AW210" i="5"/>
  <c r="BG210" i="5"/>
  <c r="AU210" i="5"/>
  <c r="BF210" i="5"/>
  <c r="BE210" i="5"/>
  <c r="BD210" i="5"/>
  <c r="BH210" i="5"/>
  <c r="BC210" i="5"/>
  <c r="BB210" i="5"/>
  <c r="AX210" i="5"/>
  <c r="AV210" i="5"/>
  <c r="BJ210" i="5"/>
  <c r="BL222" i="5"/>
  <c r="BN222" i="5" s="1"/>
  <c r="BK222" i="5"/>
  <c r="BM222" i="5" s="1"/>
  <c r="BA222" i="5"/>
  <c r="AZ222" i="5"/>
  <c r="AY222" i="5"/>
  <c r="BI222" i="5"/>
  <c r="AW222" i="5"/>
  <c r="BH222" i="5"/>
  <c r="AV222" i="5"/>
  <c r="BG222" i="5"/>
  <c r="AU222" i="5"/>
  <c r="BF222" i="5"/>
  <c r="BE222" i="5"/>
  <c r="BD222" i="5"/>
  <c r="BC222" i="5"/>
  <c r="BB222" i="5"/>
  <c r="AX222" i="5"/>
  <c r="BJ222" i="5"/>
  <c r="BH7" i="5"/>
  <c r="BH16" i="5"/>
  <c r="BH25" i="5"/>
  <c r="BH34" i="5"/>
  <c r="AY129" i="5"/>
  <c r="BE35" i="5"/>
  <c r="BE38" i="5"/>
  <c r="BJ39" i="5"/>
  <c r="AX51" i="5"/>
  <c r="BD53" i="5"/>
  <c r="BD59" i="5"/>
  <c r="BD62" i="5"/>
  <c r="BD65" i="5"/>
  <c r="AW76" i="5"/>
  <c r="BF38" i="5"/>
  <c r="AV40" i="5"/>
  <c r="AZ51" i="5"/>
  <c r="AZ72" i="5"/>
  <c r="BH76" i="5"/>
  <c r="BG106" i="5"/>
  <c r="BL35" i="5"/>
  <c r="BN35" i="5" s="1"/>
  <c r="BK35" i="5"/>
  <c r="BM35" i="5" s="1"/>
  <c r="BL47" i="5"/>
  <c r="BN47" i="5" s="1"/>
  <c r="BK47" i="5"/>
  <c r="BM47" i="5" s="1"/>
  <c r="BC47" i="5"/>
  <c r="BA47" i="5"/>
  <c r="AZ47" i="5"/>
  <c r="BJ47" i="5"/>
  <c r="AX47" i="5"/>
  <c r="BI47" i="5"/>
  <c r="AW47" i="5"/>
  <c r="BH47" i="5"/>
  <c r="AV47" i="5"/>
  <c r="BG47" i="5"/>
  <c r="AU47" i="5"/>
  <c r="BF47" i="5"/>
  <c r="BL59" i="5"/>
  <c r="BN59" i="5" s="1"/>
  <c r="BK59" i="5"/>
  <c r="BM59" i="5" s="1"/>
  <c r="BC59" i="5"/>
  <c r="BB59" i="5"/>
  <c r="BA59" i="5"/>
  <c r="AZ59" i="5"/>
  <c r="BJ59" i="5"/>
  <c r="AX59" i="5"/>
  <c r="BI59" i="5"/>
  <c r="AW59" i="5"/>
  <c r="BH59" i="5"/>
  <c r="AV59" i="5"/>
  <c r="BG59" i="5"/>
  <c r="AU59" i="5"/>
  <c r="BF59" i="5"/>
  <c r="BL71" i="5"/>
  <c r="BN71" i="5" s="1"/>
  <c r="BK71" i="5"/>
  <c r="BM71" i="5" s="1"/>
  <c r="BC71" i="5"/>
  <c r="BB71" i="5"/>
  <c r="BA71" i="5"/>
  <c r="AZ71" i="5"/>
  <c r="AY71" i="5"/>
  <c r="BJ71" i="5"/>
  <c r="AX71" i="5"/>
  <c r="BI71" i="5"/>
  <c r="AW71" i="5"/>
  <c r="BH71" i="5"/>
  <c r="AV71" i="5"/>
  <c r="BG71" i="5"/>
  <c r="AU71" i="5"/>
  <c r="BF71" i="5"/>
  <c r="BL83" i="5"/>
  <c r="BN83" i="5" s="1"/>
  <c r="BK83" i="5"/>
  <c r="BM83" i="5" s="1"/>
  <c r="BC83" i="5"/>
  <c r="BB83" i="5"/>
  <c r="BA83" i="5"/>
  <c r="AZ83" i="5"/>
  <c r="AY83" i="5"/>
  <c r="BJ83" i="5"/>
  <c r="AX83" i="5"/>
  <c r="BI83" i="5"/>
  <c r="AW83" i="5"/>
  <c r="BH83" i="5"/>
  <c r="AV83" i="5"/>
  <c r="BG83" i="5"/>
  <c r="AU83" i="5"/>
  <c r="BF83" i="5"/>
  <c r="BL95" i="5"/>
  <c r="BN95" i="5" s="1"/>
  <c r="BK95" i="5"/>
  <c r="BM95" i="5" s="1"/>
  <c r="BB95" i="5"/>
  <c r="BA95" i="5"/>
  <c r="AZ95" i="5"/>
  <c r="AY95" i="5"/>
  <c r="BJ95" i="5"/>
  <c r="AX95" i="5"/>
  <c r="BI95" i="5"/>
  <c r="AW95" i="5"/>
  <c r="BH95" i="5"/>
  <c r="AV95" i="5"/>
  <c r="BG95" i="5"/>
  <c r="AU95" i="5"/>
  <c r="BF95" i="5"/>
  <c r="BE95" i="5"/>
  <c r="BD95" i="5"/>
  <c r="BC95" i="5"/>
  <c r="BL107" i="5"/>
  <c r="BN107" i="5" s="1"/>
  <c r="BK107" i="5"/>
  <c r="BM107" i="5" s="1"/>
  <c r="BB107" i="5"/>
  <c r="BA107" i="5"/>
  <c r="AZ107" i="5"/>
  <c r="AY107" i="5"/>
  <c r="BJ107" i="5"/>
  <c r="AX107" i="5"/>
  <c r="BI107" i="5"/>
  <c r="AW107" i="5"/>
  <c r="BH107" i="5"/>
  <c r="AV107" i="5"/>
  <c r="BG107" i="5"/>
  <c r="AU107" i="5"/>
  <c r="BF107" i="5"/>
  <c r="BE107" i="5"/>
  <c r="BD107" i="5"/>
  <c r="BC107" i="5"/>
  <c r="BL119" i="5"/>
  <c r="BN119" i="5" s="1"/>
  <c r="BK119" i="5"/>
  <c r="BM119" i="5" s="1"/>
  <c r="BB119" i="5"/>
  <c r="BA119" i="5"/>
  <c r="AZ119" i="5"/>
  <c r="AY119" i="5"/>
  <c r="BJ119" i="5"/>
  <c r="AX119" i="5"/>
  <c r="BI119" i="5"/>
  <c r="AW119" i="5"/>
  <c r="BH119" i="5"/>
  <c r="AV119" i="5"/>
  <c r="BG119" i="5"/>
  <c r="AU119" i="5"/>
  <c r="BF119" i="5"/>
  <c r="BE119" i="5"/>
  <c r="BD119" i="5"/>
  <c r="BC119" i="5"/>
  <c r="BL131" i="5"/>
  <c r="BN131" i="5" s="1"/>
  <c r="BK131" i="5"/>
  <c r="BM131" i="5" s="1"/>
  <c r="BB131" i="5"/>
  <c r="BA131" i="5"/>
  <c r="AZ131" i="5"/>
  <c r="AY131" i="5"/>
  <c r="BJ131" i="5"/>
  <c r="AX131" i="5"/>
  <c r="BI131" i="5"/>
  <c r="AW131" i="5"/>
  <c r="BH131" i="5"/>
  <c r="AV131" i="5"/>
  <c r="BG131" i="5"/>
  <c r="AU131" i="5"/>
  <c r="BF131" i="5"/>
  <c r="BE131" i="5"/>
  <c r="BD131" i="5"/>
  <c r="BC131" i="5"/>
  <c r="BL143" i="5"/>
  <c r="BN143" i="5" s="1"/>
  <c r="BK143" i="5"/>
  <c r="BM143" i="5" s="1"/>
  <c r="BG143" i="5"/>
  <c r="AU143" i="5"/>
  <c r="BA143" i="5"/>
  <c r="BI143" i="5"/>
  <c r="BH143" i="5"/>
  <c r="BF143" i="5"/>
  <c r="BE143" i="5"/>
  <c r="BD143" i="5"/>
  <c r="BC143" i="5"/>
  <c r="BB143" i="5"/>
  <c r="AZ143" i="5"/>
  <c r="AY143" i="5"/>
  <c r="AX143" i="5"/>
  <c r="BJ143" i="5"/>
  <c r="BL155" i="5"/>
  <c r="BN155" i="5" s="1"/>
  <c r="BK155" i="5"/>
  <c r="BM155" i="5" s="1"/>
  <c r="BG155" i="5"/>
  <c r="AU155" i="5"/>
  <c r="BF155" i="5"/>
  <c r="BE155" i="5"/>
  <c r="BD155" i="5"/>
  <c r="BC155" i="5"/>
  <c r="BB155" i="5"/>
  <c r="BA155" i="5"/>
  <c r="AZ155" i="5"/>
  <c r="AY155" i="5"/>
  <c r="BJ155" i="5"/>
  <c r="AX155" i="5"/>
  <c r="AW155" i="5"/>
  <c r="AV155" i="5"/>
  <c r="BI155" i="5"/>
  <c r="BH155" i="5"/>
  <c r="BL167" i="5"/>
  <c r="BN167" i="5" s="1"/>
  <c r="BK167" i="5"/>
  <c r="BM167" i="5" s="1"/>
  <c r="BG167" i="5"/>
  <c r="AU167" i="5"/>
  <c r="BF167" i="5"/>
  <c r="BE167" i="5"/>
  <c r="BD167" i="5"/>
  <c r="BC167" i="5"/>
  <c r="BB167" i="5"/>
  <c r="BA167" i="5"/>
  <c r="AZ167" i="5"/>
  <c r="AY167" i="5"/>
  <c r="BJ167" i="5"/>
  <c r="AX167" i="5"/>
  <c r="BI167" i="5"/>
  <c r="BH167" i="5"/>
  <c r="AW167" i="5"/>
  <c r="AV167" i="5"/>
  <c r="BL179" i="5"/>
  <c r="BN179" i="5" s="1"/>
  <c r="BK179" i="5"/>
  <c r="BM179" i="5" s="1"/>
  <c r="BG179" i="5"/>
  <c r="AU179" i="5"/>
  <c r="BF179" i="5"/>
  <c r="BE179" i="5"/>
  <c r="BD179" i="5"/>
  <c r="BC179" i="5"/>
  <c r="BB179" i="5"/>
  <c r="BA179" i="5"/>
  <c r="AZ179" i="5"/>
  <c r="AY179" i="5"/>
  <c r="BJ179" i="5"/>
  <c r="AX179" i="5"/>
  <c r="BI179" i="5"/>
  <c r="BH179" i="5"/>
  <c r="AW179" i="5"/>
  <c r="AV179" i="5"/>
  <c r="BL191" i="5"/>
  <c r="BN191" i="5" s="1"/>
  <c r="BK191" i="5"/>
  <c r="BM191" i="5" s="1"/>
  <c r="BE191" i="5"/>
  <c r="BD191" i="5"/>
  <c r="BC191" i="5"/>
  <c r="AY191" i="5"/>
  <c r="BJ191" i="5"/>
  <c r="AX191" i="5"/>
  <c r="BI191" i="5"/>
  <c r="AW191" i="5"/>
  <c r="BH191" i="5"/>
  <c r="BG191" i="5"/>
  <c r="BF191" i="5"/>
  <c r="BB191" i="5"/>
  <c r="BA191" i="5"/>
  <c r="AZ191" i="5"/>
  <c r="AV191" i="5"/>
  <c r="AU191" i="5"/>
  <c r="BL203" i="5"/>
  <c r="BN203" i="5" s="1"/>
  <c r="BK203" i="5"/>
  <c r="BM203" i="5" s="1"/>
  <c r="BE203" i="5"/>
  <c r="BD203" i="5"/>
  <c r="BC203" i="5"/>
  <c r="BA203" i="5"/>
  <c r="AY203" i="5"/>
  <c r="BJ203" i="5"/>
  <c r="AX203" i="5"/>
  <c r="BI203" i="5"/>
  <c r="AW203" i="5"/>
  <c r="BH203" i="5"/>
  <c r="AV203" i="5"/>
  <c r="BG203" i="5"/>
  <c r="BF203" i="5"/>
  <c r="BB203" i="5"/>
  <c r="AZ203" i="5"/>
  <c r="AU203" i="5"/>
  <c r="BL215" i="5"/>
  <c r="BN215" i="5" s="1"/>
  <c r="BK215" i="5"/>
  <c r="BM215" i="5" s="1"/>
  <c r="BE215" i="5"/>
  <c r="BD215" i="5"/>
  <c r="BC215" i="5"/>
  <c r="BA215" i="5"/>
  <c r="AY215" i="5"/>
  <c r="BJ215" i="5"/>
  <c r="AX215" i="5"/>
  <c r="BI215" i="5"/>
  <c r="AW215" i="5"/>
  <c r="BH215" i="5"/>
  <c r="AV215" i="5"/>
  <c r="BG215" i="5"/>
  <c r="AZ215" i="5"/>
  <c r="AU215" i="5"/>
  <c r="BF215" i="5"/>
  <c r="BB215" i="5"/>
  <c r="BD227" i="5"/>
  <c r="BC227" i="5"/>
  <c r="BB227" i="5"/>
  <c r="BL227" i="5"/>
  <c r="BN227" i="5" s="1"/>
  <c r="BF227" i="5"/>
  <c r="BK227" i="5"/>
  <c r="BM227" i="5" s="1"/>
  <c r="BJ227" i="5"/>
  <c r="BI227" i="5"/>
  <c r="BH227" i="5"/>
  <c r="BE227" i="5"/>
  <c r="BA227" i="5"/>
  <c r="AZ227" i="5"/>
  <c r="AY227" i="5"/>
  <c r="AX227" i="5"/>
  <c r="AW227" i="5"/>
  <c r="AV227" i="5"/>
  <c r="BG227" i="5"/>
  <c r="AU227" i="5"/>
  <c r="AA113" i="2"/>
  <c r="AU35" i="5"/>
  <c r="BG35" i="5"/>
  <c r="AU38" i="5"/>
  <c r="BG38" i="5"/>
  <c r="BA51" i="5"/>
  <c r="AU60" i="5"/>
  <c r="AU63" i="5"/>
  <c r="BL40" i="5"/>
  <c r="BN40" i="5" s="1"/>
  <c r="BK40" i="5"/>
  <c r="BM40" i="5" s="1"/>
  <c r="BG40" i="5"/>
  <c r="AU40" i="5"/>
  <c r="BE40" i="5"/>
  <c r="BD40" i="5"/>
  <c r="BB40" i="5"/>
  <c r="BA40" i="5"/>
  <c r="AZ40" i="5"/>
  <c r="AY40" i="5"/>
  <c r="BJ40" i="5"/>
  <c r="AX40" i="5"/>
  <c r="BL52" i="5"/>
  <c r="BN52" i="5" s="1"/>
  <c r="BK52" i="5"/>
  <c r="BM52" i="5" s="1"/>
  <c r="BG52" i="5"/>
  <c r="AU52" i="5"/>
  <c r="BE52" i="5"/>
  <c r="BD52" i="5"/>
  <c r="BB52" i="5"/>
  <c r="BA52" i="5"/>
  <c r="AZ52" i="5"/>
  <c r="AY52" i="5"/>
  <c r="BJ52" i="5"/>
  <c r="AX52" i="5"/>
  <c r="BL64" i="5"/>
  <c r="BN64" i="5" s="1"/>
  <c r="BK64" i="5"/>
  <c r="BM64" i="5" s="1"/>
  <c r="BG64" i="5"/>
  <c r="AU64" i="5"/>
  <c r="BF64" i="5"/>
  <c r="BE64" i="5"/>
  <c r="BD64" i="5"/>
  <c r="BB64" i="5"/>
  <c r="BA64" i="5"/>
  <c r="AZ64" i="5"/>
  <c r="AY64" i="5"/>
  <c r="BJ64" i="5"/>
  <c r="AX64" i="5"/>
  <c r="BL76" i="5"/>
  <c r="BN76" i="5" s="1"/>
  <c r="BK76" i="5"/>
  <c r="BM76" i="5" s="1"/>
  <c r="BG76" i="5"/>
  <c r="AU76" i="5"/>
  <c r="BF76" i="5"/>
  <c r="BE76" i="5"/>
  <c r="BD76" i="5"/>
  <c r="BC76" i="5"/>
  <c r="BB76" i="5"/>
  <c r="BA76" i="5"/>
  <c r="AZ76" i="5"/>
  <c r="AY76" i="5"/>
  <c r="BJ76" i="5"/>
  <c r="AX76" i="5"/>
  <c r="BL88" i="5"/>
  <c r="BN88" i="5" s="1"/>
  <c r="BK88" i="5"/>
  <c r="BM88" i="5" s="1"/>
  <c r="BG88" i="5"/>
  <c r="AU88" i="5"/>
  <c r="BF88" i="5"/>
  <c r="BE88" i="5"/>
  <c r="BD88" i="5"/>
  <c r="BC88" i="5"/>
  <c r="BB88" i="5"/>
  <c r="BA88" i="5"/>
  <c r="AZ88" i="5"/>
  <c r="AY88" i="5"/>
  <c r="BJ88" i="5"/>
  <c r="AX88" i="5"/>
  <c r="BL100" i="5"/>
  <c r="BN100" i="5" s="1"/>
  <c r="BK100" i="5"/>
  <c r="BM100" i="5" s="1"/>
  <c r="BF100" i="5"/>
  <c r="BE100" i="5"/>
  <c r="BD100" i="5"/>
  <c r="BC100" i="5"/>
  <c r="BB100" i="5"/>
  <c r="BA100" i="5"/>
  <c r="AZ100" i="5"/>
  <c r="AY100" i="5"/>
  <c r="BJ100" i="5"/>
  <c r="AX100" i="5"/>
  <c r="BI100" i="5"/>
  <c r="AW100" i="5"/>
  <c r="BH100" i="5"/>
  <c r="BG100" i="5"/>
  <c r="AV100" i="5"/>
  <c r="AU100" i="5"/>
  <c r="BL112" i="5"/>
  <c r="BN112" i="5" s="1"/>
  <c r="BK112" i="5"/>
  <c r="BM112" i="5" s="1"/>
  <c r="BF112" i="5"/>
  <c r="BE112" i="5"/>
  <c r="BD112" i="5"/>
  <c r="BC112" i="5"/>
  <c r="BB112" i="5"/>
  <c r="BA112" i="5"/>
  <c r="AZ112" i="5"/>
  <c r="AY112" i="5"/>
  <c r="BJ112" i="5"/>
  <c r="AX112" i="5"/>
  <c r="BI112" i="5"/>
  <c r="AW112" i="5"/>
  <c r="BH112" i="5"/>
  <c r="BG112" i="5"/>
  <c r="AV112" i="5"/>
  <c r="AU112" i="5"/>
  <c r="BL124" i="5"/>
  <c r="BN124" i="5" s="1"/>
  <c r="BK124" i="5"/>
  <c r="BM124" i="5" s="1"/>
  <c r="BF124" i="5"/>
  <c r="BE124" i="5"/>
  <c r="BD124" i="5"/>
  <c r="BC124" i="5"/>
  <c r="BB124" i="5"/>
  <c r="BA124" i="5"/>
  <c r="AZ124" i="5"/>
  <c r="AY124" i="5"/>
  <c r="BJ124" i="5"/>
  <c r="AX124" i="5"/>
  <c r="BI124" i="5"/>
  <c r="AW124" i="5"/>
  <c r="AV124" i="5"/>
  <c r="AU124" i="5"/>
  <c r="BL136" i="5"/>
  <c r="BN136" i="5" s="1"/>
  <c r="BK136" i="5"/>
  <c r="BM136" i="5" s="1"/>
  <c r="BF136" i="5"/>
  <c r="BE136" i="5"/>
  <c r="BD136" i="5"/>
  <c r="BC136" i="5"/>
  <c r="BB136" i="5"/>
  <c r="BA136" i="5"/>
  <c r="AZ136" i="5"/>
  <c r="AY136" i="5"/>
  <c r="BJ136" i="5"/>
  <c r="AX136" i="5"/>
  <c r="BI136" i="5"/>
  <c r="AW136" i="5"/>
  <c r="BH136" i="5"/>
  <c r="BG136" i="5"/>
  <c r="AV136" i="5"/>
  <c r="AU136" i="5"/>
  <c r="BL148" i="5"/>
  <c r="BN148" i="5" s="1"/>
  <c r="BK148" i="5"/>
  <c r="BM148" i="5" s="1"/>
  <c r="AY148" i="5"/>
  <c r="BJ148" i="5"/>
  <c r="AX148" i="5"/>
  <c r="BI148" i="5"/>
  <c r="BH148" i="5"/>
  <c r="AV148" i="5"/>
  <c r="BG148" i="5"/>
  <c r="AU148" i="5"/>
  <c r="BF148" i="5"/>
  <c r="BE148" i="5"/>
  <c r="BB148" i="5"/>
  <c r="AW148" i="5"/>
  <c r="BD148" i="5"/>
  <c r="BC148" i="5"/>
  <c r="BA148" i="5"/>
  <c r="AZ148" i="5"/>
  <c r="BL160" i="5"/>
  <c r="BN160" i="5" s="1"/>
  <c r="BK160" i="5"/>
  <c r="BM160" i="5" s="1"/>
  <c r="AY160" i="5"/>
  <c r="BJ160" i="5"/>
  <c r="AX160" i="5"/>
  <c r="BI160" i="5"/>
  <c r="AW160" i="5"/>
  <c r="BH160" i="5"/>
  <c r="AV160" i="5"/>
  <c r="BG160" i="5"/>
  <c r="AU160" i="5"/>
  <c r="BF160" i="5"/>
  <c r="BE160" i="5"/>
  <c r="BD160" i="5"/>
  <c r="BC160" i="5"/>
  <c r="BB160" i="5"/>
  <c r="BA160" i="5"/>
  <c r="AZ160" i="5"/>
  <c r="BL172" i="5"/>
  <c r="BN172" i="5" s="1"/>
  <c r="BK172" i="5"/>
  <c r="BM172" i="5" s="1"/>
  <c r="AY172" i="5"/>
  <c r="BJ172" i="5"/>
  <c r="AX172" i="5"/>
  <c r="BI172" i="5"/>
  <c r="AW172" i="5"/>
  <c r="BH172" i="5"/>
  <c r="AV172" i="5"/>
  <c r="BG172" i="5"/>
  <c r="AU172" i="5"/>
  <c r="BF172" i="5"/>
  <c r="BE172" i="5"/>
  <c r="BD172" i="5"/>
  <c r="BC172" i="5"/>
  <c r="BB172" i="5"/>
  <c r="BA172" i="5"/>
  <c r="AZ172" i="5"/>
  <c r="BL184" i="5"/>
  <c r="BN184" i="5" s="1"/>
  <c r="BK184" i="5"/>
  <c r="BM184" i="5" s="1"/>
  <c r="AY184" i="5"/>
  <c r="BJ184" i="5"/>
  <c r="AX184" i="5"/>
  <c r="BI184" i="5"/>
  <c r="AW184" i="5"/>
  <c r="BH184" i="5"/>
  <c r="AV184" i="5"/>
  <c r="BG184" i="5"/>
  <c r="AU184" i="5"/>
  <c r="BF184" i="5"/>
  <c r="BE184" i="5"/>
  <c r="BD184" i="5"/>
  <c r="BC184" i="5"/>
  <c r="BB184" i="5"/>
  <c r="BA184" i="5"/>
  <c r="AZ184" i="5"/>
  <c r="BL196" i="5"/>
  <c r="BN196" i="5" s="1"/>
  <c r="BK196" i="5"/>
  <c r="BM196" i="5" s="1"/>
  <c r="BI196" i="5"/>
  <c r="AW196" i="5"/>
  <c r="BH196" i="5"/>
  <c r="AV196" i="5"/>
  <c r="BG196" i="5"/>
  <c r="AU196" i="5"/>
  <c r="BE196" i="5"/>
  <c r="BC196" i="5"/>
  <c r="BB196" i="5"/>
  <c r="BA196" i="5"/>
  <c r="AZ196" i="5"/>
  <c r="BJ196" i="5"/>
  <c r="BF196" i="5"/>
  <c r="BD196" i="5"/>
  <c r="AY196" i="5"/>
  <c r="AX196" i="5"/>
  <c r="BL208" i="5"/>
  <c r="BN208" i="5" s="1"/>
  <c r="BK208" i="5"/>
  <c r="BM208" i="5" s="1"/>
  <c r="BI208" i="5"/>
  <c r="AW208" i="5"/>
  <c r="BH208" i="5"/>
  <c r="AV208" i="5"/>
  <c r="BG208" i="5"/>
  <c r="AU208" i="5"/>
  <c r="BE208" i="5"/>
  <c r="BC208" i="5"/>
  <c r="BB208" i="5"/>
  <c r="BA208" i="5"/>
  <c r="AZ208" i="5"/>
  <c r="BD208" i="5"/>
  <c r="AY208" i="5"/>
  <c r="AX208" i="5"/>
  <c r="BJ208" i="5"/>
  <c r="BF208" i="5"/>
  <c r="BL220" i="5"/>
  <c r="BN220" i="5" s="1"/>
  <c r="BK220" i="5"/>
  <c r="BM220" i="5" s="1"/>
  <c r="BI220" i="5"/>
  <c r="AW220" i="5"/>
  <c r="BH220" i="5"/>
  <c r="AV220" i="5"/>
  <c r="BG220" i="5"/>
  <c r="AU220" i="5"/>
  <c r="BE220" i="5"/>
  <c r="BD220" i="5"/>
  <c r="BC220" i="5"/>
  <c r="BB220" i="5"/>
  <c r="BA220" i="5"/>
  <c r="AZ220" i="5"/>
  <c r="AY220" i="5"/>
  <c r="BJ220" i="5"/>
  <c r="BF220" i="5"/>
  <c r="AX220" i="5"/>
  <c r="AA30" i="2"/>
  <c r="AA114" i="2"/>
  <c r="AV35" i="5"/>
  <c r="BH35" i="5"/>
  <c r="AV38" i="5"/>
  <c r="BH38" i="5"/>
  <c r="BC40" i="5"/>
  <c r="AY47" i="5"/>
  <c r="BG51" i="5"/>
  <c r="AZ60" i="5"/>
  <c r="AZ63" i="5"/>
  <c r="BD77" i="5"/>
  <c r="AV82" i="5"/>
  <c r="BD86" i="5"/>
  <c r="AV91" i="5"/>
  <c r="AY111" i="5"/>
  <c r="AW35" i="5"/>
  <c r="BI35" i="5"/>
  <c r="AW38" i="5"/>
  <c r="BF40" i="5"/>
  <c r="BB47" i="5"/>
  <c r="BA60" i="5"/>
  <c r="BA63" i="5"/>
  <c r="AW82" i="5"/>
  <c r="AW91" i="5"/>
  <c r="BL38" i="5"/>
  <c r="BN38" i="5" s="1"/>
  <c r="BK38" i="5"/>
  <c r="BM38" i="5" s="1"/>
  <c r="BL50" i="5"/>
  <c r="BN50" i="5" s="1"/>
  <c r="BK50" i="5"/>
  <c r="BM50" i="5" s="1"/>
  <c r="BC50" i="5"/>
  <c r="BA50" i="5"/>
  <c r="AZ50" i="5"/>
  <c r="BJ50" i="5"/>
  <c r="AX50" i="5"/>
  <c r="BI50" i="5"/>
  <c r="AW50" i="5"/>
  <c r="BH50" i="5"/>
  <c r="AV50" i="5"/>
  <c r="BG50" i="5"/>
  <c r="AU50" i="5"/>
  <c r="BF50" i="5"/>
  <c r="BL62" i="5"/>
  <c r="BN62" i="5" s="1"/>
  <c r="BK62" i="5"/>
  <c r="BM62" i="5" s="1"/>
  <c r="BC62" i="5"/>
  <c r="BB62" i="5"/>
  <c r="BA62" i="5"/>
  <c r="AZ62" i="5"/>
  <c r="BJ62" i="5"/>
  <c r="AX62" i="5"/>
  <c r="BI62" i="5"/>
  <c r="AW62" i="5"/>
  <c r="BH62" i="5"/>
  <c r="AV62" i="5"/>
  <c r="BG62" i="5"/>
  <c r="AU62" i="5"/>
  <c r="BF62" i="5"/>
  <c r="BL74" i="5"/>
  <c r="BN74" i="5" s="1"/>
  <c r="BK74" i="5"/>
  <c r="BM74" i="5" s="1"/>
  <c r="BC74" i="5"/>
  <c r="BB74" i="5"/>
  <c r="BA74" i="5"/>
  <c r="AZ74" i="5"/>
  <c r="AY74" i="5"/>
  <c r="BJ74" i="5"/>
  <c r="AX74" i="5"/>
  <c r="BI74" i="5"/>
  <c r="AW74" i="5"/>
  <c r="BH74" i="5"/>
  <c r="AV74" i="5"/>
  <c r="BG74" i="5"/>
  <c r="AU74" i="5"/>
  <c r="BF74" i="5"/>
  <c r="BL86" i="5"/>
  <c r="BN86" i="5" s="1"/>
  <c r="BK86" i="5"/>
  <c r="BM86" i="5" s="1"/>
  <c r="BC86" i="5"/>
  <c r="BB86" i="5"/>
  <c r="BA86" i="5"/>
  <c r="AZ86" i="5"/>
  <c r="AY86" i="5"/>
  <c r="BJ86" i="5"/>
  <c r="AX86" i="5"/>
  <c r="BI86" i="5"/>
  <c r="AW86" i="5"/>
  <c r="BH86" i="5"/>
  <c r="AV86" i="5"/>
  <c r="BG86" i="5"/>
  <c r="AU86" i="5"/>
  <c r="BF86" i="5"/>
  <c r="BL98" i="5"/>
  <c r="BN98" i="5" s="1"/>
  <c r="BK98" i="5"/>
  <c r="BM98" i="5" s="1"/>
  <c r="BB98" i="5"/>
  <c r="BA98" i="5"/>
  <c r="AZ98" i="5"/>
  <c r="AY98" i="5"/>
  <c r="BJ98" i="5"/>
  <c r="AX98" i="5"/>
  <c r="BI98" i="5"/>
  <c r="AW98" i="5"/>
  <c r="BH98" i="5"/>
  <c r="AV98" i="5"/>
  <c r="BG98" i="5"/>
  <c r="AU98" i="5"/>
  <c r="BF98" i="5"/>
  <c r="BE98" i="5"/>
  <c r="BD98" i="5"/>
  <c r="BC98" i="5"/>
  <c r="BL110" i="5"/>
  <c r="BN110" i="5" s="1"/>
  <c r="BK110" i="5"/>
  <c r="BM110" i="5" s="1"/>
  <c r="BB110" i="5"/>
  <c r="BA110" i="5"/>
  <c r="AZ110" i="5"/>
  <c r="AY110" i="5"/>
  <c r="BJ110" i="5"/>
  <c r="AX110" i="5"/>
  <c r="BI110" i="5"/>
  <c r="AW110" i="5"/>
  <c r="BH110" i="5"/>
  <c r="AV110" i="5"/>
  <c r="BG110" i="5"/>
  <c r="AU110" i="5"/>
  <c r="BF110" i="5"/>
  <c r="BE110" i="5"/>
  <c r="BD110" i="5"/>
  <c r="BC110" i="5"/>
  <c r="BL122" i="5"/>
  <c r="BN122" i="5" s="1"/>
  <c r="BB122" i="5"/>
  <c r="BA122" i="5"/>
  <c r="AZ122" i="5"/>
  <c r="AY122" i="5"/>
  <c r="BK122" i="5"/>
  <c r="BM122" i="5" s="1"/>
  <c r="BJ122" i="5"/>
  <c r="AX122" i="5"/>
  <c r="BI122" i="5"/>
  <c r="AW122" i="5"/>
  <c r="BH122" i="5"/>
  <c r="AV122" i="5"/>
  <c r="BG122" i="5"/>
  <c r="AU122" i="5"/>
  <c r="BF122" i="5"/>
  <c r="BE122" i="5"/>
  <c r="BD122" i="5"/>
  <c r="BC122" i="5"/>
  <c r="BL134" i="5"/>
  <c r="BN134" i="5" s="1"/>
  <c r="BK134" i="5"/>
  <c r="BM134" i="5" s="1"/>
  <c r="BB134" i="5"/>
  <c r="BA134" i="5"/>
  <c r="AZ134" i="5"/>
  <c r="AY134" i="5"/>
  <c r="BJ134" i="5"/>
  <c r="AX134" i="5"/>
  <c r="BI134" i="5"/>
  <c r="AW134" i="5"/>
  <c r="BH134" i="5"/>
  <c r="AV134" i="5"/>
  <c r="BG134" i="5"/>
  <c r="AU134" i="5"/>
  <c r="BF134" i="5"/>
  <c r="BE134" i="5"/>
  <c r="BD134" i="5"/>
  <c r="BC134" i="5"/>
  <c r="BL146" i="5"/>
  <c r="BN146" i="5" s="1"/>
  <c r="BG146" i="5"/>
  <c r="AU146" i="5"/>
  <c r="BF146" i="5"/>
  <c r="BD146" i="5"/>
  <c r="BA146" i="5"/>
  <c r="BK146" i="5"/>
  <c r="BM146" i="5" s="1"/>
  <c r="BI146" i="5"/>
  <c r="BH146" i="5"/>
  <c r="BE146" i="5"/>
  <c r="BC146" i="5"/>
  <c r="BB146" i="5"/>
  <c r="AZ146" i="5"/>
  <c r="AY146" i="5"/>
  <c r="AX146" i="5"/>
  <c r="AW146" i="5"/>
  <c r="AV146" i="5"/>
  <c r="BJ146" i="5"/>
  <c r="BL158" i="5"/>
  <c r="BN158" i="5" s="1"/>
  <c r="BK158" i="5"/>
  <c r="BM158" i="5" s="1"/>
  <c r="BG158" i="5"/>
  <c r="AU158" i="5"/>
  <c r="BF158" i="5"/>
  <c r="BE158" i="5"/>
  <c r="BD158" i="5"/>
  <c r="BC158" i="5"/>
  <c r="BB158" i="5"/>
  <c r="BA158" i="5"/>
  <c r="AZ158" i="5"/>
  <c r="AY158" i="5"/>
  <c r="BJ158" i="5"/>
  <c r="AX158" i="5"/>
  <c r="BI158" i="5"/>
  <c r="BH158" i="5"/>
  <c r="AW158" i="5"/>
  <c r="AV158" i="5"/>
  <c r="BL170" i="5"/>
  <c r="BN170" i="5" s="1"/>
  <c r="BK170" i="5"/>
  <c r="BM170" i="5" s="1"/>
  <c r="BG170" i="5"/>
  <c r="AU170" i="5"/>
  <c r="BF170" i="5"/>
  <c r="BE170" i="5"/>
  <c r="BD170" i="5"/>
  <c r="BC170" i="5"/>
  <c r="BB170" i="5"/>
  <c r="BA170" i="5"/>
  <c r="AZ170" i="5"/>
  <c r="AY170" i="5"/>
  <c r="BJ170" i="5"/>
  <c r="AX170" i="5"/>
  <c r="BI170" i="5"/>
  <c r="BH170" i="5"/>
  <c r="AW170" i="5"/>
  <c r="AV170" i="5"/>
  <c r="BL182" i="5"/>
  <c r="BN182" i="5" s="1"/>
  <c r="BK182" i="5"/>
  <c r="BM182" i="5" s="1"/>
  <c r="BG182" i="5"/>
  <c r="AU182" i="5"/>
  <c r="BF182" i="5"/>
  <c r="BE182" i="5"/>
  <c r="BD182" i="5"/>
  <c r="BC182" i="5"/>
  <c r="BB182" i="5"/>
  <c r="BA182" i="5"/>
  <c r="AZ182" i="5"/>
  <c r="AY182" i="5"/>
  <c r="BJ182" i="5"/>
  <c r="AX182" i="5"/>
  <c r="AW182" i="5"/>
  <c r="AV182" i="5"/>
  <c r="BI182" i="5"/>
  <c r="BH182" i="5"/>
  <c r="BE194" i="5"/>
  <c r="BD194" i="5"/>
  <c r="BC194" i="5"/>
  <c r="AY194" i="5"/>
  <c r="BJ194" i="5"/>
  <c r="AX194" i="5"/>
  <c r="BI194" i="5"/>
  <c r="AW194" i="5"/>
  <c r="BL194" i="5"/>
  <c r="BN194" i="5" s="1"/>
  <c r="BK194" i="5"/>
  <c r="BM194" i="5" s="1"/>
  <c r="BH194" i="5"/>
  <c r="BG194" i="5"/>
  <c r="BF194" i="5"/>
  <c r="BB194" i="5"/>
  <c r="BA194" i="5"/>
  <c r="AZ194" i="5"/>
  <c r="AV194" i="5"/>
  <c r="AU194" i="5"/>
  <c r="BL206" i="5"/>
  <c r="BN206" i="5" s="1"/>
  <c r="BE206" i="5"/>
  <c r="BK206" i="5"/>
  <c r="BM206" i="5" s="1"/>
  <c r="BD206" i="5"/>
  <c r="BC206" i="5"/>
  <c r="BA206" i="5"/>
  <c r="AY206" i="5"/>
  <c r="BJ206" i="5"/>
  <c r="AX206" i="5"/>
  <c r="BI206" i="5"/>
  <c r="AW206" i="5"/>
  <c r="BH206" i="5"/>
  <c r="AV206" i="5"/>
  <c r="AZ206" i="5"/>
  <c r="AU206" i="5"/>
  <c r="BG206" i="5"/>
  <c r="BF206" i="5"/>
  <c r="BB206" i="5"/>
  <c r="BE218" i="5"/>
  <c r="BD218" i="5"/>
  <c r="BL218" i="5"/>
  <c r="BN218" i="5" s="1"/>
  <c r="BC218" i="5"/>
  <c r="BA218" i="5"/>
  <c r="AY218" i="5"/>
  <c r="BJ218" i="5"/>
  <c r="AX218" i="5"/>
  <c r="BI218" i="5"/>
  <c r="AW218" i="5"/>
  <c r="BH218" i="5"/>
  <c r="AV218" i="5"/>
  <c r="BG218" i="5"/>
  <c r="AU218" i="5"/>
  <c r="AZ218" i="5"/>
  <c r="BK218" i="5"/>
  <c r="BM218" i="5" s="1"/>
  <c r="BF218" i="5"/>
  <c r="BB218" i="5"/>
  <c r="BD230" i="5"/>
  <c r="BC230" i="5"/>
  <c r="BB230" i="5"/>
  <c r="BF230" i="5"/>
  <c r="BE230" i="5"/>
  <c r="AX230" i="5"/>
  <c r="AW230" i="5"/>
  <c r="AV230" i="5"/>
  <c r="BL230" i="5"/>
  <c r="BN230" i="5" s="1"/>
  <c r="BK230" i="5"/>
  <c r="BM230" i="5" s="1"/>
  <c r="BJ230" i="5"/>
  <c r="BI230" i="5"/>
  <c r="BH230" i="5"/>
  <c r="BG230" i="5"/>
  <c r="BA230" i="5"/>
  <c r="AZ230" i="5"/>
  <c r="AY230" i="5"/>
  <c r="AU230" i="5"/>
  <c r="AX35" i="5"/>
  <c r="BJ35" i="5"/>
  <c r="AX38" i="5"/>
  <c r="BJ38" i="5"/>
  <c r="BH40" i="5"/>
  <c r="BD47" i="5"/>
  <c r="AV52" i="5"/>
  <c r="BH82" i="5"/>
  <c r="AZ87" i="5"/>
  <c r="AV143" i="5"/>
  <c r="BL43" i="5"/>
  <c r="BN43" i="5" s="1"/>
  <c r="BK43" i="5"/>
  <c r="BM43" i="5" s="1"/>
  <c r="BG43" i="5"/>
  <c r="AU43" i="5"/>
  <c r="BE43" i="5"/>
  <c r="BD43" i="5"/>
  <c r="BB43" i="5"/>
  <c r="BA43" i="5"/>
  <c r="AZ43" i="5"/>
  <c r="AY43" i="5"/>
  <c r="BJ43" i="5"/>
  <c r="AX43" i="5"/>
  <c r="BL55" i="5"/>
  <c r="BN55" i="5" s="1"/>
  <c r="BK55" i="5"/>
  <c r="BM55" i="5" s="1"/>
  <c r="BG55" i="5"/>
  <c r="AU55" i="5"/>
  <c r="BF55" i="5"/>
  <c r="BE55" i="5"/>
  <c r="BD55" i="5"/>
  <c r="BB55" i="5"/>
  <c r="BA55" i="5"/>
  <c r="AZ55" i="5"/>
  <c r="AY55" i="5"/>
  <c r="BJ55" i="5"/>
  <c r="AX55" i="5"/>
  <c r="BL67" i="5"/>
  <c r="BN67" i="5" s="1"/>
  <c r="BK67" i="5"/>
  <c r="BM67" i="5" s="1"/>
  <c r="BG67" i="5"/>
  <c r="AU67" i="5"/>
  <c r="BF67" i="5"/>
  <c r="BE67" i="5"/>
  <c r="BD67" i="5"/>
  <c r="BB67" i="5"/>
  <c r="BA67" i="5"/>
  <c r="AZ67" i="5"/>
  <c r="AY67" i="5"/>
  <c r="BJ67" i="5"/>
  <c r="AX67" i="5"/>
  <c r="BL79" i="5"/>
  <c r="BN79" i="5" s="1"/>
  <c r="BK79" i="5"/>
  <c r="BM79" i="5" s="1"/>
  <c r="BG79" i="5"/>
  <c r="AU79" i="5"/>
  <c r="BF79" i="5"/>
  <c r="BE79" i="5"/>
  <c r="BD79" i="5"/>
  <c r="BC79" i="5"/>
  <c r="BB79" i="5"/>
  <c r="BA79" i="5"/>
  <c r="AZ79" i="5"/>
  <c r="AY79" i="5"/>
  <c r="BJ79" i="5"/>
  <c r="AX79" i="5"/>
  <c r="BL91" i="5"/>
  <c r="BN91" i="5" s="1"/>
  <c r="BK91" i="5"/>
  <c r="BM91" i="5" s="1"/>
  <c r="BG91" i="5"/>
  <c r="AU91" i="5"/>
  <c r="BF91" i="5"/>
  <c r="BE91" i="5"/>
  <c r="BD91" i="5"/>
  <c r="BC91" i="5"/>
  <c r="BB91" i="5"/>
  <c r="BA91" i="5"/>
  <c r="AZ91" i="5"/>
  <c r="AY91" i="5"/>
  <c r="BJ91" i="5"/>
  <c r="AX91" i="5"/>
  <c r="BK103" i="5"/>
  <c r="BM103" i="5" s="1"/>
  <c r="BL103" i="5"/>
  <c r="BN103" i="5" s="1"/>
  <c r="BF103" i="5"/>
  <c r="BE103" i="5"/>
  <c r="BD103" i="5"/>
  <c r="BC103" i="5"/>
  <c r="BB103" i="5"/>
  <c r="BA103" i="5"/>
  <c r="AZ103" i="5"/>
  <c r="AY103" i="5"/>
  <c r="BJ103" i="5"/>
  <c r="AX103" i="5"/>
  <c r="BI103" i="5"/>
  <c r="AW103" i="5"/>
  <c r="BH103" i="5"/>
  <c r="BG103" i="5"/>
  <c r="AV103" i="5"/>
  <c r="AU103" i="5"/>
  <c r="BL115" i="5"/>
  <c r="BN115" i="5" s="1"/>
  <c r="BK115" i="5"/>
  <c r="BM115" i="5" s="1"/>
  <c r="BF115" i="5"/>
  <c r="BE115" i="5"/>
  <c r="BD115" i="5"/>
  <c r="BC115" i="5"/>
  <c r="BB115" i="5"/>
  <c r="BA115" i="5"/>
  <c r="AZ115" i="5"/>
  <c r="AY115" i="5"/>
  <c r="BJ115" i="5"/>
  <c r="AX115" i="5"/>
  <c r="BI115" i="5"/>
  <c r="AW115" i="5"/>
  <c r="AV115" i="5"/>
  <c r="AU115" i="5"/>
  <c r="BL127" i="5"/>
  <c r="BN127" i="5" s="1"/>
  <c r="BK127" i="5"/>
  <c r="BM127" i="5" s="1"/>
  <c r="BF127" i="5"/>
  <c r="BE127" i="5"/>
  <c r="BD127" i="5"/>
  <c r="BC127" i="5"/>
  <c r="BB127" i="5"/>
  <c r="BA127" i="5"/>
  <c r="AZ127" i="5"/>
  <c r="AY127" i="5"/>
  <c r="BJ127" i="5"/>
  <c r="AX127" i="5"/>
  <c r="BI127" i="5"/>
  <c r="AW127" i="5"/>
  <c r="BH127" i="5"/>
  <c r="BG127" i="5"/>
  <c r="AV127" i="5"/>
  <c r="AU127" i="5"/>
  <c r="BL139" i="5"/>
  <c r="BN139" i="5" s="1"/>
  <c r="BK139" i="5"/>
  <c r="BM139" i="5" s="1"/>
  <c r="BF139" i="5"/>
  <c r="BE139" i="5"/>
  <c r="BD139" i="5"/>
  <c r="BC139" i="5"/>
  <c r="BB139" i="5"/>
  <c r="BA139" i="5"/>
  <c r="AZ139" i="5"/>
  <c r="AY139" i="5"/>
  <c r="BJ139" i="5"/>
  <c r="AX139" i="5"/>
  <c r="BI139" i="5"/>
  <c r="AW139" i="5"/>
  <c r="BH139" i="5"/>
  <c r="BG139" i="5"/>
  <c r="AV139" i="5"/>
  <c r="AU139" i="5"/>
  <c r="BK151" i="5"/>
  <c r="BM151" i="5" s="1"/>
  <c r="AY151" i="5"/>
  <c r="BJ151" i="5"/>
  <c r="AX151" i="5"/>
  <c r="BI151" i="5"/>
  <c r="AW151" i="5"/>
  <c r="BH151" i="5"/>
  <c r="AV151" i="5"/>
  <c r="BG151" i="5"/>
  <c r="AU151" i="5"/>
  <c r="BF151" i="5"/>
  <c r="BL151" i="5"/>
  <c r="BN151" i="5" s="1"/>
  <c r="BE151" i="5"/>
  <c r="BD151" i="5"/>
  <c r="BC151" i="5"/>
  <c r="BB151" i="5"/>
  <c r="BL163" i="5"/>
  <c r="BN163" i="5" s="1"/>
  <c r="BK163" i="5"/>
  <c r="BM163" i="5" s="1"/>
  <c r="AY163" i="5"/>
  <c r="BJ163" i="5"/>
  <c r="AX163" i="5"/>
  <c r="BI163" i="5"/>
  <c r="AW163" i="5"/>
  <c r="BH163" i="5"/>
  <c r="AV163" i="5"/>
  <c r="BG163" i="5"/>
  <c r="AU163" i="5"/>
  <c r="BF163" i="5"/>
  <c r="BE163" i="5"/>
  <c r="BD163" i="5"/>
  <c r="BC163" i="5"/>
  <c r="BB163" i="5"/>
  <c r="BA163" i="5"/>
  <c r="AZ163" i="5"/>
  <c r="BK175" i="5"/>
  <c r="BM175" i="5" s="1"/>
  <c r="AY175" i="5"/>
  <c r="BJ175" i="5"/>
  <c r="AX175" i="5"/>
  <c r="BI175" i="5"/>
  <c r="AW175" i="5"/>
  <c r="BL175" i="5"/>
  <c r="BN175" i="5" s="1"/>
  <c r="BH175" i="5"/>
  <c r="AV175" i="5"/>
  <c r="BG175" i="5"/>
  <c r="AU175" i="5"/>
  <c r="BF175" i="5"/>
  <c r="BE175" i="5"/>
  <c r="BD175" i="5"/>
  <c r="BC175" i="5"/>
  <c r="BB175" i="5"/>
  <c r="BA175" i="5"/>
  <c r="AZ175" i="5"/>
  <c r="BL187" i="5"/>
  <c r="BN187" i="5" s="1"/>
  <c r="BK187" i="5"/>
  <c r="BM187" i="5" s="1"/>
  <c r="AY187" i="5"/>
  <c r="BJ187" i="5"/>
  <c r="AX187" i="5"/>
  <c r="BI187" i="5"/>
  <c r="AW187" i="5"/>
  <c r="BH187" i="5"/>
  <c r="AV187" i="5"/>
  <c r="BG187" i="5"/>
  <c r="AU187" i="5"/>
  <c r="BF187" i="5"/>
  <c r="BE187" i="5"/>
  <c r="BD187" i="5"/>
  <c r="BC187" i="5"/>
  <c r="BB187" i="5"/>
  <c r="BA187" i="5"/>
  <c r="AZ187" i="5"/>
  <c r="BI199" i="5"/>
  <c r="AW199" i="5"/>
  <c r="BH199" i="5"/>
  <c r="AV199" i="5"/>
  <c r="BG199" i="5"/>
  <c r="AU199" i="5"/>
  <c r="BE199" i="5"/>
  <c r="BC199" i="5"/>
  <c r="BL199" i="5"/>
  <c r="BN199" i="5" s="1"/>
  <c r="BB199" i="5"/>
  <c r="BK199" i="5"/>
  <c r="BM199" i="5" s="1"/>
  <c r="BA199" i="5"/>
  <c r="AZ199" i="5"/>
  <c r="BD199" i="5"/>
  <c r="AY199" i="5"/>
  <c r="AX199" i="5"/>
  <c r="BJ199" i="5"/>
  <c r="BF199" i="5"/>
  <c r="BI211" i="5"/>
  <c r="AW211" i="5"/>
  <c r="BH211" i="5"/>
  <c r="AV211" i="5"/>
  <c r="BG211" i="5"/>
  <c r="AU211" i="5"/>
  <c r="BE211" i="5"/>
  <c r="BC211" i="5"/>
  <c r="BB211" i="5"/>
  <c r="BA211" i="5"/>
  <c r="BL211" i="5"/>
  <c r="BN211" i="5" s="1"/>
  <c r="AZ211" i="5"/>
  <c r="BK211" i="5"/>
  <c r="BM211" i="5" s="1"/>
  <c r="BJ211" i="5"/>
  <c r="BF211" i="5"/>
  <c r="BD211" i="5"/>
  <c r="AY211" i="5"/>
  <c r="AX211" i="5"/>
  <c r="BK223" i="5"/>
  <c r="BM223" i="5" s="1"/>
  <c r="BI223" i="5"/>
  <c r="AW223" i="5"/>
  <c r="BH223" i="5"/>
  <c r="AV223" i="5"/>
  <c r="BG223" i="5"/>
  <c r="AU223" i="5"/>
  <c r="BE223" i="5"/>
  <c r="BD223" i="5"/>
  <c r="BC223" i="5"/>
  <c r="BB223" i="5"/>
  <c r="BA223" i="5"/>
  <c r="AZ223" i="5"/>
  <c r="AY223" i="5"/>
  <c r="BL223" i="5"/>
  <c r="BN223" i="5" s="1"/>
  <c r="BJ223" i="5"/>
  <c r="BF223" i="5"/>
  <c r="AX223" i="5"/>
  <c r="AY35" i="5"/>
  <c r="AY38" i="5"/>
  <c r="AU39" i="5"/>
  <c r="BI40" i="5"/>
  <c r="AW43" i="5"/>
  <c r="BE47" i="5"/>
  <c r="AW52" i="5"/>
  <c r="AV55" i="5"/>
  <c r="AV64" i="5"/>
  <c r="AV67" i="5"/>
  <c r="BI91" i="5"/>
  <c r="BH115" i="5"/>
  <c r="AW143" i="5"/>
  <c r="BL60" i="5"/>
  <c r="BN60" i="5" s="1"/>
  <c r="BK60" i="5"/>
  <c r="BM60" i="5" s="1"/>
  <c r="AY60" i="5"/>
  <c r="BJ60" i="5"/>
  <c r="AX60" i="5"/>
  <c r="BI60" i="5"/>
  <c r="AW60" i="5"/>
  <c r="BH60" i="5"/>
  <c r="AV60" i="5"/>
  <c r="BF60" i="5"/>
  <c r="BE60" i="5"/>
  <c r="BD60" i="5"/>
  <c r="BC60" i="5"/>
  <c r="BB60" i="5"/>
  <c r="BK72" i="5"/>
  <c r="BM72" i="5" s="1"/>
  <c r="BL72" i="5"/>
  <c r="BN72" i="5" s="1"/>
  <c r="AY72" i="5"/>
  <c r="BJ72" i="5"/>
  <c r="AX72" i="5"/>
  <c r="BI72" i="5"/>
  <c r="AW72" i="5"/>
  <c r="BH72" i="5"/>
  <c r="AV72" i="5"/>
  <c r="BG72" i="5"/>
  <c r="AU72" i="5"/>
  <c r="BF72" i="5"/>
  <c r="BE72" i="5"/>
  <c r="BD72" i="5"/>
  <c r="BC72" i="5"/>
  <c r="BB72" i="5"/>
  <c r="BK84" i="5"/>
  <c r="BM84" i="5" s="1"/>
  <c r="BL84" i="5"/>
  <c r="BN84" i="5" s="1"/>
  <c r="AY84" i="5"/>
  <c r="BJ84" i="5"/>
  <c r="AX84" i="5"/>
  <c r="BI84" i="5"/>
  <c r="AW84" i="5"/>
  <c r="BH84" i="5"/>
  <c r="AV84" i="5"/>
  <c r="BG84" i="5"/>
  <c r="AU84" i="5"/>
  <c r="BF84" i="5"/>
  <c r="BE84" i="5"/>
  <c r="BD84" i="5"/>
  <c r="BC84" i="5"/>
  <c r="BB84" i="5"/>
  <c r="BL96" i="5"/>
  <c r="BN96" i="5" s="1"/>
  <c r="BK96" i="5"/>
  <c r="BM96" i="5" s="1"/>
  <c r="BJ96" i="5"/>
  <c r="AX96" i="5"/>
  <c r="BI96" i="5"/>
  <c r="AW96" i="5"/>
  <c r="BH96" i="5"/>
  <c r="AV96" i="5"/>
  <c r="BG96" i="5"/>
  <c r="AU96" i="5"/>
  <c r="BF96" i="5"/>
  <c r="BE96" i="5"/>
  <c r="BD96" i="5"/>
  <c r="BC96" i="5"/>
  <c r="BB96" i="5"/>
  <c r="BA96" i="5"/>
  <c r="AZ96" i="5"/>
  <c r="AY96" i="5"/>
  <c r="BL108" i="5"/>
  <c r="BN108" i="5" s="1"/>
  <c r="BK108" i="5"/>
  <c r="BM108" i="5" s="1"/>
  <c r="BJ108" i="5"/>
  <c r="AX108" i="5"/>
  <c r="BI108" i="5"/>
  <c r="AW108" i="5"/>
  <c r="BH108" i="5"/>
  <c r="AV108" i="5"/>
  <c r="BG108" i="5"/>
  <c r="AU108" i="5"/>
  <c r="BF108" i="5"/>
  <c r="BE108" i="5"/>
  <c r="BD108" i="5"/>
  <c r="BC108" i="5"/>
  <c r="BB108" i="5"/>
  <c r="BA108" i="5"/>
  <c r="AZ108" i="5"/>
  <c r="AY108" i="5"/>
  <c r="BL120" i="5"/>
  <c r="BN120" i="5" s="1"/>
  <c r="BK120" i="5"/>
  <c r="BM120" i="5" s="1"/>
  <c r="BJ120" i="5"/>
  <c r="AX120" i="5"/>
  <c r="BI120" i="5"/>
  <c r="AW120" i="5"/>
  <c r="BH120" i="5"/>
  <c r="AV120" i="5"/>
  <c r="BG120" i="5"/>
  <c r="AU120" i="5"/>
  <c r="BF120" i="5"/>
  <c r="BE120" i="5"/>
  <c r="BD120" i="5"/>
  <c r="BC120" i="5"/>
  <c r="BB120" i="5"/>
  <c r="BA120" i="5"/>
  <c r="BL132" i="5"/>
  <c r="BN132" i="5" s="1"/>
  <c r="BK132" i="5"/>
  <c r="BM132" i="5" s="1"/>
  <c r="BJ132" i="5"/>
  <c r="AX132" i="5"/>
  <c r="BI132" i="5"/>
  <c r="AW132" i="5"/>
  <c r="BH132" i="5"/>
  <c r="AV132" i="5"/>
  <c r="BG132" i="5"/>
  <c r="AU132" i="5"/>
  <c r="BF132" i="5"/>
  <c r="BE132" i="5"/>
  <c r="BD132" i="5"/>
  <c r="BC132" i="5"/>
  <c r="BB132" i="5"/>
  <c r="BA132" i="5"/>
  <c r="AZ132" i="5"/>
  <c r="AY132" i="5"/>
  <c r="BL144" i="5"/>
  <c r="BN144" i="5" s="1"/>
  <c r="BK144" i="5"/>
  <c r="BM144" i="5" s="1"/>
  <c r="BC144" i="5"/>
  <c r="BI144" i="5"/>
  <c r="AW144" i="5"/>
  <c r="BG144" i="5"/>
  <c r="BF144" i="5"/>
  <c r="BE144" i="5"/>
  <c r="BD144" i="5"/>
  <c r="BB144" i="5"/>
  <c r="BA144" i="5"/>
  <c r="AZ144" i="5"/>
  <c r="AY144" i="5"/>
  <c r="AX144" i="5"/>
  <c r="AV144" i="5"/>
  <c r="BJ144" i="5"/>
  <c r="BH144" i="5"/>
  <c r="AU144" i="5"/>
  <c r="BL156" i="5"/>
  <c r="BN156" i="5" s="1"/>
  <c r="BK156" i="5"/>
  <c r="BM156" i="5" s="1"/>
  <c r="BC156" i="5"/>
  <c r="BB156" i="5"/>
  <c r="BA156" i="5"/>
  <c r="AZ156" i="5"/>
  <c r="AY156" i="5"/>
  <c r="BJ156" i="5"/>
  <c r="AX156" i="5"/>
  <c r="BI156" i="5"/>
  <c r="AW156" i="5"/>
  <c r="BH156" i="5"/>
  <c r="AV156" i="5"/>
  <c r="BG156" i="5"/>
  <c r="AU156" i="5"/>
  <c r="BF156" i="5"/>
  <c r="BE156" i="5"/>
  <c r="BD156" i="5"/>
  <c r="BL168" i="5"/>
  <c r="BN168" i="5" s="1"/>
  <c r="BK168" i="5"/>
  <c r="BM168" i="5" s="1"/>
  <c r="BC168" i="5"/>
  <c r="BB168" i="5"/>
  <c r="BA168" i="5"/>
  <c r="AZ168" i="5"/>
  <c r="AY168" i="5"/>
  <c r="BJ168" i="5"/>
  <c r="AX168" i="5"/>
  <c r="BI168" i="5"/>
  <c r="AW168" i="5"/>
  <c r="BH168" i="5"/>
  <c r="AV168" i="5"/>
  <c r="BG168" i="5"/>
  <c r="AU168" i="5"/>
  <c r="BF168" i="5"/>
  <c r="BE168" i="5"/>
  <c r="BD168" i="5"/>
  <c r="BL180" i="5"/>
  <c r="BN180" i="5" s="1"/>
  <c r="BK180" i="5"/>
  <c r="BM180" i="5" s="1"/>
  <c r="BC180" i="5"/>
  <c r="BB180" i="5"/>
  <c r="BA180" i="5"/>
  <c r="AZ180" i="5"/>
  <c r="AY180" i="5"/>
  <c r="BJ180" i="5"/>
  <c r="AX180" i="5"/>
  <c r="BI180" i="5"/>
  <c r="AW180" i="5"/>
  <c r="BH180" i="5"/>
  <c r="AV180" i="5"/>
  <c r="BG180" i="5"/>
  <c r="AU180" i="5"/>
  <c r="BF180" i="5"/>
  <c r="BE180" i="5"/>
  <c r="BD180" i="5"/>
  <c r="BL192" i="5"/>
  <c r="BN192" i="5" s="1"/>
  <c r="BK192" i="5"/>
  <c r="BM192" i="5" s="1"/>
  <c r="BA192" i="5"/>
  <c r="AZ192" i="5"/>
  <c r="AY192" i="5"/>
  <c r="BG192" i="5"/>
  <c r="AU192" i="5"/>
  <c r="BF192" i="5"/>
  <c r="BE192" i="5"/>
  <c r="BB192" i="5"/>
  <c r="AX192" i="5"/>
  <c r="AW192" i="5"/>
  <c r="AV192" i="5"/>
  <c r="BJ192" i="5"/>
  <c r="BI192" i="5"/>
  <c r="BH192" i="5"/>
  <c r="BD192" i="5"/>
  <c r="BC192" i="5"/>
  <c r="BL204" i="5"/>
  <c r="BN204" i="5" s="1"/>
  <c r="BK204" i="5"/>
  <c r="BM204" i="5" s="1"/>
  <c r="BA204" i="5"/>
  <c r="AZ204" i="5"/>
  <c r="AY204" i="5"/>
  <c r="BI204" i="5"/>
  <c r="AW204" i="5"/>
  <c r="BG204" i="5"/>
  <c r="AU204" i="5"/>
  <c r="BF204" i="5"/>
  <c r="BE204" i="5"/>
  <c r="BD204" i="5"/>
  <c r="AV204" i="5"/>
  <c r="BJ204" i="5"/>
  <c r="BH204" i="5"/>
  <c r="BC204" i="5"/>
  <c r="BB204" i="5"/>
  <c r="AX204" i="5"/>
  <c r="BL216" i="5"/>
  <c r="BN216" i="5" s="1"/>
  <c r="BK216" i="5"/>
  <c r="BM216" i="5" s="1"/>
  <c r="BA216" i="5"/>
  <c r="AZ216" i="5"/>
  <c r="AY216" i="5"/>
  <c r="BI216" i="5"/>
  <c r="AW216" i="5"/>
  <c r="BG216" i="5"/>
  <c r="AU216" i="5"/>
  <c r="BF216" i="5"/>
  <c r="BE216" i="5"/>
  <c r="BD216" i="5"/>
  <c r="BC216" i="5"/>
  <c r="BJ216" i="5"/>
  <c r="BH216" i="5"/>
  <c r="BB216" i="5"/>
  <c r="AX216" i="5"/>
  <c r="AV216" i="5"/>
  <c r="AZ228" i="5"/>
  <c r="AY228" i="5"/>
  <c r="BJ228" i="5"/>
  <c r="AX228" i="5"/>
  <c r="BL228" i="5"/>
  <c r="BN228" i="5" s="1"/>
  <c r="BK228" i="5"/>
  <c r="BM228" i="5" s="1"/>
  <c r="BB228" i="5"/>
  <c r="BI228" i="5"/>
  <c r="BH228" i="5"/>
  <c r="BF228" i="5"/>
  <c r="BE228" i="5"/>
  <c r="BD228" i="5"/>
  <c r="BC228" i="5"/>
  <c r="BA228" i="5"/>
  <c r="AW228" i="5"/>
  <c r="AV228" i="5"/>
  <c r="AU228" i="5"/>
  <c r="BG228" i="5"/>
  <c r="AA9" i="2"/>
  <c r="R11" i="5" s="1"/>
  <c r="AZ35" i="5"/>
  <c r="AZ38" i="5"/>
  <c r="AV39" i="5"/>
  <c r="BC43" i="5"/>
  <c r="AY50" i="5"/>
  <c r="BC52" i="5"/>
  <c r="AW55" i="5"/>
  <c r="AW64" i="5"/>
  <c r="AW67" i="5"/>
  <c r="BD74" i="5"/>
  <c r="AV79" i="5"/>
  <c r="BD83" i="5"/>
  <c r="AV88" i="5"/>
  <c r="AY120" i="5"/>
  <c r="AZ151" i="5"/>
  <c r="BL41" i="5"/>
  <c r="BN41" i="5" s="1"/>
  <c r="BK41" i="5"/>
  <c r="BM41" i="5" s="1"/>
  <c r="BC41" i="5"/>
  <c r="BA41" i="5"/>
  <c r="AZ41" i="5"/>
  <c r="BJ41" i="5"/>
  <c r="AX41" i="5"/>
  <c r="BI41" i="5"/>
  <c r="AW41" i="5"/>
  <c r="BH41" i="5"/>
  <c r="AV41" i="5"/>
  <c r="BG41" i="5"/>
  <c r="AU41" i="5"/>
  <c r="BF41" i="5"/>
  <c r="BL53" i="5"/>
  <c r="BN53" i="5" s="1"/>
  <c r="BK53" i="5"/>
  <c r="BM53" i="5" s="1"/>
  <c r="BC53" i="5"/>
  <c r="BB53" i="5"/>
  <c r="BA53" i="5"/>
  <c r="AZ53" i="5"/>
  <c r="BJ53" i="5"/>
  <c r="AX53" i="5"/>
  <c r="BI53" i="5"/>
  <c r="AW53" i="5"/>
  <c r="BH53" i="5"/>
  <c r="AV53" i="5"/>
  <c r="BG53" i="5"/>
  <c r="AU53" i="5"/>
  <c r="BF53" i="5"/>
  <c r="BL65" i="5"/>
  <c r="BN65" i="5" s="1"/>
  <c r="BK65" i="5"/>
  <c r="BM65" i="5" s="1"/>
  <c r="BC65" i="5"/>
  <c r="BB65" i="5"/>
  <c r="BA65" i="5"/>
  <c r="AZ65" i="5"/>
  <c r="BJ65" i="5"/>
  <c r="AX65" i="5"/>
  <c r="BI65" i="5"/>
  <c r="AW65" i="5"/>
  <c r="BH65" i="5"/>
  <c r="AV65" i="5"/>
  <c r="BG65" i="5"/>
  <c r="AU65" i="5"/>
  <c r="BF65" i="5"/>
  <c r="BL77" i="5"/>
  <c r="BN77" i="5" s="1"/>
  <c r="BK77" i="5"/>
  <c r="BM77" i="5" s="1"/>
  <c r="BC77" i="5"/>
  <c r="BB77" i="5"/>
  <c r="BA77" i="5"/>
  <c r="AZ77" i="5"/>
  <c r="AY77" i="5"/>
  <c r="BJ77" i="5"/>
  <c r="AX77" i="5"/>
  <c r="BI77" i="5"/>
  <c r="AW77" i="5"/>
  <c r="BH77" i="5"/>
  <c r="AV77" i="5"/>
  <c r="BG77" i="5"/>
  <c r="AU77" i="5"/>
  <c r="BF77" i="5"/>
  <c r="BL89" i="5"/>
  <c r="BN89" i="5" s="1"/>
  <c r="BK89" i="5"/>
  <c r="BM89" i="5" s="1"/>
  <c r="BC89" i="5"/>
  <c r="BB89" i="5"/>
  <c r="BA89" i="5"/>
  <c r="AZ89" i="5"/>
  <c r="AY89" i="5"/>
  <c r="BJ89" i="5"/>
  <c r="AX89" i="5"/>
  <c r="BI89" i="5"/>
  <c r="AW89" i="5"/>
  <c r="BH89" i="5"/>
  <c r="AV89" i="5"/>
  <c r="BG89" i="5"/>
  <c r="AU89" i="5"/>
  <c r="BF89" i="5"/>
  <c r="BL101" i="5"/>
  <c r="BN101" i="5" s="1"/>
  <c r="BK101" i="5"/>
  <c r="BM101" i="5" s="1"/>
  <c r="BB101" i="5"/>
  <c r="BA101" i="5"/>
  <c r="AZ101" i="5"/>
  <c r="AY101" i="5"/>
  <c r="BJ101" i="5"/>
  <c r="AX101" i="5"/>
  <c r="BI101" i="5"/>
  <c r="AW101" i="5"/>
  <c r="BH101" i="5"/>
  <c r="AV101" i="5"/>
  <c r="BG101" i="5"/>
  <c r="AU101" i="5"/>
  <c r="BF101" i="5"/>
  <c r="BE101" i="5"/>
  <c r="BD101" i="5"/>
  <c r="BC101" i="5"/>
  <c r="BL113" i="5"/>
  <c r="BN113" i="5" s="1"/>
  <c r="BK113" i="5"/>
  <c r="BM113" i="5" s="1"/>
  <c r="BB113" i="5"/>
  <c r="BA113" i="5"/>
  <c r="AZ113" i="5"/>
  <c r="AY113" i="5"/>
  <c r="BJ113" i="5"/>
  <c r="AX113" i="5"/>
  <c r="BI113" i="5"/>
  <c r="AW113" i="5"/>
  <c r="BH113" i="5"/>
  <c r="AV113" i="5"/>
  <c r="BG113" i="5"/>
  <c r="AU113" i="5"/>
  <c r="BF113" i="5"/>
  <c r="BE113" i="5"/>
  <c r="BD113" i="5"/>
  <c r="BC113" i="5"/>
  <c r="BL125" i="5"/>
  <c r="BN125" i="5" s="1"/>
  <c r="BK125" i="5"/>
  <c r="BM125" i="5" s="1"/>
  <c r="BB125" i="5"/>
  <c r="BA125" i="5"/>
  <c r="AZ125" i="5"/>
  <c r="AY125" i="5"/>
  <c r="BJ125" i="5"/>
  <c r="AX125" i="5"/>
  <c r="BI125" i="5"/>
  <c r="AW125" i="5"/>
  <c r="BH125" i="5"/>
  <c r="AV125" i="5"/>
  <c r="BG125" i="5"/>
  <c r="AU125" i="5"/>
  <c r="BF125" i="5"/>
  <c r="BE125" i="5"/>
  <c r="BD125" i="5"/>
  <c r="BC125" i="5"/>
  <c r="BL137" i="5"/>
  <c r="BN137" i="5" s="1"/>
  <c r="BK137" i="5"/>
  <c r="BM137" i="5" s="1"/>
  <c r="BB137" i="5"/>
  <c r="BA137" i="5"/>
  <c r="AZ137" i="5"/>
  <c r="AY137" i="5"/>
  <c r="BJ137" i="5"/>
  <c r="AX137" i="5"/>
  <c r="BI137" i="5"/>
  <c r="AW137" i="5"/>
  <c r="BH137" i="5"/>
  <c r="AV137" i="5"/>
  <c r="BG137" i="5"/>
  <c r="AU137" i="5"/>
  <c r="BF137" i="5"/>
  <c r="BE137" i="5"/>
  <c r="BD137" i="5"/>
  <c r="BC137" i="5"/>
  <c r="BL149" i="5"/>
  <c r="BN149" i="5" s="1"/>
  <c r="BK149" i="5"/>
  <c r="BM149" i="5" s="1"/>
  <c r="BG149" i="5"/>
  <c r="AU149" i="5"/>
  <c r="BF149" i="5"/>
  <c r="BE149" i="5"/>
  <c r="BD149" i="5"/>
  <c r="BC149" i="5"/>
  <c r="BB149" i="5"/>
  <c r="BA149" i="5"/>
  <c r="AY149" i="5"/>
  <c r="BJ149" i="5"/>
  <c r="AX149" i="5"/>
  <c r="BI149" i="5"/>
  <c r="BH149" i="5"/>
  <c r="AZ149" i="5"/>
  <c r="AW149" i="5"/>
  <c r="AV149" i="5"/>
  <c r="BL161" i="5"/>
  <c r="BN161" i="5" s="1"/>
  <c r="BK161" i="5"/>
  <c r="BM161" i="5" s="1"/>
  <c r="BG161" i="5"/>
  <c r="AU161" i="5"/>
  <c r="BF161" i="5"/>
  <c r="BE161" i="5"/>
  <c r="BD161" i="5"/>
  <c r="BC161" i="5"/>
  <c r="BB161" i="5"/>
  <c r="BA161" i="5"/>
  <c r="AZ161" i="5"/>
  <c r="AY161" i="5"/>
  <c r="BJ161" i="5"/>
  <c r="AX161" i="5"/>
  <c r="BI161" i="5"/>
  <c r="BH161" i="5"/>
  <c r="AW161" i="5"/>
  <c r="AV161" i="5"/>
  <c r="BL173" i="5"/>
  <c r="BN173" i="5" s="1"/>
  <c r="BK173" i="5"/>
  <c r="BM173" i="5" s="1"/>
  <c r="BG173" i="5"/>
  <c r="AU173" i="5"/>
  <c r="BF173" i="5"/>
  <c r="BE173" i="5"/>
  <c r="BD173" i="5"/>
  <c r="BC173" i="5"/>
  <c r="BB173" i="5"/>
  <c r="BA173" i="5"/>
  <c r="AZ173" i="5"/>
  <c r="AY173" i="5"/>
  <c r="BJ173" i="5"/>
  <c r="AX173" i="5"/>
  <c r="AW173" i="5"/>
  <c r="AV173" i="5"/>
  <c r="BI173" i="5"/>
  <c r="BH173" i="5"/>
  <c r="BL185" i="5"/>
  <c r="BN185" i="5" s="1"/>
  <c r="BK185" i="5"/>
  <c r="BM185" i="5" s="1"/>
  <c r="BG185" i="5"/>
  <c r="AU185" i="5"/>
  <c r="BF185" i="5"/>
  <c r="BE185" i="5"/>
  <c r="BD185" i="5"/>
  <c r="BC185" i="5"/>
  <c r="BB185" i="5"/>
  <c r="BA185" i="5"/>
  <c r="AZ185" i="5"/>
  <c r="AY185" i="5"/>
  <c r="BJ185" i="5"/>
  <c r="AX185" i="5"/>
  <c r="BI185" i="5"/>
  <c r="BH185" i="5"/>
  <c r="AW185" i="5"/>
  <c r="AV185" i="5"/>
  <c r="BL197" i="5"/>
  <c r="BN197" i="5" s="1"/>
  <c r="BK197" i="5"/>
  <c r="BM197" i="5" s="1"/>
  <c r="BE197" i="5"/>
  <c r="BD197" i="5"/>
  <c r="BC197" i="5"/>
  <c r="BA197" i="5"/>
  <c r="AY197" i="5"/>
  <c r="BJ197" i="5"/>
  <c r="AX197" i="5"/>
  <c r="BI197" i="5"/>
  <c r="AW197" i="5"/>
  <c r="BH197" i="5"/>
  <c r="AV197" i="5"/>
  <c r="AZ197" i="5"/>
  <c r="AU197" i="5"/>
  <c r="BG197" i="5"/>
  <c r="BF197" i="5"/>
  <c r="BB197" i="5"/>
  <c r="BL209" i="5"/>
  <c r="BN209" i="5" s="1"/>
  <c r="BK209" i="5"/>
  <c r="BM209" i="5" s="1"/>
  <c r="BE209" i="5"/>
  <c r="BD209" i="5"/>
  <c r="BC209" i="5"/>
  <c r="BA209" i="5"/>
  <c r="AY209" i="5"/>
  <c r="BJ209" i="5"/>
  <c r="AX209" i="5"/>
  <c r="BI209" i="5"/>
  <c r="AW209" i="5"/>
  <c r="BH209" i="5"/>
  <c r="AV209" i="5"/>
  <c r="BG209" i="5"/>
  <c r="BF209" i="5"/>
  <c r="BB209" i="5"/>
  <c r="AZ209" i="5"/>
  <c r="AU209" i="5"/>
  <c r="BL221" i="5"/>
  <c r="BN221" i="5" s="1"/>
  <c r="BK221" i="5"/>
  <c r="BM221" i="5" s="1"/>
  <c r="BE221" i="5"/>
  <c r="BD221" i="5"/>
  <c r="BC221" i="5"/>
  <c r="BA221" i="5"/>
  <c r="AZ221" i="5"/>
  <c r="AY221" i="5"/>
  <c r="BJ221" i="5"/>
  <c r="AX221" i="5"/>
  <c r="BI221" i="5"/>
  <c r="AW221" i="5"/>
  <c r="BH221" i="5"/>
  <c r="AV221" i="5"/>
  <c r="BG221" i="5"/>
  <c r="AU221" i="5"/>
  <c r="BF221" i="5"/>
  <c r="BB221" i="5"/>
  <c r="AA41" i="2"/>
  <c r="BA35" i="5"/>
  <c r="BA38" i="5"/>
  <c r="AX39" i="5"/>
  <c r="BB41" i="5"/>
  <c r="BF43" i="5"/>
  <c r="BB50" i="5"/>
  <c r="BF52" i="5"/>
  <c r="BC55" i="5"/>
  <c r="BC64" i="5"/>
  <c r="BC67" i="5"/>
  <c r="BE74" i="5"/>
  <c r="AW79" i="5"/>
  <c r="BE83" i="5"/>
  <c r="AW88" i="5"/>
  <c r="AZ120" i="5"/>
  <c r="BA151" i="5"/>
  <c r="BL82" i="5"/>
  <c r="BN82" i="5" s="1"/>
  <c r="BK82" i="5"/>
  <c r="BM82" i="5" s="1"/>
  <c r="BG82" i="5"/>
  <c r="AU82" i="5"/>
  <c r="BF82" i="5"/>
  <c r="BE82" i="5"/>
  <c r="BD82" i="5"/>
  <c r="BC82" i="5"/>
  <c r="BB82" i="5"/>
  <c r="BA82" i="5"/>
  <c r="AZ82" i="5"/>
  <c r="AY82" i="5"/>
  <c r="BJ82" i="5"/>
  <c r="AX82" i="5"/>
  <c r="BL94" i="5"/>
  <c r="BN94" i="5" s="1"/>
  <c r="BK94" i="5"/>
  <c r="BM94" i="5" s="1"/>
  <c r="BF94" i="5"/>
  <c r="BE94" i="5"/>
  <c r="BD94" i="5"/>
  <c r="BC94" i="5"/>
  <c r="BB94" i="5"/>
  <c r="BA94" i="5"/>
  <c r="AZ94" i="5"/>
  <c r="AY94" i="5"/>
  <c r="BJ94" i="5"/>
  <c r="AX94" i="5"/>
  <c r="BI94" i="5"/>
  <c r="AW94" i="5"/>
  <c r="BH94" i="5"/>
  <c r="BG94" i="5"/>
  <c r="AV94" i="5"/>
  <c r="AU94" i="5"/>
  <c r="BL106" i="5"/>
  <c r="BN106" i="5" s="1"/>
  <c r="BK106" i="5"/>
  <c r="BM106" i="5" s="1"/>
  <c r="BF106" i="5"/>
  <c r="BE106" i="5"/>
  <c r="BD106" i="5"/>
  <c r="BC106" i="5"/>
  <c r="BB106" i="5"/>
  <c r="BA106" i="5"/>
  <c r="AZ106" i="5"/>
  <c r="AY106" i="5"/>
  <c r="BJ106" i="5"/>
  <c r="AX106" i="5"/>
  <c r="BI106" i="5"/>
  <c r="AW106" i="5"/>
  <c r="AV106" i="5"/>
  <c r="AU106" i="5"/>
  <c r="BL118" i="5"/>
  <c r="BN118" i="5" s="1"/>
  <c r="BK118" i="5"/>
  <c r="BM118" i="5" s="1"/>
  <c r="BF118" i="5"/>
  <c r="BE118" i="5"/>
  <c r="BD118" i="5"/>
  <c r="BC118" i="5"/>
  <c r="BB118" i="5"/>
  <c r="BA118" i="5"/>
  <c r="AZ118" i="5"/>
  <c r="AY118" i="5"/>
  <c r="BJ118" i="5"/>
  <c r="AX118" i="5"/>
  <c r="BI118" i="5"/>
  <c r="AW118" i="5"/>
  <c r="BH118" i="5"/>
  <c r="BG118" i="5"/>
  <c r="AV118" i="5"/>
  <c r="AU118" i="5"/>
  <c r="BL130" i="5"/>
  <c r="BN130" i="5" s="1"/>
  <c r="BK130" i="5"/>
  <c r="BM130" i="5" s="1"/>
  <c r="BF130" i="5"/>
  <c r="BE130" i="5"/>
  <c r="BD130" i="5"/>
  <c r="BC130" i="5"/>
  <c r="BB130" i="5"/>
  <c r="BA130" i="5"/>
  <c r="AZ130" i="5"/>
  <c r="AY130" i="5"/>
  <c r="BJ130" i="5"/>
  <c r="AX130" i="5"/>
  <c r="BI130" i="5"/>
  <c r="AW130" i="5"/>
  <c r="BH130" i="5"/>
  <c r="BG130" i="5"/>
  <c r="AV130" i="5"/>
  <c r="AU130" i="5"/>
  <c r="BL142" i="5"/>
  <c r="BN142" i="5" s="1"/>
  <c r="BK142" i="5"/>
  <c r="BM142" i="5" s="1"/>
  <c r="AY142" i="5"/>
  <c r="BE142" i="5"/>
  <c r="BJ142" i="5"/>
  <c r="AV142" i="5"/>
  <c r="BI142" i="5"/>
  <c r="AU142" i="5"/>
  <c r="BH142" i="5"/>
  <c r="BG142" i="5"/>
  <c r="BF142" i="5"/>
  <c r="BD142" i="5"/>
  <c r="BC142" i="5"/>
  <c r="BB142" i="5"/>
  <c r="BA142" i="5"/>
  <c r="AZ142" i="5"/>
  <c r="AX142" i="5"/>
  <c r="AW142" i="5"/>
  <c r="BL154" i="5"/>
  <c r="BN154" i="5" s="1"/>
  <c r="BK154" i="5"/>
  <c r="BM154" i="5" s="1"/>
  <c r="AY154" i="5"/>
  <c r="BJ154" i="5"/>
  <c r="AX154" i="5"/>
  <c r="BI154" i="5"/>
  <c r="AW154" i="5"/>
  <c r="BH154" i="5"/>
  <c r="AV154" i="5"/>
  <c r="BG154" i="5"/>
  <c r="AU154" i="5"/>
  <c r="BF154" i="5"/>
  <c r="BE154" i="5"/>
  <c r="BD154" i="5"/>
  <c r="BC154" i="5"/>
  <c r="BB154" i="5"/>
  <c r="BA154" i="5"/>
  <c r="AZ154" i="5"/>
  <c r="BL166" i="5"/>
  <c r="BN166" i="5" s="1"/>
  <c r="BK166" i="5"/>
  <c r="BM166" i="5" s="1"/>
  <c r="AY166" i="5"/>
  <c r="BJ166" i="5"/>
  <c r="AX166" i="5"/>
  <c r="BI166" i="5"/>
  <c r="AW166" i="5"/>
  <c r="BH166" i="5"/>
  <c r="AV166" i="5"/>
  <c r="BG166" i="5"/>
  <c r="AU166" i="5"/>
  <c r="BF166" i="5"/>
  <c r="BE166" i="5"/>
  <c r="BD166" i="5"/>
  <c r="BC166" i="5"/>
  <c r="BB166" i="5"/>
  <c r="BA166" i="5"/>
  <c r="AZ166" i="5"/>
  <c r="BL178" i="5"/>
  <c r="BN178" i="5" s="1"/>
  <c r="BK178" i="5"/>
  <c r="BM178" i="5" s="1"/>
  <c r="AY178" i="5"/>
  <c r="BJ178" i="5"/>
  <c r="AX178" i="5"/>
  <c r="BI178" i="5"/>
  <c r="AW178" i="5"/>
  <c r="BH178" i="5"/>
  <c r="AV178" i="5"/>
  <c r="BG178" i="5"/>
  <c r="AU178" i="5"/>
  <c r="BF178" i="5"/>
  <c r="BE178" i="5"/>
  <c r="BD178" i="5"/>
  <c r="BC178" i="5"/>
  <c r="BB178" i="5"/>
  <c r="BL190" i="5"/>
  <c r="BN190" i="5" s="1"/>
  <c r="BK190" i="5"/>
  <c r="BM190" i="5" s="1"/>
  <c r="BI190" i="5"/>
  <c r="AW190" i="5"/>
  <c r="BH190" i="5"/>
  <c r="AV190" i="5"/>
  <c r="BG190" i="5"/>
  <c r="AU190" i="5"/>
  <c r="BC190" i="5"/>
  <c r="BB190" i="5"/>
  <c r="BA190" i="5"/>
  <c r="BJ190" i="5"/>
  <c r="BF190" i="5"/>
  <c r="BE190" i="5"/>
  <c r="BD190" i="5"/>
  <c r="AZ190" i="5"/>
  <c r="AY190" i="5"/>
  <c r="AX190" i="5"/>
  <c r="BL202" i="5"/>
  <c r="BN202" i="5" s="1"/>
  <c r="BK202" i="5"/>
  <c r="BM202" i="5" s="1"/>
  <c r="BI202" i="5"/>
  <c r="AW202" i="5"/>
  <c r="BH202" i="5"/>
  <c r="AV202" i="5"/>
  <c r="BG202" i="5"/>
  <c r="AU202" i="5"/>
  <c r="BE202" i="5"/>
  <c r="BC202" i="5"/>
  <c r="BB202" i="5"/>
  <c r="BA202" i="5"/>
  <c r="AZ202" i="5"/>
  <c r="BJ202" i="5"/>
  <c r="BF202" i="5"/>
  <c r="BD202" i="5"/>
  <c r="AY202" i="5"/>
  <c r="AX202" i="5"/>
  <c r="BL214" i="5"/>
  <c r="BN214" i="5" s="1"/>
  <c r="BK214" i="5"/>
  <c r="BM214" i="5" s="1"/>
  <c r="BI214" i="5"/>
  <c r="AW214" i="5"/>
  <c r="BH214" i="5"/>
  <c r="AV214" i="5"/>
  <c r="BG214" i="5"/>
  <c r="AU214" i="5"/>
  <c r="BE214" i="5"/>
  <c r="BC214" i="5"/>
  <c r="BB214" i="5"/>
  <c r="BA214" i="5"/>
  <c r="AZ214" i="5"/>
  <c r="BJ214" i="5"/>
  <c r="BF214" i="5"/>
  <c r="BD214" i="5"/>
  <c r="AY214" i="5"/>
  <c r="AX214" i="5"/>
  <c r="BL226" i="5"/>
  <c r="BN226" i="5" s="1"/>
  <c r="BH226" i="5"/>
  <c r="AV226" i="5"/>
  <c r="BK226" i="5"/>
  <c r="BM226" i="5" s="1"/>
  <c r="BG226" i="5"/>
  <c r="AU226" i="5"/>
  <c r="BF226" i="5"/>
  <c r="BJ226" i="5"/>
  <c r="AX226" i="5"/>
  <c r="BI226" i="5"/>
  <c r="BE226" i="5"/>
  <c r="BD226" i="5"/>
  <c r="BB226" i="5"/>
  <c r="BA226" i="5"/>
  <c r="AZ226" i="5"/>
  <c r="AY226" i="5"/>
  <c r="AW226" i="5"/>
  <c r="BC226" i="5"/>
  <c r="BB35" i="5"/>
  <c r="BB38" i="5"/>
  <c r="BD41" i="5"/>
  <c r="BH43" i="5"/>
  <c r="BD50" i="5"/>
  <c r="BH52" i="5"/>
  <c r="BH55" i="5"/>
  <c r="BH64" i="5"/>
  <c r="BH67" i="5"/>
  <c r="BH79" i="5"/>
  <c r="AZ84" i="5"/>
  <c r="BH88" i="5"/>
  <c r="BG124" i="5"/>
  <c r="AZ178" i="5"/>
  <c r="BL39" i="5"/>
  <c r="BN39" i="5" s="1"/>
  <c r="BK39" i="5"/>
  <c r="BM39" i="5" s="1"/>
  <c r="AY39" i="5"/>
  <c r="BI39" i="5"/>
  <c r="AW39" i="5"/>
  <c r="BH39" i="5"/>
  <c r="BF39" i="5"/>
  <c r="BE39" i="5"/>
  <c r="BD39" i="5"/>
  <c r="BC39" i="5"/>
  <c r="BB39" i="5"/>
  <c r="BL51" i="5"/>
  <c r="BN51" i="5" s="1"/>
  <c r="BK51" i="5"/>
  <c r="BM51" i="5" s="1"/>
  <c r="AY51" i="5"/>
  <c r="BI51" i="5"/>
  <c r="AW51" i="5"/>
  <c r="BH51" i="5"/>
  <c r="AV51" i="5"/>
  <c r="BF51" i="5"/>
  <c r="BE51" i="5"/>
  <c r="BD51" i="5"/>
  <c r="BC51" i="5"/>
  <c r="BB51" i="5"/>
  <c r="BL63" i="5"/>
  <c r="BN63" i="5" s="1"/>
  <c r="BK63" i="5"/>
  <c r="BM63" i="5" s="1"/>
  <c r="AY63" i="5"/>
  <c r="BJ63" i="5"/>
  <c r="AX63" i="5"/>
  <c r="BI63" i="5"/>
  <c r="AW63" i="5"/>
  <c r="BH63" i="5"/>
  <c r="AV63" i="5"/>
  <c r="BF63" i="5"/>
  <c r="BE63" i="5"/>
  <c r="BD63" i="5"/>
  <c r="BC63" i="5"/>
  <c r="BB63" i="5"/>
  <c r="BL75" i="5"/>
  <c r="BN75" i="5" s="1"/>
  <c r="BK75" i="5"/>
  <c r="BM75" i="5" s="1"/>
  <c r="AY75" i="5"/>
  <c r="BJ75" i="5"/>
  <c r="AX75" i="5"/>
  <c r="BI75" i="5"/>
  <c r="AW75" i="5"/>
  <c r="BH75" i="5"/>
  <c r="AV75" i="5"/>
  <c r="BG75" i="5"/>
  <c r="AU75" i="5"/>
  <c r="BF75" i="5"/>
  <c r="BE75" i="5"/>
  <c r="BD75" i="5"/>
  <c r="BC75" i="5"/>
  <c r="BB75" i="5"/>
  <c r="BL87" i="5"/>
  <c r="BN87" i="5" s="1"/>
  <c r="BK87" i="5"/>
  <c r="BM87" i="5" s="1"/>
  <c r="AY87" i="5"/>
  <c r="BJ87" i="5"/>
  <c r="AX87" i="5"/>
  <c r="BI87" i="5"/>
  <c r="AW87" i="5"/>
  <c r="BH87" i="5"/>
  <c r="AV87" i="5"/>
  <c r="BG87" i="5"/>
  <c r="AU87" i="5"/>
  <c r="BF87" i="5"/>
  <c r="BE87" i="5"/>
  <c r="BD87" i="5"/>
  <c r="BC87" i="5"/>
  <c r="BB87" i="5"/>
  <c r="BL99" i="5"/>
  <c r="BN99" i="5" s="1"/>
  <c r="BK99" i="5"/>
  <c r="BM99" i="5" s="1"/>
  <c r="BJ99" i="5"/>
  <c r="AX99" i="5"/>
  <c r="BI99" i="5"/>
  <c r="AW99" i="5"/>
  <c r="BH99" i="5"/>
  <c r="AV99" i="5"/>
  <c r="BG99" i="5"/>
  <c r="AU99" i="5"/>
  <c r="BF99" i="5"/>
  <c r="BE99" i="5"/>
  <c r="BD99" i="5"/>
  <c r="BC99" i="5"/>
  <c r="BB99" i="5"/>
  <c r="BA99" i="5"/>
  <c r="AZ99" i="5"/>
  <c r="AY99" i="5"/>
  <c r="BL111" i="5"/>
  <c r="BN111" i="5" s="1"/>
  <c r="BK111" i="5"/>
  <c r="BM111" i="5" s="1"/>
  <c r="BJ111" i="5"/>
  <c r="AX111" i="5"/>
  <c r="BI111" i="5"/>
  <c r="AW111" i="5"/>
  <c r="BH111" i="5"/>
  <c r="AV111" i="5"/>
  <c r="BG111" i="5"/>
  <c r="AU111" i="5"/>
  <c r="BF111" i="5"/>
  <c r="BE111" i="5"/>
  <c r="BD111" i="5"/>
  <c r="BC111" i="5"/>
  <c r="BB111" i="5"/>
  <c r="BA111" i="5"/>
  <c r="BL123" i="5"/>
  <c r="BN123" i="5" s="1"/>
  <c r="BK123" i="5"/>
  <c r="BM123" i="5" s="1"/>
  <c r="BJ123" i="5"/>
  <c r="AX123" i="5"/>
  <c r="BI123" i="5"/>
  <c r="AW123" i="5"/>
  <c r="BH123" i="5"/>
  <c r="AV123" i="5"/>
  <c r="BG123" i="5"/>
  <c r="AU123" i="5"/>
  <c r="BF123" i="5"/>
  <c r="BE123" i="5"/>
  <c r="BD123" i="5"/>
  <c r="BC123" i="5"/>
  <c r="BB123" i="5"/>
  <c r="BA123" i="5"/>
  <c r="AZ123" i="5"/>
  <c r="AY123" i="5"/>
  <c r="BL135" i="5"/>
  <c r="BN135" i="5" s="1"/>
  <c r="BK135" i="5"/>
  <c r="BM135" i="5" s="1"/>
  <c r="BJ135" i="5"/>
  <c r="AX135" i="5"/>
  <c r="BI135" i="5"/>
  <c r="AW135" i="5"/>
  <c r="BH135" i="5"/>
  <c r="AV135" i="5"/>
  <c r="BG135" i="5"/>
  <c r="AU135" i="5"/>
  <c r="BF135" i="5"/>
  <c r="BE135" i="5"/>
  <c r="BD135" i="5"/>
  <c r="BC135" i="5"/>
  <c r="BB135" i="5"/>
  <c r="BA135" i="5"/>
  <c r="AZ135" i="5"/>
  <c r="AY135" i="5"/>
  <c r="BL147" i="5"/>
  <c r="BN147" i="5" s="1"/>
  <c r="BK147" i="5"/>
  <c r="BM147" i="5" s="1"/>
  <c r="BC147" i="5"/>
  <c r="BB147" i="5"/>
  <c r="AZ147" i="5"/>
  <c r="AY147" i="5"/>
  <c r="BI147" i="5"/>
  <c r="AW147" i="5"/>
  <c r="BJ147" i="5"/>
  <c r="BH147" i="5"/>
  <c r="BG147" i="5"/>
  <c r="BF147" i="5"/>
  <c r="BE147" i="5"/>
  <c r="BD147" i="5"/>
  <c r="BA147" i="5"/>
  <c r="AX147" i="5"/>
  <c r="AV147" i="5"/>
  <c r="AU147" i="5"/>
  <c r="BL159" i="5"/>
  <c r="BN159" i="5" s="1"/>
  <c r="BC159" i="5"/>
  <c r="BB159" i="5"/>
  <c r="BA159" i="5"/>
  <c r="AZ159" i="5"/>
  <c r="AY159" i="5"/>
  <c r="BK159" i="5"/>
  <c r="BM159" i="5" s="1"/>
  <c r="BJ159" i="5"/>
  <c r="AX159" i="5"/>
  <c r="BI159" i="5"/>
  <c r="AW159" i="5"/>
  <c r="BH159" i="5"/>
  <c r="AV159" i="5"/>
  <c r="BG159" i="5"/>
  <c r="AU159" i="5"/>
  <c r="BF159" i="5"/>
  <c r="BE159" i="5"/>
  <c r="BD159" i="5"/>
  <c r="BL171" i="5"/>
  <c r="BN171" i="5" s="1"/>
  <c r="BK171" i="5"/>
  <c r="BM171" i="5" s="1"/>
  <c r="BC171" i="5"/>
  <c r="BB171" i="5"/>
  <c r="BA171" i="5"/>
  <c r="AZ171" i="5"/>
  <c r="AY171" i="5"/>
  <c r="BJ171" i="5"/>
  <c r="AX171" i="5"/>
  <c r="BI171" i="5"/>
  <c r="AW171" i="5"/>
  <c r="BH171" i="5"/>
  <c r="AV171" i="5"/>
  <c r="BG171" i="5"/>
  <c r="AU171" i="5"/>
  <c r="BF171" i="5"/>
  <c r="BE171" i="5"/>
  <c r="BD171" i="5"/>
  <c r="BL183" i="5"/>
  <c r="BN183" i="5" s="1"/>
  <c r="BK183" i="5"/>
  <c r="BM183" i="5" s="1"/>
  <c r="BC183" i="5"/>
  <c r="BB183" i="5"/>
  <c r="BA183" i="5"/>
  <c r="AZ183" i="5"/>
  <c r="AY183" i="5"/>
  <c r="BJ183" i="5"/>
  <c r="AX183" i="5"/>
  <c r="BI183" i="5"/>
  <c r="AW183" i="5"/>
  <c r="BH183" i="5"/>
  <c r="AV183" i="5"/>
  <c r="BG183" i="5"/>
  <c r="AU183" i="5"/>
  <c r="BF183" i="5"/>
  <c r="BE183" i="5"/>
  <c r="BD183" i="5"/>
  <c r="BL195" i="5"/>
  <c r="BN195" i="5" s="1"/>
  <c r="BA195" i="5"/>
  <c r="AZ195" i="5"/>
  <c r="AY195" i="5"/>
  <c r="BG195" i="5"/>
  <c r="AU195" i="5"/>
  <c r="BF195" i="5"/>
  <c r="BE195" i="5"/>
  <c r="BK195" i="5"/>
  <c r="BM195" i="5" s="1"/>
  <c r="BB195" i="5"/>
  <c r="AX195" i="5"/>
  <c r="AW195" i="5"/>
  <c r="AV195" i="5"/>
  <c r="BJ195" i="5"/>
  <c r="BI195" i="5"/>
  <c r="BH195" i="5"/>
  <c r="BD195" i="5"/>
  <c r="BC195" i="5"/>
  <c r="BL207" i="5"/>
  <c r="BN207" i="5" s="1"/>
  <c r="BA207" i="5"/>
  <c r="AZ207" i="5"/>
  <c r="AY207" i="5"/>
  <c r="BI207" i="5"/>
  <c r="AW207" i="5"/>
  <c r="BG207" i="5"/>
  <c r="AU207" i="5"/>
  <c r="BF207" i="5"/>
  <c r="BE207" i="5"/>
  <c r="BD207" i="5"/>
  <c r="BJ207" i="5"/>
  <c r="BH207" i="5"/>
  <c r="BC207" i="5"/>
  <c r="BB207" i="5"/>
  <c r="AX207" i="5"/>
  <c r="AV207" i="5"/>
  <c r="BK207" i="5"/>
  <c r="BM207" i="5" s="1"/>
  <c r="BL219" i="5"/>
  <c r="BN219" i="5" s="1"/>
  <c r="BA219" i="5"/>
  <c r="BK219" i="5"/>
  <c r="BM219" i="5" s="1"/>
  <c r="AZ219" i="5"/>
  <c r="AY219" i="5"/>
  <c r="BI219" i="5"/>
  <c r="AW219" i="5"/>
  <c r="BH219" i="5"/>
  <c r="AV219" i="5"/>
  <c r="BG219" i="5"/>
  <c r="AU219" i="5"/>
  <c r="BF219" i="5"/>
  <c r="BE219" i="5"/>
  <c r="BD219" i="5"/>
  <c r="BC219" i="5"/>
  <c r="BJ219" i="5"/>
  <c r="BB219" i="5"/>
  <c r="AX219" i="5"/>
  <c r="AA155" i="2"/>
  <c r="BC35" i="5"/>
  <c r="BC38" i="5"/>
  <c r="BA39" i="5"/>
  <c r="BE41" i="5"/>
  <c r="BI43" i="5"/>
  <c r="BE50" i="5"/>
  <c r="BI52" i="5"/>
  <c r="BI55" i="5"/>
  <c r="BI64" i="5"/>
  <c r="BI67" i="5"/>
  <c r="BA75" i="5"/>
  <c r="BI79" i="5"/>
  <c r="BA84" i="5"/>
  <c r="BI88" i="5"/>
  <c r="BH124" i="5"/>
  <c r="BA178" i="5"/>
  <c r="S48" i="2"/>
  <c r="AA48" i="2"/>
  <c r="S12" i="2"/>
  <c r="AA12" i="2"/>
  <c r="S145" i="2"/>
  <c r="AA145" i="2"/>
  <c r="AA18" i="2"/>
  <c r="S49" i="2"/>
  <c r="AA49" i="2"/>
  <c r="R51" i="5" s="1"/>
  <c r="S194" i="2"/>
  <c r="AA194" i="2"/>
  <c r="AA102" i="2"/>
  <c r="R104" i="5" s="1"/>
  <c r="S193" i="2"/>
  <c r="AA193" i="2"/>
  <c r="S2" i="2"/>
  <c r="AA2" i="2"/>
  <c r="S158" i="2"/>
  <c r="AA158" i="2"/>
  <c r="AG204" i="5"/>
  <c r="AI55" i="5"/>
  <c r="AA51" i="2"/>
  <c r="R53" i="5" s="1"/>
  <c r="AA171" i="2"/>
  <c r="R173" i="5" s="1"/>
  <c r="AA183" i="2"/>
  <c r="AA52" i="2"/>
  <c r="R54" i="5" s="1"/>
  <c r="AA64" i="2"/>
  <c r="AA112" i="2"/>
  <c r="AA172" i="2"/>
  <c r="AH40" i="5"/>
  <c r="AH52" i="5"/>
  <c r="AI136" i="5"/>
  <c r="AG160" i="5"/>
  <c r="AI172" i="5"/>
  <c r="AH208" i="5"/>
  <c r="AJ45" i="5"/>
  <c r="AG81" i="5"/>
  <c r="AG93" i="5"/>
  <c r="AJ117" i="5"/>
  <c r="AJ225" i="5"/>
  <c r="AN108" i="5"/>
  <c r="AL30" i="5"/>
  <c r="AL42" i="5"/>
  <c r="AM78" i="5"/>
  <c r="AL150" i="5"/>
  <c r="AM28" i="5"/>
  <c r="AM124" i="5"/>
  <c r="AM184" i="5"/>
  <c r="AM196" i="5"/>
  <c r="AK33" i="5"/>
  <c r="AM129" i="5"/>
  <c r="AM165" i="5"/>
  <c r="AM177" i="5"/>
  <c r="AM201" i="5"/>
  <c r="AN79" i="5"/>
  <c r="AN115" i="5"/>
  <c r="AK36" i="5"/>
  <c r="AN60" i="5"/>
  <c r="AL72" i="5"/>
  <c r="AN96" i="5"/>
  <c r="AN144" i="5"/>
  <c r="AN168" i="5"/>
  <c r="AN216" i="5"/>
  <c r="AL93" i="5"/>
  <c r="AN163" i="5"/>
  <c r="AL12" i="5"/>
  <c r="S107" i="2"/>
  <c r="AL108" i="5"/>
  <c r="AN91" i="5"/>
  <c r="S29" i="2"/>
  <c r="S209" i="2"/>
  <c r="AM108" i="5"/>
  <c r="AM43" i="5"/>
  <c r="AN127" i="5"/>
  <c r="AL51" i="5"/>
  <c r="AK63" i="5"/>
  <c r="AN195" i="5"/>
  <c r="AJ148" i="5"/>
  <c r="AJ105" i="5"/>
  <c r="AG78" i="5"/>
  <c r="AJ91" i="5"/>
  <c r="AK126" i="5"/>
  <c r="AK150" i="5"/>
  <c r="AJ203" i="5"/>
  <c r="AI17" i="5"/>
  <c r="AI129" i="5"/>
  <c r="AK93" i="5"/>
  <c r="AI37" i="5"/>
  <c r="AH152" i="5"/>
  <c r="AJ50" i="5"/>
  <c r="AG79" i="5"/>
  <c r="AJ204" i="5"/>
  <c r="AI19" i="5"/>
  <c r="AI199" i="5"/>
  <c r="AH67" i="5"/>
  <c r="AG113" i="5"/>
  <c r="AG211" i="5"/>
  <c r="AI180" i="5"/>
  <c r="AI26" i="5"/>
  <c r="AI81" i="5"/>
  <c r="AI183" i="5"/>
  <c r="AG137" i="5"/>
  <c r="AI149" i="5"/>
  <c r="AJ161" i="5"/>
  <c r="AH7" i="5"/>
  <c r="AJ26" i="5"/>
  <c r="AI43" i="5"/>
  <c r="AG61" i="5"/>
  <c r="AI84" i="5"/>
  <c r="AJ98" i="5"/>
  <c r="AI117" i="5"/>
  <c r="AI138" i="5"/>
  <c r="AJ156" i="5"/>
  <c r="AG185" i="5"/>
  <c r="AJ216" i="5"/>
  <c r="AI109" i="5"/>
  <c r="AH74" i="5"/>
  <c r="AH206" i="5"/>
  <c r="AG177" i="5"/>
  <c r="AJ4" i="5"/>
  <c r="AH172" i="5"/>
  <c r="AJ67" i="5"/>
  <c r="AJ187" i="5"/>
  <c r="AH2" i="5"/>
  <c r="AG40" i="5"/>
  <c r="AG132" i="5"/>
  <c r="AH133" i="5"/>
  <c r="AH10" i="5"/>
  <c r="AI34" i="5"/>
  <c r="AG70" i="5"/>
  <c r="AI94" i="5"/>
  <c r="AH106" i="5"/>
  <c r="AJ118" i="5"/>
  <c r="AH142" i="5"/>
  <c r="AJ190" i="5"/>
  <c r="AH226" i="5"/>
  <c r="AI7" i="5"/>
  <c r="AI29" i="5"/>
  <c r="AG49" i="5"/>
  <c r="AI66" i="5"/>
  <c r="AJ84" i="5"/>
  <c r="AI99" i="5"/>
  <c r="AJ120" i="5"/>
  <c r="AH140" i="5"/>
  <c r="AG157" i="5"/>
  <c r="AG187" i="5"/>
  <c r="AJ218" i="5"/>
  <c r="AH57" i="5"/>
  <c r="AI204" i="5"/>
  <c r="AJ110" i="5"/>
  <c r="AG67" i="5"/>
  <c r="AG193" i="5"/>
  <c r="AH21" i="5"/>
  <c r="AI96" i="5"/>
  <c r="AJ7" i="5"/>
  <c r="AH43" i="5"/>
  <c r="AH5" i="5"/>
  <c r="AJ96" i="5"/>
  <c r="AG133" i="5"/>
  <c r="AG84" i="5"/>
  <c r="AG156" i="5"/>
  <c r="AG27" i="5"/>
  <c r="AI75" i="5"/>
  <c r="AJ87" i="5"/>
  <c r="AI159" i="5"/>
  <c r="AJ9" i="5"/>
  <c r="AJ29" i="5"/>
  <c r="AH49" i="5"/>
  <c r="AJ66" i="5"/>
  <c r="AH85" i="5"/>
  <c r="AG100" i="5"/>
  <c r="AJ121" i="5"/>
  <c r="AG144" i="5"/>
  <c r="AI163" i="5"/>
  <c r="AH187" i="5"/>
  <c r="AH221" i="5"/>
  <c r="AG43" i="5"/>
  <c r="AJ32" i="5"/>
  <c r="AJ56" i="5"/>
  <c r="AJ128" i="5"/>
  <c r="AI176" i="5"/>
  <c r="AJ188" i="5"/>
  <c r="AG200" i="5"/>
  <c r="AJ14" i="5"/>
  <c r="AH31" i="5"/>
  <c r="AI49" i="5"/>
  <c r="AJ69" i="5"/>
  <c r="AJ85" i="5"/>
  <c r="AJ102" i="5"/>
  <c r="AI122" i="5"/>
  <c r="AI144" i="5"/>
  <c r="AJ163" i="5"/>
  <c r="AJ192" i="5"/>
  <c r="AJ221" i="5"/>
  <c r="AG18" i="5"/>
  <c r="AH93" i="5"/>
  <c r="AJ62" i="5"/>
  <c r="AG13" i="5"/>
  <c r="AG60" i="5"/>
  <c r="AJ109" i="5"/>
  <c r="AJ151" i="5"/>
  <c r="AH60" i="5"/>
  <c r="AJ175" i="5"/>
  <c r="AI36" i="5"/>
  <c r="AJ60" i="5"/>
  <c r="AH98" i="5"/>
  <c r="AH216" i="5"/>
  <c r="AG15" i="5"/>
  <c r="AG33" i="5"/>
  <c r="AG50" i="5"/>
  <c r="AH73" i="5"/>
  <c r="AG88" i="5"/>
  <c r="AG103" i="5"/>
  <c r="AJ122" i="5"/>
  <c r="AH145" i="5"/>
  <c r="AI165" i="5"/>
  <c r="AJ196" i="5"/>
  <c r="AG222" i="5"/>
  <c r="AJ78" i="5"/>
  <c r="AJ169" i="5"/>
  <c r="AG86" i="5"/>
  <c r="AG110" i="5"/>
  <c r="AG38" i="5"/>
  <c r="AI132" i="5"/>
  <c r="AG175" i="5"/>
  <c r="AH81" i="5"/>
  <c r="AJ155" i="5"/>
  <c r="AJ24" i="5"/>
  <c r="AH228" i="5"/>
  <c r="AG7" i="5"/>
  <c r="AI20" i="5"/>
  <c r="AH16" i="5"/>
  <c r="AH33" i="5"/>
  <c r="AG54" i="5"/>
  <c r="AI73" i="5"/>
  <c r="AG91" i="5"/>
  <c r="AI103" i="5"/>
  <c r="AJ125" i="5"/>
  <c r="AJ145" i="5"/>
  <c r="AJ165" i="5"/>
  <c r="AJ199" i="5"/>
  <c r="AJ230" i="5"/>
  <c r="AJ129" i="5"/>
  <c r="AG158" i="5"/>
  <c r="AG24" i="5"/>
  <c r="AG180" i="5"/>
  <c r="AI152" i="5"/>
  <c r="AI21" i="5"/>
  <c r="AH115" i="5"/>
  <c r="AJ11" i="5"/>
  <c r="AI23" i="5"/>
  <c r="AG119" i="5"/>
  <c r="AI179" i="5"/>
  <c r="AJ191" i="5"/>
  <c r="AI16" i="5"/>
  <c r="AG36" i="5"/>
  <c r="AH54" i="5"/>
  <c r="AJ73" i="5"/>
  <c r="AH91" i="5"/>
  <c r="AJ103" i="5"/>
  <c r="AI126" i="5"/>
  <c r="AG146" i="5"/>
  <c r="AJ168" i="5"/>
  <c r="AI188" i="5"/>
  <c r="AK179" i="5"/>
  <c r="AL58" i="5"/>
  <c r="AK58" i="5"/>
  <c r="AM58" i="5"/>
  <c r="AJ58" i="5"/>
  <c r="AI58" i="5"/>
  <c r="AH58" i="5"/>
  <c r="AG58" i="5"/>
  <c r="AN58" i="5"/>
  <c r="AL82" i="5"/>
  <c r="AK82" i="5"/>
  <c r="AN82" i="5"/>
  <c r="AM82" i="5"/>
  <c r="AJ82" i="5"/>
  <c r="AG82" i="5"/>
  <c r="AH82" i="5"/>
  <c r="AI82" i="5"/>
  <c r="AK15" i="5"/>
  <c r="AN15" i="5"/>
  <c r="AM15" i="5"/>
  <c r="AJ15" i="5"/>
  <c r="AI15" i="5"/>
  <c r="AH15" i="5"/>
  <c r="AL15" i="5"/>
  <c r="AN39" i="5"/>
  <c r="AM39" i="5"/>
  <c r="AL39" i="5"/>
  <c r="AG39" i="5"/>
  <c r="AK39" i="5"/>
  <c r="AJ39" i="5"/>
  <c r="AI39" i="5"/>
  <c r="AN111" i="5"/>
  <c r="AH111" i="5"/>
  <c r="AM111" i="5"/>
  <c r="AL111" i="5"/>
  <c r="AK111" i="5"/>
  <c r="AI111" i="5"/>
  <c r="AJ111" i="5"/>
  <c r="AG111" i="5"/>
  <c r="AH135" i="5"/>
  <c r="AL135" i="5"/>
  <c r="AN135" i="5"/>
  <c r="AM135" i="5"/>
  <c r="AK135" i="5"/>
  <c r="AJ135" i="5"/>
  <c r="AI135" i="5"/>
  <c r="AG135" i="5"/>
  <c r="AH171" i="5"/>
  <c r="AL171" i="5"/>
  <c r="AM171" i="5"/>
  <c r="AN171" i="5"/>
  <c r="AK171" i="5"/>
  <c r="AJ171" i="5"/>
  <c r="AI171" i="5"/>
  <c r="AG171" i="5"/>
  <c r="AI219" i="5"/>
  <c r="AN219" i="5"/>
  <c r="AM219" i="5"/>
  <c r="AL219" i="5"/>
  <c r="AJ219" i="5"/>
  <c r="AK219" i="5"/>
  <c r="AH219" i="5"/>
  <c r="AG219" i="5"/>
  <c r="AN27" i="5"/>
  <c r="AN44" i="5"/>
  <c r="AM44" i="5"/>
  <c r="AL44" i="5"/>
  <c r="AK44" i="5"/>
  <c r="AJ44" i="5"/>
  <c r="AG44" i="5"/>
  <c r="AI44" i="5"/>
  <c r="AN80" i="5"/>
  <c r="AM80" i="5"/>
  <c r="AL80" i="5"/>
  <c r="AK80" i="5"/>
  <c r="AI80" i="5"/>
  <c r="AG80" i="5"/>
  <c r="AJ80" i="5"/>
  <c r="AH80" i="5"/>
  <c r="AN152" i="5"/>
  <c r="AM152" i="5"/>
  <c r="AL152" i="5"/>
  <c r="AK152" i="5"/>
  <c r="AJ152" i="5"/>
  <c r="AG152" i="5"/>
  <c r="AN224" i="5"/>
  <c r="AM224" i="5"/>
  <c r="AL224" i="5"/>
  <c r="AI224" i="5"/>
  <c r="AK224" i="5"/>
  <c r="AG224" i="5"/>
  <c r="AH224" i="5"/>
  <c r="AJ224" i="5"/>
  <c r="AG106" i="5"/>
  <c r="AG226" i="5"/>
  <c r="AK51" i="5"/>
  <c r="AH176" i="5"/>
  <c r="AG208" i="5"/>
  <c r="AL10" i="5"/>
  <c r="AK10" i="5"/>
  <c r="AN10" i="5"/>
  <c r="AJ10" i="5"/>
  <c r="AM10" i="5"/>
  <c r="AL46" i="5"/>
  <c r="AK46" i="5"/>
  <c r="AN46" i="5"/>
  <c r="AM46" i="5"/>
  <c r="AJ46" i="5"/>
  <c r="AI46" i="5"/>
  <c r="AI10" i="5"/>
  <c r="AG136" i="5"/>
  <c r="AN57" i="5"/>
  <c r="AH34" i="5"/>
  <c r="AH44" i="5"/>
  <c r="AG149" i="5"/>
  <c r="AL201" i="5"/>
  <c r="AL114" i="5"/>
  <c r="AN175" i="5"/>
  <c r="AM81" i="5"/>
  <c r="AT2" i="5"/>
  <c r="AN132" i="5"/>
  <c r="AN199" i="5"/>
  <c r="AL70" i="5"/>
  <c r="AK70" i="5"/>
  <c r="AN70" i="5"/>
  <c r="AM70" i="5"/>
  <c r="AJ70" i="5"/>
  <c r="AH70" i="5"/>
  <c r="AI70" i="5"/>
  <c r="AL94" i="5"/>
  <c r="AK94" i="5"/>
  <c r="AM94" i="5"/>
  <c r="AN94" i="5"/>
  <c r="AJ94" i="5"/>
  <c r="AH94" i="5"/>
  <c r="AG94" i="5"/>
  <c r="AL130" i="5"/>
  <c r="AK130" i="5"/>
  <c r="AH130" i="5"/>
  <c r="AM130" i="5"/>
  <c r="AN130" i="5"/>
  <c r="AG130" i="5"/>
  <c r="AI130" i="5"/>
  <c r="AJ130" i="5"/>
  <c r="AL154" i="5"/>
  <c r="AK154" i="5"/>
  <c r="AH154" i="5"/>
  <c r="AN154" i="5"/>
  <c r="AM154" i="5"/>
  <c r="AJ154" i="5"/>
  <c r="AI154" i="5"/>
  <c r="AG154" i="5"/>
  <c r="AL178" i="5"/>
  <c r="AK178" i="5"/>
  <c r="AN178" i="5"/>
  <c r="AM178" i="5"/>
  <c r="AI178" i="5"/>
  <c r="AH178" i="5"/>
  <c r="AG178" i="5"/>
  <c r="AJ178" i="5"/>
  <c r="AL202" i="5"/>
  <c r="AK202" i="5"/>
  <c r="AH202" i="5"/>
  <c r="AG202" i="5"/>
  <c r="AM202" i="5"/>
  <c r="AN202" i="5"/>
  <c r="AJ202" i="5"/>
  <c r="AI202" i="5"/>
  <c r="AN51" i="5"/>
  <c r="AJ51" i="5"/>
  <c r="AI51" i="5"/>
  <c r="AM51" i="5"/>
  <c r="AH51" i="5"/>
  <c r="AL63" i="5"/>
  <c r="AM63" i="5"/>
  <c r="AJ63" i="5"/>
  <c r="AG63" i="5"/>
  <c r="AL99" i="5"/>
  <c r="AN99" i="5"/>
  <c r="AM99" i="5"/>
  <c r="AJ99" i="5"/>
  <c r="AK99" i="5"/>
  <c r="AH99" i="5"/>
  <c r="AG99" i="5"/>
  <c r="AH159" i="5"/>
  <c r="AN159" i="5"/>
  <c r="AM159" i="5"/>
  <c r="AJ159" i="5"/>
  <c r="AL159" i="5"/>
  <c r="AK159" i="5"/>
  <c r="AG159" i="5"/>
  <c r="AN183" i="5"/>
  <c r="AH183" i="5"/>
  <c r="AM183" i="5"/>
  <c r="AL183" i="5"/>
  <c r="AK183" i="5"/>
  <c r="AH195" i="5"/>
  <c r="AJ195" i="5"/>
  <c r="AI195" i="5"/>
  <c r="AL195" i="5"/>
  <c r="AM195" i="5"/>
  <c r="AG195" i="5"/>
  <c r="AK195" i="5"/>
  <c r="AN8" i="5"/>
  <c r="AM8" i="5"/>
  <c r="AL8" i="5"/>
  <c r="AK8" i="5"/>
  <c r="AJ8" i="5"/>
  <c r="AG8" i="5"/>
  <c r="AI8" i="5"/>
  <c r="AH8" i="5"/>
  <c r="AN20" i="5"/>
  <c r="AM20" i="5"/>
  <c r="AL20" i="5"/>
  <c r="AK20" i="5"/>
  <c r="AH20" i="5"/>
  <c r="AG20" i="5"/>
  <c r="AN92" i="5"/>
  <c r="AM92" i="5"/>
  <c r="AL92" i="5"/>
  <c r="AI92" i="5"/>
  <c r="AJ92" i="5"/>
  <c r="AK92" i="5"/>
  <c r="AG92" i="5"/>
  <c r="AH92" i="5"/>
  <c r="AN104" i="5"/>
  <c r="AM104" i="5"/>
  <c r="AL104" i="5"/>
  <c r="AK104" i="5"/>
  <c r="AI104" i="5"/>
  <c r="AJ104" i="5"/>
  <c r="AH104" i="5"/>
  <c r="AG104" i="5"/>
  <c r="AN116" i="5"/>
  <c r="AM116" i="5"/>
  <c r="AL116" i="5"/>
  <c r="AK116" i="5"/>
  <c r="AH116" i="5"/>
  <c r="AG116" i="5"/>
  <c r="AN164" i="5"/>
  <c r="AM164" i="5"/>
  <c r="AL164" i="5"/>
  <c r="AK164" i="5"/>
  <c r="AJ164" i="5"/>
  <c r="AI164" i="5"/>
  <c r="AH164" i="5"/>
  <c r="AG164" i="5"/>
  <c r="AN176" i="5"/>
  <c r="AM176" i="5"/>
  <c r="AL176" i="5"/>
  <c r="AK176" i="5"/>
  <c r="AG176" i="5"/>
  <c r="AJ176" i="5"/>
  <c r="AN212" i="5"/>
  <c r="AM212" i="5"/>
  <c r="AL212" i="5"/>
  <c r="AK212" i="5"/>
  <c r="AH212" i="5"/>
  <c r="AG212" i="5"/>
  <c r="AJ212" i="5"/>
  <c r="AI212" i="5"/>
  <c r="AG75" i="5"/>
  <c r="AH63" i="5"/>
  <c r="AJ116" i="5"/>
  <c r="AG51" i="5"/>
  <c r="AI63" i="5"/>
  <c r="AN11" i="5"/>
  <c r="AM11" i="5"/>
  <c r="AL11" i="5"/>
  <c r="AK11" i="5"/>
  <c r="AH11" i="5"/>
  <c r="AI11" i="5"/>
  <c r="AG11" i="5"/>
  <c r="AN23" i="5"/>
  <c r="AM23" i="5"/>
  <c r="AL23" i="5"/>
  <c r="AK23" i="5"/>
  <c r="AH23" i="5"/>
  <c r="AG23" i="5"/>
  <c r="AN35" i="5"/>
  <c r="AM35" i="5"/>
  <c r="AL35" i="5"/>
  <c r="AK35" i="5"/>
  <c r="AJ35" i="5"/>
  <c r="AI35" i="5"/>
  <c r="AH35" i="5"/>
  <c r="AG35" i="5"/>
  <c r="AN47" i="5"/>
  <c r="AM47" i="5"/>
  <c r="AL47" i="5"/>
  <c r="AK47" i="5"/>
  <c r="AH47" i="5"/>
  <c r="AJ47" i="5"/>
  <c r="AI47" i="5"/>
  <c r="AG47" i="5"/>
  <c r="AN59" i="5"/>
  <c r="AM59" i="5"/>
  <c r="AL59" i="5"/>
  <c r="AI59" i="5"/>
  <c r="AJ59" i="5"/>
  <c r="AH59" i="5"/>
  <c r="AG59" i="5"/>
  <c r="AK59" i="5"/>
  <c r="AN71" i="5"/>
  <c r="AM71" i="5"/>
  <c r="AL71" i="5"/>
  <c r="AI71" i="5"/>
  <c r="AK71" i="5"/>
  <c r="AG71" i="5"/>
  <c r="AH71" i="5"/>
  <c r="AN83" i="5"/>
  <c r="AM83" i="5"/>
  <c r="AL83" i="5"/>
  <c r="AI83" i="5"/>
  <c r="AJ83" i="5"/>
  <c r="AH83" i="5"/>
  <c r="AG83" i="5"/>
  <c r="AK83" i="5"/>
  <c r="AN95" i="5"/>
  <c r="AM95" i="5"/>
  <c r="AL95" i="5"/>
  <c r="AI95" i="5"/>
  <c r="AK95" i="5"/>
  <c r="AJ95" i="5"/>
  <c r="AG95" i="5"/>
  <c r="AH95" i="5"/>
  <c r="AN107" i="5"/>
  <c r="AM107" i="5"/>
  <c r="AL107" i="5"/>
  <c r="AI107" i="5"/>
  <c r="AJ107" i="5"/>
  <c r="AK107" i="5"/>
  <c r="AH107" i="5"/>
  <c r="AG107" i="5"/>
  <c r="AN119" i="5"/>
  <c r="AM119" i="5"/>
  <c r="AL119" i="5"/>
  <c r="AK119" i="5"/>
  <c r="AJ119" i="5"/>
  <c r="AI119" i="5"/>
  <c r="AH119" i="5"/>
  <c r="AN131" i="5"/>
  <c r="AM131" i="5"/>
  <c r="AL131" i="5"/>
  <c r="AJ131" i="5"/>
  <c r="AI131" i="5"/>
  <c r="AH131" i="5"/>
  <c r="AG131" i="5"/>
  <c r="AK131" i="5"/>
  <c r="AN143" i="5"/>
  <c r="AM143" i="5"/>
  <c r="AL143" i="5"/>
  <c r="AH143" i="5"/>
  <c r="AI143" i="5"/>
  <c r="AJ143" i="5"/>
  <c r="AG143" i="5"/>
  <c r="AK143" i="5"/>
  <c r="AN155" i="5"/>
  <c r="AM155" i="5"/>
  <c r="AL155" i="5"/>
  <c r="AK155" i="5"/>
  <c r="AH155" i="5"/>
  <c r="AG155" i="5"/>
  <c r="AI155" i="5"/>
  <c r="AN167" i="5"/>
  <c r="AM167" i="5"/>
  <c r="AL167" i="5"/>
  <c r="AK167" i="5"/>
  <c r="AG167" i="5"/>
  <c r="AJ167" i="5"/>
  <c r="AI167" i="5"/>
  <c r="AH167" i="5"/>
  <c r="AN179" i="5"/>
  <c r="AM179" i="5"/>
  <c r="AL179" i="5"/>
  <c r="AH179" i="5"/>
  <c r="AG179" i="5"/>
  <c r="AN191" i="5"/>
  <c r="AM191" i="5"/>
  <c r="AL191" i="5"/>
  <c r="AK191" i="5"/>
  <c r="AI191" i="5"/>
  <c r="AH191" i="5"/>
  <c r="AG191" i="5"/>
  <c r="AN203" i="5"/>
  <c r="AM203" i="5"/>
  <c r="AL203" i="5"/>
  <c r="AK203" i="5"/>
  <c r="AG203" i="5"/>
  <c r="AH203" i="5"/>
  <c r="AI203" i="5"/>
  <c r="AN215" i="5"/>
  <c r="AM215" i="5"/>
  <c r="AL215" i="5"/>
  <c r="AJ215" i="5"/>
  <c r="AH215" i="5"/>
  <c r="AI215" i="5"/>
  <c r="AK215" i="5"/>
  <c r="AG215" i="5"/>
  <c r="AN227" i="5"/>
  <c r="AM227" i="5"/>
  <c r="AL227" i="5"/>
  <c r="AJ227" i="5"/>
  <c r="AI227" i="5"/>
  <c r="AK227" i="5"/>
  <c r="AH227" i="5"/>
  <c r="AG227" i="5"/>
  <c r="AL4" i="5"/>
  <c r="AK4" i="5"/>
  <c r="AM4" i="5"/>
  <c r="AN4" i="5"/>
  <c r="AG4" i="5"/>
  <c r="AL16" i="5"/>
  <c r="AK16" i="5"/>
  <c r="AM16" i="5"/>
  <c r="AJ16" i="5"/>
  <c r="AG16" i="5"/>
  <c r="AN16" i="5"/>
  <c r="AL28" i="5"/>
  <c r="AK28" i="5"/>
  <c r="AN28" i="5"/>
  <c r="AJ28" i="5"/>
  <c r="AI28" i="5"/>
  <c r="AH28" i="5"/>
  <c r="AG28" i="5"/>
  <c r="AL40" i="5"/>
  <c r="AK40" i="5"/>
  <c r="AN40" i="5"/>
  <c r="AJ40" i="5"/>
  <c r="AM40" i="5"/>
  <c r="AI40" i="5"/>
  <c r="AL52" i="5"/>
  <c r="AK52" i="5"/>
  <c r="AM52" i="5"/>
  <c r="AJ52" i="5"/>
  <c r="AG52" i="5"/>
  <c r="AN52" i="5"/>
  <c r="AI52" i="5"/>
  <c r="AL64" i="5"/>
  <c r="AK64" i="5"/>
  <c r="AN64" i="5"/>
  <c r="AJ64" i="5"/>
  <c r="AG64" i="5"/>
  <c r="AM64" i="5"/>
  <c r="AI64" i="5"/>
  <c r="AH64" i="5"/>
  <c r="AL76" i="5"/>
  <c r="AK76" i="5"/>
  <c r="AM76" i="5"/>
  <c r="AI76" i="5"/>
  <c r="AH76" i="5"/>
  <c r="AG76" i="5"/>
  <c r="AJ76" i="5"/>
  <c r="AL88" i="5"/>
  <c r="AK88" i="5"/>
  <c r="AN88" i="5"/>
  <c r="AM88" i="5"/>
  <c r="AH88" i="5"/>
  <c r="AI88" i="5"/>
  <c r="AJ88" i="5"/>
  <c r="AL100" i="5"/>
  <c r="AK100" i="5"/>
  <c r="AN100" i="5"/>
  <c r="AM100" i="5"/>
  <c r="AJ100" i="5"/>
  <c r="AI100" i="5"/>
  <c r="AH100" i="5"/>
  <c r="AL112" i="5"/>
  <c r="AK112" i="5"/>
  <c r="AN112" i="5"/>
  <c r="AM112" i="5"/>
  <c r="AI112" i="5"/>
  <c r="AH112" i="5"/>
  <c r="AG112" i="5"/>
  <c r="AL124" i="5"/>
  <c r="AK124" i="5"/>
  <c r="AN124" i="5"/>
  <c r="AH124" i="5"/>
  <c r="AG124" i="5"/>
  <c r="AI124" i="5"/>
  <c r="AJ124" i="5"/>
  <c r="AL136" i="5"/>
  <c r="AK136" i="5"/>
  <c r="AN136" i="5"/>
  <c r="AM136" i="5"/>
  <c r="AJ136" i="5"/>
  <c r="AH136" i="5"/>
  <c r="AL148" i="5"/>
  <c r="AK148" i="5"/>
  <c r="AN148" i="5"/>
  <c r="AI148" i="5"/>
  <c r="AH148" i="5"/>
  <c r="AG148" i="5"/>
  <c r="AM148" i="5"/>
  <c r="AL160" i="5"/>
  <c r="AK160" i="5"/>
  <c r="AN160" i="5"/>
  <c r="AJ160" i="5"/>
  <c r="AM160" i="5"/>
  <c r="AI160" i="5"/>
  <c r="AH160" i="5"/>
  <c r="AL172" i="5"/>
  <c r="AK172" i="5"/>
  <c r="AN172" i="5"/>
  <c r="AJ172" i="5"/>
  <c r="AG172" i="5"/>
  <c r="AM172" i="5"/>
  <c r="AL184" i="5"/>
  <c r="AK184" i="5"/>
  <c r="AN184" i="5"/>
  <c r="AI184" i="5"/>
  <c r="AJ184" i="5"/>
  <c r="AH184" i="5"/>
  <c r="AG184" i="5"/>
  <c r="AL196" i="5"/>
  <c r="AK196" i="5"/>
  <c r="AN196" i="5"/>
  <c r="AI196" i="5"/>
  <c r="AL208" i="5"/>
  <c r="AK208" i="5"/>
  <c r="AN208" i="5"/>
  <c r="AJ208" i="5"/>
  <c r="AI208" i="5"/>
  <c r="AM208" i="5"/>
  <c r="AI220" i="5"/>
  <c r="AL220" i="5"/>
  <c r="AK220" i="5"/>
  <c r="AG220" i="5"/>
  <c r="AN220" i="5"/>
  <c r="AH220" i="5"/>
  <c r="AM220" i="5"/>
  <c r="AJ220" i="5"/>
  <c r="AG10" i="5"/>
  <c r="AJ20" i="5"/>
  <c r="AH4" i="5"/>
  <c r="AJ23" i="5"/>
  <c r="AG46" i="5"/>
  <c r="AJ71" i="5"/>
  <c r="AJ179" i="5"/>
  <c r="AG196" i="5"/>
  <c r="AG213" i="5"/>
  <c r="AO2" i="5"/>
  <c r="AN63" i="5"/>
  <c r="AN139" i="5"/>
  <c r="AM211" i="5"/>
  <c r="AL22" i="5"/>
  <c r="AK22" i="5"/>
  <c r="AJ22" i="5"/>
  <c r="AI22" i="5"/>
  <c r="AN22" i="5"/>
  <c r="AH22" i="5"/>
  <c r="AM22" i="5"/>
  <c r="AG22" i="5"/>
  <c r="AL34" i="5"/>
  <c r="AK34" i="5"/>
  <c r="AN34" i="5"/>
  <c r="AM34" i="5"/>
  <c r="AJ34" i="5"/>
  <c r="AG34" i="5"/>
  <c r="AL106" i="5"/>
  <c r="AK106" i="5"/>
  <c r="AN106" i="5"/>
  <c r="AM106" i="5"/>
  <c r="AJ106" i="5"/>
  <c r="AI106" i="5"/>
  <c r="AL118" i="5"/>
  <c r="AK118" i="5"/>
  <c r="AM118" i="5"/>
  <c r="AI118" i="5"/>
  <c r="AN118" i="5"/>
  <c r="AH118" i="5"/>
  <c r="AG118" i="5"/>
  <c r="AL142" i="5"/>
  <c r="AK142" i="5"/>
  <c r="AN142" i="5"/>
  <c r="AM142" i="5"/>
  <c r="AJ142" i="5"/>
  <c r="AI142" i="5"/>
  <c r="AL166" i="5"/>
  <c r="AK166" i="5"/>
  <c r="AN166" i="5"/>
  <c r="AH166" i="5"/>
  <c r="AM166" i="5"/>
  <c r="AJ166" i="5"/>
  <c r="AI166" i="5"/>
  <c r="AG166" i="5"/>
  <c r="AL190" i="5"/>
  <c r="AK190" i="5"/>
  <c r="AN190" i="5"/>
  <c r="AM190" i="5"/>
  <c r="AG190" i="5"/>
  <c r="AI190" i="5"/>
  <c r="AH190" i="5"/>
  <c r="AI214" i="5"/>
  <c r="AL214" i="5"/>
  <c r="AK214" i="5"/>
  <c r="AN214" i="5"/>
  <c r="AM214" i="5"/>
  <c r="AJ214" i="5"/>
  <c r="AH214" i="5"/>
  <c r="AI226" i="5"/>
  <c r="AL226" i="5"/>
  <c r="AK226" i="5"/>
  <c r="AN226" i="5"/>
  <c r="AM226" i="5"/>
  <c r="AJ226" i="5"/>
  <c r="AN3" i="5"/>
  <c r="AM3" i="5"/>
  <c r="AL3" i="5"/>
  <c r="AI3" i="5"/>
  <c r="AH3" i="5"/>
  <c r="AG3" i="5"/>
  <c r="AJ3" i="5"/>
  <c r="AK3" i="5"/>
  <c r="AM27" i="5"/>
  <c r="AL27" i="5"/>
  <c r="AK27" i="5"/>
  <c r="AI27" i="5"/>
  <c r="AJ27" i="5"/>
  <c r="AN75" i="5"/>
  <c r="AM75" i="5"/>
  <c r="AL75" i="5"/>
  <c r="AK75" i="5"/>
  <c r="AH75" i="5"/>
  <c r="AJ75" i="5"/>
  <c r="AL87" i="5"/>
  <c r="AN87" i="5"/>
  <c r="AM87" i="5"/>
  <c r="AK87" i="5"/>
  <c r="AH87" i="5"/>
  <c r="AG87" i="5"/>
  <c r="AI87" i="5"/>
  <c r="AH123" i="5"/>
  <c r="AJ123" i="5"/>
  <c r="AN123" i="5"/>
  <c r="AM123" i="5"/>
  <c r="AL123" i="5"/>
  <c r="AK123" i="5"/>
  <c r="AI123" i="5"/>
  <c r="AG123" i="5"/>
  <c r="AN147" i="5"/>
  <c r="AH147" i="5"/>
  <c r="AM147" i="5"/>
  <c r="AL147" i="5"/>
  <c r="AK147" i="5"/>
  <c r="AG147" i="5"/>
  <c r="AJ147" i="5"/>
  <c r="AI147" i="5"/>
  <c r="AH207" i="5"/>
  <c r="AL207" i="5"/>
  <c r="AJ207" i="5"/>
  <c r="AN207" i="5"/>
  <c r="AI207" i="5"/>
  <c r="AM207" i="5"/>
  <c r="AG207" i="5"/>
  <c r="AK207" i="5"/>
  <c r="AG142" i="5"/>
  <c r="AJ183" i="5"/>
  <c r="AN32" i="5"/>
  <c r="AM32" i="5"/>
  <c r="AL32" i="5"/>
  <c r="AI32" i="5"/>
  <c r="AH32" i="5"/>
  <c r="AG32" i="5"/>
  <c r="AK32" i="5"/>
  <c r="AN56" i="5"/>
  <c r="AM56" i="5"/>
  <c r="AL56" i="5"/>
  <c r="AK56" i="5"/>
  <c r="AI56" i="5"/>
  <c r="AH56" i="5"/>
  <c r="AG56" i="5"/>
  <c r="AN68" i="5"/>
  <c r="AM68" i="5"/>
  <c r="AL68" i="5"/>
  <c r="AK68" i="5"/>
  <c r="AI68" i="5"/>
  <c r="AJ68" i="5"/>
  <c r="AH68" i="5"/>
  <c r="AG68" i="5"/>
  <c r="AN128" i="5"/>
  <c r="AM128" i="5"/>
  <c r="AL128" i="5"/>
  <c r="AK128" i="5"/>
  <c r="AG128" i="5"/>
  <c r="AI128" i="5"/>
  <c r="AH128" i="5"/>
  <c r="AN140" i="5"/>
  <c r="AM140" i="5"/>
  <c r="AL140" i="5"/>
  <c r="AK140" i="5"/>
  <c r="AG140" i="5"/>
  <c r="AI140" i="5"/>
  <c r="AJ140" i="5"/>
  <c r="AN188" i="5"/>
  <c r="AM188" i="5"/>
  <c r="AL188" i="5"/>
  <c r="AK188" i="5"/>
  <c r="AH188" i="5"/>
  <c r="AG188" i="5"/>
  <c r="AN200" i="5"/>
  <c r="AM200" i="5"/>
  <c r="AL200" i="5"/>
  <c r="AK200" i="5"/>
  <c r="AI200" i="5"/>
  <c r="AH200" i="5"/>
  <c r="AJ200" i="5"/>
  <c r="AH27" i="5"/>
  <c r="AI116" i="5"/>
  <c r="AH39" i="5"/>
  <c r="AK30" i="5"/>
  <c r="AJ30" i="5"/>
  <c r="AI30" i="5"/>
  <c r="AG30" i="5"/>
  <c r="AH30" i="5"/>
  <c r="AM30" i="5"/>
  <c r="AN30" i="5"/>
  <c r="AN5" i="5"/>
  <c r="AM5" i="5"/>
  <c r="AL5" i="5"/>
  <c r="AK5" i="5"/>
  <c r="AJ5" i="5"/>
  <c r="AG5" i="5"/>
  <c r="AI5" i="5"/>
  <c r="AN17" i="5"/>
  <c r="AM17" i="5"/>
  <c r="AL17" i="5"/>
  <c r="AK17" i="5"/>
  <c r="AJ17" i="5"/>
  <c r="AH17" i="5"/>
  <c r="AG17" i="5"/>
  <c r="AN29" i="5"/>
  <c r="AM29" i="5"/>
  <c r="AL29" i="5"/>
  <c r="AK29" i="5"/>
  <c r="AH29" i="5"/>
  <c r="AG29" i="5"/>
  <c r="AN41" i="5"/>
  <c r="AM41" i="5"/>
  <c r="AL41" i="5"/>
  <c r="AK41" i="5"/>
  <c r="AJ41" i="5"/>
  <c r="AI41" i="5"/>
  <c r="AG41" i="5"/>
  <c r="AH41" i="5"/>
  <c r="AN53" i="5"/>
  <c r="AM53" i="5"/>
  <c r="AL53" i="5"/>
  <c r="AK53" i="5"/>
  <c r="AJ53" i="5"/>
  <c r="AI53" i="5"/>
  <c r="AH53" i="5"/>
  <c r="AG53" i="5"/>
  <c r="AN65" i="5"/>
  <c r="AM65" i="5"/>
  <c r="AL65" i="5"/>
  <c r="AK65" i="5"/>
  <c r="AI65" i="5"/>
  <c r="AH65" i="5"/>
  <c r="AJ65" i="5"/>
  <c r="AG65" i="5"/>
  <c r="AN77" i="5"/>
  <c r="AM77" i="5"/>
  <c r="AL77" i="5"/>
  <c r="AI77" i="5"/>
  <c r="AK77" i="5"/>
  <c r="AJ77" i="5"/>
  <c r="AH77" i="5"/>
  <c r="AG77" i="5"/>
  <c r="AN89" i="5"/>
  <c r="AM89" i="5"/>
  <c r="AL89" i="5"/>
  <c r="AI89" i="5"/>
  <c r="AK89" i="5"/>
  <c r="AG89" i="5"/>
  <c r="AJ89" i="5"/>
  <c r="AH89" i="5"/>
  <c r="AN101" i="5"/>
  <c r="AM101" i="5"/>
  <c r="AL101" i="5"/>
  <c r="AK101" i="5"/>
  <c r="AI101" i="5"/>
  <c r="AH101" i="5"/>
  <c r="AJ101" i="5"/>
  <c r="AG101" i="5"/>
  <c r="AN113" i="5"/>
  <c r="AM113" i="5"/>
  <c r="AL113" i="5"/>
  <c r="AK113" i="5"/>
  <c r="AJ113" i="5"/>
  <c r="AH113" i="5"/>
  <c r="AI113" i="5"/>
  <c r="AN125" i="5"/>
  <c r="AM125" i="5"/>
  <c r="AL125" i="5"/>
  <c r="AK125" i="5"/>
  <c r="AI125" i="5"/>
  <c r="AG125" i="5"/>
  <c r="AN137" i="5"/>
  <c r="AM137" i="5"/>
  <c r="AL137" i="5"/>
  <c r="AK137" i="5"/>
  <c r="AJ137" i="5"/>
  <c r="AH137" i="5"/>
  <c r="AI137" i="5"/>
  <c r="AN149" i="5"/>
  <c r="AM149" i="5"/>
  <c r="AL149" i="5"/>
  <c r="AJ149" i="5"/>
  <c r="AK149" i="5"/>
  <c r="AH149" i="5"/>
  <c r="AN161" i="5"/>
  <c r="AM161" i="5"/>
  <c r="AL161" i="5"/>
  <c r="AH161" i="5"/>
  <c r="AG161" i="5"/>
  <c r="AI161" i="5"/>
  <c r="AK161" i="5"/>
  <c r="AN173" i="5"/>
  <c r="AM173" i="5"/>
  <c r="AL173" i="5"/>
  <c r="AK173" i="5"/>
  <c r="AJ173" i="5"/>
  <c r="AG173" i="5"/>
  <c r="AI173" i="5"/>
  <c r="AH173" i="5"/>
  <c r="AN185" i="5"/>
  <c r="AM185" i="5"/>
  <c r="AL185" i="5"/>
  <c r="AJ185" i="5"/>
  <c r="AI185" i="5"/>
  <c r="AH185" i="5"/>
  <c r="AK185" i="5"/>
  <c r="AN197" i="5"/>
  <c r="AM197" i="5"/>
  <c r="AL197" i="5"/>
  <c r="AK197" i="5"/>
  <c r="AH197" i="5"/>
  <c r="AJ197" i="5"/>
  <c r="AI197" i="5"/>
  <c r="AG197" i="5"/>
  <c r="AN209" i="5"/>
  <c r="AM209" i="5"/>
  <c r="AL209" i="5"/>
  <c r="AK209" i="5"/>
  <c r="AH209" i="5"/>
  <c r="AG209" i="5"/>
  <c r="AJ209" i="5"/>
  <c r="AI209" i="5"/>
  <c r="AN221" i="5"/>
  <c r="AM221" i="5"/>
  <c r="AL221" i="5"/>
  <c r="AG221" i="5"/>
  <c r="AK221" i="5"/>
  <c r="AI221" i="5"/>
  <c r="AI4" i="5"/>
  <c r="AH46" i="5"/>
  <c r="AJ112" i="5"/>
  <c r="AH125" i="5"/>
  <c r="AG183" i="5"/>
  <c r="AH196" i="5"/>
  <c r="AG214" i="5"/>
  <c r="AK12" i="5"/>
  <c r="AN76" i="5"/>
  <c r="AM141" i="5"/>
  <c r="AN211" i="5"/>
  <c r="AL13" i="5"/>
  <c r="AK13" i="5"/>
  <c r="AN13" i="5"/>
  <c r="AM13" i="5"/>
  <c r="AJ13" i="5"/>
  <c r="AL25" i="5"/>
  <c r="AK25" i="5"/>
  <c r="AN25" i="5"/>
  <c r="AM25" i="5"/>
  <c r="AJ25" i="5"/>
  <c r="AI25" i="5"/>
  <c r="AH25" i="5"/>
  <c r="AG25" i="5"/>
  <c r="AL37" i="5"/>
  <c r="AK37" i="5"/>
  <c r="AN37" i="5"/>
  <c r="AJ37" i="5"/>
  <c r="AM37" i="5"/>
  <c r="AH37" i="5"/>
  <c r="AL49" i="5"/>
  <c r="AK49" i="5"/>
  <c r="AN49" i="5"/>
  <c r="AM49" i="5"/>
  <c r="AJ49" i="5"/>
  <c r="AL61" i="5"/>
  <c r="AK61" i="5"/>
  <c r="AN61" i="5"/>
  <c r="AM61" i="5"/>
  <c r="AJ61" i="5"/>
  <c r="AI61" i="5"/>
  <c r="AH61" i="5"/>
  <c r="C73" i="5"/>
  <c r="AL73" i="5"/>
  <c r="AK73" i="5"/>
  <c r="AG73" i="5"/>
  <c r="AL85" i="5"/>
  <c r="AK85" i="5"/>
  <c r="AN85" i="5"/>
  <c r="AM85" i="5"/>
  <c r="AG85" i="5"/>
  <c r="AI85" i="5"/>
  <c r="AL97" i="5"/>
  <c r="AK97" i="5"/>
  <c r="AN97" i="5"/>
  <c r="AM97" i="5"/>
  <c r="AJ97" i="5"/>
  <c r="AI97" i="5"/>
  <c r="AH97" i="5"/>
  <c r="AG97" i="5"/>
  <c r="AL109" i="5"/>
  <c r="AK109" i="5"/>
  <c r="AM109" i="5"/>
  <c r="AN109" i="5"/>
  <c r="C121" i="5"/>
  <c r="AL121" i="5"/>
  <c r="AK121" i="5"/>
  <c r="AN121" i="5"/>
  <c r="AM121" i="5"/>
  <c r="C133" i="5"/>
  <c r="AL133" i="5"/>
  <c r="AK133" i="5"/>
  <c r="AI133" i="5"/>
  <c r="AM133" i="5"/>
  <c r="AN133" i="5"/>
  <c r="AL145" i="5"/>
  <c r="AK145" i="5"/>
  <c r="AM145" i="5"/>
  <c r="AN145" i="5"/>
  <c r="AI145" i="5"/>
  <c r="AL157" i="5"/>
  <c r="AK157" i="5"/>
  <c r="AN157" i="5"/>
  <c r="AM157" i="5"/>
  <c r="AJ157" i="5"/>
  <c r="AH157" i="5"/>
  <c r="C169" i="5"/>
  <c r="AL169" i="5"/>
  <c r="AK169" i="5"/>
  <c r="AI169" i="5"/>
  <c r="AN169" i="5"/>
  <c r="AM169" i="5"/>
  <c r="AG169" i="5"/>
  <c r="AL181" i="5"/>
  <c r="AK181" i="5"/>
  <c r="AM181" i="5"/>
  <c r="AN181" i="5"/>
  <c r="AJ181" i="5"/>
  <c r="AI181" i="5"/>
  <c r="AL193" i="5"/>
  <c r="AK193" i="5"/>
  <c r="AN193" i="5"/>
  <c r="AM193" i="5"/>
  <c r="AI193" i="5"/>
  <c r="AJ193" i="5"/>
  <c r="AH193" i="5"/>
  <c r="AL205" i="5"/>
  <c r="AK205" i="5"/>
  <c r="AN205" i="5"/>
  <c r="AI205" i="5"/>
  <c r="AM205" i="5"/>
  <c r="AH205" i="5"/>
  <c r="AG205" i="5"/>
  <c r="AJ205" i="5"/>
  <c r="C217" i="5"/>
  <c r="AI217" i="5"/>
  <c r="AL217" i="5"/>
  <c r="AK217" i="5"/>
  <c r="AH217" i="5"/>
  <c r="AM217" i="5"/>
  <c r="AN217" i="5"/>
  <c r="AJ217" i="5"/>
  <c r="AG217" i="5"/>
  <c r="C229" i="5"/>
  <c r="AI229" i="5"/>
  <c r="AL229" i="5"/>
  <c r="AK229" i="5"/>
  <c r="AN229" i="5"/>
  <c r="AM229" i="5"/>
  <c r="AJ229" i="5"/>
  <c r="AH229" i="5"/>
  <c r="AG229" i="5"/>
  <c r="AI33" i="5"/>
  <c r="AH50" i="5"/>
  <c r="AG74" i="5"/>
  <c r="AI105" i="5"/>
  <c r="AJ144" i="5"/>
  <c r="AI157" i="5"/>
  <c r="AI177" i="5"/>
  <c r="AH199" i="5"/>
  <c r="AG206" i="5"/>
  <c r="AH225" i="5"/>
  <c r="AM115" i="5"/>
  <c r="AL177" i="5"/>
  <c r="AN6" i="5"/>
  <c r="AM6" i="5"/>
  <c r="AL6" i="5"/>
  <c r="AK6" i="5"/>
  <c r="AI6" i="5"/>
  <c r="AH6" i="5"/>
  <c r="AG6" i="5"/>
  <c r="AN18" i="5"/>
  <c r="AM18" i="5"/>
  <c r="AJ18" i="5"/>
  <c r="AI18" i="5"/>
  <c r="AK18" i="5"/>
  <c r="AK42" i="5"/>
  <c r="AM42" i="5"/>
  <c r="AH42" i="5"/>
  <c r="AG42" i="5"/>
  <c r="AN54" i="5"/>
  <c r="AM54" i="5"/>
  <c r="AL54" i="5"/>
  <c r="AK54" i="5"/>
  <c r="AJ54" i="5"/>
  <c r="AI54" i="5"/>
  <c r="AK66" i="5"/>
  <c r="AL66" i="5"/>
  <c r="AN66" i="5"/>
  <c r="AM66" i="5"/>
  <c r="AG66" i="5"/>
  <c r="AN78" i="5"/>
  <c r="AL78" i="5"/>
  <c r="AK78" i="5"/>
  <c r="AI78" i="5"/>
  <c r="AH78" i="5"/>
  <c r="AN90" i="5"/>
  <c r="AM90" i="5"/>
  <c r="AL90" i="5"/>
  <c r="AK90" i="5"/>
  <c r="AJ90" i="5"/>
  <c r="AI90" i="5"/>
  <c r="AH90" i="5"/>
  <c r="AG90" i="5"/>
  <c r="AK102" i="5"/>
  <c r="AM102" i="5"/>
  <c r="AN102" i="5"/>
  <c r="AL102" i="5"/>
  <c r="AH114" i="5"/>
  <c r="AM114" i="5"/>
  <c r="AK114" i="5"/>
  <c r="AN114" i="5"/>
  <c r="AI114" i="5"/>
  <c r="AH126" i="5"/>
  <c r="AN126" i="5"/>
  <c r="AM126" i="5"/>
  <c r="AG126" i="5"/>
  <c r="AK138" i="5"/>
  <c r="AH138" i="5"/>
  <c r="AN138" i="5"/>
  <c r="AM138" i="5"/>
  <c r="AL138" i="5"/>
  <c r="AJ138" i="5"/>
  <c r="AH150" i="5"/>
  <c r="AM150" i="5"/>
  <c r="AN150" i="5"/>
  <c r="AJ150" i="5"/>
  <c r="AI150" i="5"/>
  <c r="AH162" i="5"/>
  <c r="AN162" i="5"/>
  <c r="AM162" i="5"/>
  <c r="AJ162" i="5"/>
  <c r="AI162" i="5"/>
  <c r="AG162" i="5"/>
  <c r="AK174" i="5"/>
  <c r="AH174" i="5"/>
  <c r="AN174" i="5"/>
  <c r="AM174" i="5"/>
  <c r="AL174" i="5"/>
  <c r="AJ174" i="5"/>
  <c r="AI174" i="5"/>
  <c r="AG174" i="5"/>
  <c r="AH186" i="5"/>
  <c r="AM186" i="5"/>
  <c r="AN186" i="5"/>
  <c r="AI186" i="5"/>
  <c r="AJ186" i="5"/>
  <c r="AG186" i="5"/>
  <c r="AL186" i="5"/>
  <c r="AH198" i="5"/>
  <c r="AN198" i="5"/>
  <c r="AM198" i="5"/>
  <c r="AL198" i="5"/>
  <c r="AK198" i="5"/>
  <c r="AJ198" i="5"/>
  <c r="AI198" i="5"/>
  <c r="AG198" i="5"/>
  <c r="AK210" i="5"/>
  <c r="AH210" i="5"/>
  <c r="AM210" i="5"/>
  <c r="AJ210" i="5"/>
  <c r="AN210" i="5"/>
  <c r="AG210" i="5"/>
  <c r="AI222" i="5"/>
  <c r="AM222" i="5"/>
  <c r="AK222" i="5"/>
  <c r="AN222" i="5"/>
  <c r="AJ222" i="5"/>
  <c r="AL222" i="5"/>
  <c r="AH222" i="5"/>
  <c r="AJ6" i="5"/>
  <c r="AJ33" i="5"/>
  <c r="AG138" i="5"/>
  <c r="AG145" i="5"/>
  <c r="AL210" i="5"/>
  <c r="AL9" i="5"/>
  <c r="AK9" i="5"/>
  <c r="AN9" i="5"/>
  <c r="AI9" i="5"/>
  <c r="AM9" i="5"/>
  <c r="AH9" i="5"/>
  <c r="AG9" i="5"/>
  <c r="AM57" i="5"/>
  <c r="AL57" i="5"/>
  <c r="AK57" i="5"/>
  <c r="AJ57" i="5"/>
  <c r="AG57" i="5"/>
  <c r="AN69" i="5"/>
  <c r="AK69" i="5"/>
  <c r="AI69" i="5"/>
  <c r="AH69" i="5"/>
  <c r="AM69" i="5"/>
  <c r="AG69" i="5"/>
  <c r="AL69" i="5"/>
  <c r="AN93" i="5"/>
  <c r="AJ93" i="5"/>
  <c r="AI93" i="5"/>
  <c r="AN105" i="5"/>
  <c r="AM105" i="5"/>
  <c r="AL105" i="5"/>
  <c r="AK105" i="5"/>
  <c r="AH105" i="5"/>
  <c r="AG105" i="5"/>
  <c r="AH141" i="5"/>
  <c r="AN141" i="5"/>
  <c r="AK141" i="5"/>
  <c r="AL141" i="5"/>
  <c r="AJ141" i="5"/>
  <c r="AL153" i="5"/>
  <c r="AH153" i="5"/>
  <c r="AK153" i="5"/>
  <c r="AG153" i="5"/>
  <c r="AN153" i="5"/>
  <c r="AM153" i="5"/>
  <c r="AI153" i="5"/>
  <c r="AL189" i="5"/>
  <c r="AH189" i="5"/>
  <c r="AK189" i="5"/>
  <c r="AG189" i="5"/>
  <c r="AN189" i="5"/>
  <c r="AM189" i="5"/>
  <c r="AJ189" i="5"/>
  <c r="AI189" i="5"/>
  <c r="AH201" i="5"/>
  <c r="AN201" i="5"/>
  <c r="AG201" i="5"/>
  <c r="AJ201" i="5"/>
  <c r="AK201" i="5"/>
  <c r="AN42" i="5"/>
  <c r="AM93" i="5"/>
  <c r="AN2" i="5"/>
  <c r="AM2" i="5"/>
  <c r="AL2" i="5"/>
  <c r="AQ2" i="5"/>
  <c r="AP2" i="5"/>
  <c r="AK2" i="5"/>
  <c r="AR2" i="5"/>
  <c r="AJ2" i="5"/>
  <c r="AS2" i="5"/>
  <c r="AG2" i="5"/>
  <c r="AN14" i="5"/>
  <c r="AM14" i="5"/>
  <c r="AL14" i="5"/>
  <c r="AK14" i="5"/>
  <c r="AI14" i="5"/>
  <c r="AN26" i="5"/>
  <c r="AM26" i="5"/>
  <c r="AL26" i="5"/>
  <c r="AK26" i="5"/>
  <c r="AG26" i="5"/>
  <c r="AN38" i="5"/>
  <c r="AM38" i="5"/>
  <c r="AL38" i="5"/>
  <c r="AJ38" i="5"/>
  <c r="AK38" i="5"/>
  <c r="AI38" i="5"/>
  <c r="AH38" i="5"/>
  <c r="AN50" i="5"/>
  <c r="AM50" i="5"/>
  <c r="AL50" i="5"/>
  <c r="AK50" i="5"/>
  <c r="AI50" i="5"/>
  <c r="AN62" i="5"/>
  <c r="AM62" i="5"/>
  <c r="AL62" i="5"/>
  <c r="AK62" i="5"/>
  <c r="AI62" i="5"/>
  <c r="AG62" i="5"/>
  <c r="AH62" i="5"/>
  <c r="C74" i="5"/>
  <c r="AN74" i="5"/>
  <c r="AM74" i="5"/>
  <c r="AL74" i="5"/>
  <c r="AI74" i="5"/>
  <c r="AK74" i="5"/>
  <c r="AJ74" i="5"/>
  <c r="AN86" i="5"/>
  <c r="AM86" i="5"/>
  <c r="AL86" i="5"/>
  <c r="AK86" i="5"/>
  <c r="AI86" i="5"/>
  <c r="AJ86" i="5"/>
  <c r="AH86" i="5"/>
  <c r="AN98" i="5"/>
  <c r="AM98" i="5"/>
  <c r="AL98" i="5"/>
  <c r="AK98" i="5"/>
  <c r="AI98" i="5"/>
  <c r="AG98" i="5"/>
  <c r="AN110" i="5"/>
  <c r="AM110" i="5"/>
  <c r="AL110" i="5"/>
  <c r="AI110" i="5"/>
  <c r="AK110" i="5"/>
  <c r="AH110" i="5"/>
  <c r="C122" i="5"/>
  <c r="AN122" i="5"/>
  <c r="AM122" i="5"/>
  <c r="AL122" i="5"/>
  <c r="AK122" i="5"/>
  <c r="AG122" i="5"/>
  <c r="AH122" i="5"/>
  <c r="AN134" i="5"/>
  <c r="AM134" i="5"/>
  <c r="AL134" i="5"/>
  <c r="AK134" i="5"/>
  <c r="AJ134" i="5"/>
  <c r="AG134" i="5"/>
  <c r="AN146" i="5"/>
  <c r="AM146" i="5"/>
  <c r="AL146" i="5"/>
  <c r="AI146" i="5"/>
  <c r="AK146" i="5"/>
  <c r="AJ146" i="5"/>
  <c r="AH146" i="5"/>
  <c r="AN158" i="5"/>
  <c r="AM158" i="5"/>
  <c r="AL158" i="5"/>
  <c r="AK158" i="5"/>
  <c r="AJ158" i="5"/>
  <c r="AI158" i="5"/>
  <c r="AH158" i="5"/>
  <c r="C170" i="5"/>
  <c r="AN170" i="5"/>
  <c r="AM170" i="5"/>
  <c r="AL170" i="5"/>
  <c r="AK170" i="5"/>
  <c r="AJ170" i="5"/>
  <c r="AI170" i="5"/>
  <c r="AH170" i="5"/>
  <c r="AG170" i="5"/>
  <c r="AN182" i="5"/>
  <c r="AM182" i="5"/>
  <c r="AL182" i="5"/>
  <c r="AK182" i="5"/>
  <c r="AI182" i="5"/>
  <c r="AJ182" i="5"/>
  <c r="AH182" i="5"/>
  <c r="AG182" i="5"/>
  <c r="AN194" i="5"/>
  <c r="AM194" i="5"/>
  <c r="AL194" i="5"/>
  <c r="AK194" i="5"/>
  <c r="AH194" i="5"/>
  <c r="AG194" i="5"/>
  <c r="AN206" i="5"/>
  <c r="AM206" i="5"/>
  <c r="AL206" i="5"/>
  <c r="AK206" i="5"/>
  <c r="AJ206" i="5"/>
  <c r="AI206" i="5"/>
  <c r="C218" i="5"/>
  <c r="AN218" i="5"/>
  <c r="AM218" i="5"/>
  <c r="AL218" i="5"/>
  <c r="AH218" i="5"/>
  <c r="AI218" i="5"/>
  <c r="AG218" i="5"/>
  <c r="AK218" i="5"/>
  <c r="AN230" i="5"/>
  <c r="AM230" i="5"/>
  <c r="AL230" i="5"/>
  <c r="AK230" i="5"/>
  <c r="AG230" i="5"/>
  <c r="S161" i="2"/>
  <c r="J163" i="5" s="1"/>
  <c r="R163" i="5"/>
  <c r="AI2" i="5"/>
  <c r="AI13" i="5"/>
  <c r="AI24" i="5"/>
  <c r="AH36" i="5"/>
  <c r="AG102" i="5"/>
  <c r="AG121" i="5"/>
  <c r="AJ126" i="5"/>
  <c r="AJ133" i="5"/>
  <c r="AJ153" i="5"/>
  <c r="AI187" i="5"/>
  <c r="AI194" i="5"/>
  <c r="AK186" i="5"/>
  <c r="AN33" i="5"/>
  <c r="AM33" i="5"/>
  <c r="AL33" i="5"/>
  <c r="AL117" i="5"/>
  <c r="AH117" i="5"/>
  <c r="AK117" i="5"/>
  <c r="AG117" i="5"/>
  <c r="AN117" i="5"/>
  <c r="AM117" i="5"/>
  <c r="AH165" i="5"/>
  <c r="AN165" i="5"/>
  <c r="AK165" i="5"/>
  <c r="AL165" i="5"/>
  <c r="AG165" i="5"/>
  <c r="AI213" i="5"/>
  <c r="AJ213" i="5"/>
  <c r="AN213" i="5"/>
  <c r="AM213" i="5"/>
  <c r="AL213" i="5"/>
  <c r="AK213" i="5"/>
  <c r="AH213" i="5"/>
  <c r="AI225" i="5"/>
  <c r="AL225" i="5"/>
  <c r="AK225" i="5"/>
  <c r="AN225" i="5"/>
  <c r="AG225" i="5"/>
  <c r="AM225" i="5"/>
  <c r="AH13" i="5"/>
  <c r="AH18" i="5"/>
  <c r="AI57" i="5"/>
  <c r="C19" i="5"/>
  <c r="AL19" i="5"/>
  <c r="AK19" i="5"/>
  <c r="AM19" i="5"/>
  <c r="AJ19" i="5"/>
  <c r="AH19" i="5"/>
  <c r="AG19" i="5"/>
  <c r="C43" i="5"/>
  <c r="AL43" i="5"/>
  <c r="AK43" i="5"/>
  <c r="AJ43" i="5"/>
  <c r="AL67" i="5"/>
  <c r="AK67" i="5"/>
  <c r="AN67" i="5"/>
  <c r="AM67" i="5"/>
  <c r="AI67" i="5"/>
  <c r="AL79" i="5"/>
  <c r="AK79" i="5"/>
  <c r="AJ79" i="5"/>
  <c r="AI79" i="5"/>
  <c r="AH79" i="5"/>
  <c r="AM79" i="5"/>
  <c r="AL103" i="5"/>
  <c r="AK103" i="5"/>
  <c r="AN103" i="5"/>
  <c r="AM103" i="5"/>
  <c r="AH103" i="5"/>
  <c r="C127" i="5"/>
  <c r="AL127" i="5"/>
  <c r="AK127" i="5"/>
  <c r="AM127" i="5"/>
  <c r="AG127" i="5"/>
  <c r="AJ127" i="5"/>
  <c r="AI127" i="5"/>
  <c r="AH127" i="5"/>
  <c r="AL139" i="5"/>
  <c r="AK139" i="5"/>
  <c r="AJ139" i="5"/>
  <c r="AM139" i="5"/>
  <c r="AI139" i="5"/>
  <c r="AH139" i="5"/>
  <c r="AG139" i="5"/>
  <c r="AL163" i="5"/>
  <c r="AK163" i="5"/>
  <c r="AM163" i="5"/>
  <c r="AG163" i="5"/>
  <c r="AH163" i="5"/>
  <c r="AG14" i="5"/>
  <c r="AI42" i="5"/>
  <c r="AH102" i="5"/>
  <c r="AG114" i="5"/>
  <c r="AH121" i="5"/>
  <c r="AH134" i="5"/>
  <c r="AG141" i="5"/>
  <c r="AG181" i="5"/>
  <c r="AJ194" i="5"/>
  <c r="AI201" i="5"/>
  <c r="AH230" i="5"/>
  <c r="AL18" i="5"/>
  <c r="AN43" i="5"/>
  <c r="AM73" i="5"/>
  <c r="AK162" i="5"/>
  <c r="AL21" i="5"/>
  <c r="AK21" i="5"/>
  <c r="AN21" i="5"/>
  <c r="AM21" i="5"/>
  <c r="AJ21" i="5"/>
  <c r="AG21" i="5"/>
  <c r="AL45" i="5"/>
  <c r="AK45" i="5"/>
  <c r="AM45" i="5"/>
  <c r="AN45" i="5"/>
  <c r="AI45" i="5"/>
  <c r="AH45" i="5"/>
  <c r="AG45" i="5"/>
  <c r="AL81" i="5"/>
  <c r="AK81" i="5"/>
  <c r="AN81" i="5"/>
  <c r="AJ81" i="5"/>
  <c r="AH129" i="5"/>
  <c r="AN129" i="5"/>
  <c r="AL129" i="5"/>
  <c r="AK129" i="5"/>
  <c r="AG129" i="5"/>
  <c r="AH177" i="5"/>
  <c r="AN177" i="5"/>
  <c r="AK177" i="5"/>
  <c r="AJ177" i="5"/>
  <c r="AL126" i="5"/>
  <c r="AL7" i="5"/>
  <c r="AK7" i="5"/>
  <c r="AN7" i="5"/>
  <c r="AM7" i="5"/>
  <c r="AL31" i="5"/>
  <c r="AK31" i="5"/>
  <c r="AM31" i="5"/>
  <c r="AN31" i="5"/>
  <c r="AJ31" i="5"/>
  <c r="AI31" i="5"/>
  <c r="AL55" i="5"/>
  <c r="AK55" i="5"/>
  <c r="AM55" i="5"/>
  <c r="AN55" i="5"/>
  <c r="AJ55" i="5"/>
  <c r="AH55" i="5"/>
  <c r="AG55" i="5"/>
  <c r="C91" i="5"/>
  <c r="AL91" i="5"/>
  <c r="AK91" i="5"/>
  <c r="AM91" i="5"/>
  <c r="AI91" i="5"/>
  <c r="C115" i="5"/>
  <c r="AL115" i="5"/>
  <c r="AK115" i="5"/>
  <c r="AG115" i="5"/>
  <c r="AJ115" i="5"/>
  <c r="AI115" i="5"/>
  <c r="AL151" i="5"/>
  <c r="AK151" i="5"/>
  <c r="AN151" i="5"/>
  <c r="AM151" i="5"/>
  <c r="AI151" i="5"/>
  <c r="AH151" i="5"/>
  <c r="AG151" i="5"/>
  <c r="C175" i="5"/>
  <c r="AL175" i="5"/>
  <c r="AK175" i="5"/>
  <c r="AM175" i="5"/>
  <c r="AI175" i="5"/>
  <c r="C187" i="5"/>
  <c r="AL187" i="5"/>
  <c r="AK187" i="5"/>
  <c r="AM187" i="5"/>
  <c r="AN187" i="5"/>
  <c r="AL199" i="5"/>
  <c r="AK199" i="5"/>
  <c r="AM199" i="5"/>
  <c r="AG199" i="5"/>
  <c r="AI211" i="5"/>
  <c r="AL211" i="5"/>
  <c r="AK211" i="5"/>
  <c r="AJ211" i="5"/>
  <c r="AH211" i="5"/>
  <c r="C223" i="5"/>
  <c r="AI223" i="5"/>
  <c r="AL223" i="5"/>
  <c r="AK223" i="5"/>
  <c r="AJ223" i="5"/>
  <c r="AN223" i="5"/>
  <c r="AH223" i="5"/>
  <c r="AM223" i="5"/>
  <c r="AG223" i="5"/>
  <c r="AN12" i="5"/>
  <c r="AM12" i="5"/>
  <c r="AJ12" i="5"/>
  <c r="AI12" i="5"/>
  <c r="AH12" i="5"/>
  <c r="AG12" i="5"/>
  <c r="AM24" i="5"/>
  <c r="AL24" i="5"/>
  <c r="AK24" i="5"/>
  <c r="AN24" i="5"/>
  <c r="AH24" i="5"/>
  <c r="AN36" i="5"/>
  <c r="AM36" i="5"/>
  <c r="AL36" i="5"/>
  <c r="AL48" i="5"/>
  <c r="AK48" i="5"/>
  <c r="AJ48" i="5"/>
  <c r="AI48" i="5"/>
  <c r="AH48" i="5"/>
  <c r="AG48" i="5"/>
  <c r="AN48" i="5"/>
  <c r="AM60" i="5"/>
  <c r="AL60" i="5"/>
  <c r="AK60" i="5"/>
  <c r="AI60" i="5"/>
  <c r="AM72" i="5"/>
  <c r="AN72" i="5"/>
  <c r="AG72" i="5"/>
  <c r="AK72" i="5"/>
  <c r="AJ72" i="5"/>
  <c r="AI72" i="5"/>
  <c r="AH72" i="5"/>
  <c r="AK84" i="5"/>
  <c r="AL84" i="5"/>
  <c r="AN84" i="5"/>
  <c r="AM84" i="5"/>
  <c r="AM96" i="5"/>
  <c r="AL96" i="5"/>
  <c r="AK96" i="5"/>
  <c r="AH96" i="5"/>
  <c r="AK108" i="5"/>
  <c r="AG108" i="5"/>
  <c r="AJ108" i="5"/>
  <c r="AI108" i="5"/>
  <c r="AH108" i="5"/>
  <c r="AH120" i="5"/>
  <c r="AK120" i="5"/>
  <c r="AN120" i="5"/>
  <c r="AM120" i="5"/>
  <c r="AI120" i="5"/>
  <c r="AL120" i="5"/>
  <c r="AG120" i="5"/>
  <c r="AM132" i="5"/>
  <c r="AH132" i="5"/>
  <c r="AL132" i="5"/>
  <c r="AK132" i="5"/>
  <c r="AJ132" i="5"/>
  <c r="AH144" i="5"/>
  <c r="AM144" i="5"/>
  <c r="AL144" i="5"/>
  <c r="AK144" i="5"/>
  <c r="AH156" i="5"/>
  <c r="AK156" i="5"/>
  <c r="AI156" i="5"/>
  <c r="AL156" i="5"/>
  <c r="AN156" i="5"/>
  <c r="AM156" i="5"/>
  <c r="AM168" i="5"/>
  <c r="AH168" i="5"/>
  <c r="AL168" i="5"/>
  <c r="AK168" i="5"/>
  <c r="AI168" i="5"/>
  <c r="AH180" i="5"/>
  <c r="AK180" i="5"/>
  <c r="AN180" i="5"/>
  <c r="AM180" i="5"/>
  <c r="AL180" i="5"/>
  <c r="AJ180" i="5"/>
  <c r="AH192" i="5"/>
  <c r="AK192" i="5"/>
  <c r="AI192" i="5"/>
  <c r="AN192" i="5"/>
  <c r="AM192" i="5"/>
  <c r="AL192" i="5"/>
  <c r="AG192" i="5"/>
  <c r="AM204" i="5"/>
  <c r="AH204" i="5"/>
  <c r="AL204" i="5"/>
  <c r="AK204" i="5"/>
  <c r="AN204" i="5"/>
  <c r="AI216" i="5"/>
  <c r="AG216" i="5"/>
  <c r="AM216" i="5"/>
  <c r="AL216" i="5"/>
  <c r="AK216" i="5"/>
  <c r="AI228" i="5"/>
  <c r="AG228" i="5"/>
  <c r="AK228" i="5"/>
  <c r="AN228" i="5"/>
  <c r="AM228" i="5"/>
  <c r="AL228" i="5"/>
  <c r="AJ228" i="5"/>
  <c r="AH14" i="5"/>
  <c r="AH26" i="5"/>
  <c r="AG31" i="5"/>
  <c r="AJ36" i="5"/>
  <c r="AJ42" i="5"/>
  <c r="AH66" i="5"/>
  <c r="AH84" i="5"/>
  <c r="AG96" i="5"/>
  <c r="AI102" i="5"/>
  <c r="AG109" i="5"/>
  <c r="AJ114" i="5"/>
  <c r="AI121" i="5"/>
  <c r="AI134" i="5"/>
  <c r="AI141" i="5"/>
  <c r="AG168" i="5"/>
  <c r="AH175" i="5"/>
  <c r="AH181" i="5"/>
  <c r="AI210" i="5"/>
  <c r="AI230" i="5"/>
  <c r="AN19" i="5"/>
  <c r="AM48" i="5"/>
  <c r="AN73" i="5"/>
  <c r="AL162" i="5"/>
  <c r="S72" i="2"/>
  <c r="S54" i="2"/>
  <c r="J56" i="5" s="1"/>
  <c r="R50" i="5"/>
  <c r="R32" i="5"/>
  <c r="S66" i="2"/>
  <c r="J68" i="5" s="1"/>
  <c r="R24" i="5"/>
  <c r="S108" i="2"/>
  <c r="J110" i="5" s="1"/>
  <c r="S210" i="2"/>
  <c r="S9" i="5"/>
  <c r="S141" i="2"/>
  <c r="R96" i="5"/>
  <c r="S28" i="2"/>
  <c r="J30" i="5" s="1"/>
  <c r="S34" i="2"/>
  <c r="S160" i="2"/>
  <c r="S101" i="2"/>
  <c r="E79" i="5"/>
  <c r="S86" i="2"/>
  <c r="J88" i="5" s="1"/>
  <c r="S129" i="2"/>
  <c r="N32" i="5"/>
  <c r="P102" i="5"/>
  <c r="O43" i="5"/>
  <c r="X32" i="5"/>
  <c r="S27" i="5"/>
  <c r="G67" i="5"/>
  <c r="S230" i="2"/>
  <c r="S30" i="5"/>
  <c r="R153" i="5"/>
  <c r="S170" i="2"/>
  <c r="S229" i="2"/>
  <c r="F55" i="5"/>
  <c r="S69" i="2"/>
  <c r="J71" i="5" s="1"/>
  <c r="S61" i="2"/>
  <c r="J63" i="5" s="1"/>
  <c r="S212" i="2"/>
  <c r="S26" i="2"/>
  <c r="J28" i="5" s="1"/>
  <c r="S31" i="2"/>
  <c r="J33" i="5" s="1"/>
  <c r="S103" i="2"/>
  <c r="J105" i="5" s="1"/>
  <c r="S97" i="2"/>
  <c r="J99" i="5" s="1"/>
  <c r="R114" i="5"/>
  <c r="S220" i="2"/>
  <c r="S128" i="2"/>
  <c r="S164" i="2"/>
  <c r="J164" i="5" s="1"/>
  <c r="S21" i="2"/>
  <c r="J23" i="5" s="1"/>
  <c r="S104" i="2"/>
  <c r="S118" i="2"/>
  <c r="J120" i="5" s="1"/>
  <c r="S134" i="2"/>
  <c r="J136" i="5" s="1"/>
  <c r="G6" i="5"/>
  <c r="I9" i="5"/>
  <c r="Q43" i="5"/>
  <c r="S115" i="2"/>
  <c r="D3" i="5"/>
  <c r="D52" i="5"/>
  <c r="Q7" i="5"/>
  <c r="S4" i="2"/>
  <c r="J6" i="5" s="1"/>
  <c r="S36" i="5"/>
  <c r="S124" i="2"/>
  <c r="J126" i="5" s="1"/>
  <c r="M15" i="5"/>
  <c r="R171" i="5"/>
  <c r="S169" i="2"/>
  <c r="J171" i="5" s="1"/>
  <c r="S18" i="5"/>
  <c r="S152" i="2"/>
  <c r="S13" i="2"/>
  <c r="J15" i="5" s="1"/>
  <c r="S127" i="2"/>
  <c r="S226" i="2"/>
  <c r="F3" i="5"/>
  <c r="E19" i="5"/>
  <c r="O90" i="5"/>
  <c r="E7" i="5"/>
  <c r="D30" i="5"/>
  <c r="K22" i="5"/>
  <c r="N114" i="5"/>
  <c r="L120" i="5"/>
  <c r="D42" i="5"/>
  <c r="F75" i="5"/>
  <c r="D108" i="5"/>
  <c r="E107" i="5"/>
  <c r="D89" i="5"/>
  <c r="M27" i="5"/>
  <c r="M75" i="5"/>
  <c r="M103" i="5"/>
  <c r="Q127" i="5"/>
  <c r="G60" i="5"/>
  <c r="I36" i="5"/>
  <c r="S3" i="2"/>
  <c r="J2" i="5" s="1"/>
  <c r="R2" i="5"/>
  <c r="S7" i="2"/>
  <c r="J9" i="5" s="1"/>
  <c r="R10" i="5"/>
  <c r="R13" i="5"/>
  <c r="S10" i="2"/>
  <c r="S14" i="2"/>
  <c r="R16" i="5"/>
  <c r="S15" i="2"/>
  <c r="S16" i="2"/>
  <c r="S19" i="2"/>
  <c r="J21" i="5" s="1"/>
  <c r="R21" i="5"/>
  <c r="S20" i="2"/>
  <c r="S27" i="2"/>
  <c r="R34" i="5"/>
  <c r="S32" i="2"/>
  <c r="S33" i="2"/>
  <c r="R36" i="5"/>
  <c r="S37" i="2"/>
  <c r="R39" i="5"/>
  <c r="R40" i="5"/>
  <c r="S38" i="2"/>
  <c r="J40" i="5" s="1"/>
  <c r="S40" i="2"/>
  <c r="J42" i="5" s="1"/>
  <c r="R44" i="5"/>
  <c r="S42" i="2"/>
  <c r="J44" i="5" s="1"/>
  <c r="R46" i="5"/>
  <c r="S44" i="2"/>
  <c r="S45" i="2"/>
  <c r="J47" i="5" s="1"/>
  <c r="S46" i="2"/>
  <c r="J48" i="5" s="1"/>
  <c r="R52" i="5"/>
  <c r="S50" i="2"/>
  <c r="J52" i="5" s="1"/>
  <c r="R55" i="5"/>
  <c r="S53" i="2"/>
  <c r="S57" i="2"/>
  <c r="J59" i="5" s="1"/>
  <c r="S62" i="2"/>
  <c r="J66" i="5" s="1"/>
  <c r="R64" i="5"/>
  <c r="R67" i="5"/>
  <c r="S65" i="2"/>
  <c r="S67" i="2"/>
  <c r="R72" i="5"/>
  <c r="S70" i="2"/>
  <c r="S74" i="2"/>
  <c r="J76" i="5" s="1"/>
  <c r="S75" i="2"/>
  <c r="R77" i="5"/>
  <c r="R79" i="5"/>
  <c r="S77" i="2"/>
  <c r="J79" i="5" s="1"/>
  <c r="R80" i="5"/>
  <c r="S78" i="2"/>
  <c r="S79" i="2"/>
  <c r="J81" i="5" s="1"/>
  <c r="S80" i="2"/>
  <c r="R83" i="5"/>
  <c r="S81" i="2"/>
  <c r="R84" i="5"/>
  <c r="S82" i="2"/>
  <c r="J84" i="5" s="1"/>
  <c r="R85" i="5"/>
  <c r="S83" i="2"/>
  <c r="J85" i="5" s="1"/>
  <c r="S84" i="2"/>
  <c r="S85" i="2"/>
  <c r="J87" i="5" s="1"/>
  <c r="S87" i="2"/>
  <c r="S88" i="2"/>
  <c r="J90" i="5" s="1"/>
  <c r="S89" i="2"/>
  <c r="S92" i="2"/>
  <c r="R98" i="5"/>
  <c r="S93" i="2"/>
  <c r="S95" i="2"/>
  <c r="S99" i="2"/>
  <c r="J101" i="5" s="1"/>
  <c r="R101" i="5"/>
  <c r="R102" i="5"/>
  <c r="S100" i="2"/>
  <c r="S106" i="2"/>
  <c r="R116" i="5"/>
  <c r="S110" i="2"/>
  <c r="J116" i="5" s="1"/>
  <c r="S111" i="2"/>
  <c r="J113" i="5" s="1"/>
  <c r="S116" i="2"/>
  <c r="R118" i="5"/>
  <c r="R121" i="5"/>
  <c r="S119" i="2"/>
  <c r="R123" i="5"/>
  <c r="S121" i="2"/>
  <c r="J123" i="5" s="1"/>
  <c r="S122" i="2"/>
  <c r="J124" i="5" s="1"/>
  <c r="S125" i="2"/>
  <c r="R128" i="5"/>
  <c r="S126" i="2"/>
  <c r="J128" i="5" s="1"/>
  <c r="S130" i="2"/>
  <c r="S131" i="2"/>
  <c r="R134" i="5"/>
  <c r="S132" i="2"/>
  <c r="J134" i="5" s="1"/>
  <c r="S133" i="2"/>
  <c r="R135" i="5"/>
  <c r="S135" i="2"/>
  <c r="J137" i="5" s="1"/>
  <c r="R137" i="5"/>
  <c r="S136" i="2"/>
  <c r="R139" i="5"/>
  <c r="S137" i="2"/>
  <c r="J139" i="5" s="1"/>
  <c r="S138" i="2"/>
  <c r="J140" i="5" s="1"/>
  <c r="S139" i="2"/>
  <c r="R142" i="5"/>
  <c r="S140" i="2"/>
  <c r="J142" i="5" s="1"/>
  <c r="S142" i="2"/>
  <c r="R145" i="5"/>
  <c r="S143" i="2"/>
  <c r="J145" i="5" s="1"/>
  <c r="S146" i="2"/>
  <c r="J148" i="5" s="1"/>
  <c r="R148" i="5"/>
  <c r="R149" i="5"/>
  <c r="S147" i="2"/>
  <c r="S148" i="2"/>
  <c r="S149" i="2"/>
  <c r="S153" i="2"/>
  <c r="J155" i="5" s="1"/>
  <c r="R162" i="5"/>
  <c r="S154" i="2"/>
  <c r="S157" i="2"/>
  <c r="R159" i="5"/>
  <c r="S159" i="2"/>
  <c r="R167" i="5"/>
  <c r="S165" i="2"/>
  <c r="J167" i="5" s="1"/>
  <c r="R168" i="5"/>
  <c r="S166" i="2"/>
  <c r="J168" i="5" s="1"/>
  <c r="R169" i="5"/>
  <c r="S167" i="2"/>
  <c r="J169" i="5" s="1"/>
  <c r="R177" i="5"/>
  <c r="S168" i="2"/>
  <c r="J170" i="5" s="1"/>
  <c r="R175" i="5"/>
  <c r="S173" i="2"/>
  <c r="S174" i="2"/>
  <c r="R179" i="5"/>
  <c r="S177" i="2"/>
  <c r="J179" i="5" s="1"/>
  <c r="S178" i="2"/>
  <c r="J180" i="5" s="1"/>
  <c r="R181" i="5"/>
  <c r="S179" i="2"/>
  <c r="J181" i="5" s="1"/>
  <c r="S180" i="2"/>
  <c r="J182" i="5" s="1"/>
  <c r="R183" i="5"/>
  <c r="S181" i="2"/>
  <c r="J183" i="5" s="1"/>
  <c r="R184" i="5"/>
  <c r="S182" i="2"/>
  <c r="S184" i="2"/>
  <c r="J186" i="5" s="1"/>
  <c r="R186" i="5"/>
  <c r="S185" i="2"/>
  <c r="R187" i="5"/>
  <c r="R188" i="5"/>
  <c r="S186" i="2"/>
  <c r="S187" i="2"/>
  <c r="S188" i="2"/>
  <c r="S189" i="2"/>
  <c r="S190" i="2"/>
  <c r="S191" i="2"/>
  <c r="S192" i="2"/>
  <c r="S195" i="2"/>
  <c r="S196" i="2"/>
  <c r="S197" i="2"/>
  <c r="S198" i="2"/>
  <c r="S199" i="2"/>
  <c r="S200" i="2"/>
  <c r="S201" i="2"/>
  <c r="S202" i="2"/>
  <c r="S203" i="2"/>
  <c r="S204" i="2"/>
  <c r="S205" i="2"/>
  <c r="S206" i="2"/>
  <c r="S207" i="2"/>
  <c r="S208" i="2"/>
  <c r="S211" i="2"/>
  <c r="S213" i="2"/>
  <c r="S214" i="2"/>
  <c r="S215" i="2"/>
  <c r="S216" i="2"/>
  <c r="S217" i="2"/>
  <c r="S218" i="2"/>
  <c r="S219" i="2"/>
  <c r="S221" i="2"/>
  <c r="S222" i="2"/>
  <c r="S223" i="2"/>
  <c r="S224" i="2"/>
  <c r="S227" i="2"/>
  <c r="S228" i="2"/>
  <c r="S8" i="2"/>
  <c r="S17" i="2"/>
  <c r="J20" i="5" s="1"/>
  <c r="S25" i="2"/>
  <c r="S47" i="2"/>
  <c r="J49" i="5" s="1"/>
  <c r="S73" i="2"/>
  <c r="S98" i="2"/>
  <c r="J100" i="5" s="1"/>
  <c r="S144" i="2"/>
  <c r="J146" i="5" s="1"/>
  <c r="S176" i="2"/>
  <c r="J178" i="5" s="1"/>
  <c r="R160" i="5"/>
  <c r="S11" i="2"/>
  <c r="J13" i="5" s="1"/>
  <c r="S23" i="2"/>
  <c r="S56" i="2"/>
  <c r="S60" i="2"/>
  <c r="J62" i="5" s="1"/>
  <c r="S68" i="2"/>
  <c r="S71" i="2"/>
  <c r="S109" i="2"/>
  <c r="J115" i="5" s="1"/>
  <c r="S151" i="2"/>
  <c r="J153" i="5" s="1"/>
  <c r="S91" i="2"/>
  <c r="J93" i="5" s="1"/>
  <c r="S24" i="2"/>
  <c r="J26" i="5" s="1"/>
  <c r="S36" i="2"/>
  <c r="S39" i="2"/>
  <c r="J41" i="5" s="1"/>
  <c r="S43" i="2"/>
  <c r="J45" i="5" s="1"/>
  <c r="S90" i="2"/>
  <c r="J92" i="5" s="1"/>
  <c r="S163" i="2"/>
  <c r="S63" i="2"/>
  <c r="M96" i="5"/>
  <c r="Q156" i="5"/>
  <c r="R174" i="5"/>
  <c r="S6" i="2"/>
  <c r="J8" i="5" s="1"/>
  <c r="S55" i="2"/>
  <c r="J57" i="5" s="1"/>
  <c r="S59" i="2"/>
  <c r="S96" i="2"/>
  <c r="S105" i="2"/>
  <c r="J107" i="5" s="1"/>
  <c r="S120" i="2"/>
  <c r="J122" i="5" s="1"/>
  <c r="S123" i="2"/>
  <c r="S156" i="2"/>
  <c r="J166" i="5" s="1"/>
  <c r="S225" i="2"/>
  <c r="S76" i="2"/>
  <c r="S5" i="2"/>
  <c r="J7" i="5" s="1"/>
  <c r="S35" i="2"/>
  <c r="J37" i="5" s="1"/>
  <c r="S117" i="2"/>
  <c r="J119" i="5" s="1"/>
  <c r="S150" i="2"/>
  <c r="J152" i="5" s="1"/>
  <c r="S162" i="2"/>
  <c r="S175" i="2"/>
  <c r="H64" i="5"/>
  <c r="S126" i="5"/>
  <c r="P150" i="5"/>
  <c r="P45" i="5"/>
  <c r="O117" i="5"/>
  <c r="O129" i="5"/>
  <c r="L141" i="5"/>
  <c r="I153" i="5"/>
  <c r="M17" i="5"/>
  <c r="Q35" i="5"/>
  <c r="N105" i="5"/>
  <c r="K132" i="5"/>
  <c r="G168" i="5"/>
  <c r="G228" i="5"/>
  <c r="F18" i="5"/>
  <c r="Q5" i="5"/>
  <c r="I65" i="5"/>
  <c r="F77" i="5"/>
  <c r="M101" i="5"/>
  <c r="I53" i="5"/>
  <c r="H82" i="5"/>
  <c r="N2" i="5"/>
  <c r="S138" i="5"/>
  <c r="S15" i="5"/>
  <c r="O39" i="5"/>
  <c r="O63" i="5"/>
  <c r="Q87" i="5"/>
  <c r="P55" i="5"/>
  <c r="F90" i="5"/>
  <c r="M115" i="5"/>
  <c r="K163" i="5"/>
  <c r="AC68" i="5"/>
  <c r="U51" i="5"/>
  <c r="U44" i="5"/>
  <c r="X43" i="5"/>
  <c r="AD38" i="5"/>
  <c r="AF38" i="5" s="1"/>
  <c r="W19" i="5"/>
  <c r="Y4" i="5"/>
  <c r="U149" i="5"/>
  <c r="U128" i="5"/>
  <c r="AD85" i="5"/>
  <c r="AF85" i="5" s="1"/>
  <c r="Y109" i="5"/>
  <c r="W144" i="5"/>
  <c r="Z51" i="5"/>
  <c r="AE51" i="5" s="1"/>
  <c r="V6" i="5"/>
  <c r="AD27" i="5"/>
  <c r="AF27" i="5" s="1"/>
  <c r="U135" i="5"/>
  <c r="AA116" i="5"/>
  <c r="Z10" i="5"/>
  <c r="AE10" i="5" s="1"/>
  <c r="AC113" i="5"/>
  <c r="T11" i="5"/>
  <c r="W23" i="5"/>
  <c r="AB59" i="5"/>
  <c r="AA71" i="5"/>
  <c r="AB83" i="5"/>
  <c r="U41" i="5"/>
  <c r="AA67" i="5"/>
  <c r="Z193" i="5"/>
  <c r="AE193" i="5" s="1"/>
  <c r="AA100" i="5"/>
  <c r="V173" i="5"/>
  <c r="U38" i="5"/>
  <c r="T62" i="5"/>
  <c r="AD134" i="5"/>
  <c r="AF134" i="5" s="1"/>
  <c r="AA44" i="5"/>
  <c r="W131" i="5"/>
  <c r="AD78" i="5"/>
  <c r="AF78" i="5" s="1"/>
  <c r="AC66" i="5"/>
  <c r="AA94" i="5"/>
  <c r="AD198" i="5"/>
  <c r="AF198" i="5" s="1"/>
  <c r="U91" i="5"/>
  <c r="U103" i="5"/>
  <c r="AB19" i="5"/>
  <c r="AC47" i="5"/>
  <c r="AB80" i="5"/>
  <c r="W48" i="5"/>
  <c r="W20" i="5"/>
  <c r="AB49" i="5"/>
  <c r="Z34" i="5"/>
  <c r="AE34" i="5" s="1"/>
  <c r="AA34" i="5"/>
  <c r="F34" i="5"/>
  <c r="K40" i="5"/>
  <c r="AA40" i="5"/>
  <c r="S21" i="5"/>
  <c r="G21" i="5"/>
  <c r="O21" i="5"/>
  <c r="F21" i="5"/>
  <c r="D21" i="5"/>
  <c r="Y21" i="5"/>
  <c r="AD21" i="5"/>
  <c r="AF21" i="5" s="1"/>
  <c r="C181" i="5"/>
  <c r="AD181" i="5"/>
  <c r="AF181" i="5" s="1"/>
  <c r="Y28" i="5"/>
  <c r="R28" i="5"/>
  <c r="AC8" i="5"/>
  <c r="X8" i="5"/>
  <c r="S54" i="5"/>
  <c r="O54" i="5"/>
  <c r="K2" i="5"/>
  <c r="R4" i="5"/>
  <c r="Q4" i="5"/>
  <c r="O4" i="5"/>
  <c r="E4" i="5"/>
  <c r="T52" i="5"/>
  <c r="H52" i="5"/>
  <c r="Q88" i="5"/>
  <c r="AD88" i="5"/>
  <c r="AF88" i="5" s="1"/>
  <c r="K13" i="5"/>
  <c r="V13" i="5"/>
  <c r="AC211" i="5"/>
  <c r="C211" i="5"/>
  <c r="O55" i="5"/>
  <c r="V29" i="5"/>
  <c r="E29" i="5"/>
  <c r="O9" i="5"/>
  <c r="X9" i="5"/>
  <c r="R33" i="5"/>
  <c r="F33" i="5"/>
  <c r="D33" i="5"/>
  <c r="V33" i="5"/>
  <c r="G57" i="5"/>
  <c r="M57" i="5"/>
  <c r="Z57" i="5"/>
  <c r="AE57" i="5" s="1"/>
  <c r="Q57" i="5"/>
  <c r="N69" i="5"/>
  <c r="D69" i="5"/>
  <c r="O139" i="5"/>
  <c r="C139" i="5"/>
  <c r="Q28" i="5"/>
  <c r="O57" i="5"/>
  <c r="T4" i="5"/>
  <c r="K81" i="5"/>
  <c r="L81" i="5"/>
  <c r="Z50" i="5"/>
  <c r="AE50" i="5" s="1"/>
  <c r="N50" i="5"/>
  <c r="J50" i="5"/>
  <c r="G50" i="5"/>
  <c r="Z93" i="5"/>
  <c r="AE93" i="5" s="1"/>
  <c r="P93" i="5"/>
  <c r="G93" i="5"/>
  <c r="L31" i="5"/>
  <c r="AD31" i="5"/>
  <c r="AF31" i="5" s="1"/>
  <c r="K31" i="5"/>
  <c r="M33" i="5"/>
  <c r="Y10" i="5"/>
  <c r="K10" i="5"/>
  <c r="I10" i="5"/>
  <c r="F22" i="5"/>
  <c r="Z22" i="5"/>
  <c r="AE22" i="5" s="1"/>
  <c r="X46" i="5"/>
  <c r="Y46" i="5"/>
  <c r="D58" i="5"/>
  <c r="X58" i="5"/>
  <c r="X70" i="5"/>
  <c r="R70" i="5"/>
  <c r="G88" i="5"/>
  <c r="C26" i="5"/>
  <c r="AA26" i="5"/>
  <c r="I25" i="5"/>
  <c r="E25" i="5"/>
  <c r="C25" i="5"/>
  <c r="C37" i="5"/>
  <c r="AA37" i="5"/>
  <c r="E37" i="5"/>
  <c r="F106" i="5"/>
  <c r="X106" i="5"/>
  <c r="S12" i="5"/>
  <c r="AB12" i="5"/>
  <c r="P12" i="5"/>
  <c r="D24" i="5"/>
  <c r="S24" i="5"/>
  <c r="M67" i="5"/>
  <c r="C67" i="5"/>
  <c r="L67" i="5"/>
  <c r="O42" i="5"/>
  <c r="P42" i="5"/>
  <c r="I42" i="5"/>
  <c r="G42" i="5"/>
  <c r="C79" i="5"/>
  <c r="M79" i="5"/>
  <c r="K79" i="5"/>
  <c r="L19" i="5"/>
  <c r="J3" i="5"/>
  <c r="M39" i="5"/>
  <c r="H63" i="5"/>
  <c r="H115" i="5"/>
  <c r="O30" i="5"/>
  <c r="I63" i="5"/>
  <c r="U27" i="5"/>
  <c r="U6" i="5"/>
  <c r="I6" i="5"/>
  <c r="I15" i="5"/>
  <c r="P30" i="5"/>
  <c r="G51" i="5"/>
  <c r="L63" i="5"/>
  <c r="C163" i="5"/>
  <c r="AC27" i="5"/>
  <c r="U17" i="5"/>
  <c r="O15" i="5"/>
  <c r="T39" i="5"/>
  <c r="P75" i="5"/>
  <c r="S6" i="5"/>
  <c r="E17" i="5"/>
  <c r="N7" i="5"/>
  <c r="G17" i="5"/>
  <c r="I27" i="5"/>
  <c r="Z17" i="5"/>
  <c r="AE17" i="5" s="1"/>
  <c r="O7" i="5"/>
  <c r="G18" i="5"/>
  <c r="J27" i="5"/>
  <c r="L43" i="5"/>
  <c r="U18" i="5"/>
  <c r="K17" i="5"/>
  <c r="S23" i="5"/>
  <c r="F25" i="5"/>
  <c r="N35" i="5"/>
  <c r="F37" i="5"/>
  <c r="G47" i="5"/>
  <c r="L71" i="5"/>
  <c r="D96" i="5"/>
  <c r="D156" i="5"/>
  <c r="T5" i="5"/>
  <c r="AB13" i="5"/>
  <c r="Y59" i="5"/>
  <c r="Y83" i="5"/>
  <c r="M14" i="5"/>
  <c r="AB14" i="5"/>
  <c r="AA14" i="5"/>
  <c r="Z14" i="5"/>
  <c r="AE14" i="5" s="1"/>
  <c r="Y14" i="5"/>
  <c r="X14" i="5"/>
  <c r="V14" i="5"/>
  <c r="U14" i="5"/>
  <c r="T14" i="5"/>
  <c r="K26" i="5"/>
  <c r="X26" i="5"/>
  <c r="V26" i="5"/>
  <c r="Y26" i="5"/>
  <c r="W26" i="5"/>
  <c r="U26" i="5"/>
  <c r="T26" i="5"/>
  <c r="AD26" i="5"/>
  <c r="AF26" i="5" s="1"/>
  <c r="AC26" i="5"/>
  <c r="AB26" i="5"/>
  <c r="M38" i="5"/>
  <c r="X38" i="5"/>
  <c r="W38" i="5"/>
  <c r="V38" i="5"/>
  <c r="AC38" i="5"/>
  <c r="AB38" i="5"/>
  <c r="AA38" i="5"/>
  <c r="Z38" i="5"/>
  <c r="AE38" i="5" s="1"/>
  <c r="Y38" i="5"/>
  <c r="T38" i="5"/>
  <c r="X50" i="5"/>
  <c r="W50" i="5"/>
  <c r="V50" i="5"/>
  <c r="U50" i="5"/>
  <c r="AD50" i="5"/>
  <c r="AF50" i="5" s="1"/>
  <c r="AC50" i="5"/>
  <c r="AB50" i="5"/>
  <c r="AA50" i="5"/>
  <c r="Y50" i="5"/>
  <c r="T50" i="5"/>
  <c r="F62" i="5"/>
  <c r="X62" i="5"/>
  <c r="Z62" i="5"/>
  <c r="AE62" i="5" s="1"/>
  <c r="Y62" i="5"/>
  <c r="W62" i="5"/>
  <c r="V62" i="5"/>
  <c r="AC62" i="5"/>
  <c r="AB62" i="5"/>
  <c r="AA62" i="5"/>
  <c r="U62" i="5"/>
  <c r="X74" i="5"/>
  <c r="AD74" i="5"/>
  <c r="AF74" i="5" s="1"/>
  <c r="AA74" i="5"/>
  <c r="Y74" i="5"/>
  <c r="W74" i="5"/>
  <c r="V74" i="5"/>
  <c r="U74" i="5"/>
  <c r="AB74" i="5"/>
  <c r="Z74" i="5"/>
  <c r="AE74" i="5" s="1"/>
  <c r="T74" i="5"/>
  <c r="G86" i="5"/>
  <c r="X86" i="5"/>
  <c r="W86" i="5"/>
  <c r="V86" i="5"/>
  <c r="T86" i="5"/>
  <c r="AD86" i="5"/>
  <c r="AF86" i="5" s="1"/>
  <c r="AA86" i="5"/>
  <c r="Z86" i="5"/>
  <c r="AE86" i="5" s="1"/>
  <c r="Y86" i="5"/>
  <c r="AC86" i="5"/>
  <c r="AB86" i="5"/>
  <c r="U86" i="5"/>
  <c r="X98" i="5"/>
  <c r="W98" i="5"/>
  <c r="V98" i="5"/>
  <c r="T98" i="5"/>
  <c r="AD98" i="5"/>
  <c r="AF98" i="5" s="1"/>
  <c r="AC98" i="5"/>
  <c r="AA98" i="5"/>
  <c r="Y98" i="5"/>
  <c r="U98" i="5"/>
  <c r="AB98" i="5"/>
  <c r="Z98" i="5"/>
  <c r="AE98" i="5" s="1"/>
  <c r="P110" i="5"/>
  <c r="W110" i="5"/>
  <c r="Z110" i="5"/>
  <c r="AE110" i="5" s="1"/>
  <c r="Y110" i="5"/>
  <c r="X110" i="5"/>
  <c r="U110" i="5"/>
  <c r="AC110" i="5"/>
  <c r="V110" i="5"/>
  <c r="T110" i="5"/>
  <c r="AB110" i="5"/>
  <c r="AD110" i="5"/>
  <c r="AF110" i="5" s="1"/>
  <c r="AA110" i="5"/>
  <c r="F122" i="5"/>
  <c r="W122" i="5"/>
  <c r="Y122" i="5"/>
  <c r="X122" i="5"/>
  <c r="V122" i="5"/>
  <c r="T122" i="5"/>
  <c r="AD122" i="5"/>
  <c r="AF122" i="5" s="1"/>
  <c r="AB122" i="5"/>
  <c r="AC122" i="5"/>
  <c r="U122" i="5"/>
  <c r="AA122" i="5"/>
  <c r="Z122" i="5"/>
  <c r="AE122" i="5" s="1"/>
  <c r="O134" i="5"/>
  <c r="W134" i="5"/>
  <c r="V134" i="5"/>
  <c r="U134" i="5"/>
  <c r="T134" i="5"/>
  <c r="AC134" i="5"/>
  <c r="AB134" i="5"/>
  <c r="Z134" i="5"/>
  <c r="AE134" i="5" s="1"/>
  <c r="X134" i="5"/>
  <c r="AA134" i="5"/>
  <c r="Y134" i="5"/>
  <c r="W146" i="5"/>
  <c r="V146" i="5"/>
  <c r="U146" i="5"/>
  <c r="AC146" i="5"/>
  <c r="AB146" i="5"/>
  <c r="AA146" i="5"/>
  <c r="Z146" i="5"/>
  <c r="AE146" i="5" s="1"/>
  <c r="X146" i="5"/>
  <c r="T146" i="5"/>
  <c r="AD146" i="5"/>
  <c r="AF146" i="5" s="1"/>
  <c r="Y146" i="5"/>
  <c r="W158" i="5"/>
  <c r="V158" i="5"/>
  <c r="U158" i="5"/>
  <c r="AC158" i="5"/>
  <c r="AB158" i="5"/>
  <c r="AA158" i="5"/>
  <c r="Z158" i="5"/>
  <c r="AE158" i="5" s="1"/>
  <c r="AD158" i="5"/>
  <c r="AF158" i="5" s="1"/>
  <c r="Y158" i="5"/>
  <c r="T158" i="5"/>
  <c r="X158" i="5"/>
  <c r="W170" i="5"/>
  <c r="AB170" i="5"/>
  <c r="Y170" i="5"/>
  <c r="X170" i="5"/>
  <c r="V170" i="5"/>
  <c r="AD170" i="5"/>
  <c r="AF170" i="5" s="1"/>
  <c r="AC170" i="5"/>
  <c r="AA170" i="5"/>
  <c r="U170" i="5"/>
  <c r="T170" i="5"/>
  <c r="Z170" i="5"/>
  <c r="AE170" i="5" s="1"/>
  <c r="W182" i="5"/>
  <c r="U182" i="5"/>
  <c r="T182" i="5"/>
  <c r="AB182" i="5"/>
  <c r="Y182" i="5"/>
  <c r="X182" i="5"/>
  <c r="V182" i="5"/>
  <c r="AD182" i="5"/>
  <c r="AF182" i="5" s="1"/>
  <c r="AC182" i="5"/>
  <c r="Z182" i="5"/>
  <c r="AE182" i="5" s="1"/>
  <c r="AA182" i="5"/>
  <c r="W194" i="5"/>
  <c r="V194" i="5"/>
  <c r="U194" i="5"/>
  <c r="T194" i="5"/>
  <c r="AC194" i="5"/>
  <c r="AB194" i="5"/>
  <c r="Y194" i="5"/>
  <c r="X194" i="5"/>
  <c r="AD194" i="5"/>
  <c r="AF194" i="5" s="1"/>
  <c r="AA194" i="5"/>
  <c r="Z194" i="5"/>
  <c r="AE194" i="5" s="1"/>
  <c r="W206" i="5"/>
  <c r="V206" i="5"/>
  <c r="U206" i="5"/>
  <c r="T206" i="5"/>
  <c r="AC206" i="5"/>
  <c r="AB206" i="5"/>
  <c r="Y206" i="5"/>
  <c r="X206" i="5"/>
  <c r="AD206" i="5"/>
  <c r="AF206" i="5" s="1"/>
  <c r="Z206" i="5"/>
  <c r="AE206" i="5" s="1"/>
  <c r="AA206" i="5"/>
  <c r="W218" i="5"/>
  <c r="V218" i="5"/>
  <c r="U218" i="5"/>
  <c r="T218" i="5"/>
  <c r="AC218" i="5"/>
  <c r="AB218" i="5"/>
  <c r="AA218" i="5"/>
  <c r="AD218" i="5"/>
  <c r="AF218" i="5" s="1"/>
  <c r="Z218" i="5"/>
  <c r="AE218" i="5" s="1"/>
  <c r="Y218" i="5"/>
  <c r="X218" i="5"/>
  <c r="AC230" i="5"/>
  <c r="AB230" i="5"/>
  <c r="Z230" i="5"/>
  <c r="AE230" i="5" s="1"/>
  <c r="Y230" i="5"/>
  <c r="W230" i="5"/>
  <c r="V230" i="5"/>
  <c r="AD230" i="5"/>
  <c r="AF230" i="5" s="1"/>
  <c r="U230" i="5"/>
  <c r="T230" i="5"/>
  <c r="AA230" i="5"/>
  <c r="X230" i="5"/>
  <c r="M6" i="5"/>
  <c r="D9" i="5"/>
  <c r="O10" i="5"/>
  <c r="I13" i="5"/>
  <c r="F19" i="5"/>
  <c r="I21" i="5"/>
  <c r="O27" i="5"/>
  <c r="G29" i="5"/>
  <c r="E31" i="5"/>
  <c r="G33" i="5"/>
  <c r="I37" i="5"/>
  <c r="P39" i="5"/>
  <c r="D45" i="5"/>
  <c r="K47" i="5"/>
  <c r="P50" i="5"/>
  <c r="K52" i="5"/>
  <c r="H55" i="5"/>
  <c r="R71" i="5"/>
  <c r="N79" i="5"/>
  <c r="G96" i="5"/>
  <c r="E117" i="5"/>
  <c r="C31" i="5"/>
  <c r="U5" i="5"/>
  <c r="Y9" i="5"/>
  <c r="AC13" i="5"/>
  <c r="V18" i="5"/>
  <c r="AA22" i="5"/>
  <c r="W33" i="5"/>
  <c r="T45" i="5"/>
  <c r="V69" i="5"/>
  <c r="AA106" i="5"/>
  <c r="U35" i="5"/>
  <c r="T35" i="5"/>
  <c r="AC35" i="5"/>
  <c r="AB35" i="5"/>
  <c r="C35" i="5"/>
  <c r="AA35" i="5"/>
  <c r="Z35" i="5"/>
  <c r="AE35" i="5" s="1"/>
  <c r="Y35" i="5"/>
  <c r="W35" i="5"/>
  <c r="V35" i="5"/>
  <c r="U83" i="5"/>
  <c r="T83" i="5"/>
  <c r="AC83" i="5"/>
  <c r="AA83" i="5"/>
  <c r="X83" i="5"/>
  <c r="W83" i="5"/>
  <c r="V83" i="5"/>
  <c r="Z83" i="5"/>
  <c r="AE83" i="5" s="1"/>
  <c r="C83" i="5"/>
  <c r="AD83" i="5"/>
  <c r="AF83" i="5" s="1"/>
  <c r="T143" i="5"/>
  <c r="AD143" i="5"/>
  <c r="AF143" i="5" s="1"/>
  <c r="Z143" i="5"/>
  <c r="AE143" i="5" s="1"/>
  <c r="Y143" i="5"/>
  <c r="AC143" i="5"/>
  <c r="AB143" i="5"/>
  <c r="AA143" i="5"/>
  <c r="W143" i="5"/>
  <c r="U143" i="5"/>
  <c r="X143" i="5"/>
  <c r="V143" i="5"/>
  <c r="C143" i="5"/>
  <c r="T203" i="5"/>
  <c r="AD203" i="5"/>
  <c r="AF203" i="5" s="1"/>
  <c r="AC203" i="5"/>
  <c r="Z203" i="5"/>
  <c r="AE203" i="5" s="1"/>
  <c r="Y203" i="5"/>
  <c r="AB203" i="5"/>
  <c r="V203" i="5"/>
  <c r="U203" i="5"/>
  <c r="W203" i="5"/>
  <c r="AA203" i="5"/>
  <c r="X203" i="5"/>
  <c r="H203" i="5"/>
  <c r="C203" i="5"/>
  <c r="Q24" i="5"/>
  <c r="V24" i="5"/>
  <c r="T24" i="5"/>
  <c r="C24" i="5"/>
  <c r="AD24" i="5"/>
  <c r="AF24" i="5" s="1"/>
  <c r="AC24" i="5"/>
  <c r="AB24" i="5"/>
  <c r="AA24" i="5"/>
  <c r="Y24" i="5"/>
  <c r="X24" i="5"/>
  <c r="W24" i="5"/>
  <c r="U24" i="5"/>
  <c r="N72" i="5"/>
  <c r="V72" i="5"/>
  <c r="T72" i="5"/>
  <c r="AD72" i="5"/>
  <c r="AF72" i="5" s="1"/>
  <c r="AA72" i="5"/>
  <c r="Z72" i="5"/>
  <c r="AE72" i="5" s="1"/>
  <c r="W72" i="5"/>
  <c r="C72" i="5"/>
  <c r="AC72" i="5"/>
  <c r="AB72" i="5"/>
  <c r="Y72" i="5"/>
  <c r="X72" i="5"/>
  <c r="U132" i="5"/>
  <c r="T132" i="5"/>
  <c r="AC132" i="5"/>
  <c r="AB132" i="5"/>
  <c r="AA132" i="5"/>
  <c r="Y132" i="5"/>
  <c r="W132" i="5"/>
  <c r="V132" i="5"/>
  <c r="Z132" i="5"/>
  <c r="AE132" i="5" s="1"/>
  <c r="X132" i="5"/>
  <c r="C132" i="5"/>
  <c r="AD132" i="5"/>
  <c r="AF132" i="5" s="1"/>
  <c r="U192" i="5"/>
  <c r="T192" i="5"/>
  <c r="AD192" i="5"/>
  <c r="AF192" i="5" s="1"/>
  <c r="Z192" i="5"/>
  <c r="AE192" i="5" s="1"/>
  <c r="Y192" i="5"/>
  <c r="X192" i="5"/>
  <c r="W192" i="5"/>
  <c r="V192" i="5"/>
  <c r="AB192" i="5"/>
  <c r="AA192" i="5"/>
  <c r="AC192" i="5"/>
  <c r="C192" i="5"/>
  <c r="Q23" i="5"/>
  <c r="M35" i="5"/>
  <c r="R25" i="5"/>
  <c r="W25" i="5"/>
  <c r="U25" i="5"/>
  <c r="T25" i="5"/>
  <c r="AD25" i="5"/>
  <c r="AF25" i="5" s="1"/>
  <c r="AB25" i="5"/>
  <c r="AA25" i="5"/>
  <c r="Z25" i="5"/>
  <c r="AE25" i="5" s="1"/>
  <c r="Y25" i="5"/>
  <c r="Q49" i="5"/>
  <c r="W49" i="5"/>
  <c r="V49" i="5"/>
  <c r="U49" i="5"/>
  <c r="T49" i="5"/>
  <c r="Z49" i="5"/>
  <c r="AE49" i="5" s="1"/>
  <c r="Y49" i="5"/>
  <c r="X49" i="5"/>
  <c r="AD49" i="5"/>
  <c r="AF49" i="5" s="1"/>
  <c r="AC49" i="5"/>
  <c r="W97" i="5"/>
  <c r="V97" i="5"/>
  <c r="U97" i="5"/>
  <c r="AC97" i="5"/>
  <c r="AB97" i="5"/>
  <c r="Z97" i="5"/>
  <c r="AE97" i="5" s="1"/>
  <c r="T97" i="5"/>
  <c r="Y97" i="5"/>
  <c r="AD97" i="5"/>
  <c r="AF97" i="5" s="1"/>
  <c r="AA97" i="5"/>
  <c r="Q2" i="5"/>
  <c r="AB2" i="5"/>
  <c r="AA2" i="5"/>
  <c r="Z2" i="5"/>
  <c r="AE2" i="5" s="1"/>
  <c r="Y2" i="5"/>
  <c r="X2" i="5"/>
  <c r="V2" i="5"/>
  <c r="U2" i="5"/>
  <c r="T2" i="5"/>
  <c r="Q3" i="5"/>
  <c r="AC3" i="5"/>
  <c r="AB3" i="5"/>
  <c r="AA3" i="5"/>
  <c r="Z3" i="5"/>
  <c r="AE3" i="5" s="1"/>
  <c r="Y3" i="5"/>
  <c r="W3" i="5"/>
  <c r="V3" i="5"/>
  <c r="U3" i="5"/>
  <c r="T3" i="5"/>
  <c r="C3" i="5"/>
  <c r="Q15" i="5"/>
  <c r="AC15" i="5"/>
  <c r="AB15" i="5"/>
  <c r="AA15" i="5"/>
  <c r="Z15" i="5"/>
  <c r="AE15" i="5" s="1"/>
  <c r="Y15" i="5"/>
  <c r="W15" i="5"/>
  <c r="V15" i="5"/>
  <c r="U15" i="5"/>
  <c r="T15" i="5"/>
  <c r="C15" i="5"/>
  <c r="Q27" i="5"/>
  <c r="Y27" i="5"/>
  <c r="W27" i="5"/>
  <c r="AB27" i="5"/>
  <c r="AA27" i="5"/>
  <c r="Z27" i="5"/>
  <c r="AE27" i="5" s="1"/>
  <c r="X27" i="5"/>
  <c r="V27" i="5"/>
  <c r="T27" i="5"/>
  <c r="C27" i="5"/>
  <c r="Y39" i="5"/>
  <c r="X39" i="5"/>
  <c r="W39" i="5"/>
  <c r="AD39" i="5"/>
  <c r="AF39" i="5" s="1"/>
  <c r="AC39" i="5"/>
  <c r="AA39" i="5"/>
  <c r="Z39" i="5"/>
  <c r="AE39" i="5" s="1"/>
  <c r="V39" i="5"/>
  <c r="U39" i="5"/>
  <c r="C39" i="5"/>
  <c r="Y51" i="5"/>
  <c r="X51" i="5"/>
  <c r="W51" i="5"/>
  <c r="V51" i="5"/>
  <c r="T51" i="5"/>
  <c r="AD51" i="5"/>
  <c r="AF51" i="5" s="1"/>
  <c r="AC51" i="5"/>
  <c r="AB51" i="5"/>
  <c r="AA51" i="5"/>
  <c r="C51" i="5"/>
  <c r="Y63" i="5"/>
  <c r="AB63" i="5"/>
  <c r="AA63" i="5"/>
  <c r="Z63" i="5"/>
  <c r="AE63" i="5" s="1"/>
  <c r="X63" i="5"/>
  <c r="U63" i="5"/>
  <c r="T63" i="5"/>
  <c r="AD63" i="5"/>
  <c r="AF63" i="5" s="1"/>
  <c r="AC63" i="5"/>
  <c r="W63" i="5"/>
  <c r="V63" i="5"/>
  <c r="C63" i="5"/>
  <c r="Y75" i="5"/>
  <c r="X75" i="5"/>
  <c r="AB75" i="5"/>
  <c r="AD75" i="5"/>
  <c r="AF75" i="5" s="1"/>
  <c r="AC75" i="5"/>
  <c r="AA75" i="5"/>
  <c r="V75" i="5"/>
  <c r="U75" i="5"/>
  <c r="Z75" i="5"/>
  <c r="AE75" i="5" s="1"/>
  <c r="W75" i="5"/>
  <c r="C75" i="5"/>
  <c r="Y87" i="5"/>
  <c r="X87" i="5"/>
  <c r="W87" i="5"/>
  <c r="U87" i="5"/>
  <c r="AB87" i="5"/>
  <c r="AA87" i="5"/>
  <c r="Z87" i="5"/>
  <c r="AE87" i="5" s="1"/>
  <c r="V87" i="5"/>
  <c r="T87" i="5"/>
  <c r="AD87" i="5"/>
  <c r="AF87" i="5" s="1"/>
  <c r="AC87" i="5"/>
  <c r="C87" i="5"/>
  <c r="Y99" i="5"/>
  <c r="X99" i="5"/>
  <c r="W99" i="5"/>
  <c r="U99" i="5"/>
  <c r="AD99" i="5"/>
  <c r="AF99" i="5" s="1"/>
  <c r="AB99" i="5"/>
  <c r="AA99" i="5"/>
  <c r="Z99" i="5"/>
  <c r="AE99" i="5" s="1"/>
  <c r="V99" i="5"/>
  <c r="T99" i="5"/>
  <c r="AC99" i="5"/>
  <c r="C99" i="5"/>
  <c r="X111" i="5"/>
  <c r="AB111" i="5"/>
  <c r="AA111" i="5"/>
  <c r="Z111" i="5"/>
  <c r="AE111" i="5" s="1"/>
  <c r="W111" i="5"/>
  <c r="U111" i="5"/>
  <c r="T111" i="5"/>
  <c r="AC111" i="5"/>
  <c r="Y111" i="5"/>
  <c r="AD111" i="5"/>
  <c r="AF111" i="5" s="1"/>
  <c r="V111" i="5"/>
  <c r="C111" i="5"/>
  <c r="X123" i="5"/>
  <c r="W123" i="5"/>
  <c r="AB123" i="5"/>
  <c r="AA123" i="5"/>
  <c r="Z123" i="5"/>
  <c r="AE123" i="5" s="1"/>
  <c r="V123" i="5"/>
  <c r="T123" i="5"/>
  <c r="AD123" i="5"/>
  <c r="AF123" i="5" s="1"/>
  <c r="U123" i="5"/>
  <c r="AC123" i="5"/>
  <c r="C123" i="5"/>
  <c r="X135" i="5"/>
  <c r="W135" i="5"/>
  <c r="Z135" i="5"/>
  <c r="AE135" i="5" s="1"/>
  <c r="Y135" i="5"/>
  <c r="V135" i="5"/>
  <c r="T135" i="5"/>
  <c r="AC135" i="5"/>
  <c r="AB135" i="5"/>
  <c r="AA135" i="5"/>
  <c r="AD135" i="5"/>
  <c r="AF135" i="5" s="1"/>
  <c r="C135" i="5"/>
  <c r="X147" i="5"/>
  <c r="W147" i="5"/>
  <c r="V147" i="5"/>
  <c r="AD147" i="5"/>
  <c r="AF147" i="5" s="1"/>
  <c r="AC147" i="5"/>
  <c r="AA147" i="5"/>
  <c r="Z147" i="5"/>
  <c r="AE147" i="5" s="1"/>
  <c r="Y147" i="5"/>
  <c r="T147" i="5"/>
  <c r="AB147" i="5"/>
  <c r="U147" i="5"/>
  <c r="C147" i="5"/>
  <c r="X159" i="5"/>
  <c r="W159" i="5"/>
  <c r="V159" i="5"/>
  <c r="AD159" i="5"/>
  <c r="AF159" i="5" s="1"/>
  <c r="AC159" i="5"/>
  <c r="AB159" i="5"/>
  <c r="AA159" i="5"/>
  <c r="T159" i="5"/>
  <c r="Z159" i="5"/>
  <c r="AE159" i="5" s="1"/>
  <c r="Y159" i="5"/>
  <c r="U159" i="5"/>
  <c r="I159" i="5"/>
  <c r="C159" i="5"/>
  <c r="G159" i="5"/>
  <c r="X171" i="5"/>
  <c r="AC171" i="5"/>
  <c r="AB171" i="5"/>
  <c r="AA171" i="5"/>
  <c r="Z171" i="5"/>
  <c r="AE171" i="5" s="1"/>
  <c r="U171" i="5"/>
  <c r="T171" i="5"/>
  <c r="Y171" i="5"/>
  <c r="V171" i="5"/>
  <c r="AD171" i="5"/>
  <c r="AF171" i="5" s="1"/>
  <c r="C171" i="5"/>
  <c r="X183" i="5"/>
  <c r="V183" i="5"/>
  <c r="U183" i="5"/>
  <c r="AC183" i="5"/>
  <c r="AD183" i="5"/>
  <c r="AF183" i="5" s="1"/>
  <c r="AB183" i="5"/>
  <c r="W183" i="5"/>
  <c r="T183" i="5"/>
  <c r="AA183" i="5"/>
  <c r="Z183" i="5"/>
  <c r="AE183" i="5" s="1"/>
  <c r="Y183" i="5"/>
  <c r="C183" i="5"/>
  <c r="X195" i="5"/>
  <c r="W195" i="5"/>
  <c r="V195" i="5"/>
  <c r="U195" i="5"/>
  <c r="AD195" i="5"/>
  <c r="AF195" i="5" s="1"/>
  <c r="AC195" i="5"/>
  <c r="Z195" i="5"/>
  <c r="AE195" i="5" s="1"/>
  <c r="Y195" i="5"/>
  <c r="T195" i="5"/>
  <c r="AB195" i="5"/>
  <c r="AA195" i="5"/>
  <c r="C195" i="5"/>
  <c r="X207" i="5"/>
  <c r="W207" i="5"/>
  <c r="V207" i="5"/>
  <c r="U207" i="5"/>
  <c r="AD207" i="5"/>
  <c r="AF207" i="5" s="1"/>
  <c r="AC207" i="5"/>
  <c r="Z207" i="5"/>
  <c r="AE207" i="5" s="1"/>
  <c r="Y207" i="5"/>
  <c r="T207" i="5"/>
  <c r="AB207" i="5"/>
  <c r="AA207" i="5"/>
  <c r="C207" i="5"/>
  <c r="X219" i="5"/>
  <c r="W219" i="5"/>
  <c r="V219" i="5"/>
  <c r="U219" i="5"/>
  <c r="AD219" i="5"/>
  <c r="AF219" i="5" s="1"/>
  <c r="AC219" i="5"/>
  <c r="AB219" i="5"/>
  <c r="T219" i="5"/>
  <c r="AA219" i="5"/>
  <c r="Z219" i="5"/>
  <c r="AE219" i="5" s="1"/>
  <c r="Y219" i="5"/>
  <c r="C219" i="5"/>
  <c r="G3" i="5"/>
  <c r="E5" i="5"/>
  <c r="O6" i="5"/>
  <c r="F9" i="5"/>
  <c r="Q10" i="5"/>
  <c r="P15" i="5"/>
  <c r="D18" i="5"/>
  <c r="I19" i="5"/>
  <c r="F24" i="5"/>
  <c r="K25" i="5"/>
  <c r="P27" i="5"/>
  <c r="Q29" i="5"/>
  <c r="F31" i="5"/>
  <c r="I33" i="5"/>
  <c r="S35" i="5"/>
  <c r="K37" i="5"/>
  <c r="S39" i="5"/>
  <c r="M42" i="5"/>
  <c r="G45" i="5"/>
  <c r="D48" i="5"/>
  <c r="Q50" i="5"/>
  <c r="O52" i="5"/>
  <c r="I55" i="5"/>
  <c r="E60" i="5"/>
  <c r="F68" i="5"/>
  <c r="F72" i="5"/>
  <c r="R75" i="5"/>
  <c r="E81" i="5"/>
  <c r="E90" i="5"/>
  <c r="K138" i="5"/>
  <c r="C85" i="5"/>
  <c r="Z5" i="5"/>
  <c r="AE5" i="5" s="1"/>
  <c r="AD9" i="5"/>
  <c r="AF9" i="5" s="1"/>
  <c r="W14" i="5"/>
  <c r="AA18" i="5"/>
  <c r="AB33" i="5"/>
  <c r="AB39" i="5"/>
  <c r="Y45" i="5"/>
  <c r="Z60" i="5"/>
  <c r="AE60" i="5" s="1"/>
  <c r="AC138" i="5"/>
  <c r="U23" i="5"/>
  <c r="AB23" i="5"/>
  <c r="AA23" i="5"/>
  <c r="C23" i="5"/>
  <c r="Z23" i="5"/>
  <c r="AE23" i="5" s="1"/>
  <c r="Y23" i="5"/>
  <c r="X23" i="5"/>
  <c r="V23" i="5"/>
  <c r="T23" i="5"/>
  <c r="T155" i="5"/>
  <c r="AD155" i="5"/>
  <c r="AF155" i="5" s="1"/>
  <c r="Z155" i="5"/>
  <c r="AE155" i="5" s="1"/>
  <c r="Y155" i="5"/>
  <c r="X155" i="5"/>
  <c r="W155" i="5"/>
  <c r="AC155" i="5"/>
  <c r="AA155" i="5"/>
  <c r="U155" i="5"/>
  <c r="AB155" i="5"/>
  <c r="V155" i="5"/>
  <c r="C155" i="5"/>
  <c r="Q12" i="5"/>
  <c r="Z12" i="5"/>
  <c r="AE12" i="5" s="1"/>
  <c r="C12" i="5"/>
  <c r="Y12" i="5"/>
  <c r="X12" i="5"/>
  <c r="W12" i="5"/>
  <c r="V12" i="5"/>
  <c r="T12" i="5"/>
  <c r="AD12" i="5"/>
  <c r="AF12" i="5" s="1"/>
  <c r="AC12" i="5"/>
  <c r="D84" i="5"/>
  <c r="V84" i="5"/>
  <c r="U84" i="5"/>
  <c r="T84" i="5"/>
  <c r="AD84" i="5"/>
  <c r="AF84" i="5" s="1"/>
  <c r="AB84" i="5"/>
  <c r="Y84" i="5"/>
  <c r="AC84" i="5"/>
  <c r="X84" i="5"/>
  <c r="W84" i="5"/>
  <c r="C84" i="5"/>
  <c r="AA84" i="5"/>
  <c r="Z84" i="5"/>
  <c r="AE84" i="5" s="1"/>
  <c r="U156" i="5"/>
  <c r="T156" i="5"/>
  <c r="AA156" i="5"/>
  <c r="Z156" i="5"/>
  <c r="AE156" i="5" s="1"/>
  <c r="Y156" i="5"/>
  <c r="X156" i="5"/>
  <c r="W156" i="5"/>
  <c r="V156" i="5"/>
  <c r="AD156" i="5"/>
  <c r="AF156" i="5" s="1"/>
  <c r="AB156" i="5"/>
  <c r="C156" i="5"/>
  <c r="E13" i="5"/>
  <c r="AA13" i="5"/>
  <c r="Z13" i="5"/>
  <c r="AE13" i="5" s="1"/>
  <c r="Y13" i="5"/>
  <c r="X13" i="5"/>
  <c r="W13" i="5"/>
  <c r="U13" i="5"/>
  <c r="T13" i="5"/>
  <c r="AD13" i="5"/>
  <c r="AF13" i="5" s="1"/>
  <c r="R37" i="5"/>
  <c r="W37" i="5"/>
  <c r="V37" i="5"/>
  <c r="U37" i="5"/>
  <c r="Y37" i="5"/>
  <c r="X37" i="5"/>
  <c r="T37" i="5"/>
  <c r="AD37" i="5"/>
  <c r="AF37" i="5" s="1"/>
  <c r="AC37" i="5"/>
  <c r="AB37" i="5"/>
  <c r="O61" i="5"/>
  <c r="W61" i="5"/>
  <c r="X61" i="5"/>
  <c r="V61" i="5"/>
  <c r="U61" i="5"/>
  <c r="T61" i="5"/>
  <c r="AD61" i="5"/>
  <c r="AF61" i="5" s="1"/>
  <c r="AC61" i="5"/>
  <c r="AA61" i="5"/>
  <c r="Z61" i="5"/>
  <c r="AE61" i="5" s="1"/>
  <c r="Y61" i="5"/>
  <c r="I73" i="5"/>
  <c r="W73" i="5"/>
  <c r="V73" i="5"/>
  <c r="U73" i="5"/>
  <c r="T73" i="5"/>
  <c r="AC73" i="5"/>
  <c r="AB73" i="5"/>
  <c r="Y73" i="5"/>
  <c r="AD73" i="5"/>
  <c r="AF73" i="5" s="1"/>
  <c r="AA73" i="5"/>
  <c r="Z73" i="5"/>
  <c r="AE73" i="5" s="1"/>
  <c r="F85" i="5"/>
  <c r="W85" i="5"/>
  <c r="V85" i="5"/>
  <c r="U85" i="5"/>
  <c r="AC85" i="5"/>
  <c r="Z85" i="5"/>
  <c r="AE85" i="5" s="1"/>
  <c r="Y85" i="5"/>
  <c r="X85" i="5"/>
  <c r="T85" i="5"/>
  <c r="AB85" i="5"/>
  <c r="AA85" i="5"/>
  <c r="K109" i="5"/>
  <c r="V109" i="5"/>
  <c r="X109" i="5"/>
  <c r="W109" i="5"/>
  <c r="U109" i="5"/>
  <c r="AD109" i="5"/>
  <c r="AF109" i="5" s="1"/>
  <c r="AC109" i="5"/>
  <c r="AA109" i="5"/>
  <c r="AB109" i="5"/>
  <c r="Z109" i="5"/>
  <c r="AE109" i="5" s="1"/>
  <c r="T109" i="5"/>
  <c r="V121" i="5"/>
  <c r="W121" i="5"/>
  <c r="U121" i="5"/>
  <c r="T121" i="5"/>
  <c r="AC121" i="5"/>
  <c r="AB121" i="5"/>
  <c r="Z121" i="5"/>
  <c r="AE121" i="5" s="1"/>
  <c r="AA121" i="5"/>
  <c r="Y121" i="5"/>
  <c r="X121" i="5"/>
  <c r="AD121" i="5"/>
  <c r="AF121" i="5" s="1"/>
  <c r="V133" i="5"/>
  <c r="U133" i="5"/>
  <c r="AD133" i="5"/>
  <c r="AF133" i="5" s="1"/>
  <c r="AB133" i="5"/>
  <c r="Z133" i="5"/>
  <c r="AE133" i="5" s="1"/>
  <c r="Y133" i="5"/>
  <c r="W133" i="5"/>
  <c r="AC133" i="5"/>
  <c r="AA133" i="5"/>
  <c r="X133" i="5"/>
  <c r="T133" i="5"/>
  <c r="V145" i="5"/>
  <c r="U145" i="5"/>
  <c r="T145" i="5"/>
  <c r="AB145" i="5"/>
  <c r="AA145" i="5"/>
  <c r="AC145" i="5"/>
  <c r="Z145" i="5"/>
  <c r="AE145" i="5" s="1"/>
  <c r="Y145" i="5"/>
  <c r="W145" i="5"/>
  <c r="AD145" i="5"/>
  <c r="AF145" i="5" s="1"/>
  <c r="X145" i="5"/>
  <c r="V157" i="5"/>
  <c r="U157" i="5"/>
  <c r="T157" i="5"/>
  <c r="AB157" i="5"/>
  <c r="AA157" i="5"/>
  <c r="Z157" i="5"/>
  <c r="AE157" i="5" s="1"/>
  <c r="Y157" i="5"/>
  <c r="AC157" i="5"/>
  <c r="X157" i="5"/>
  <c r="W157" i="5"/>
  <c r="AA169" i="5"/>
  <c r="V169" i="5"/>
  <c r="U169" i="5"/>
  <c r="T169" i="5"/>
  <c r="AC169" i="5"/>
  <c r="AB169" i="5"/>
  <c r="Z169" i="5"/>
  <c r="AE169" i="5" s="1"/>
  <c r="Y169" i="5"/>
  <c r="X169" i="5"/>
  <c r="W169" i="5"/>
  <c r="AD169" i="5"/>
  <c r="AF169" i="5" s="1"/>
  <c r="V181" i="5"/>
  <c r="T181" i="5"/>
  <c r="AA181" i="5"/>
  <c r="Z181" i="5"/>
  <c r="AE181" i="5" s="1"/>
  <c r="Y181" i="5"/>
  <c r="X181" i="5"/>
  <c r="W181" i="5"/>
  <c r="AC181" i="5"/>
  <c r="AB181" i="5"/>
  <c r="U181" i="5"/>
  <c r="V193" i="5"/>
  <c r="U193" i="5"/>
  <c r="T193" i="5"/>
  <c r="AA193" i="5"/>
  <c r="Y193" i="5"/>
  <c r="X193" i="5"/>
  <c r="W193" i="5"/>
  <c r="AD193" i="5"/>
  <c r="AF193" i="5" s="1"/>
  <c r="AC193" i="5"/>
  <c r="AB193" i="5"/>
  <c r="V205" i="5"/>
  <c r="U205" i="5"/>
  <c r="T205" i="5"/>
  <c r="AB205" i="5"/>
  <c r="AA205" i="5"/>
  <c r="AD205" i="5"/>
  <c r="AF205" i="5" s="1"/>
  <c r="X205" i="5"/>
  <c r="W205" i="5"/>
  <c r="Z205" i="5"/>
  <c r="AE205" i="5" s="1"/>
  <c r="Y205" i="5"/>
  <c r="AC205" i="5"/>
  <c r="V217" i="5"/>
  <c r="U217" i="5"/>
  <c r="T217" i="5"/>
  <c r="AB217" i="5"/>
  <c r="AA217" i="5"/>
  <c r="Z217" i="5"/>
  <c r="AE217" i="5" s="1"/>
  <c r="AC217" i="5"/>
  <c r="Y217" i="5"/>
  <c r="X217" i="5"/>
  <c r="W217" i="5"/>
  <c r="AD217" i="5"/>
  <c r="AF217" i="5" s="1"/>
  <c r="AB229" i="5"/>
  <c r="AA229" i="5"/>
  <c r="Y229" i="5"/>
  <c r="X229" i="5"/>
  <c r="V229" i="5"/>
  <c r="U229" i="5"/>
  <c r="AC229" i="5"/>
  <c r="AD229" i="5"/>
  <c r="AF229" i="5" s="1"/>
  <c r="T229" i="5"/>
  <c r="W229" i="5"/>
  <c r="Z229" i="5"/>
  <c r="AE229" i="5" s="1"/>
  <c r="F4" i="5"/>
  <c r="AD4" i="5"/>
  <c r="AF4" i="5" s="1"/>
  <c r="AC4" i="5"/>
  <c r="AB4" i="5"/>
  <c r="AA4" i="5"/>
  <c r="Z4" i="5"/>
  <c r="AE4" i="5" s="1"/>
  <c r="X4" i="5"/>
  <c r="W4" i="5"/>
  <c r="V4" i="5"/>
  <c r="C4" i="5"/>
  <c r="U4" i="5"/>
  <c r="AD16" i="5"/>
  <c r="AF16" i="5" s="1"/>
  <c r="AC16" i="5"/>
  <c r="AB16" i="5"/>
  <c r="AA16" i="5"/>
  <c r="Z16" i="5"/>
  <c r="AE16" i="5" s="1"/>
  <c r="X16" i="5"/>
  <c r="W16" i="5"/>
  <c r="V16" i="5"/>
  <c r="C16" i="5"/>
  <c r="U16" i="5"/>
  <c r="Z28" i="5"/>
  <c r="AE28" i="5" s="1"/>
  <c r="X28" i="5"/>
  <c r="AD28" i="5"/>
  <c r="AF28" i="5" s="1"/>
  <c r="AC28" i="5"/>
  <c r="AB28" i="5"/>
  <c r="AA28" i="5"/>
  <c r="W28" i="5"/>
  <c r="V28" i="5"/>
  <c r="U28" i="5"/>
  <c r="C28" i="5"/>
  <c r="T28" i="5"/>
  <c r="Z40" i="5"/>
  <c r="AE40" i="5" s="1"/>
  <c r="Y40" i="5"/>
  <c r="X40" i="5"/>
  <c r="V40" i="5"/>
  <c r="U40" i="5"/>
  <c r="T40" i="5"/>
  <c r="AD40" i="5"/>
  <c r="AF40" i="5" s="1"/>
  <c r="AC40" i="5"/>
  <c r="C40" i="5"/>
  <c r="AB40" i="5"/>
  <c r="Z52" i="5"/>
  <c r="AE52" i="5" s="1"/>
  <c r="Y52" i="5"/>
  <c r="X52" i="5"/>
  <c r="W52" i="5"/>
  <c r="AC52" i="5"/>
  <c r="AB52" i="5"/>
  <c r="AA52" i="5"/>
  <c r="V52" i="5"/>
  <c r="U52" i="5"/>
  <c r="C52" i="5"/>
  <c r="I64" i="5"/>
  <c r="Z64" i="5"/>
  <c r="AE64" i="5" s="1"/>
  <c r="AD64" i="5"/>
  <c r="AF64" i="5" s="1"/>
  <c r="AC64" i="5"/>
  <c r="AB64" i="5"/>
  <c r="AA64" i="5"/>
  <c r="W64" i="5"/>
  <c r="V64" i="5"/>
  <c r="T64" i="5"/>
  <c r="C64" i="5"/>
  <c r="Y64" i="5"/>
  <c r="Z76" i="5"/>
  <c r="AE76" i="5" s="1"/>
  <c r="Y76" i="5"/>
  <c r="T76" i="5"/>
  <c r="AC76" i="5"/>
  <c r="U76" i="5"/>
  <c r="AD76" i="5"/>
  <c r="AF76" i="5" s="1"/>
  <c r="AB76" i="5"/>
  <c r="W76" i="5"/>
  <c r="X76" i="5"/>
  <c r="V76" i="5"/>
  <c r="C76" i="5"/>
  <c r="Z88" i="5"/>
  <c r="AE88" i="5" s="1"/>
  <c r="Y88" i="5"/>
  <c r="X88" i="5"/>
  <c r="V88" i="5"/>
  <c r="T88" i="5"/>
  <c r="AC88" i="5"/>
  <c r="AB88" i="5"/>
  <c r="AA88" i="5"/>
  <c r="U88" i="5"/>
  <c r="C88" i="5"/>
  <c r="Z100" i="5"/>
  <c r="AE100" i="5" s="1"/>
  <c r="Y100" i="5"/>
  <c r="X100" i="5"/>
  <c r="V100" i="5"/>
  <c r="T100" i="5"/>
  <c r="AC100" i="5"/>
  <c r="AD100" i="5"/>
  <c r="AF100" i="5" s="1"/>
  <c r="AB100" i="5"/>
  <c r="U100" i="5"/>
  <c r="C100" i="5"/>
  <c r="Y112" i="5"/>
  <c r="AD112" i="5"/>
  <c r="AF112" i="5" s="1"/>
  <c r="AC112" i="5"/>
  <c r="AB112" i="5"/>
  <c r="Z112" i="5"/>
  <c r="AE112" i="5" s="1"/>
  <c r="W112" i="5"/>
  <c r="V112" i="5"/>
  <c r="T112" i="5"/>
  <c r="AA112" i="5"/>
  <c r="X112" i="5"/>
  <c r="U112" i="5"/>
  <c r="C112" i="5"/>
  <c r="Y124" i="5"/>
  <c r="X124" i="5"/>
  <c r="AD124" i="5"/>
  <c r="AF124" i="5" s="1"/>
  <c r="AC124" i="5"/>
  <c r="AA124" i="5"/>
  <c r="W124" i="5"/>
  <c r="V124" i="5"/>
  <c r="T124" i="5"/>
  <c r="AB124" i="5"/>
  <c r="Z124" i="5"/>
  <c r="AE124" i="5" s="1"/>
  <c r="U124" i="5"/>
  <c r="C124" i="5"/>
  <c r="Y136" i="5"/>
  <c r="X136" i="5"/>
  <c r="AD136" i="5"/>
  <c r="AF136" i="5" s="1"/>
  <c r="AC136" i="5"/>
  <c r="AB136" i="5"/>
  <c r="AA136" i="5"/>
  <c r="W136" i="5"/>
  <c r="U136" i="5"/>
  <c r="T136" i="5"/>
  <c r="Z136" i="5"/>
  <c r="AE136" i="5" s="1"/>
  <c r="V136" i="5"/>
  <c r="C136" i="5"/>
  <c r="Y148" i="5"/>
  <c r="X148" i="5"/>
  <c r="W148" i="5"/>
  <c r="AD148" i="5"/>
  <c r="AF148" i="5" s="1"/>
  <c r="AC148" i="5"/>
  <c r="AA148" i="5"/>
  <c r="Z148" i="5"/>
  <c r="AE148" i="5" s="1"/>
  <c r="U148" i="5"/>
  <c r="V148" i="5"/>
  <c r="T148" i="5"/>
  <c r="AB148" i="5"/>
  <c r="C148" i="5"/>
  <c r="Y160" i="5"/>
  <c r="X160" i="5"/>
  <c r="W160" i="5"/>
  <c r="AD160" i="5"/>
  <c r="AF160" i="5" s="1"/>
  <c r="AC160" i="5"/>
  <c r="AB160" i="5"/>
  <c r="AA160" i="5"/>
  <c r="V160" i="5"/>
  <c r="U160" i="5"/>
  <c r="Z160" i="5"/>
  <c r="AE160" i="5" s="1"/>
  <c r="T160" i="5"/>
  <c r="C160" i="5"/>
  <c r="Y172" i="5"/>
  <c r="AD172" i="5"/>
  <c r="AF172" i="5" s="1"/>
  <c r="AC172" i="5"/>
  <c r="X172" i="5"/>
  <c r="W172" i="5"/>
  <c r="V172" i="5"/>
  <c r="U172" i="5"/>
  <c r="AA172" i="5"/>
  <c r="Z172" i="5"/>
  <c r="AE172" i="5" s="1"/>
  <c r="T172" i="5"/>
  <c r="AB172" i="5"/>
  <c r="C172" i="5"/>
  <c r="Y184" i="5"/>
  <c r="X184" i="5"/>
  <c r="W184" i="5"/>
  <c r="V184" i="5"/>
  <c r="AD184" i="5"/>
  <c r="AF184" i="5" s="1"/>
  <c r="T184" i="5"/>
  <c r="AC184" i="5"/>
  <c r="AB184" i="5"/>
  <c r="AA184" i="5"/>
  <c r="Z184" i="5"/>
  <c r="AE184" i="5" s="1"/>
  <c r="U184" i="5"/>
  <c r="C184" i="5"/>
  <c r="Y196" i="5"/>
  <c r="X196" i="5"/>
  <c r="W196" i="5"/>
  <c r="V196" i="5"/>
  <c r="AD196" i="5"/>
  <c r="AF196" i="5" s="1"/>
  <c r="AA196" i="5"/>
  <c r="Z196" i="5"/>
  <c r="AE196" i="5" s="1"/>
  <c r="U196" i="5"/>
  <c r="T196" i="5"/>
  <c r="AC196" i="5"/>
  <c r="AB196" i="5"/>
  <c r="C196" i="5"/>
  <c r="Y208" i="5"/>
  <c r="X208" i="5"/>
  <c r="W208" i="5"/>
  <c r="V208" i="5"/>
  <c r="AD208" i="5"/>
  <c r="AF208" i="5" s="1"/>
  <c r="AC208" i="5"/>
  <c r="AA208" i="5"/>
  <c r="Z208" i="5"/>
  <c r="AE208" i="5" s="1"/>
  <c r="U208" i="5"/>
  <c r="T208" i="5"/>
  <c r="AB208" i="5"/>
  <c r="C208" i="5"/>
  <c r="Y220" i="5"/>
  <c r="X220" i="5"/>
  <c r="W220" i="5"/>
  <c r="V220" i="5"/>
  <c r="AD220" i="5"/>
  <c r="AF220" i="5" s="1"/>
  <c r="AC220" i="5"/>
  <c r="Z220" i="5"/>
  <c r="AE220" i="5" s="1"/>
  <c r="U220" i="5"/>
  <c r="T220" i="5"/>
  <c r="AB220" i="5"/>
  <c r="AA220" i="5"/>
  <c r="C220" i="5"/>
  <c r="I3" i="5"/>
  <c r="G5" i="5"/>
  <c r="P6" i="5"/>
  <c r="G9" i="5"/>
  <c r="D12" i="5"/>
  <c r="O13" i="5"/>
  <c r="R15" i="5"/>
  <c r="K19" i="5"/>
  <c r="M21" i="5"/>
  <c r="G24" i="5"/>
  <c r="O25" i="5"/>
  <c r="R27" i="5"/>
  <c r="S29" i="5"/>
  <c r="I31" i="5"/>
  <c r="D36" i="5"/>
  <c r="O37" i="5"/>
  <c r="I40" i="5"/>
  <c r="I45" i="5"/>
  <c r="G48" i="5"/>
  <c r="E51" i="5"/>
  <c r="Q52" i="5"/>
  <c r="M55" i="5"/>
  <c r="H72" i="5"/>
  <c r="E99" i="5"/>
  <c r="C38" i="5"/>
  <c r="C86" i="5"/>
  <c r="C134" i="5"/>
  <c r="C182" i="5"/>
  <c r="C230" i="5"/>
  <c r="AC14" i="5"/>
  <c r="V19" i="5"/>
  <c r="AC23" i="5"/>
  <c r="U29" i="5"/>
  <c r="W40" i="5"/>
  <c r="AD52" i="5"/>
  <c r="AF52" i="5" s="1"/>
  <c r="AB61" i="5"/>
  <c r="W88" i="5"/>
  <c r="W113" i="5"/>
  <c r="M60" i="5"/>
  <c r="V60" i="5"/>
  <c r="U60" i="5"/>
  <c r="T60" i="5"/>
  <c r="AB60" i="5"/>
  <c r="AA60" i="5"/>
  <c r="C60" i="5"/>
  <c r="AD60" i="5"/>
  <c r="AF60" i="5" s="1"/>
  <c r="AC60" i="5"/>
  <c r="Y60" i="5"/>
  <c r="X60" i="5"/>
  <c r="W60" i="5"/>
  <c r="N120" i="5"/>
  <c r="U120" i="5"/>
  <c r="T120" i="5"/>
  <c r="AC120" i="5"/>
  <c r="AA120" i="5"/>
  <c r="Z120" i="5"/>
  <c r="AE120" i="5" s="1"/>
  <c r="X120" i="5"/>
  <c r="AD120" i="5"/>
  <c r="AF120" i="5" s="1"/>
  <c r="W120" i="5"/>
  <c r="V120" i="5"/>
  <c r="C120" i="5"/>
  <c r="AB120" i="5"/>
  <c r="U168" i="5"/>
  <c r="T168" i="5"/>
  <c r="AA168" i="5"/>
  <c r="Z168" i="5"/>
  <c r="AE168" i="5" s="1"/>
  <c r="Y168" i="5"/>
  <c r="X168" i="5"/>
  <c r="AD168" i="5"/>
  <c r="AF168" i="5" s="1"/>
  <c r="AB168" i="5"/>
  <c r="V168" i="5"/>
  <c r="AC168" i="5"/>
  <c r="W168" i="5"/>
  <c r="C168" i="5"/>
  <c r="E228" i="5"/>
  <c r="AA228" i="5"/>
  <c r="Z228" i="5"/>
  <c r="AE228" i="5" s="1"/>
  <c r="X228" i="5"/>
  <c r="W228" i="5"/>
  <c r="U228" i="5"/>
  <c r="T228" i="5"/>
  <c r="AB228" i="5"/>
  <c r="AD228" i="5"/>
  <c r="AF228" i="5" s="1"/>
  <c r="AC228" i="5"/>
  <c r="Y228" i="5"/>
  <c r="V228" i="5"/>
  <c r="C228" i="5"/>
  <c r="Q25" i="5"/>
  <c r="Q6" i="5"/>
  <c r="T6" i="5"/>
  <c r="AD6" i="5"/>
  <c r="AF6" i="5" s="1"/>
  <c r="AC6" i="5"/>
  <c r="AB6" i="5"/>
  <c r="Z6" i="5"/>
  <c r="AE6" i="5" s="1"/>
  <c r="C6" i="5"/>
  <c r="Y6" i="5"/>
  <c r="X6" i="5"/>
  <c r="W6" i="5"/>
  <c r="Q18" i="5"/>
  <c r="T18" i="5"/>
  <c r="AD18" i="5"/>
  <c r="AF18" i="5" s="1"/>
  <c r="AC18" i="5"/>
  <c r="AB18" i="5"/>
  <c r="Z18" i="5"/>
  <c r="AE18" i="5" s="1"/>
  <c r="C18" i="5"/>
  <c r="Y18" i="5"/>
  <c r="X18" i="5"/>
  <c r="W18" i="5"/>
  <c r="Q30" i="5"/>
  <c r="AB30" i="5"/>
  <c r="Z30" i="5"/>
  <c r="AE30" i="5" s="1"/>
  <c r="W30" i="5"/>
  <c r="V30" i="5"/>
  <c r="U30" i="5"/>
  <c r="T30" i="5"/>
  <c r="C30" i="5"/>
  <c r="AD30" i="5"/>
  <c r="AF30" i="5" s="1"/>
  <c r="AC30" i="5"/>
  <c r="AA30" i="5"/>
  <c r="AB42" i="5"/>
  <c r="AA42" i="5"/>
  <c r="Z42" i="5"/>
  <c r="AE42" i="5" s="1"/>
  <c r="AD42" i="5"/>
  <c r="AF42" i="5" s="1"/>
  <c r="AC42" i="5"/>
  <c r="X42" i="5"/>
  <c r="C42" i="5"/>
  <c r="W42" i="5"/>
  <c r="V42" i="5"/>
  <c r="U42" i="5"/>
  <c r="Q54" i="5"/>
  <c r="AB54" i="5"/>
  <c r="AA54" i="5"/>
  <c r="Z54" i="5"/>
  <c r="AE54" i="5" s="1"/>
  <c r="Y54" i="5"/>
  <c r="V54" i="5"/>
  <c r="U54" i="5"/>
  <c r="AD54" i="5"/>
  <c r="AF54" i="5" s="1"/>
  <c r="AC54" i="5"/>
  <c r="X54" i="5"/>
  <c r="W54" i="5"/>
  <c r="C54" i="5"/>
  <c r="K66" i="5"/>
  <c r="AB66" i="5"/>
  <c r="U66" i="5"/>
  <c r="T66" i="5"/>
  <c r="AA66" i="5"/>
  <c r="Z66" i="5"/>
  <c r="AE66" i="5" s="1"/>
  <c r="X66" i="5"/>
  <c r="W66" i="5"/>
  <c r="V66" i="5"/>
  <c r="C66" i="5"/>
  <c r="AD66" i="5"/>
  <c r="AF66" i="5" s="1"/>
  <c r="F78" i="5"/>
  <c r="AB78" i="5"/>
  <c r="AA78" i="5"/>
  <c r="X78" i="5"/>
  <c r="V78" i="5"/>
  <c r="Z78" i="5"/>
  <c r="AE78" i="5" s="1"/>
  <c r="Y78" i="5"/>
  <c r="T78" i="5"/>
  <c r="W78" i="5"/>
  <c r="U78" i="5"/>
  <c r="C78" i="5"/>
  <c r="P90" i="5"/>
  <c r="AB90" i="5"/>
  <c r="AA90" i="5"/>
  <c r="Z90" i="5"/>
  <c r="AE90" i="5" s="1"/>
  <c r="X90" i="5"/>
  <c r="V90" i="5"/>
  <c r="AD90" i="5"/>
  <c r="AF90" i="5" s="1"/>
  <c r="AC90" i="5"/>
  <c r="U90" i="5"/>
  <c r="Y90" i="5"/>
  <c r="C90" i="5"/>
  <c r="W90" i="5"/>
  <c r="T90" i="5"/>
  <c r="AB102" i="5"/>
  <c r="AA102" i="5"/>
  <c r="Z102" i="5"/>
  <c r="AE102" i="5" s="1"/>
  <c r="X102" i="5"/>
  <c r="V102" i="5"/>
  <c r="U102" i="5"/>
  <c r="W102" i="5"/>
  <c r="T102" i="5"/>
  <c r="AC102" i="5"/>
  <c r="AD102" i="5"/>
  <c r="AF102" i="5" s="1"/>
  <c r="C102" i="5"/>
  <c r="Y102" i="5"/>
  <c r="AA114" i="5"/>
  <c r="U114" i="5"/>
  <c r="T114" i="5"/>
  <c r="AD114" i="5"/>
  <c r="AF114" i="5" s="1"/>
  <c r="AB114" i="5"/>
  <c r="Z114" i="5"/>
  <c r="AE114" i="5" s="1"/>
  <c r="X114" i="5"/>
  <c r="Y114" i="5"/>
  <c r="W114" i="5"/>
  <c r="C114" i="5"/>
  <c r="AC114" i="5"/>
  <c r="V114" i="5"/>
  <c r="AA126" i="5"/>
  <c r="Z126" i="5"/>
  <c r="AE126" i="5" s="1"/>
  <c r="W126" i="5"/>
  <c r="V126" i="5"/>
  <c r="U126" i="5"/>
  <c r="AD126" i="5"/>
  <c r="AF126" i="5" s="1"/>
  <c r="AB126" i="5"/>
  <c r="X126" i="5"/>
  <c r="T126" i="5"/>
  <c r="Y126" i="5"/>
  <c r="C126" i="5"/>
  <c r="N138" i="5"/>
  <c r="AA138" i="5"/>
  <c r="Z138" i="5"/>
  <c r="AE138" i="5" s="1"/>
  <c r="U138" i="5"/>
  <c r="T138" i="5"/>
  <c r="Y138" i="5"/>
  <c r="X138" i="5"/>
  <c r="W138" i="5"/>
  <c r="AD138" i="5"/>
  <c r="AF138" i="5" s="1"/>
  <c r="V138" i="5"/>
  <c r="AB138" i="5"/>
  <c r="C138" i="5"/>
  <c r="AA150" i="5"/>
  <c r="Z150" i="5"/>
  <c r="AE150" i="5" s="1"/>
  <c r="Y150" i="5"/>
  <c r="U150" i="5"/>
  <c r="T150" i="5"/>
  <c r="AC150" i="5"/>
  <c r="X150" i="5"/>
  <c r="W150" i="5"/>
  <c r="AB150" i="5"/>
  <c r="V150" i="5"/>
  <c r="Q150" i="5"/>
  <c r="AD150" i="5"/>
  <c r="AF150" i="5" s="1"/>
  <c r="C150" i="5"/>
  <c r="AA162" i="5"/>
  <c r="Z162" i="5"/>
  <c r="AE162" i="5" s="1"/>
  <c r="Y162" i="5"/>
  <c r="U162" i="5"/>
  <c r="T162" i="5"/>
  <c r="AD162" i="5"/>
  <c r="AF162" i="5" s="1"/>
  <c r="AC162" i="5"/>
  <c r="AB162" i="5"/>
  <c r="W162" i="5"/>
  <c r="X162" i="5"/>
  <c r="V162" i="5"/>
  <c r="C162" i="5"/>
  <c r="AA174" i="5"/>
  <c r="Y174" i="5"/>
  <c r="T174" i="5"/>
  <c r="X174" i="5"/>
  <c r="W174" i="5"/>
  <c r="V174" i="5"/>
  <c r="AD174" i="5"/>
  <c r="AF174" i="5" s="1"/>
  <c r="AC174" i="5"/>
  <c r="AB174" i="5"/>
  <c r="U174" i="5"/>
  <c r="Z174" i="5"/>
  <c r="AE174" i="5" s="1"/>
  <c r="C174" i="5"/>
  <c r="AA186" i="5"/>
  <c r="Z186" i="5"/>
  <c r="AE186" i="5" s="1"/>
  <c r="Y186" i="5"/>
  <c r="X186" i="5"/>
  <c r="T186" i="5"/>
  <c r="AD186" i="5"/>
  <c r="AF186" i="5" s="1"/>
  <c r="AC186" i="5"/>
  <c r="AB186" i="5"/>
  <c r="W186" i="5"/>
  <c r="U186" i="5"/>
  <c r="V186" i="5"/>
  <c r="C186" i="5"/>
  <c r="AA198" i="5"/>
  <c r="Z198" i="5"/>
  <c r="AE198" i="5" s="1"/>
  <c r="Y198" i="5"/>
  <c r="X198" i="5"/>
  <c r="U198" i="5"/>
  <c r="T198" i="5"/>
  <c r="AC198" i="5"/>
  <c r="AB198" i="5"/>
  <c r="W198" i="5"/>
  <c r="V198" i="5"/>
  <c r="C198" i="5"/>
  <c r="AA210" i="5"/>
  <c r="Z210" i="5"/>
  <c r="AE210" i="5" s="1"/>
  <c r="Y210" i="5"/>
  <c r="X210" i="5"/>
  <c r="U210" i="5"/>
  <c r="T210" i="5"/>
  <c r="AD210" i="5"/>
  <c r="AF210" i="5" s="1"/>
  <c r="AC210" i="5"/>
  <c r="AB210" i="5"/>
  <c r="V210" i="5"/>
  <c r="W210" i="5"/>
  <c r="C210" i="5"/>
  <c r="AA222" i="5"/>
  <c r="Z222" i="5"/>
  <c r="AE222" i="5" s="1"/>
  <c r="Y222" i="5"/>
  <c r="X222" i="5"/>
  <c r="U222" i="5"/>
  <c r="T222" i="5"/>
  <c r="AD222" i="5"/>
  <c r="AF222" i="5" s="1"/>
  <c r="AC222" i="5"/>
  <c r="AB222" i="5"/>
  <c r="W222" i="5"/>
  <c r="V222" i="5"/>
  <c r="C222" i="5"/>
  <c r="O222" i="5"/>
  <c r="M3" i="5"/>
  <c r="M5" i="5"/>
  <c r="G12" i="5"/>
  <c r="I16" i="5"/>
  <c r="I18" i="5"/>
  <c r="N19" i="5"/>
  <c r="P21" i="5"/>
  <c r="Q26" i="5"/>
  <c r="E28" i="5"/>
  <c r="F30" i="5"/>
  <c r="O33" i="5"/>
  <c r="Q38" i="5"/>
  <c r="O40" i="5"/>
  <c r="S42" i="5"/>
  <c r="M45" i="5"/>
  <c r="H51" i="5"/>
  <c r="E54" i="5"/>
  <c r="K60" i="5"/>
  <c r="F69" i="5"/>
  <c r="O72" i="5"/>
  <c r="D78" i="5"/>
  <c r="F91" i="5"/>
  <c r="O99" i="5"/>
  <c r="L123" i="5"/>
  <c r="K141" i="5"/>
  <c r="G171" i="5"/>
  <c r="C49" i="5"/>
  <c r="C97" i="5"/>
  <c r="C145" i="5"/>
  <c r="C193" i="5"/>
  <c r="W2" i="5"/>
  <c r="AA6" i="5"/>
  <c r="X15" i="5"/>
  <c r="Z24" i="5"/>
  <c r="AE24" i="5" s="1"/>
  <c r="AC29" i="5"/>
  <c r="X35" i="5"/>
  <c r="W47" i="5"/>
  <c r="T54" i="5"/>
  <c r="AD62" i="5"/>
  <c r="AF62" i="5" s="1"/>
  <c r="X73" i="5"/>
  <c r="Y11" i="5"/>
  <c r="X11" i="5"/>
  <c r="C11" i="5"/>
  <c r="W11" i="5"/>
  <c r="V11" i="5"/>
  <c r="U11" i="5"/>
  <c r="AD11" i="5"/>
  <c r="AF11" i="5" s="1"/>
  <c r="AC11" i="5"/>
  <c r="AB11" i="5"/>
  <c r="U71" i="5"/>
  <c r="AD71" i="5"/>
  <c r="AF71" i="5" s="1"/>
  <c r="AC71" i="5"/>
  <c r="AB71" i="5"/>
  <c r="Y71" i="5"/>
  <c r="X71" i="5"/>
  <c r="T71" i="5"/>
  <c r="Z71" i="5"/>
  <c r="AE71" i="5" s="1"/>
  <c r="W71" i="5"/>
  <c r="C71" i="5"/>
  <c r="V71" i="5"/>
  <c r="T119" i="5"/>
  <c r="AD119" i="5"/>
  <c r="AF119" i="5" s="1"/>
  <c r="AC119" i="5"/>
  <c r="AA119" i="5"/>
  <c r="Y119" i="5"/>
  <c r="X119" i="5"/>
  <c r="V119" i="5"/>
  <c r="W119" i="5"/>
  <c r="Z119" i="5"/>
  <c r="AE119" i="5" s="1"/>
  <c r="U119" i="5"/>
  <c r="C119" i="5"/>
  <c r="T179" i="5"/>
  <c r="AD179" i="5"/>
  <c r="AF179" i="5" s="1"/>
  <c r="AC179" i="5"/>
  <c r="Y179" i="5"/>
  <c r="V179" i="5"/>
  <c r="U179" i="5"/>
  <c r="AB179" i="5"/>
  <c r="AA179" i="5"/>
  <c r="Z179" i="5"/>
  <c r="AE179" i="5" s="1"/>
  <c r="X179" i="5"/>
  <c r="W179" i="5"/>
  <c r="C179" i="5"/>
  <c r="Z227" i="5"/>
  <c r="AE227" i="5" s="1"/>
  <c r="Y227" i="5"/>
  <c r="W227" i="5"/>
  <c r="V227" i="5"/>
  <c r="T227" i="5"/>
  <c r="AA227" i="5"/>
  <c r="AB227" i="5"/>
  <c r="X227" i="5"/>
  <c r="U227" i="5"/>
  <c r="AD227" i="5"/>
  <c r="AF227" i="5" s="1"/>
  <c r="AC227" i="5"/>
  <c r="C227" i="5"/>
  <c r="V36" i="5"/>
  <c r="U36" i="5"/>
  <c r="T36" i="5"/>
  <c r="C36" i="5"/>
  <c r="AD36" i="5"/>
  <c r="AF36" i="5" s="1"/>
  <c r="AC36" i="5"/>
  <c r="AA36" i="5"/>
  <c r="Z36" i="5"/>
  <c r="AE36" i="5" s="1"/>
  <c r="Y36" i="5"/>
  <c r="X36" i="5"/>
  <c r="F96" i="5"/>
  <c r="V96" i="5"/>
  <c r="U96" i="5"/>
  <c r="T96" i="5"/>
  <c r="AD96" i="5"/>
  <c r="AF96" i="5" s="1"/>
  <c r="AB96" i="5"/>
  <c r="AA96" i="5"/>
  <c r="Y96" i="5"/>
  <c r="AC96" i="5"/>
  <c r="Z96" i="5"/>
  <c r="AE96" i="5" s="1"/>
  <c r="X96" i="5"/>
  <c r="C96" i="5"/>
  <c r="W96" i="5"/>
  <c r="N144" i="5"/>
  <c r="U144" i="5"/>
  <c r="T144" i="5"/>
  <c r="AA144" i="5"/>
  <c r="Z144" i="5"/>
  <c r="AE144" i="5" s="1"/>
  <c r="AC144" i="5"/>
  <c r="AB144" i="5"/>
  <c r="X144" i="5"/>
  <c r="AD144" i="5"/>
  <c r="AF144" i="5" s="1"/>
  <c r="V144" i="5"/>
  <c r="C144" i="5"/>
  <c r="U216" i="5"/>
  <c r="T216" i="5"/>
  <c r="AD216" i="5"/>
  <c r="AF216" i="5" s="1"/>
  <c r="AA216" i="5"/>
  <c r="Z216" i="5"/>
  <c r="AE216" i="5" s="1"/>
  <c r="Y216" i="5"/>
  <c r="X216" i="5"/>
  <c r="W216" i="5"/>
  <c r="V216" i="5"/>
  <c r="AC216" i="5"/>
  <c r="AB216" i="5"/>
  <c r="C216" i="5"/>
  <c r="S216" i="5"/>
  <c r="E47" i="5"/>
  <c r="D71" i="5"/>
  <c r="Q41" i="5"/>
  <c r="AA41" i="5"/>
  <c r="Z41" i="5"/>
  <c r="AE41" i="5" s="1"/>
  <c r="Y41" i="5"/>
  <c r="AC41" i="5"/>
  <c r="AB41" i="5"/>
  <c r="X41" i="5"/>
  <c r="W41" i="5"/>
  <c r="V41" i="5"/>
  <c r="T41" i="5"/>
  <c r="C41" i="5"/>
  <c r="AA77" i="5"/>
  <c r="Z77" i="5"/>
  <c r="AE77" i="5" s="1"/>
  <c r="U77" i="5"/>
  <c r="AD77" i="5"/>
  <c r="AF77" i="5" s="1"/>
  <c r="AB77" i="5"/>
  <c r="Y77" i="5"/>
  <c r="X77" i="5"/>
  <c r="W77" i="5"/>
  <c r="AC77" i="5"/>
  <c r="V77" i="5"/>
  <c r="T77" i="5"/>
  <c r="C77" i="5"/>
  <c r="Z125" i="5"/>
  <c r="AE125" i="5" s="1"/>
  <c r="Y125" i="5"/>
  <c r="T125" i="5"/>
  <c r="AD125" i="5"/>
  <c r="AF125" i="5" s="1"/>
  <c r="AB125" i="5"/>
  <c r="AA125" i="5"/>
  <c r="W125" i="5"/>
  <c r="V125" i="5"/>
  <c r="AC125" i="5"/>
  <c r="X125" i="5"/>
  <c r="U125" i="5"/>
  <c r="C125" i="5"/>
  <c r="F173" i="5"/>
  <c r="Z173" i="5"/>
  <c r="AE173" i="5" s="1"/>
  <c r="U173" i="5"/>
  <c r="T173" i="5"/>
  <c r="AB173" i="5"/>
  <c r="AA173" i="5"/>
  <c r="Y173" i="5"/>
  <c r="X173" i="5"/>
  <c r="AD173" i="5"/>
  <c r="AF173" i="5" s="1"/>
  <c r="W173" i="5"/>
  <c r="C173" i="5"/>
  <c r="AC173" i="5"/>
  <c r="Z221" i="5"/>
  <c r="AE221" i="5" s="1"/>
  <c r="Y221" i="5"/>
  <c r="X221" i="5"/>
  <c r="W221" i="5"/>
  <c r="T221" i="5"/>
  <c r="AD221" i="5"/>
  <c r="AF221" i="5" s="1"/>
  <c r="AB221" i="5"/>
  <c r="AA221" i="5"/>
  <c r="V221" i="5"/>
  <c r="AC221" i="5"/>
  <c r="U221" i="5"/>
  <c r="C221" i="5"/>
  <c r="N77" i="5"/>
  <c r="H168" i="5"/>
  <c r="M7" i="5"/>
  <c r="U7" i="5"/>
  <c r="T7" i="5"/>
  <c r="AD7" i="5"/>
  <c r="AF7" i="5" s="1"/>
  <c r="AC7" i="5"/>
  <c r="AA7" i="5"/>
  <c r="Z7" i="5"/>
  <c r="AE7" i="5" s="1"/>
  <c r="Y7" i="5"/>
  <c r="X7" i="5"/>
  <c r="M19" i="5"/>
  <c r="U19" i="5"/>
  <c r="T19" i="5"/>
  <c r="AD19" i="5"/>
  <c r="AF19" i="5" s="1"/>
  <c r="AC19" i="5"/>
  <c r="AA19" i="5"/>
  <c r="Z19" i="5"/>
  <c r="AE19" i="5" s="1"/>
  <c r="Y19" i="5"/>
  <c r="X19" i="5"/>
  <c r="M31" i="5"/>
  <c r="AC31" i="5"/>
  <c r="AA31" i="5"/>
  <c r="Z31" i="5"/>
  <c r="AE31" i="5" s="1"/>
  <c r="Y31" i="5"/>
  <c r="X31" i="5"/>
  <c r="W31" i="5"/>
  <c r="V31" i="5"/>
  <c r="T31" i="5"/>
  <c r="N43" i="5"/>
  <c r="AC43" i="5"/>
  <c r="AB43" i="5"/>
  <c r="AA43" i="5"/>
  <c r="V43" i="5"/>
  <c r="U43" i="5"/>
  <c r="T43" i="5"/>
  <c r="AD43" i="5"/>
  <c r="AF43" i="5" s="1"/>
  <c r="Z43" i="5"/>
  <c r="AE43" i="5" s="1"/>
  <c r="Y43" i="5"/>
  <c r="L55" i="5"/>
  <c r="AC55" i="5"/>
  <c r="AB55" i="5"/>
  <c r="AA55" i="5"/>
  <c r="Z55" i="5"/>
  <c r="AE55" i="5" s="1"/>
  <c r="W55" i="5"/>
  <c r="V55" i="5"/>
  <c r="T55" i="5"/>
  <c r="AD55" i="5"/>
  <c r="AF55" i="5" s="1"/>
  <c r="Y55" i="5"/>
  <c r="P67" i="5"/>
  <c r="AC67" i="5"/>
  <c r="W67" i="5"/>
  <c r="V67" i="5"/>
  <c r="U67" i="5"/>
  <c r="T67" i="5"/>
  <c r="AD67" i="5"/>
  <c r="AF67" i="5" s="1"/>
  <c r="AB67" i="5"/>
  <c r="Z67" i="5"/>
  <c r="AE67" i="5" s="1"/>
  <c r="Y67" i="5"/>
  <c r="X67" i="5"/>
  <c r="S79" i="5"/>
  <c r="AC79" i="5"/>
  <c r="AB79" i="5"/>
  <c r="Y79" i="5"/>
  <c r="W79" i="5"/>
  <c r="T79" i="5"/>
  <c r="Z79" i="5"/>
  <c r="AE79" i="5" s="1"/>
  <c r="X79" i="5"/>
  <c r="V79" i="5"/>
  <c r="U79" i="5"/>
  <c r="AD79" i="5"/>
  <c r="AF79" i="5" s="1"/>
  <c r="AA79" i="5"/>
  <c r="I91" i="5"/>
  <c r="AC91" i="5"/>
  <c r="AB91" i="5"/>
  <c r="AA91" i="5"/>
  <c r="Y91" i="5"/>
  <c r="W91" i="5"/>
  <c r="T91" i="5"/>
  <c r="AD91" i="5"/>
  <c r="AF91" i="5" s="1"/>
  <c r="Z91" i="5"/>
  <c r="AE91" i="5" s="1"/>
  <c r="X91" i="5"/>
  <c r="V91" i="5"/>
  <c r="L103" i="5"/>
  <c r="AC103" i="5"/>
  <c r="AB103" i="5"/>
  <c r="AA103" i="5"/>
  <c r="Y103" i="5"/>
  <c r="W103" i="5"/>
  <c r="V103" i="5"/>
  <c r="T103" i="5"/>
  <c r="Z103" i="5"/>
  <c r="AE103" i="5" s="1"/>
  <c r="X103" i="5"/>
  <c r="AD103" i="5"/>
  <c r="AF103" i="5" s="1"/>
  <c r="K115" i="5"/>
  <c r="AB115" i="5"/>
  <c r="W115" i="5"/>
  <c r="V115" i="5"/>
  <c r="U115" i="5"/>
  <c r="AD115" i="5"/>
  <c r="AF115" i="5" s="1"/>
  <c r="AC115" i="5"/>
  <c r="Z115" i="5"/>
  <c r="AE115" i="5" s="1"/>
  <c r="AA115" i="5"/>
  <c r="Y115" i="5"/>
  <c r="X115" i="5"/>
  <c r="T115" i="5"/>
  <c r="AB127" i="5"/>
  <c r="AA127" i="5"/>
  <c r="Z127" i="5"/>
  <c r="AE127" i="5" s="1"/>
  <c r="Y127" i="5"/>
  <c r="X127" i="5"/>
  <c r="V127" i="5"/>
  <c r="T127" i="5"/>
  <c r="AD127" i="5"/>
  <c r="AF127" i="5" s="1"/>
  <c r="AC127" i="5"/>
  <c r="W127" i="5"/>
  <c r="U127" i="5"/>
  <c r="AB139" i="5"/>
  <c r="AA139" i="5"/>
  <c r="V139" i="5"/>
  <c r="U139" i="5"/>
  <c r="AD139" i="5"/>
  <c r="AF139" i="5" s="1"/>
  <c r="Z139" i="5"/>
  <c r="AE139" i="5" s="1"/>
  <c r="X139" i="5"/>
  <c r="W139" i="5"/>
  <c r="Y139" i="5"/>
  <c r="T139" i="5"/>
  <c r="AC139" i="5"/>
  <c r="AB151" i="5"/>
  <c r="AA151" i="5"/>
  <c r="Z151" i="5"/>
  <c r="AE151" i="5" s="1"/>
  <c r="V151" i="5"/>
  <c r="U151" i="5"/>
  <c r="X151" i="5"/>
  <c r="W151" i="5"/>
  <c r="T151" i="5"/>
  <c r="AD151" i="5"/>
  <c r="AF151" i="5" s="1"/>
  <c r="Y151" i="5"/>
  <c r="AC151" i="5"/>
  <c r="AB163" i="5"/>
  <c r="AA163" i="5"/>
  <c r="Z163" i="5"/>
  <c r="AE163" i="5" s="1"/>
  <c r="V163" i="5"/>
  <c r="U163" i="5"/>
  <c r="T163" i="5"/>
  <c r="AD163" i="5"/>
  <c r="AF163" i="5" s="1"/>
  <c r="AC163" i="5"/>
  <c r="X163" i="5"/>
  <c r="Y163" i="5"/>
  <c r="W163" i="5"/>
  <c r="AB175" i="5"/>
  <c r="Z175" i="5"/>
  <c r="AE175" i="5" s="1"/>
  <c r="U175" i="5"/>
  <c r="AD175" i="5"/>
  <c r="AF175" i="5" s="1"/>
  <c r="AC175" i="5"/>
  <c r="AA175" i="5"/>
  <c r="V175" i="5"/>
  <c r="T175" i="5"/>
  <c r="Y175" i="5"/>
  <c r="X175" i="5"/>
  <c r="W175" i="5"/>
  <c r="AB187" i="5"/>
  <c r="AA187" i="5"/>
  <c r="Z187" i="5"/>
  <c r="AE187" i="5" s="1"/>
  <c r="Y187" i="5"/>
  <c r="U187" i="5"/>
  <c r="AD187" i="5"/>
  <c r="AF187" i="5" s="1"/>
  <c r="AC187" i="5"/>
  <c r="X187" i="5"/>
  <c r="W187" i="5"/>
  <c r="T187" i="5"/>
  <c r="V187" i="5"/>
  <c r="AB199" i="5"/>
  <c r="AA199" i="5"/>
  <c r="Z199" i="5"/>
  <c r="AE199" i="5" s="1"/>
  <c r="Y199" i="5"/>
  <c r="V199" i="5"/>
  <c r="U199" i="5"/>
  <c r="AD199" i="5"/>
  <c r="AF199" i="5" s="1"/>
  <c r="AC199" i="5"/>
  <c r="X199" i="5"/>
  <c r="T199" i="5"/>
  <c r="W199" i="5"/>
  <c r="I211" i="5"/>
  <c r="AB211" i="5"/>
  <c r="AA211" i="5"/>
  <c r="Z211" i="5"/>
  <c r="AE211" i="5" s="1"/>
  <c r="Y211" i="5"/>
  <c r="V211" i="5"/>
  <c r="U211" i="5"/>
  <c r="T211" i="5"/>
  <c r="W211" i="5"/>
  <c r="AD211" i="5"/>
  <c r="AF211" i="5" s="1"/>
  <c r="X211" i="5"/>
  <c r="AB223" i="5"/>
  <c r="AA223" i="5"/>
  <c r="Z223" i="5"/>
  <c r="AE223" i="5" s="1"/>
  <c r="Y223" i="5"/>
  <c r="V223" i="5"/>
  <c r="U223" i="5"/>
  <c r="T223" i="5"/>
  <c r="AD223" i="5"/>
  <c r="AF223" i="5" s="1"/>
  <c r="AC223" i="5"/>
  <c r="X223" i="5"/>
  <c r="W223" i="5"/>
  <c r="E2" i="5"/>
  <c r="O3" i="5"/>
  <c r="N5" i="5"/>
  <c r="F7" i="5"/>
  <c r="M9" i="5"/>
  <c r="I12" i="5"/>
  <c r="E14" i="5"/>
  <c r="K16" i="5"/>
  <c r="O19" i="5"/>
  <c r="M24" i="5"/>
  <c r="S26" i="5"/>
  <c r="F28" i="5"/>
  <c r="G30" i="5"/>
  <c r="N31" i="5"/>
  <c r="P33" i="5"/>
  <c r="S38" i="5"/>
  <c r="Q40" i="5"/>
  <c r="E43" i="5"/>
  <c r="O45" i="5"/>
  <c r="M48" i="5"/>
  <c r="K51" i="5"/>
  <c r="F54" i="5"/>
  <c r="S55" i="5"/>
  <c r="N60" i="5"/>
  <c r="L66" i="5"/>
  <c r="H69" i="5"/>
  <c r="S73" i="5"/>
  <c r="H78" i="5"/>
  <c r="I84" i="5"/>
  <c r="H91" i="5"/>
  <c r="L100" i="5"/>
  <c r="K108" i="5"/>
  <c r="N123" i="5"/>
  <c r="O193" i="5"/>
  <c r="C2" i="5"/>
  <c r="C50" i="5"/>
  <c r="C98" i="5"/>
  <c r="C146" i="5"/>
  <c r="C194" i="5"/>
  <c r="AC2" i="5"/>
  <c r="V7" i="5"/>
  <c r="Z11" i="5"/>
  <c r="AE11" i="5" s="1"/>
  <c r="AD15" i="5"/>
  <c r="AF15" i="5" s="1"/>
  <c r="V25" i="5"/>
  <c r="X30" i="5"/>
  <c r="AD35" i="5"/>
  <c r="AF35" i="5" s="1"/>
  <c r="AD41" i="5"/>
  <c r="AF41" i="5" s="1"/>
  <c r="U55" i="5"/>
  <c r="U64" i="5"/>
  <c r="AC74" i="5"/>
  <c r="AB119" i="5"/>
  <c r="AC156" i="5"/>
  <c r="Q17" i="5"/>
  <c r="AD17" i="5"/>
  <c r="AF17" i="5" s="1"/>
  <c r="AC17" i="5"/>
  <c r="AB17" i="5"/>
  <c r="AA17" i="5"/>
  <c r="Y17" i="5"/>
  <c r="X17" i="5"/>
  <c r="C17" i="5"/>
  <c r="W17" i="5"/>
  <c r="V17" i="5"/>
  <c r="AA65" i="5"/>
  <c r="AD65" i="5"/>
  <c r="AF65" i="5" s="1"/>
  <c r="AC65" i="5"/>
  <c r="Y65" i="5"/>
  <c r="X65" i="5"/>
  <c r="AB65" i="5"/>
  <c r="Z65" i="5"/>
  <c r="AE65" i="5" s="1"/>
  <c r="V65" i="5"/>
  <c r="U65" i="5"/>
  <c r="C65" i="5"/>
  <c r="T65" i="5"/>
  <c r="F113" i="5"/>
  <c r="Z113" i="5"/>
  <c r="AE113" i="5" s="1"/>
  <c r="AD113" i="5"/>
  <c r="AF113" i="5" s="1"/>
  <c r="AB113" i="5"/>
  <c r="Y113" i="5"/>
  <c r="X113" i="5"/>
  <c r="V113" i="5"/>
  <c r="U113" i="5"/>
  <c r="T113" i="5"/>
  <c r="AA113" i="5"/>
  <c r="C113" i="5"/>
  <c r="Z161" i="5"/>
  <c r="AE161" i="5" s="1"/>
  <c r="Y161" i="5"/>
  <c r="X161" i="5"/>
  <c r="T161" i="5"/>
  <c r="AD161" i="5"/>
  <c r="AF161" i="5" s="1"/>
  <c r="AC161" i="5"/>
  <c r="AA161" i="5"/>
  <c r="W161" i="5"/>
  <c r="V161" i="5"/>
  <c r="AB161" i="5"/>
  <c r="U161" i="5"/>
  <c r="C161" i="5"/>
  <c r="Z197" i="5"/>
  <c r="AE197" i="5" s="1"/>
  <c r="Y197" i="5"/>
  <c r="X197" i="5"/>
  <c r="W197" i="5"/>
  <c r="T197" i="5"/>
  <c r="AB197" i="5"/>
  <c r="AA197" i="5"/>
  <c r="V197" i="5"/>
  <c r="AC197" i="5"/>
  <c r="U197" i="5"/>
  <c r="AD197" i="5"/>
  <c r="AF197" i="5" s="1"/>
  <c r="C197" i="5"/>
  <c r="K5" i="5"/>
  <c r="F12" i="5"/>
  <c r="I24" i="5"/>
  <c r="G36" i="5"/>
  <c r="Q37" i="5"/>
  <c r="I48" i="5"/>
  <c r="H60" i="5"/>
  <c r="M65" i="5"/>
  <c r="L72" i="5"/>
  <c r="O120" i="5"/>
  <c r="AD14" i="5"/>
  <c r="AF14" i="5" s="1"/>
  <c r="AD23" i="5"/>
  <c r="AF23" i="5" s="1"/>
  <c r="Q8" i="5"/>
  <c r="V8" i="5"/>
  <c r="U8" i="5"/>
  <c r="T8" i="5"/>
  <c r="AD8" i="5"/>
  <c r="AF8" i="5" s="1"/>
  <c r="C8" i="5"/>
  <c r="AB8" i="5"/>
  <c r="AA8" i="5"/>
  <c r="Z8" i="5"/>
  <c r="AE8" i="5" s="1"/>
  <c r="Y8" i="5"/>
  <c r="K20" i="5"/>
  <c r="V20" i="5"/>
  <c r="U20" i="5"/>
  <c r="T20" i="5"/>
  <c r="AD20" i="5"/>
  <c r="AF20" i="5" s="1"/>
  <c r="C20" i="5"/>
  <c r="AB20" i="5"/>
  <c r="AA20" i="5"/>
  <c r="Z20" i="5"/>
  <c r="AE20" i="5" s="1"/>
  <c r="Y20" i="5"/>
  <c r="AD32" i="5"/>
  <c r="AF32" i="5" s="1"/>
  <c r="AC32" i="5"/>
  <c r="AB32" i="5"/>
  <c r="AA32" i="5"/>
  <c r="Z32" i="5"/>
  <c r="AE32" i="5" s="1"/>
  <c r="Y32" i="5"/>
  <c r="C32" i="5"/>
  <c r="W32" i="5"/>
  <c r="V32" i="5"/>
  <c r="U32" i="5"/>
  <c r="T32" i="5"/>
  <c r="S44" i="5"/>
  <c r="AD44" i="5"/>
  <c r="AF44" i="5" s="1"/>
  <c r="AC44" i="5"/>
  <c r="AB44" i="5"/>
  <c r="Z44" i="5"/>
  <c r="AE44" i="5" s="1"/>
  <c r="Y44" i="5"/>
  <c r="X44" i="5"/>
  <c r="W44" i="5"/>
  <c r="V44" i="5"/>
  <c r="C44" i="5"/>
  <c r="T44" i="5"/>
  <c r="E56" i="5"/>
  <c r="AD56" i="5"/>
  <c r="AF56" i="5" s="1"/>
  <c r="AC56" i="5"/>
  <c r="AB56" i="5"/>
  <c r="AA56" i="5"/>
  <c r="X56" i="5"/>
  <c r="W56" i="5"/>
  <c r="Z56" i="5"/>
  <c r="AE56" i="5" s="1"/>
  <c r="Y56" i="5"/>
  <c r="C56" i="5"/>
  <c r="U56" i="5"/>
  <c r="T56" i="5"/>
  <c r="AD68" i="5"/>
  <c r="AF68" i="5" s="1"/>
  <c r="Y68" i="5"/>
  <c r="X68" i="5"/>
  <c r="W68" i="5"/>
  <c r="V68" i="5"/>
  <c r="AB68" i="5"/>
  <c r="AA68" i="5"/>
  <c r="Z68" i="5"/>
  <c r="AE68" i="5" s="1"/>
  <c r="U68" i="5"/>
  <c r="T68" i="5"/>
  <c r="C68" i="5"/>
  <c r="AD80" i="5"/>
  <c r="AF80" i="5" s="1"/>
  <c r="AC80" i="5"/>
  <c r="Z80" i="5"/>
  <c r="AE80" i="5" s="1"/>
  <c r="X80" i="5"/>
  <c r="U80" i="5"/>
  <c r="Y80" i="5"/>
  <c r="W80" i="5"/>
  <c r="C80" i="5"/>
  <c r="AA80" i="5"/>
  <c r="V80" i="5"/>
  <c r="T80" i="5"/>
  <c r="AD92" i="5"/>
  <c r="AF92" i="5" s="1"/>
  <c r="AC92" i="5"/>
  <c r="AB92" i="5"/>
  <c r="Z92" i="5"/>
  <c r="AE92" i="5" s="1"/>
  <c r="X92" i="5"/>
  <c r="U92" i="5"/>
  <c r="T92" i="5"/>
  <c r="W92" i="5"/>
  <c r="AA92" i="5"/>
  <c r="Y92" i="5"/>
  <c r="V92" i="5"/>
  <c r="C92" i="5"/>
  <c r="AD104" i="5"/>
  <c r="AF104" i="5" s="1"/>
  <c r="AC104" i="5"/>
  <c r="AB104" i="5"/>
  <c r="Z104" i="5"/>
  <c r="AE104" i="5" s="1"/>
  <c r="X104" i="5"/>
  <c r="W104" i="5"/>
  <c r="U104" i="5"/>
  <c r="AA104" i="5"/>
  <c r="Y104" i="5"/>
  <c r="V104" i="5"/>
  <c r="T104" i="5"/>
  <c r="C104" i="5"/>
  <c r="AC116" i="5"/>
  <c r="Y116" i="5"/>
  <c r="X116" i="5"/>
  <c r="W116" i="5"/>
  <c r="U116" i="5"/>
  <c r="AB116" i="5"/>
  <c r="T116" i="5"/>
  <c r="Z116" i="5"/>
  <c r="AE116" i="5" s="1"/>
  <c r="AD116" i="5"/>
  <c r="AF116" i="5" s="1"/>
  <c r="C116" i="5"/>
  <c r="V116" i="5"/>
  <c r="L128" i="5"/>
  <c r="AC128" i="5"/>
  <c r="AB128" i="5"/>
  <c r="AD128" i="5"/>
  <c r="AF128" i="5" s="1"/>
  <c r="AA128" i="5"/>
  <c r="Y128" i="5"/>
  <c r="W128" i="5"/>
  <c r="V128" i="5"/>
  <c r="T128" i="5"/>
  <c r="X128" i="5"/>
  <c r="C128" i="5"/>
  <c r="Z128" i="5"/>
  <c r="AE128" i="5" s="1"/>
  <c r="AC140" i="5"/>
  <c r="AB140" i="5"/>
  <c r="AA140" i="5"/>
  <c r="W140" i="5"/>
  <c r="V140" i="5"/>
  <c r="U140" i="5"/>
  <c r="T140" i="5"/>
  <c r="Z140" i="5"/>
  <c r="AE140" i="5" s="1"/>
  <c r="AD140" i="5"/>
  <c r="AF140" i="5" s="1"/>
  <c r="Y140" i="5"/>
  <c r="X140" i="5"/>
  <c r="C140" i="5"/>
  <c r="AC152" i="5"/>
  <c r="AB152" i="5"/>
  <c r="AA152" i="5"/>
  <c r="W152" i="5"/>
  <c r="V152" i="5"/>
  <c r="T152" i="5"/>
  <c r="AD152" i="5"/>
  <c r="AF152" i="5" s="1"/>
  <c r="Y152" i="5"/>
  <c r="X152" i="5"/>
  <c r="Z152" i="5"/>
  <c r="AE152" i="5" s="1"/>
  <c r="U152" i="5"/>
  <c r="C152" i="5"/>
  <c r="AC164" i="5"/>
  <c r="AB164" i="5"/>
  <c r="AA164" i="5"/>
  <c r="W164" i="5"/>
  <c r="V164" i="5"/>
  <c r="U164" i="5"/>
  <c r="T164" i="5"/>
  <c r="X164" i="5"/>
  <c r="AD164" i="5"/>
  <c r="AF164" i="5" s="1"/>
  <c r="Z164" i="5"/>
  <c r="AE164" i="5" s="1"/>
  <c r="C164" i="5"/>
  <c r="AC176" i="5"/>
  <c r="AA176" i="5"/>
  <c r="Z176" i="5"/>
  <c r="AE176" i="5" s="1"/>
  <c r="V176" i="5"/>
  <c r="AB176" i="5"/>
  <c r="Y176" i="5"/>
  <c r="X176" i="5"/>
  <c r="W176" i="5"/>
  <c r="T176" i="5"/>
  <c r="AD176" i="5"/>
  <c r="AF176" i="5" s="1"/>
  <c r="U176" i="5"/>
  <c r="C176" i="5"/>
  <c r="AC188" i="5"/>
  <c r="AB188" i="5"/>
  <c r="AA188" i="5"/>
  <c r="Z188" i="5"/>
  <c r="AE188" i="5" s="1"/>
  <c r="V188" i="5"/>
  <c r="AD188" i="5"/>
  <c r="AF188" i="5" s="1"/>
  <c r="Y188" i="5"/>
  <c r="X188" i="5"/>
  <c r="W188" i="5"/>
  <c r="U188" i="5"/>
  <c r="T188" i="5"/>
  <c r="C188" i="5"/>
  <c r="AC200" i="5"/>
  <c r="AB200" i="5"/>
  <c r="AA200" i="5"/>
  <c r="Z200" i="5"/>
  <c r="AE200" i="5" s="1"/>
  <c r="W200" i="5"/>
  <c r="V200" i="5"/>
  <c r="AD200" i="5"/>
  <c r="AF200" i="5" s="1"/>
  <c r="Y200" i="5"/>
  <c r="X200" i="5"/>
  <c r="U200" i="5"/>
  <c r="T200" i="5"/>
  <c r="C200" i="5"/>
  <c r="AC212" i="5"/>
  <c r="AB212" i="5"/>
  <c r="AA212" i="5"/>
  <c r="Z212" i="5"/>
  <c r="AE212" i="5" s="1"/>
  <c r="W212" i="5"/>
  <c r="V212" i="5"/>
  <c r="U212" i="5"/>
  <c r="Y212" i="5"/>
  <c r="X212" i="5"/>
  <c r="T212" i="5"/>
  <c r="AD212" i="5"/>
  <c r="AF212" i="5" s="1"/>
  <c r="C212" i="5"/>
  <c r="W224" i="5"/>
  <c r="AD224" i="5"/>
  <c r="AF224" i="5" s="1"/>
  <c r="AC224" i="5"/>
  <c r="AB224" i="5"/>
  <c r="AA224" i="5"/>
  <c r="X224" i="5"/>
  <c r="V224" i="5"/>
  <c r="U224" i="5"/>
  <c r="Y224" i="5"/>
  <c r="T224" i="5"/>
  <c r="Z224" i="5"/>
  <c r="AE224" i="5" s="1"/>
  <c r="C224" i="5"/>
  <c r="G2" i="5"/>
  <c r="P3" i="5"/>
  <c r="I7" i="5"/>
  <c r="J12" i="5"/>
  <c r="D15" i="5"/>
  <c r="O16" i="5"/>
  <c r="M18" i="5"/>
  <c r="Q19" i="5"/>
  <c r="E22" i="5"/>
  <c r="O24" i="5"/>
  <c r="D27" i="5"/>
  <c r="I28" i="5"/>
  <c r="I30" i="5"/>
  <c r="O31" i="5"/>
  <c r="M36" i="5"/>
  <c r="D39" i="5"/>
  <c r="F43" i="5"/>
  <c r="O48" i="5"/>
  <c r="M51" i="5"/>
  <c r="I54" i="5"/>
  <c r="Q60" i="5"/>
  <c r="M66" i="5"/>
  <c r="I74" i="5"/>
  <c r="K84" i="5"/>
  <c r="O91" i="5"/>
  <c r="L111" i="5"/>
  <c r="R124" i="5"/>
  <c r="M143" i="5"/>
  <c r="C7" i="5"/>
  <c r="C55" i="5"/>
  <c r="C103" i="5"/>
  <c r="C151" i="5"/>
  <c r="C199" i="5"/>
  <c r="AD2" i="5"/>
  <c r="AF2" i="5" s="1"/>
  <c r="W7" i="5"/>
  <c r="AA11" i="5"/>
  <c r="T16" i="5"/>
  <c r="X20" i="5"/>
  <c r="X25" i="5"/>
  <c r="Y30" i="5"/>
  <c r="W36" i="5"/>
  <c r="T42" i="5"/>
  <c r="X55" i="5"/>
  <c r="X64" i="5"/>
  <c r="T75" i="5"/>
  <c r="Y120" i="5"/>
  <c r="AD157" i="5"/>
  <c r="AF157" i="5" s="1"/>
  <c r="U59" i="5"/>
  <c r="T59" i="5"/>
  <c r="AD59" i="5"/>
  <c r="AF59" i="5" s="1"/>
  <c r="AA59" i="5"/>
  <c r="Z59" i="5"/>
  <c r="AE59" i="5" s="1"/>
  <c r="X59" i="5"/>
  <c r="W59" i="5"/>
  <c r="C59" i="5"/>
  <c r="V59" i="5"/>
  <c r="AC59" i="5"/>
  <c r="U107" i="5"/>
  <c r="T107" i="5"/>
  <c r="AC107" i="5"/>
  <c r="AA107" i="5"/>
  <c r="Z107" i="5"/>
  <c r="AE107" i="5" s="1"/>
  <c r="X107" i="5"/>
  <c r="Y107" i="5"/>
  <c r="W107" i="5"/>
  <c r="V107" i="5"/>
  <c r="AD107" i="5"/>
  <c r="AF107" i="5" s="1"/>
  <c r="C107" i="5"/>
  <c r="AB107" i="5"/>
  <c r="T167" i="5"/>
  <c r="AD167" i="5"/>
  <c r="AF167" i="5" s="1"/>
  <c r="Z167" i="5"/>
  <c r="AE167" i="5" s="1"/>
  <c r="Y167" i="5"/>
  <c r="X167" i="5"/>
  <c r="W167" i="5"/>
  <c r="AC167" i="5"/>
  <c r="AA167" i="5"/>
  <c r="AB167" i="5"/>
  <c r="V167" i="5"/>
  <c r="C167" i="5"/>
  <c r="U167" i="5"/>
  <c r="T215" i="5"/>
  <c r="AD215" i="5"/>
  <c r="AF215" i="5" s="1"/>
  <c r="AC215" i="5"/>
  <c r="Z215" i="5"/>
  <c r="AE215" i="5" s="1"/>
  <c r="Y215" i="5"/>
  <c r="X215" i="5"/>
  <c r="V215" i="5"/>
  <c r="U215" i="5"/>
  <c r="AB215" i="5"/>
  <c r="C215" i="5"/>
  <c r="AA215" i="5"/>
  <c r="W215" i="5"/>
  <c r="P48" i="5"/>
  <c r="V48" i="5"/>
  <c r="U48" i="5"/>
  <c r="T48" i="5"/>
  <c r="C48" i="5"/>
  <c r="AD48" i="5"/>
  <c r="AF48" i="5" s="1"/>
  <c r="AC48" i="5"/>
  <c r="AA48" i="5"/>
  <c r="Z48" i="5"/>
  <c r="AE48" i="5" s="1"/>
  <c r="Y48" i="5"/>
  <c r="X48" i="5"/>
  <c r="S108" i="5"/>
  <c r="V108" i="5"/>
  <c r="U108" i="5"/>
  <c r="T108" i="5"/>
  <c r="AD108" i="5"/>
  <c r="AF108" i="5" s="1"/>
  <c r="AB108" i="5"/>
  <c r="AA108" i="5"/>
  <c r="Y108" i="5"/>
  <c r="AC108" i="5"/>
  <c r="Z108" i="5"/>
  <c r="AE108" i="5" s="1"/>
  <c r="C108" i="5"/>
  <c r="X108" i="5"/>
  <c r="W108" i="5"/>
  <c r="D180" i="5"/>
  <c r="U180" i="5"/>
  <c r="AD180" i="5"/>
  <c r="AF180" i="5" s="1"/>
  <c r="Z180" i="5"/>
  <c r="AE180" i="5" s="1"/>
  <c r="AB180" i="5"/>
  <c r="AA180" i="5"/>
  <c r="Y180" i="5"/>
  <c r="T180" i="5"/>
  <c r="V180" i="5"/>
  <c r="AC180" i="5"/>
  <c r="X180" i="5"/>
  <c r="C180" i="5"/>
  <c r="P180" i="5"/>
  <c r="G180" i="5"/>
  <c r="W180" i="5"/>
  <c r="S5" i="5"/>
  <c r="AD5" i="5"/>
  <c r="AF5" i="5" s="1"/>
  <c r="AC5" i="5"/>
  <c r="AB5" i="5"/>
  <c r="AA5" i="5"/>
  <c r="Y5" i="5"/>
  <c r="X5" i="5"/>
  <c r="C5" i="5"/>
  <c r="W5" i="5"/>
  <c r="V5" i="5"/>
  <c r="N53" i="5"/>
  <c r="AA53" i="5"/>
  <c r="Z53" i="5"/>
  <c r="AE53" i="5" s="1"/>
  <c r="Y53" i="5"/>
  <c r="X53" i="5"/>
  <c r="U53" i="5"/>
  <c r="T53" i="5"/>
  <c r="AD53" i="5"/>
  <c r="AF53" i="5" s="1"/>
  <c r="AC53" i="5"/>
  <c r="C53" i="5"/>
  <c r="AB53" i="5"/>
  <c r="W53" i="5"/>
  <c r="AA101" i="5"/>
  <c r="Z101" i="5"/>
  <c r="AE101" i="5" s="1"/>
  <c r="Y101" i="5"/>
  <c r="W101" i="5"/>
  <c r="U101" i="5"/>
  <c r="T101" i="5"/>
  <c r="AD101" i="5"/>
  <c r="AF101" i="5" s="1"/>
  <c r="AC101" i="5"/>
  <c r="AB101" i="5"/>
  <c r="C101" i="5"/>
  <c r="X101" i="5"/>
  <c r="V101" i="5"/>
  <c r="D137" i="5"/>
  <c r="Z137" i="5"/>
  <c r="AE137" i="5" s="1"/>
  <c r="Y137" i="5"/>
  <c r="T137" i="5"/>
  <c r="AD137" i="5"/>
  <c r="AF137" i="5" s="1"/>
  <c r="AB137" i="5"/>
  <c r="AA137" i="5"/>
  <c r="W137" i="5"/>
  <c r="X137" i="5"/>
  <c r="V137" i="5"/>
  <c r="U137" i="5"/>
  <c r="AC137" i="5"/>
  <c r="C137" i="5"/>
  <c r="Z185" i="5"/>
  <c r="AE185" i="5" s="1"/>
  <c r="Y185" i="5"/>
  <c r="X185" i="5"/>
  <c r="W185" i="5"/>
  <c r="AD185" i="5"/>
  <c r="AF185" i="5" s="1"/>
  <c r="AC185" i="5"/>
  <c r="AB185" i="5"/>
  <c r="T185" i="5"/>
  <c r="AA185" i="5"/>
  <c r="U185" i="5"/>
  <c r="V185" i="5"/>
  <c r="C185" i="5"/>
  <c r="U72" i="5"/>
  <c r="Y144" i="5"/>
  <c r="Q9" i="5"/>
  <c r="W9" i="5"/>
  <c r="V9" i="5"/>
  <c r="U9" i="5"/>
  <c r="T9" i="5"/>
  <c r="C9" i="5"/>
  <c r="AC9" i="5"/>
  <c r="AB9" i="5"/>
  <c r="AA9" i="5"/>
  <c r="Z9" i="5"/>
  <c r="AE9" i="5" s="1"/>
  <c r="Q21" i="5"/>
  <c r="W21" i="5"/>
  <c r="V21" i="5"/>
  <c r="U21" i="5"/>
  <c r="T21" i="5"/>
  <c r="C21" i="5"/>
  <c r="AC21" i="5"/>
  <c r="AB21" i="5"/>
  <c r="AA21" i="5"/>
  <c r="Z21" i="5"/>
  <c r="AE21" i="5" s="1"/>
  <c r="Q33" i="5"/>
  <c r="AD33" i="5"/>
  <c r="AF33" i="5" s="1"/>
  <c r="AC33" i="5"/>
  <c r="U33" i="5"/>
  <c r="T33" i="5"/>
  <c r="C33" i="5"/>
  <c r="AA33" i="5"/>
  <c r="Z33" i="5"/>
  <c r="AE33" i="5" s="1"/>
  <c r="Y33" i="5"/>
  <c r="X33" i="5"/>
  <c r="R45" i="5"/>
  <c r="AD45" i="5"/>
  <c r="AF45" i="5" s="1"/>
  <c r="AC45" i="5"/>
  <c r="AB45" i="5"/>
  <c r="AA45" i="5"/>
  <c r="C45" i="5"/>
  <c r="Z45" i="5"/>
  <c r="AE45" i="5" s="1"/>
  <c r="X45" i="5"/>
  <c r="W45" i="5"/>
  <c r="V45" i="5"/>
  <c r="U45" i="5"/>
  <c r="L57" i="5"/>
  <c r="AD57" i="5"/>
  <c r="AF57" i="5" s="1"/>
  <c r="AC57" i="5"/>
  <c r="AB57" i="5"/>
  <c r="Y57" i="5"/>
  <c r="X57" i="5"/>
  <c r="V57" i="5"/>
  <c r="U57" i="5"/>
  <c r="T57" i="5"/>
  <c r="C57" i="5"/>
  <c r="AA57" i="5"/>
  <c r="AA69" i="5"/>
  <c r="Z69" i="5"/>
  <c r="AE69" i="5" s="1"/>
  <c r="Y69" i="5"/>
  <c r="X69" i="5"/>
  <c r="U69" i="5"/>
  <c r="T69" i="5"/>
  <c r="AC69" i="5"/>
  <c r="C69" i="5"/>
  <c r="AD69" i="5"/>
  <c r="AF69" i="5" s="1"/>
  <c r="AB69" i="5"/>
  <c r="W69" i="5"/>
  <c r="P81" i="5"/>
  <c r="AD81" i="5"/>
  <c r="AF81" i="5" s="1"/>
  <c r="AA81" i="5"/>
  <c r="Y81" i="5"/>
  <c r="V81" i="5"/>
  <c r="X81" i="5"/>
  <c r="W81" i="5"/>
  <c r="U81" i="5"/>
  <c r="T81" i="5"/>
  <c r="AB81" i="5"/>
  <c r="AC81" i="5"/>
  <c r="C81" i="5"/>
  <c r="Z81" i="5"/>
  <c r="AE81" i="5" s="1"/>
  <c r="O93" i="5"/>
  <c r="AD93" i="5"/>
  <c r="AF93" i="5" s="1"/>
  <c r="AC93" i="5"/>
  <c r="AA93" i="5"/>
  <c r="Y93" i="5"/>
  <c r="X93" i="5"/>
  <c r="V93" i="5"/>
  <c r="AB93" i="5"/>
  <c r="U93" i="5"/>
  <c r="T93" i="5"/>
  <c r="W93" i="5"/>
  <c r="C93" i="5"/>
  <c r="O105" i="5"/>
  <c r="AD105" i="5"/>
  <c r="AF105" i="5" s="1"/>
  <c r="AC105" i="5"/>
  <c r="AA105" i="5"/>
  <c r="Y105" i="5"/>
  <c r="X105" i="5"/>
  <c r="V105" i="5"/>
  <c r="T105" i="5"/>
  <c r="W105" i="5"/>
  <c r="AB105" i="5"/>
  <c r="Z105" i="5"/>
  <c r="AE105" i="5" s="1"/>
  <c r="U105" i="5"/>
  <c r="C105" i="5"/>
  <c r="AD117" i="5"/>
  <c r="AF117" i="5" s="1"/>
  <c r="AA117" i="5"/>
  <c r="Z117" i="5"/>
  <c r="AE117" i="5" s="1"/>
  <c r="Y117" i="5"/>
  <c r="W117" i="5"/>
  <c r="U117" i="5"/>
  <c r="T117" i="5"/>
  <c r="X117" i="5"/>
  <c r="V117" i="5"/>
  <c r="AC117" i="5"/>
  <c r="AB117" i="5"/>
  <c r="C117" i="5"/>
  <c r="P129" i="5"/>
  <c r="AD129" i="5"/>
  <c r="AF129" i="5" s="1"/>
  <c r="AC129" i="5"/>
  <c r="T129" i="5"/>
  <c r="AB129" i="5"/>
  <c r="Z129" i="5"/>
  <c r="AE129" i="5" s="1"/>
  <c r="Y129" i="5"/>
  <c r="W129" i="5"/>
  <c r="X129" i="5"/>
  <c r="V129" i="5"/>
  <c r="C129" i="5"/>
  <c r="AA129" i="5"/>
  <c r="U129" i="5"/>
  <c r="AD141" i="5"/>
  <c r="AF141" i="5" s="1"/>
  <c r="AC141" i="5"/>
  <c r="AB141" i="5"/>
  <c r="X141" i="5"/>
  <c r="W141" i="5"/>
  <c r="AA141" i="5"/>
  <c r="Y141" i="5"/>
  <c r="U141" i="5"/>
  <c r="T141" i="5"/>
  <c r="Z141" i="5"/>
  <c r="AE141" i="5" s="1"/>
  <c r="V141" i="5"/>
  <c r="C141" i="5"/>
  <c r="O153" i="5"/>
  <c r="AD153" i="5"/>
  <c r="AF153" i="5" s="1"/>
  <c r="AC153" i="5"/>
  <c r="AB153" i="5"/>
  <c r="X153" i="5"/>
  <c r="W153" i="5"/>
  <c r="V153" i="5"/>
  <c r="U153" i="5"/>
  <c r="AA153" i="5"/>
  <c r="Z153" i="5"/>
  <c r="AE153" i="5" s="1"/>
  <c r="Y153" i="5"/>
  <c r="T153" i="5"/>
  <c r="K153" i="5"/>
  <c r="C153" i="5"/>
  <c r="AD165" i="5"/>
  <c r="AF165" i="5" s="1"/>
  <c r="AC165" i="5"/>
  <c r="AB165" i="5"/>
  <c r="X165" i="5"/>
  <c r="W165" i="5"/>
  <c r="V165" i="5"/>
  <c r="U165" i="5"/>
  <c r="Z165" i="5"/>
  <c r="AE165" i="5" s="1"/>
  <c r="Y165" i="5"/>
  <c r="AA165" i="5"/>
  <c r="T165" i="5"/>
  <c r="C165" i="5"/>
  <c r="AD177" i="5"/>
  <c r="AF177" i="5" s="1"/>
  <c r="AB177" i="5"/>
  <c r="AA177" i="5"/>
  <c r="W177" i="5"/>
  <c r="Y177" i="5"/>
  <c r="X177" i="5"/>
  <c r="V177" i="5"/>
  <c r="AC177" i="5"/>
  <c r="Z177" i="5"/>
  <c r="AE177" i="5" s="1"/>
  <c r="T177" i="5"/>
  <c r="C177" i="5"/>
  <c r="U177" i="5"/>
  <c r="AD189" i="5"/>
  <c r="AF189" i="5" s="1"/>
  <c r="AC189" i="5"/>
  <c r="AB189" i="5"/>
  <c r="AA189" i="5"/>
  <c r="W189" i="5"/>
  <c r="Z189" i="5"/>
  <c r="AE189" i="5" s="1"/>
  <c r="Y189" i="5"/>
  <c r="X189" i="5"/>
  <c r="V189" i="5"/>
  <c r="T189" i="5"/>
  <c r="U189" i="5"/>
  <c r="C189" i="5"/>
  <c r="AD201" i="5"/>
  <c r="AF201" i="5" s="1"/>
  <c r="AC201" i="5"/>
  <c r="AB201" i="5"/>
  <c r="AA201" i="5"/>
  <c r="X201" i="5"/>
  <c r="W201" i="5"/>
  <c r="Z201" i="5"/>
  <c r="AE201" i="5" s="1"/>
  <c r="T201" i="5"/>
  <c r="V201" i="5"/>
  <c r="C201" i="5"/>
  <c r="Y201" i="5"/>
  <c r="U201" i="5"/>
  <c r="M213" i="5"/>
  <c r="AD213" i="5"/>
  <c r="AF213" i="5" s="1"/>
  <c r="AC213" i="5"/>
  <c r="AB213" i="5"/>
  <c r="AA213" i="5"/>
  <c r="X213" i="5"/>
  <c r="W213" i="5"/>
  <c r="V213" i="5"/>
  <c r="Z213" i="5"/>
  <c r="AE213" i="5" s="1"/>
  <c r="Y213" i="5"/>
  <c r="U213" i="5"/>
  <c r="T213" i="5"/>
  <c r="C213" i="5"/>
  <c r="X225" i="5"/>
  <c r="AD225" i="5"/>
  <c r="AF225" i="5" s="1"/>
  <c r="AC225" i="5"/>
  <c r="Z225" i="5"/>
  <c r="AE225" i="5" s="1"/>
  <c r="Y225" i="5"/>
  <c r="W225" i="5"/>
  <c r="AB225" i="5"/>
  <c r="AA225" i="5"/>
  <c r="V225" i="5"/>
  <c r="U225" i="5"/>
  <c r="T225" i="5"/>
  <c r="C225" i="5"/>
  <c r="H2" i="5"/>
  <c r="R3" i="5"/>
  <c r="D6" i="5"/>
  <c r="K7" i="5"/>
  <c r="P9" i="5"/>
  <c r="M12" i="5"/>
  <c r="F15" i="5"/>
  <c r="Q16" i="5"/>
  <c r="O18" i="5"/>
  <c r="Q20" i="5"/>
  <c r="P24" i="5"/>
  <c r="F27" i="5"/>
  <c r="K28" i="5"/>
  <c r="Q31" i="5"/>
  <c r="S33" i="5"/>
  <c r="O36" i="5"/>
  <c r="G39" i="5"/>
  <c r="E41" i="5"/>
  <c r="I43" i="5"/>
  <c r="S45" i="5"/>
  <c r="Q48" i="5"/>
  <c r="N51" i="5"/>
  <c r="K54" i="5"/>
  <c r="I57" i="5"/>
  <c r="N62" i="5"/>
  <c r="P66" i="5"/>
  <c r="P69" i="5"/>
  <c r="N74" i="5"/>
  <c r="O78" i="5"/>
  <c r="F87" i="5"/>
  <c r="D92" i="5"/>
  <c r="I102" i="5"/>
  <c r="O111" i="5"/>
  <c r="H126" i="5"/>
  <c r="L147" i="5"/>
  <c r="O210" i="5"/>
  <c r="C13" i="5"/>
  <c r="C61" i="5"/>
  <c r="C109" i="5"/>
  <c r="C157" i="5"/>
  <c r="C205" i="5"/>
  <c r="X3" i="5"/>
  <c r="AB7" i="5"/>
  <c r="U12" i="5"/>
  <c r="Y16" i="5"/>
  <c r="AC20" i="5"/>
  <c r="AC25" i="5"/>
  <c r="U31" i="5"/>
  <c r="AB36" i="5"/>
  <c r="Y42" i="5"/>
  <c r="AB48" i="5"/>
  <c r="V56" i="5"/>
  <c r="W65" i="5"/>
  <c r="AA76" i="5"/>
  <c r="X97" i="5"/>
  <c r="Y123" i="5"/>
  <c r="Y164" i="5"/>
  <c r="U47" i="5"/>
  <c r="T47" i="5"/>
  <c r="AD47" i="5"/>
  <c r="AF47" i="5" s="1"/>
  <c r="AB47" i="5"/>
  <c r="AA47" i="5"/>
  <c r="C47" i="5"/>
  <c r="Z47" i="5"/>
  <c r="AE47" i="5" s="1"/>
  <c r="Y47" i="5"/>
  <c r="X47" i="5"/>
  <c r="V47" i="5"/>
  <c r="U95" i="5"/>
  <c r="T95" i="5"/>
  <c r="AC95" i="5"/>
  <c r="AA95" i="5"/>
  <c r="Z95" i="5"/>
  <c r="AE95" i="5" s="1"/>
  <c r="X95" i="5"/>
  <c r="AB95" i="5"/>
  <c r="Y95" i="5"/>
  <c r="C95" i="5"/>
  <c r="AD95" i="5"/>
  <c r="AF95" i="5" s="1"/>
  <c r="W95" i="5"/>
  <c r="V95" i="5"/>
  <c r="T131" i="5"/>
  <c r="Z131" i="5"/>
  <c r="AE131" i="5" s="1"/>
  <c r="Y131" i="5"/>
  <c r="X131" i="5"/>
  <c r="V131" i="5"/>
  <c r="AC131" i="5"/>
  <c r="U131" i="5"/>
  <c r="AA131" i="5"/>
  <c r="C131" i="5"/>
  <c r="AD131" i="5"/>
  <c r="AF131" i="5" s="1"/>
  <c r="AB131" i="5"/>
  <c r="T191" i="5"/>
  <c r="AD191" i="5"/>
  <c r="AF191" i="5" s="1"/>
  <c r="AC191" i="5"/>
  <c r="Y191" i="5"/>
  <c r="Z191" i="5"/>
  <c r="AE191" i="5" s="1"/>
  <c r="X191" i="5"/>
  <c r="W191" i="5"/>
  <c r="AB191" i="5"/>
  <c r="V191" i="5"/>
  <c r="AA191" i="5"/>
  <c r="U191" i="5"/>
  <c r="C191" i="5"/>
  <c r="U204" i="5"/>
  <c r="T204" i="5"/>
  <c r="AD204" i="5"/>
  <c r="AF204" i="5" s="1"/>
  <c r="AA204" i="5"/>
  <c r="Z204" i="5"/>
  <c r="AE204" i="5" s="1"/>
  <c r="W204" i="5"/>
  <c r="V204" i="5"/>
  <c r="AC204" i="5"/>
  <c r="AB204" i="5"/>
  <c r="X204" i="5"/>
  <c r="C204" i="5"/>
  <c r="Y204" i="5"/>
  <c r="M29" i="5"/>
  <c r="AA29" i="5"/>
  <c r="Y29" i="5"/>
  <c r="T29" i="5"/>
  <c r="AD29" i="5"/>
  <c r="AF29" i="5" s="1"/>
  <c r="AB29" i="5"/>
  <c r="Z29" i="5"/>
  <c r="AE29" i="5" s="1"/>
  <c r="C29" i="5"/>
  <c r="X29" i="5"/>
  <c r="W29" i="5"/>
  <c r="AA89" i="5"/>
  <c r="Z89" i="5"/>
  <c r="AE89" i="5" s="1"/>
  <c r="Y89" i="5"/>
  <c r="W89" i="5"/>
  <c r="U89" i="5"/>
  <c r="AD89" i="5"/>
  <c r="AF89" i="5" s="1"/>
  <c r="AC89" i="5"/>
  <c r="AB89" i="5"/>
  <c r="X89" i="5"/>
  <c r="V89" i="5"/>
  <c r="C89" i="5"/>
  <c r="T89" i="5"/>
  <c r="Z149" i="5"/>
  <c r="AE149" i="5" s="1"/>
  <c r="Y149" i="5"/>
  <c r="X149" i="5"/>
  <c r="T149" i="5"/>
  <c r="AA149" i="5"/>
  <c r="W149" i="5"/>
  <c r="V149" i="5"/>
  <c r="AD149" i="5"/>
  <c r="AF149" i="5" s="1"/>
  <c r="AC149" i="5"/>
  <c r="AB149" i="5"/>
  <c r="C149" i="5"/>
  <c r="Z209" i="5"/>
  <c r="AE209" i="5" s="1"/>
  <c r="Y209" i="5"/>
  <c r="X209" i="5"/>
  <c r="W209" i="5"/>
  <c r="T209" i="5"/>
  <c r="AD209" i="5"/>
  <c r="AF209" i="5" s="1"/>
  <c r="AC209" i="5"/>
  <c r="AB209" i="5"/>
  <c r="AA209" i="5"/>
  <c r="V209" i="5"/>
  <c r="U209" i="5"/>
  <c r="C209" i="5"/>
  <c r="Q13" i="5"/>
  <c r="V53" i="5"/>
  <c r="X10" i="5"/>
  <c r="W10" i="5"/>
  <c r="V10" i="5"/>
  <c r="C10" i="5"/>
  <c r="U10" i="5"/>
  <c r="T10" i="5"/>
  <c r="AD10" i="5"/>
  <c r="AF10" i="5" s="1"/>
  <c r="AC10" i="5"/>
  <c r="AB10" i="5"/>
  <c r="AA10" i="5"/>
  <c r="R22" i="5"/>
  <c r="T22" i="5"/>
  <c r="AD22" i="5"/>
  <c r="AF22" i="5" s="1"/>
  <c r="Y22" i="5"/>
  <c r="X22" i="5"/>
  <c r="W22" i="5"/>
  <c r="C22" i="5"/>
  <c r="V22" i="5"/>
  <c r="U22" i="5"/>
  <c r="AC22" i="5"/>
  <c r="AB22" i="5"/>
  <c r="T34" i="5"/>
  <c r="AD34" i="5"/>
  <c r="AF34" i="5" s="1"/>
  <c r="Y34" i="5"/>
  <c r="X34" i="5"/>
  <c r="W34" i="5"/>
  <c r="C34" i="5"/>
  <c r="V34" i="5"/>
  <c r="U34" i="5"/>
  <c r="AC34" i="5"/>
  <c r="AB34" i="5"/>
  <c r="I46" i="5"/>
  <c r="T46" i="5"/>
  <c r="AD46" i="5"/>
  <c r="AF46" i="5" s="1"/>
  <c r="AC46" i="5"/>
  <c r="W46" i="5"/>
  <c r="V46" i="5"/>
  <c r="U46" i="5"/>
  <c r="C46" i="5"/>
  <c r="AB46" i="5"/>
  <c r="AA46" i="5"/>
  <c r="Z46" i="5"/>
  <c r="AE46" i="5" s="1"/>
  <c r="S58" i="5"/>
  <c r="T58" i="5"/>
  <c r="AD58" i="5"/>
  <c r="AF58" i="5" s="1"/>
  <c r="AC58" i="5"/>
  <c r="Z58" i="5"/>
  <c r="AE58" i="5" s="1"/>
  <c r="Y58" i="5"/>
  <c r="C58" i="5"/>
  <c r="AB58" i="5"/>
  <c r="AA58" i="5"/>
  <c r="W58" i="5"/>
  <c r="V58" i="5"/>
  <c r="U58" i="5"/>
  <c r="T70" i="5"/>
  <c r="AC70" i="5"/>
  <c r="AB70" i="5"/>
  <c r="AA70" i="5"/>
  <c r="Z70" i="5"/>
  <c r="AE70" i="5" s="1"/>
  <c r="W70" i="5"/>
  <c r="V70" i="5"/>
  <c r="C70" i="5"/>
  <c r="AD70" i="5"/>
  <c r="AF70" i="5" s="1"/>
  <c r="Y70" i="5"/>
  <c r="U70" i="5"/>
  <c r="T82" i="5"/>
  <c r="AB82" i="5"/>
  <c r="Z82" i="5"/>
  <c r="AE82" i="5" s="1"/>
  <c r="W82" i="5"/>
  <c r="AD82" i="5"/>
  <c r="AF82" i="5" s="1"/>
  <c r="AC82" i="5"/>
  <c r="X82" i="5"/>
  <c r="V82" i="5"/>
  <c r="AA82" i="5"/>
  <c r="Y82" i="5"/>
  <c r="U82" i="5"/>
  <c r="C82" i="5"/>
  <c r="G94" i="5"/>
  <c r="T94" i="5"/>
  <c r="AD94" i="5"/>
  <c r="AF94" i="5" s="1"/>
  <c r="AB94" i="5"/>
  <c r="Z94" i="5"/>
  <c r="AE94" i="5" s="1"/>
  <c r="Y94" i="5"/>
  <c r="W94" i="5"/>
  <c r="X94" i="5"/>
  <c r="V94" i="5"/>
  <c r="U94" i="5"/>
  <c r="AC94" i="5"/>
  <c r="C94" i="5"/>
  <c r="T106" i="5"/>
  <c r="AD106" i="5"/>
  <c r="AF106" i="5" s="1"/>
  <c r="AB106" i="5"/>
  <c r="Z106" i="5"/>
  <c r="AE106" i="5" s="1"/>
  <c r="Y106" i="5"/>
  <c r="W106" i="5"/>
  <c r="AC106" i="5"/>
  <c r="V106" i="5"/>
  <c r="U106" i="5"/>
  <c r="C106" i="5"/>
  <c r="H118" i="5"/>
  <c r="AC118" i="5"/>
  <c r="AB118" i="5"/>
  <c r="AA118" i="5"/>
  <c r="Y118" i="5"/>
  <c r="W118" i="5"/>
  <c r="V118" i="5"/>
  <c r="T118" i="5"/>
  <c r="AD118" i="5"/>
  <c r="AF118" i="5" s="1"/>
  <c r="Z118" i="5"/>
  <c r="AE118" i="5" s="1"/>
  <c r="X118" i="5"/>
  <c r="U118" i="5"/>
  <c r="C118" i="5"/>
  <c r="L130" i="5"/>
  <c r="AD130" i="5"/>
  <c r="AF130" i="5" s="1"/>
  <c r="W130" i="5"/>
  <c r="V130" i="5"/>
  <c r="U130" i="5"/>
  <c r="AC130" i="5"/>
  <c r="AB130" i="5"/>
  <c r="Z130" i="5"/>
  <c r="AE130" i="5" s="1"/>
  <c r="AA130" i="5"/>
  <c r="Y130" i="5"/>
  <c r="X130" i="5"/>
  <c r="C130" i="5"/>
  <c r="T130" i="5"/>
  <c r="AD142" i="5"/>
  <c r="AF142" i="5" s="1"/>
  <c r="AC142" i="5"/>
  <c r="Y142" i="5"/>
  <c r="X142" i="5"/>
  <c r="U142" i="5"/>
  <c r="T142" i="5"/>
  <c r="AB142" i="5"/>
  <c r="Z142" i="5"/>
  <c r="AE142" i="5" s="1"/>
  <c r="W142" i="5"/>
  <c r="AA142" i="5"/>
  <c r="V142" i="5"/>
  <c r="C142" i="5"/>
  <c r="AD154" i="5"/>
  <c r="AF154" i="5" s="1"/>
  <c r="AC154" i="5"/>
  <c r="Y154" i="5"/>
  <c r="X154" i="5"/>
  <c r="W154" i="5"/>
  <c r="V154" i="5"/>
  <c r="AB154" i="5"/>
  <c r="Z154" i="5"/>
  <c r="AE154" i="5" s="1"/>
  <c r="AA154" i="5"/>
  <c r="U154" i="5"/>
  <c r="T154" i="5"/>
  <c r="C154" i="5"/>
  <c r="AD166" i="5"/>
  <c r="AF166" i="5" s="1"/>
  <c r="AC166" i="5"/>
  <c r="Y166" i="5"/>
  <c r="X166" i="5"/>
  <c r="W166" i="5"/>
  <c r="V166" i="5"/>
  <c r="AB166" i="5"/>
  <c r="AA166" i="5"/>
  <c r="Z166" i="5"/>
  <c r="AE166" i="5" s="1"/>
  <c r="T166" i="5"/>
  <c r="C166" i="5"/>
  <c r="U166" i="5"/>
  <c r="AC178" i="5"/>
  <c r="AB178" i="5"/>
  <c r="X178" i="5"/>
  <c r="AD178" i="5"/>
  <c r="AF178" i="5" s="1"/>
  <c r="W178" i="5"/>
  <c r="V178" i="5"/>
  <c r="U178" i="5"/>
  <c r="T178" i="5"/>
  <c r="Z178" i="5"/>
  <c r="AE178" i="5" s="1"/>
  <c r="Y178" i="5"/>
  <c r="C178" i="5"/>
  <c r="AA178" i="5"/>
  <c r="AD190" i="5"/>
  <c r="AF190" i="5" s="1"/>
  <c r="AC190" i="5"/>
  <c r="AB190" i="5"/>
  <c r="X190" i="5"/>
  <c r="Z190" i="5"/>
  <c r="AE190" i="5" s="1"/>
  <c r="Y190" i="5"/>
  <c r="W190" i="5"/>
  <c r="V190" i="5"/>
  <c r="AA190" i="5"/>
  <c r="U190" i="5"/>
  <c r="T190" i="5"/>
  <c r="C190" i="5"/>
  <c r="AD202" i="5"/>
  <c r="AF202" i="5" s="1"/>
  <c r="AC202" i="5"/>
  <c r="AB202" i="5"/>
  <c r="Y202" i="5"/>
  <c r="X202" i="5"/>
  <c r="U202" i="5"/>
  <c r="T202" i="5"/>
  <c r="AA202" i="5"/>
  <c r="Z202" i="5"/>
  <c r="AE202" i="5" s="1"/>
  <c r="W202" i="5"/>
  <c r="V202" i="5"/>
  <c r="C202" i="5"/>
  <c r="AD214" i="5"/>
  <c r="AF214" i="5" s="1"/>
  <c r="AC214" i="5"/>
  <c r="AB214" i="5"/>
  <c r="Y214" i="5"/>
  <c r="X214" i="5"/>
  <c r="W214" i="5"/>
  <c r="T214" i="5"/>
  <c r="AA214" i="5"/>
  <c r="Z214" i="5"/>
  <c r="AE214" i="5" s="1"/>
  <c r="V214" i="5"/>
  <c r="U214" i="5"/>
  <c r="C214" i="5"/>
  <c r="Y226" i="5"/>
  <c r="V226" i="5"/>
  <c r="AD226" i="5"/>
  <c r="AF226" i="5" s="1"/>
  <c r="Z226" i="5"/>
  <c r="AE226" i="5" s="1"/>
  <c r="X226" i="5"/>
  <c r="W226" i="5"/>
  <c r="U226" i="5"/>
  <c r="T226" i="5"/>
  <c r="AC226" i="5"/>
  <c r="AB226" i="5"/>
  <c r="AA226" i="5"/>
  <c r="C226" i="5"/>
  <c r="S3" i="5"/>
  <c r="F6" i="5"/>
  <c r="L7" i="5"/>
  <c r="R9" i="5"/>
  <c r="O12" i="5"/>
  <c r="G15" i="5"/>
  <c r="P18" i="5"/>
  <c r="S20" i="5"/>
  <c r="I22" i="5"/>
  <c r="G27" i="5"/>
  <c r="O28" i="5"/>
  <c r="M30" i="5"/>
  <c r="M32" i="5"/>
  <c r="E34" i="5"/>
  <c r="P36" i="5"/>
  <c r="I39" i="5"/>
  <c r="M41" i="5"/>
  <c r="K43" i="5"/>
  <c r="Q46" i="5"/>
  <c r="D49" i="5"/>
  <c r="L54" i="5"/>
  <c r="E63" i="5"/>
  <c r="D67" i="5"/>
  <c r="Q69" i="5"/>
  <c r="O74" i="5"/>
  <c r="Q78" i="5"/>
  <c r="I87" i="5"/>
  <c r="F93" i="5"/>
  <c r="O102" i="5"/>
  <c r="L114" i="5"/>
  <c r="P126" i="5"/>
  <c r="P147" i="5"/>
  <c r="S222" i="5"/>
  <c r="C14" i="5"/>
  <c r="C62" i="5"/>
  <c r="C110" i="5"/>
  <c r="C158" i="5"/>
  <c r="C206" i="5"/>
  <c r="AD3" i="5"/>
  <c r="AF3" i="5" s="1"/>
  <c r="W8" i="5"/>
  <c r="AA12" i="5"/>
  <c r="T17" i="5"/>
  <c r="X21" i="5"/>
  <c r="Z26" i="5"/>
  <c r="AE26" i="5" s="1"/>
  <c r="AB31" i="5"/>
  <c r="Z37" i="5"/>
  <c r="AE37" i="5" s="1"/>
  <c r="W43" i="5"/>
  <c r="AA49" i="5"/>
  <c r="W57" i="5"/>
  <c r="Y66" i="5"/>
  <c r="AC78" i="5"/>
  <c r="W100" i="5"/>
  <c r="AC126" i="5"/>
  <c r="W171" i="5"/>
  <c r="R65" i="5"/>
  <c r="R6" i="5"/>
  <c r="R63" i="5"/>
  <c r="R7" i="5"/>
  <c r="R19" i="5"/>
  <c r="R31" i="5"/>
  <c r="R43" i="5"/>
  <c r="B142" i="7"/>
  <c r="D142" i="7" s="1"/>
  <c r="AE4" i="7"/>
  <c r="Q397" i="7"/>
  <c r="O397" i="7"/>
  <c r="T418" i="7"/>
  <c r="P397" i="7"/>
  <c r="R397" i="7"/>
  <c r="T390" i="7"/>
  <c r="S379" i="7"/>
  <c r="S383" i="7"/>
  <c r="Q341" i="7"/>
  <c r="O341" i="7"/>
  <c r="T362" i="7"/>
  <c r="P341" i="7"/>
  <c r="R341" i="7"/>
  <c r="T316" i="7"/>
  <c r="T322" i="7"/>
  <c r="S332" i="7"/>
  <c r="S313" i="7" s="1"/>
  <c r="T291" i="7"/>
  <c r="T301" i="7"/>
  <c r="T306" i="7"/>
  <c r="P257" i="7"/>
  <c r="S276" i="7"/>
  <c r="T263" i="7"/>
  <c r="T260" i="7"/>
  <c r="T278" i="7"/>
  <c r="T234" i="7"/>
  <c r="T236" i="7"/>
  <c r="S248" i="7"/>
  <c r="T285" i="7"/>
  <c r="O313" i="7"/>
  <c r="T397" i="7"/>
  <c r="O145" i="7"/>
  <c r="P61" i="7"/>
  <c r="O117" i="7"/>
  <c r="O201" i="7"/>
  <c r="P201" i="7"/>
  <c r="S285" i="7"/>
  <c r="B170" i="7"/>
  <c r="D170" i="7" s="1"/>
  <c r="B226" i="7"/>
  <c r="D226" i="7" s="1"/>
  <c r="R369" i="7"/>
  <c r="P173" i="7"/>
  <c r="AF14" i="7"/>
  <c r="P369" i="7"/>
  <c r="O89" i="7"/>
  <c r="T126" i="7"/>
  <c r="O61" i="7"/>
  <c r="T229" i="7"/>
  <c r="AF13" i="7"/>
  <c r="AE13" i="7"/>
  <c r="O369" i="7"/>
  <c r="B200" i="7"/>
  <c r="E197" i="7" s="1"/>
  <c r="AH9" i="7" s="1"/>
  <c r="AE3" i="7"/>
  <c r="T68" i="7"/>
  <c r="R285" i="7"/>
  <c r="Q369" i="7"/>
  <c r="O257" i="7"/>
  <c r="S372" i="7"/>
  <c r="S369" i="7" s="1"/>
  <c r="AE14" i="7"/>
  <c r="AF9" i="7"/>
  <c r="AE2" i="7"/>
  <c r="B198" i="7"/>
  <c r="D198" i="7" s="1"/>
  <c r="Q201" i="7"/>
  <c r="S211" i="7"/>
  <c r="T222" i="7"/>
  <c r="S215" i="7"/>
  <c r="T217" i="7"/>
  <c r="T219" i="7"/>
  <c r="T208" i="7"/>
  <c r="S188" i="7"/>
  <c r="O173" i="7"/>
  <c r="T180" i="7"/>
  <c r="T191" i="7"/>
  <c r="T145" i="7"/>
  <c r="S160" i="7"/>
  <c r="S164" i="7"/>
  <c r="Q145" i="7"/>
  <c r="R145" i="7"/>
  <c r="P145" i="7"/>
  <c r="T123" i="7"/>
  <c r="P117" i="7"/>
  <c r="R117" i="7"/>
  <c r="S136" i="7"/>
  <c r="S117" i="7" s="1"/>
  <c r="B116" i="7" s="1"/>
  <c r="T138" i="7"/>
  <c r="T117" i="7" s="1"/>
  <c r="S102" i="7"/>
  <c r="S99" i="7"/>
  <c r="T110" i="7"/>
  <c r="S104" i="7"/>
  <c r="T95" i="7"/>
  <c r="T89" i="7" s="1"/>
  <c r="Q89" i="7"/>
  <c r="R89" i="7"/>
  <c r="P89" i="7"/>
  <c r="S65" i="7"/>
  <c r="S73" i="7"/>
  <c r="Q61" i="7"/>
  <c r="R61" i="7"/>
  <c r="T79" i="7"/>
  <c r="T61" i="7" s="1"/>
  <c r="Q33" i="7"/>
  <c r="T54" i="7"/>
  <c r="R33" i="7"/>
  <c r="T51" i="7"/>
  <c r="T55" i="7"/>
  <c r="B397" i="7"/>
  <c r="F393" i="7" s="1"/>
  <c r="AI16" i="7" s="1"/>
  <c r="B341" i="7"/>
  <c r="F337" i="7" s="1"/>
  <c r="AI14" i="7" s="1"/>
  <c r="T341" i="7"/>
  <c r="T369" i="7"/>
  <c r="S344" i="7"/>
  <c r="S341" i="7" s="1"/>
  <c r="S400" i="7"/>
  <c r="S397" i="7" s="1"/>
  <c r="B368" i="7"/>
  <c r="E365" i="7" s="1"/>
  <c r="AH15" i="7" s="1"/>
  <c r="B339" i="7"/>
  <c r="D337" i="7" s="1"/>
  <c r="AG14" i="7" s="1"/>
  <c r="B395" i="7"/>
  <c r="D393" i="7" s="1"/>
  <c r="AG16" i="7" s="1"/>
  <c r="B313" i="7"/>
  <c r="F309" i="7" s="1"/>
  <c r="AI13" i="7" s="1"/>
  <c r="B257" i="7"/>
  <c r="F253" i="7" s="1"/>
  <c r="AI11" i="7" s="1"/>
  <c r="T201" i="7"/>
  <c r="Q257" i="7"/>
  <c r="S173" i="7"/>
  <c r="R313" i="7"/>
  <c r="R173" i="7"/>
  <c r="T313" i="7"/>
  <c r="B284" i="7"/>
  <c r="E281" i="7" s="1"/>
  <c r="AH12" i="7" s="1"/>
  <c r="B285" i="7"/>
  <c r="F281" i="7" s="1"/>
  <c r="AI12" i="7" s="1"/>
  <c r="B283" i="7"/>
  <c r="D281" i="7" s="1"/>
  <c r="AG12" i="7" s="1"/>
  <c r="S207" i="7"/>
  <c r="S201" i="7" s="1"/>
  <c r="P229" i="7"/>
  <c r="T257" i="7"/>
  <c r="Q229" i="7"/>
  <c r="R257" i="7"/>
  <c r="O229" i="7"/>
  <c r="R229" i="7"/>
  <c r="O285" i="7"/>
  <c r="B228" i="7"/>
  <c r="E225" i="7" s="1"/>
  <c r="AH10" i="7" s="1"/>
  <c r="Q313" i="7"/>
  <c r="S257" i="7"/>
  <c r="R201" i="7"/>
  <c r="P285" i="7"/>
  <c r="S232" i="7"/>
  <c r="S229" i="7" s="1"/>
  <c r="Q173" i="7"/>
  <c r="Q285" i="7"/>
  <c r="B255" i="7"/>
  <c r="D253" i="7" s="1"/>
  <c r="AG11" i="7" s="1"/>
  <c r="B311" i="7"/>
  <c r="D309" i="7" s="1"/>
  <c r="AG13" i="7" s="1"/>
  <c r="S148" i="7"/>
  <c r="S145" i="7" s="1"/>
  <c r="S92" i="7"/>
  <c r="Q117" i="7"/>
  <c r="S64" i="7"/>
  <c r="S61" i="7" s="1"/>
  <c r="B60" i="7" s="1"/>
  <c r="S36" i="7"/>
  <c r="S33" i="7" s="1"/>
  <c r="P5" i="7"/>
  <c r="O5" i="7"/>
  <c r="T18" i="7"/>
  <c r="R5" i="7"/>
  <c r="S23" i="7"/>
  <c r="S5" i="7" s="1"/>
  <c r="Q5" i="7"/>
  <c r="T16" i="7"/>
  <c r="T20" i="7"/>
  <c r="R42" i="5"/>
  <c r="J11" i="5"/>
  <c r="I11" i="5"/>
  <c r="H11" i="5"/>
  <c r="F11" i="5"/>
  <c r="P11" i="5"/>
  <c r="D11" i="5"/>
  <c r="O11" i="5"/>
  <c r="L11" i="5"/>
  <c r="I23" i="5"/>
  <c r="H23" i="5"/>
  <c r="R23" i="5"/>
  <c r="F23" i="5"/>
  <c r="P23" i="5"/>
  <c r="D23" i="5"/>
  <c r="O23" i="5"/>
  <c r="L23" i="5"/>
  <c r="I35" i="5"/>
  <c r="H35" i="5"/>
  <c r="F35" i="5"/>
  <c r="P35" i="5"/>
  <c r="D35" i="5"/>
  <c r="O35" i="5"/>
  <c r="L35" i="5"/>
  <c r="I47" i="5"/>
  <c r="H47" i="5"/>
  <c r="F47" i="5"/>
  <c r="P47" i="5"/>
  <c r="D47" i="5"/>
  <c r="O47" i="5"/>
  <c r="L47" i="5"/>
  <c r="H59" i="5"/>
  <c r="S59" i="5"/>
  <c r="G59" i="5"/>
  <c r="P59" i="5"/>
  <c r="D59" i="5"/>
  <c r="R59" i="5"/>
  <c r="Q59" i="5"/>
  <c r="O59" i="5"/>
  <c r="M59" i="5"/>
  <c r="L59" i="5"/>
  <c r="K59" i="5"/>
  <c r="E59" i="5"/>
  <c r="K71" i="5"/>
  <c r="G71" i="5"/>
  <c r="S71" i="5"/>
  <c r="F71" i="5"/>
  <c r="P71" i="5"/>
  <c r="M71" i="5"/>
  <c r="Q71" i="5"/>
  <c r="O71" i="5"/>
  <c r="N71" i="5"/>
  <c r="I71" i="5"/>
  <c r="H71" i="5"/>
  <c r="E71" i="5"/>
  <c r="L83" i="5"/>
  <c r="K83" i="5"/>
  <c r="F83" i="5"/>
  <c r="Q83" i="5"/>
  <c r="E83" i="5"/>
  <c r="N83" i="5"/>
  <c r="M83" i="5"/>
  <c r="H83" i="5"/>
  <c r="D83" i="5"/>
  <c r="S83" i="5"/>
  <c r="P83" i="5"/>
  <c r="O83" i="5"/>
  <c r="J83" i="5"/>
  <c r="G83" i="5"/>
  <c r="L95" i="5"/>
  <c r="S95" i="5"/>
  <c r="F95" i="5"/>
  <c r="R95" i="5"/>
  <c r="E95" i="5"/>
  <c r="M95" i="5"/>
  <c r="K95" i="5"/>
  <c r="H95" i="5"/>
  <c r="G95" i="5"/>
  <c r="Q95" i="5"/>
  <c r="P95" i="5"/>
  <c r="O95" i="5"/>
  <c r="N95" i="5"/>
  <c r="D95" i="5"/>
  <c r="L107" i="5"/>
  <c r="Q107" i="5"/>
  <c r="P107" i="5"/>
  <c r="I107" i="5"/>
  <c r="H107" i="5"/>
  <c r="S107" i="5"/>
  <c r="M107" i="5"/>
  <c r="G107" i="5"/>
  <c r="F107" i="5"/>
  <c r="O107" i="5"/>
  <c r="N107" i="5"/>
  <c r="K107" i="5"/>
  <c r="D107" i="5"/>
  <c r="L119" i="5"/>
  <c r="H119" i="5"/>
  <c r="K119" i="5"/>
  <c r="I119" i="5"/>
  <c r="R119" i="5"/>
  <c r="Q119" i="5"/>
  <c r="N119" i="5"/>
  <c r="M119" i="5"/>
  <c r="E119" i="5"/>
  <c r="S119" i="5"/>
  <c r="P119" i="5"/>
  <c r="G119" i="5"/>
  <c r="F119" i="5"/>
  <c r="D119" i="5"/>
  <c r="I131" i="5"/>
  <c r="H131" i="5"/>
  <c r="G131" i="5"/>
  <c r="F131" i="5"/>
  <c r="E131" i="5"/>
  <c r="R131" i="5"/>
  <c r="P131" i="5"/>
  <c r="O131" i="5"/>
  <c r="N131" i="5"/>
  <c r="S131" i="5"/>
  <c r="M131" i="5"/>
  <c r="L131" i="5"/>
  <c r="Q131" i="5"/>
  <c r="K131" i="5"/>
  <c r="D131" i="5"/>
  <c r="I143" i="5"/>
  <c r="H143" i="5"/>
  <c r="G143" i="5"/>
  <c r="F143" i="5"/>
  <c r="E143" i="5"/>
  <c r="P143" i="5"/>
  <c r="O143" i="5"/>
  <c r="N143" i="5"/>
  <c r="K143" i="5"/>
  <c r="D143" i="5"/>
  <c r="S143" i="5"/>
  <c r="Q143" i="5"/>
  <c r="L143" i="5"/>
  <c r="Q155" i="5"/>
  <c r="E155" i="5"/>
  <c r="P155" i="5"/>
  <c r="D155" i="5"/>
  <c r="R155" i="5"/>
  <c r="O155" i="5"/>
  <c r="N155" i="5"/>
  <c r="M155" i="5"/>
  <c r="L155" i="5"/>
  <c r="K155" i="5"/>
  <c r="H155" i="5"/>
  <c r="F155" i="5"/>
  <c r="I155" i="5"/>
  <c r="G155" i="5"/>
  <c r="S155" i="5"/>
  <c r="M167" i="5"/>
  <c r="E167" i="5"/>
  <c r="Q167" i="5"/>
  <c r="D167" i="5"/>
  <c r="P167" i="5"/>
  <c r="O167" i="5"/>
  <c r="S167" i="5"/>
  <c r="N167" i="5"/>
  <c r="L167" i="5"/>
  <c r="K167" i="5"/>
  <c r="I167" i="5"/>
  <c r="G167" i="5"/>
  <c r="F167" i="5"/>
  <c r="H167" i="5"/>
  <c r="O179" i="5"/>
  <c r="N179" i="5"/>
  <c r="M179" i="5"/>
  <c r="L179" i="5"/>
  <c r="K179" i="5"/>
  <c r="I179" i="5"/>
  <c r="H179" i="5"/>
  <c r="E179" i="5"/>
  <c r="Q179" i="5"/>
  <c r="P179" i="5"/>
  <c r="G179" i="5"/>
  <c r="F179" i="5"/>
  <c r="D179" i="5"/>
  <c r="S179" i="5"/>
  <c r="O191" i="5"/>
  <c r="N191" i="5"/>
  <c r="M191" i="5"/>
  <c r="L191" i="5"/>
  <c r="S191" i="5"/>
  <c r="Q191" i="5"/>
  <c r="P191" i="5"/>
  <c r="I191" i="5"/>
  <c r="G191" i="5"/>
  <c r="F191" i="5"/>
  <c r="E191" i="5"/>
  <c r="D191" i="5"/>
  <c r="K191" i="5"/>
  <c r="H191" i="5"/>
  <c r="O203" i="5"/>
  <c r="N203" i="5"/>
  <c r="M203" i="5"/>
  <c r="L203" i="5"/>
  <c r="G203" i="5"/>
  <c r="F203" i="5"/>
  <c r="E203" i="5"/>
  <c r="D203" i="5"/>
  <c r="Q203" i="5"/>
  <c r="S203" i="5"/>
  <c r="P203" i="5"/>
  <c r="K203" i="5"/>
  <c r="I203" i="5"/>
  <c r="O215" i="5"/>
  <c r="N215" i="5"/>
  <c r="M215" i="5"/>
  <c r="L215" i="5"/>
  <c r="K215" i="5"/>
  <c r="J215" i="5"/>
  <c r="I215" i="5"/>
  <c r="H215" i="5"/>
  <c r="E215" i="5"/>
  <c r="S215" i="5"/>
  <c r="Q215" i="5"/>
  <c r="P215" i="5"/>
  <c r="G215" i="5"/>
  <c r="F215" i="5"/>
  <c r="D215" i="5"/>
  <c r="O227" i="5"/>
  <c r="N227" i="5"/>
  <c r="M227" i="5"/>
  <c r="L227" i="5"/>
  <c r="S227" i="5"/>
  <c r="Q227" i="5"/>
  <c r="P227" i="5"/>
  <c r="I227" i="5"/>
  <c r="K227" i="5"/>
  <c r="H227" i="5"/>
  <c r="G227" i="5"/>
  <c r="F227" i="5"/>
  <c r="E227" i="5"/>
  <c r="D227" i="5"/>
  <c r="E8" i="5"/>
  <c r="E11" i="5"/>
  <c r="Q22" i="5"/>
  <c r="K34" i="5"/>
  <c r="G44" i="5"/>
  <c r="M47" i="5"/>
  <c r="F49" i="5"/>
  <c r="L56" i="5"/>
  <c r="G58" i="5"/>
  <c r="D61" i="5"/>
  <c r="I83" i="5"/>
  <c r="I95" i="5"/>
  <c r="M2" i="5"/>
  <c r="G8" i="5"/>
  <c r="G11" i="5"/>
  <c r="G14" i="5"/>
  <c r="O34" i="5"/>
  <c r="G41" i="5"/>
  <c r="K44" i="5"/>
  <c r="N47" i="5"/>
  <c r="G49" i="5"/>
  <c r="E53" i="5"/>
  <c r="M56" i="5"/>
  <c r="O58" i="5"/>
  <c r="F61" i="5"/>
  <c r="O119" i="5"/>
  <c r="K8" i="5"/>
  <c r="K11" i="5"/>
  <c r="K14" i="5"/>
  <c r="E20" i="5"/>
  <c r="E23" i="5"/>
  <c r="E26" i="5"/>
  <c r="Q34" i="5"/>
  <c r="E38" i="5"/>
  <c r="K41" i="5"/>
  <c r="M44" i="5"/>
  <c r="E46" i="5"/>
  <c r="Q47" i="5"/>
  <c r="G53" i="5"/>
  <c r="P56" i="5"/>
  <c r="G61" i="5"/>
  <c r="F64" i="5"/>
  <c r="M8" i="5"/>
  <c r="M11" i="5"/>
  <c r="G20" i="5"/>
  <c r="G23" i="5"/>
  <c r="G26" i="5"/>
  <c r="G38" i="5"/>
  <c r="N44" i="5"/>
  <c r="F46" i="5"/>
  <c r="S47" i="5"/>
  <c r="M49" i="5"/>
  <c r="R56" i="5"/>
  <c r="F59" i="5"/>
  <c r="J32" i="5"/>
  <c r="I32" i="5"/>
  <c r="H32" i="5"/>
  <c r="F32" i="5"/>
  <c r="P32" i="5"/>
  <c r="D32" i="5"/>
  <c r="O32" i="5"/>
  <c r="L32" i="5"/>
  <c r="K68" i="5"/>
  <c r="P68" i="5"/>
  <c r="O68" i="5"/>
  <c r="L68" i="5"/>
  <c r="I68" i="5"/>
  <c r="H68" i="5"/>
  <c r="G68" i="5"/>
  <c r="E68" i="5"/>
  <c r="D68" i="5"/>
  <c r="S68" i="5"/>
  <c r="R68" i="5"/>
  <c r="M68" i="5"/>
  <c r="L116" i="5"/>
  <c r="H116" i="5"/>
  <c r="K116" i="5"/>
  <c r="I116" i="5"/>
  <c r="Q116" i="5"/>
  <c r="N116" i="5"/>
  <c r="M116" i="5"/>
  <c r="E116" i="5"/>
  <c r="P116" i="5"/>
  <c r="O116" i="5"/>
  <c r="G116" i="5"/>
  <c r="F116" i="5"/>
  <c r="D116" i="5"/>
  <c r="Q152" i="5"/>
  <c r="E152" i="5"/>
  <c r="P152" i="5"/>
  <c r="D152" i="5"/>
  <c r="H152" i="5"/>
  <c r="G152" i="5"/>
  <c r="F152" i="5"/>
  <c r="S152" i="5"/>
  <c r="R152" i="5"/>
  <c r="O152" i="5"/>
  <c r="M152" i="5"/>
  <c r="K152" i="5"/>
  <c r="N152" i="5"/>
  <c r="L152" i="5"/>
  <c r="I152" i="5"/>
  <c r="O188" i="5"/>
  <c r="N188" i="5"/>
  <c r="M188" i="5"/>
  <c r="L188" i="5"/>
  <c r="K188" i="5"/>
  <c r="I188" i="5"/>
  <c r="H188" i="5"/>
  <c r="E188" i="5"/>
  <c r="S188" i="5"/>
  <c r="Q188" i="5"/>
  <c r="P188" i="5"/>
  <c r="F188" i="5"/>
  <c r="G188" i="5"/>
  <c r="O224" i="5"/>
  <c r="N224" i="5"/>
  <c r="M224" i="5"/>
  <c r="L224" i="5"/>
  <c r="K224" i="5"/>
  <c r="J224" i="5"/>
  <c r="I224" i="5"/>
  <c r="H224" i="5"/>
  <c r="E224" i="5"/>
  <c r="D224" i="5"/>
  <c r="S224" i="5"/>
  <c r="Q224" i="5"/>
  <c r="G224" i="5"/>
  <c r="P224" i="5"/>
  <c r="F224" i="5"/>
  <c r="S116" i="5"/>
  <c r="S32" i="5"/>
  <c r="N22" i="5"/>
  <c r="M22" i="5"/>
  <c r="L22" i="5"/>
  <c r="H22" i="5"/>
  <c r="S22" i="5"/>
  <c r="G22" i="5"/>
  <c r="P22" i="5"/>
  <c r="D22" i="5"/>
  <c r="O70" i="5"/>
  <c r="J70" i="5"/>
  <c r="I70" i="5"/>
  <c r="S70" i="5"/>
  <c r="F70" i="5"/>
  <c r="P70" i="5"/>
  <c r="M70" i="5"/>
  <c r="L70" i="5"/>
  <c r="K70" i="5"/>
  <c r="G70" i="5"/>
  <c r="E70" i="5"/>
  <c r="D70" i="5"/>
  <c r="Q70" i="5"/>
  <c r="P118" i="5"/>
  <c r="D118" i="5"/>
  <c r="N118" i="5"/>
  <c r="L118" i="5"/>
  <c r="J118" i="5"/>
  <c r="I118" i="5"/>
  <c r="S118" i="5"/>
  <c r="F118" i="5"/>
  <c r="E118" i="5"/>
  <c r="Q118" i="5"/>
  <c r="O118" i="5"/>
  <c r="M118" i="5"/>
  <c r="K118" i="5"/>
  <c r="G118" i="5"/>
  <c r="I166" i="5"/>
  <c r="H166" i="5"/>
  <c r="S166" i="5"/>
  <c r="G166" i="5"/>
  <c r="R166" i="5"/>
  <c r="F166" i="5"/>
  <c r="N166" i="5"/>
  <c r="M166" i="5"/>
  <c r="L166" i="5"/>
  <c r="K166" i="5"/>
  <c r="Q166" i="5"/>
  <c r="P166" i="5"/>
  <c r="D166" i="5"/>
  <c r="O166" i="5"/>
  <c r="E166" i="5"/>
  <c r="O22" i="5"/>
  <c r="L61" i="5"/>
  <c r="K61" i="5"/>
  <c r="H61" i="5"/>
  <c r="R61" i="5"/>
  <c r="Q61" i="5"/>
  <c r="P61" i="5"/>
  <c r="N61" i="5"/>
  <c r="M61" i="5"/>
  <c r="I61" i="5"/>
  <c r="E61" i="5"/>
  <c r="S229" i="5"/>
  <c r="G229" i="5"/>
  <c r="F229" i="5"/>
  <c r="Q229" i="5"/>
  <c r="E229" i="5"/>
  <c r="P229" i="5"/>
  <c r="D229" i="5"/>
  <c r="M229" i="5"/>
  <c r="N229" i="5"/>
  <c r="L229" i="5"/>
  <c r="K229" i="5"/>
  <c r="I229" i="5"/>
  <c r="O229" i="5"/>
  <c r="H229" i="5"/>
  <c r="J14" i="5"/>
  <c r="I14" i="5"/>
  <c r="H14" i="5"/>
  <c r="R14" i="5"/>
  <c r="F14" i="5"/>
  <c r="P14" i="5"/>
  <c r="D14" i="5"/>
  <c r="O14" i="5"/>
  <c r="L14" i="5"/>
  <c r="O230" i="5"/>
  <c r="N230" i="5"/>
  <c r="M230" i="5"/>
  <c r="L230" i="5"/>
  <c r="G230" i="5"/>
  <c r="F230" i="5"/>
  <c r="E230" i="5"/>
  <c r="D230" i="5"/>
  <c r="Q230" i="5"/>
  <c r="S230" i="5"/>
  <c r="K230" i="5"/>
  <c r="I230" i="5"/>
  <c r="H230" i="5"/>
  <c r="P230" i="5"/>
  <c r="S2" i="5"/>
  <c r="N8" i="5"/>
  <c r="N11" i="5"/>
  <c r="N14" i="5"/>
  <c r="N17" i="5"/>
  <c r="K23" i="5"/>
  <c r="K29" i="5"/>
  <c r="E32" i="5"/>
  <c r="E35" i="5"/>
  <c r="K38" i="5"/>
  <c r="N41" i="5"/>
  <c r="Q44" i="5"/>
  <c r="L53" i="5"/>
  <c r="I59" i="5"/>
  <c r="S61" i="5"/>
  <c r="F73" i="5"/>
  <c r="I20" i="5"/>
  <c r="H20" i="5"/>
  <c r="R20" i="5"/>
  <c r="F20" i="5"/>
  <c r="P20" i="5"/>
  <c r="D20" i="5"/>
  <c r="O20" i="5"/>
  <c r="L20" i="5"/>
  <c r="H56" i="5"/>
  <c r="I56" i="5"/>
  <c r="G56" i="5"/>
  <c r="S56" i="5"/>
  <c r="F56" i="5"/>
  <c r="Q56" i="5"/>
  <c r="D56" i="5"/>
  <c r="O56" i="5"/>
  <c r="N56" i="5"/>
  <c r="K56" i="5"/>
  <c r="L92" i="5"/>
  <c r="O92" i="5"/>
  <c r="N92" i="5"/>
  <c r="H92" i="5"/>
  <c r="G92" i="5"/>
  <c r="Q92" i="5"/>
  <c r="P92" i="5"/>
  <c r="F92" i="5"/>
  <c r="E92" i="5"/>
  <c r="M92" i="5"/>
  <c r="K92" i="5"/>
  <c r="I92" i="5"/>
  <c r="S92" i="5"/>
  <c r="R92" i="5"/>
  <c r="I140" i="5"/>
  <c r="H140" i="5"/>
  <c r="G140" i="5"/>
  <c r="F140" i="5"/>
  <c r="E140" i="5"/>
  <c r="P140" i="5"/>
  <c r="L140" i="5"/>
  <c r="K140" i="5"/>
  <c r="S140" i="5"/>
  <c r="N140" i="5"/>
  <c r="M140" i="5"/>
  <c r="Q140" i="5"/>
  <c r="O140" i="5"/>
  <c r="D140" i="5"/>
  <c r="O176" i="5"/>
  <c r="N176" i="5"/>
  <c r="M176" i="5"/>
  <c r="L176" i="5"/>
  <c r="G176" i="5"/>
  <c r="F176" i="5"/>
  <c r="E176" i="5"/>
  <c r="D176" i="5"/>
  <c r="Q176" i="5"/>
  <c r="S176" i="5"/>
  <c r="I176" i="5"/>
  <c r="H176" i="5"/>
  <c r="K176" i="5"/>
  <c r="P176" i="5"/>
  <c r="O212" i="5"/>
  <c r="N212" i="5"/>
  <c r="M212" i="5"/>
  <c r="L212" i="5"/>
  <c r="G212" i="5"/>
  <c r="F212" i="5"/>
  <c r="E212" i="5"/>
  <c r="D212" i="5"/>
  <c r="Q212" i="5"/>
  <c r="I212" i="5"/>
  <c r="H212" i="5"/>
  <c r="P212" i="5"/>
  <c r="K212" i="5"/>
  <c r="S212" i="5"/>
  <c r="Q32" i="5"/>
  <c r="Q68" i="5"/>
  <c r="N10" i="5"/>
  <c r="M10" i="5"/>
  <c r="L10" i="5"/>
  <c r="J10" i="5"/>
  <c r="H10" i="5"/>
  <c r="S10" i="5"/>
  <c r="G10" i="5"/>
  <c r="P10" i="5"/>
  <c r="D10" i="5"/>
  <c r="N46" i="5"/>
  <c r="M46" i="5"/>
  <c r="L46" i="5"/>
  <c r="H46" i="5"/>
  <c r="S46" i="5"/>
  <c r="G46" i="5"/>
  <c r="P46" i="5"/>
  <c r="D46" i="5"/>
  <c r="P82" i="5"/>
  <c r="D82" i="5"/>
  <c r="O82" i="5"/>
  <c r="I82" i="5"/>
  <c r="L82" i="5"/>
  <c r="K82" i="5"/>
  <c r="F82" i="5"/>
  <c r="S82" i="5"/>
  <c r="Q82" i="5"/>
  <c r="N82" i="5"/>
  <c r="M82" i="5"/>
  <c r="G82" i="5"/>
  <c r="E82" i="5"/>
  <c r="P106" i="5"/>
  <c r="D106" i="5"/>
  <c r="N106" i="5"/>
  <c r="S106" i="5"/>
  <c r="E106" i="5"/>
  <c r="R106" i="5"/>
  <c r="K106" i="5"/>
  <c r="M106" i="5"/>
  <c r="L106" i="5"/>
  <c r="G106" i="5"/>
  <c r="Q106" i="5"/>
  <c r="O106" i="5"/>
  <c r="I106" i="5"/>
  <c r="H106" i="5"/>
  <c r="N142" i="5"/>
  <c r="M142" i="5"/>
  <c r="L142" i="5"/>
  <c r="H142" i="5"/>
  <c r="G142" i="5"/>
  <c r="F142" i="5"/>
  <c r="S142" i="5"/>
  <c r="D142" i="5"/>
  <c r="Q142" i="5"/>
  <c r="E142" i="5"/>
  <c r="P142" i="5"/>
  <c r="K142" i="5"/>
  <c r="I142" i="5"/>
  <c r="O142" i="5"/>
  <c r="S178" i="5"/>
  <c r="G178" i="5"/>
  <c r="R178" i="5"/>
  <c r="F178" i="5"/>
  <c r="Q178" i="5"/>
  <c r="E178" i="5"/>
  <c r="P178" i="5"/>
  <c r="D178" i="5"/>
  <c r="K178" i="5"/>
  <c r="I178" i="5"/>
  <c r="H178" i="5"/>
  <c r="O178" i="5"/>
  <c r="N178" i="5"/>
  <c r="L178" i="5"/>
  <c r="M178" i="5"/>
  <c r="S214" i="5"/>
  <c r="G214" i="5"/>
  <c r="F214" i="5"/>
  <c r="Q214" i="5"/>
  <c r="E214" i="5"/>
  <c r="P214" i="5"/>
  <c r="D214" i="5"/>
  <c r="K214" i="5"/>
  <c r="I214" i="5"/>
  <c r="H214" i="5"/>
  <c r="L214" i="5"/>
  <c r="O214" i="5"/>
  <c r="M214" i="5"/>
  <c r="N214" i="5"/>
  <c r="E44" i="5"/>
  <c r="N25" i="5"/>
  <c r="M25" i="5"/>
  <c r="L25" i="5"/>
  <c r="J25" i="5"/>
  <c r="H25" i="5"/>
  <c r="S25" i="5"/>
  <c r="G25" i="5"/>
  <c r="P25" i="5"/>
  <c r="D25" i="5"/>
  <c r="L49" i="5"/>
  <c r="P49" i="5"/>
  <c r="O49" i="5"/>
  <c r="N49" i="5"/>
  <c r="K49" i="5"/>
  <c r="I49" i="5"/>
  <c r="H49" i="5"/>
  <c r="R49" i="5"/>
  <c r="E49" i="5"/>
  <c r="P85" i="5"/>
  <c r="D85" i="5"/>
  <c r="O85" i="5"/>
  <c r="I85" i="5"/>
  <c r="Q85" i="5"/>
  <c r="L85" i="5"/>
  <c r="H85" i="5"/>
  <c r="G85" i="5"/>
  <c r="S85" i="5"/>
  <c r="N85" i="5"/>
  <c r="M85" i="5"/>
  <c r="K85" i="5"/>
  <c r="E85" i="5"/>
  <c r="P109" i="5"/>
  <c r="D109" i="5"/>
  <c r="N109" i="5"/>
  <c r="M109" i="5"/>
  <c r="L109" i="5"/>
  <c r="G109" i="5"/>
  <c r="F109" i="5"/>
  <c r="I109" i="5"/>
  <c r="H109" i="5"/>
  <c r="S109" i="5"/>
  <c r="R109" i="5"/>
  <c r="Q109" i="5"/>
  <c r="O109" i="5"/>
  <c r="J109" i="5"/>
  <c r="E109" i="5"/>
  <c r="N133" i="5"/>
  <c r="M133" i="5"/>
  <c r="L133" i="5"/>
  <c r="H133" i="5"/>
  <c r="G133" i="5"/>
  <c r="F133" i="5"/>
  <c r="S133" i="5"/>
  <c r="D133" i="5"/>
  <c r="Q133" i="5"/>
  <c r="K133" i="5"/>
  <c r="O133" i="5"/>
  <c r="I133" i="5"/>
  <c r="E133" i="5"/>
  <c r="P133" i="5"/>
  <c r="I157" i="5"/>
  <c r="H157" i="5"/>
  <c r="S157" i="5"/>
  <c r="R157" i="5"/>
  <c r="N157" i="5"/>
  <c r="M157" i="5"/>
  <c r="L157" i="5"/>
  <c r="K157" i="5"/>
  <c r="D157" i="5"/>
  <c r="P157" i="5"/>
  <c r="O157" i="5"/>
  <c r="Q157" i="5"/>
  <c r="E157" i="5"/>
  <c r="G157" i="5"/>
  <c r="F157" i="5"/>
  <c r="S181" i="5"/>
  <c r="G181" i="5"/>
  <c r="F181" i="5"/>
  <c r="Q181" i="5"/>
  <c r="E181" i="5"/>
  <c r="P181" i="5"/>
  <c r="D181" i="5"/>
  <c r="O181" i="5"/>
  <c r="N181" i="5"/>
  <c r="M181" i="5"/>
  <c r="L181" i="5"/>
  <c r="I181" i="5"/>
  <c r="K181" i="5"/>
  <c r="H181" i="5"/>
  <c r="S205" i="5"/>
  <c r="G205" i="5"/>
  <c r="F205" i="5"/>
  <c r="Q205" i="5"/>
  <c r="E205" i="5"/>
  <c r="P205" i="5"/>
  <c r="D205" i="5"/>
  <c r="K205" i="5"/>
  <c r="I205" i="5"/>
  <c r="H205" i="5"/>
  <c r="N205" i="5"/>
  <c r="M205" i="5"/>
  <c r="L205" i="5"/>
  <c r="O205" i="5"/>
  <c r="S217" i="5"/>
  <c r="G217" i="5"/>
  <c r="F217" i="5"/>
  <c r="Q217" i="5"/>
  <c r="E217" i="5"/>
  <c r="P217" i="5"/>
  <c r="D217" i="5"/>
  <c r="O217" i="5"/>
  <c r="N217" i="5"/>
  <c r="M217" i="5"/>
  <c r="L217" i="5"/>
  <c r="I217" i="5"/>
  <c r="K217" i="5"/>
  <c r="H217" i="5"/>
  <c r="I26" i="5"/>
  <c r="H26" i="5"/>
  <c r="R26" i="5"/>
  <c r="F26" i="5"/>
  <c r="P26" i="5"/>
  <c r="D26" i="5"/>
  <c r="O26" i="5"/>
  <c r="L26" i="5"/>
  <c r="H50" i="5"/>
  <c r="M50" i="5"/>
  <c r="L50" i="5"/>
  <c r="K50" i="5"/>
  <c r="I50" i="5"/>
  <c r="S50" i="5"/>
  <c r="F50" i="5"/>
  <c r="E50" i="5"/>
  <c r="O50" i="5"/>
  <c r="K74" i="5"/>
  <c r="L74" i="5"/>
  <c r="J74" i="5"/>
  <c r="G74" i="5"/>
  <c r="Q74" i="5"/>
  <c r="D74" i="5"/>
  <c r="H74" i="5"/>
  <c r="F74" i="5"/>
  <c r="E74" i="5"/>
  <c r="S74" i="5"/>
  <c r="R74" i="5"/>
  <c r="P74" i="5"/>
  <c r="M74" i="5"/>
  <c r="L98" i="5"/>
  <c r="I98" i="5"/>
  <c r="Q98" i="5"/>
  <c r="D98" i="5"/>
  <c r="P98" i="5"/>
  <c r="S98" i="5"/>
  <c r="M98" i="5"/>
  <c r="H98" i="5"/>
  <c r="G98" i="5"/>
  <c r="O98" i="5"/>
  <c r="N98" i="5"/>
  <c r="F98" i="5"/>
  <c r="E98" i="5"/>
  <c r="L122" i="5"/>
  <c r="H122" i="5"/>
  <c r="K122" i="5"/>
  <c r="I122" i="5"/>
  <c r="R122" i="5"/>
  <c r="Q122" i="5"/>
  <c r="N122" i="5"/>
  <c r="M122" i="5"/>
  <c r="E122" i="5"/>
  <c r="P122" i="5"/>
  <c r="O122" i="5"/>
  <c r="G122" i="5"/>
  <c r="D122" i="5"/>
  <c r="S122" i="5"/>
  <c r="Q146" i="5"/>
  <c r="I146" i="5"/>
  <c r="H146" i="5"/>
  <c r="G146" i="5"/>
  <c r="F146" i="5"/>
  <c r="E146" i="5"/>
  <c r="S146" i="5"/>
  <c r="P146" i="5"/>
  <c r="L146" i="5"/>
  <c r="K146" i="5"/>
  <c r="R146" i="5"/>
  <c r="O146" i="5"/>
  <c r="N146" i="5"/>
  <c r="M146" i="5"/>
  <c r="D146" i="5"/>
  <c r="N170" i="5"/>
  <c r="M170" i="5"/>
  <c r="L170" i="5"/>
  <c r="Q170" i="5"/>
  <c r="P170" i="5"/>
  <c r="O170" i="5"/>
  <c r="K170" i="5"/>
  <c r="R170" i="5"/>
  <c r="I170" i="5"/>
  <c r="H170" i="5"/>
  <c r="G170" i="5"/>
  <c r="F170" i="5"/>
  <c r="E170" i="5"/>
  <c r="D170" i="5"/>
  <c r="S170" i="5"/>
  <c r="O194" i="5"/>
  <c r="N194" i="5"/>
  <c r="M194" i="5"/>
  <c r="L194" i="5"/>
  <c r="G194" i="5"/>
  <c r="F194" i="5"/>
  <c r="E194" i="5"/>
  <c r="D194" i="5"/>
  <c r="Q194" i="5"/>
  <c r="S194" i="5"/>
  <c r="P194" i="5"/>
  <c r="K194" i="5"/>
  <c r="H194" i="5"/>
  <c r="I194" i="5"/>
  <c r="O218" i="5"/>
  <c r="N218" i="5"/>
  <c r="M218" i="5"/>
  <c r="L218" i="5"/>
  <c r="S218" i="5"/>
  <c r="Q218" i="5"/>
  <c r="P218" i="5"/>
  <c r="I218" i="5"/>
  <c r="G218" i="5"/>
  <c r="F218" i="5"/>
  <c r="E218" i="5"/>
  <c r="D218" i="5"/>
  <c r="K218" i="5"/>
  <c r="H218" i="5"/>
  <c r="J218" i="5"/>
  <c r="N4" i="5"/>
  <c r="M4" i="5"/>
  <c r="L4" i="5"/>
  <c r="J4" i="5"/>
  <c r="H4" i="5"/>
  <c r="S4" i="5"/>
  <c r="G4" i="5"/>
  <c r="P4" i="5"/>
  <c r="D4" i="5"/>
  <c r="N16" i="5"/>
  <c r="M16" i="5"/>
  <c r="L16" i="5"/>
  <c r="J16" i="5"/>
  <c r="H16" i="5"/>
  <c r="S16" i="5"/>
  <c r="G16" i="5"/>
  <c r="P16" i="5"/>
  <c r="D16" i="5"/>
  <c r="N28" i="5"/>
  <c r="M28" i="5"/>
  <c r="L28" i="5"/>
  <c r="H28" i="5"/>
  <c r="S28" i="5"/>
  <c r="G28" i="5"/>
  <c r="P28" i="5"/>
  <c r="D28" i="5"/>
  <c r="N40" i="5"/>
  <c r="M40" i="5"/>
  <c r="L40" i="5"/>
  <c r="H40" i="5"/>
  <c r="S40" i="5"/>
  <c r="G40" i="5"/>
  <c r="P40" i="5"/>
  <c r="D40" i="5"/>
  <c r="L52" i="5"/>
  <c r="G52" i="5"/>
  <c r="S52" i="5"/>
  <c r="F52" i="5"/>
  <c r="E52" i="5"/>
  <c r="P52" i="5"/>
  <c r="N52" i="5"/>
  <c r="M52" i="5"/>
  <c r="I52" i="5"/>
  <c r="O64" i="5"/>
  <c r="N64" i="5"/>
  <c r="M64" i="5"/>
  <c r="E64" i="5"/>
  <c r="D64" i="5"/>
  <c r="S64" i="5"/>
  <c r="Q64" i="5"/>
  <c r="P64" i="5"/>
  <c r="L64" i="5"/>
  <c r="K64" i="5"/>
  <c r="G64" i="5"/>
  <c r="O76" i="5"/>
  <c r="S76" i="5"/>
  <c r="F76" i="5"/>
  <c r="R76" i="5"/>
  <c r="E76" i="5"/>
  <c r="N76" i="5"/>
  <c r="K76" i="5"/>
  <c r="P76" i="5"/>
  <c r="M76" i="5"/>
  <c r="L76" i="5"/>
  <c r="I76" i="5"/>
  <c r="H76" i="5"/>
  <c r="G76" i="5"/>
  <c r="D76" i="5"/>
  <c r="P88" i="5"/>
  <c r="D88" i="5"/>
  <c r="O88" i="5"/>
  <c r="I88" i="5"/>
  <c r="F88" i="5"/>
  <c r="E88" i="5"/>
  <c r="R88" i="5"/>
  <c r="N88" i="5"/>
  <c r="M88" i="5"/>
  <c r="L88" i="5"/>
  <c r="K88" i="5"/>
  <c r="H88" i="5"/>
  <c r="S88" i="5"/>
  <c r="P100" i="5"/>
  <c r="D100" i="5"/>
  <c r="R100" i="5"/>
  <c r="E100" i="5"/>
  <c r="Q100" i="5"/>
  <c r="K100" i="5"/>
  <c r="G100" i="5"/>
  <c r="F100" i="5"/>
  <c r="O100" i="5"/>
  <c r="N100" i="5"/>
  <c r="S100" i="5"/>
  <c r="M100" i="5"/>
  <c r="I100" i="5"/>
  <c r="H100" i="5"/>
  <c r="P112" i="5"/>
  <c r="D112" i="5"/>
  <c r="N112" i="5"/>
  <c r="L112" i="5"/>
  <c r="I112" i="5"/>
  <c r="S112" i="5"/>
  <c r="F112" i="5"/>
  <c r="E112" i="5"/>
  <c r="Q112" i="5"/>
  <c r="O112" i="5"/>
  <c r="K112" i="5"/>
  <c r="H112" i="5"/>
  <c r="G112" i="5"/>
  <c r="M112" i="5"/>
  <c r="N124" i="5"/>
  <c r="M124" i="5"/>
  <c r="S124" i="5"/>
  <c r="E124" i="5"/>
  <c r="Q124" i="5"/>
  <c r="O124" i="5"/>
  <c r="K124" i="5"/>
  <c r="L124" i="5"/>
  <c r="D124" i="5"/>
  <c r="G124" i="5"/>
  <c r="F124" i="5"/>
  <c r="P124" i="5"/>
  <c r="I124" i="5"/>
  <c r="H124" i="5"/>
  <c r="N136" i="5"/>
  <c r="M136" i="5"/>
  <c r="L136" i="5"/>
  <c r="H136" i="5"/>
  <c r="G136" i="5"/>
  <c r="F136" i="5"/>
  <c r="S136" i="5"/>
  <c r="D136" i="5"/>
  <c r="Q136" i="5"/>
  <c r="R136" i="5"/>
  <c r="P136" i="5"/>
  <c r="E136" i="5"/>
  <c r="O136" i="5"/>
  <c r="K136" i="5"/>
  <c r="I136" i="5"/>
  <c r="I148" i="5"/>
  <c r="Q148" i="5"/>
  <c r="D148" i="5"/>
  <c r="P148" i="5"/>
  <c r="O148" i="5"/>
  <c r="K148" i="5"/>
  <c r="H148" i="5"/>
  <c r="F148" i="5"/>
  <c r="S148" i="5"/>
  <c r="G148" i="5"/>
  <c r="E148" i="5"/>
  <c r="M148" i="5"/>
  <c r="L148" i="5"/>
  <c r="N148" i="5"/>
  <c r="I160" i="5"/>
  <c r="H160" i="5"/>
  <c r="S160" i="5"/>
  <c r="G160" i="5"/>
  <c r="F160" i="5"/>
  <c r="Q160" i="5"/>
  <c r="P160" i="5"/>
  <c r="O160" i="5"/>
  <c r="J160" i="5"/>
  <c r="E160" i="5"/>
  <c r="D160" i="5"/>
  <c r="M160" i="5"/>
  <c r="L160" i="5"/>
  <c r="K160" i="5"/>
  <c r="N160" i="5"/>
  <c r="S172" i="5"/>
  <c r="R172" i="5"/>
  <c r="F172" i="5"/>
  <c r="Q172" i="5"/>
  <c r="E172" i="5"/>
  <c r="P172" i="5"/>
  <c r="D172" i="5"/>
  <c r="O172" i="5"/>
  <c r="N172" i="5"/>
  <c r="M172" i="5"/>
  <c r="L172" i="5"/>
  <c r="H172" i="5"/>
  <c r="G172" i="5"/>
  <c r="K172" i="5"/>
  <c r="I172" i="5"/>
  <c r="S184" i="5"/>
  <c r="G184" i="5"/>
  <c r="F184" i="5"/>
  <c r="Q184" i="5"/>
  <c r="E184" i="5"/>
  <c r="P184" i="5"/>
  <c r="D184" i="5"/>
  <c r="M184" i="5"/>
  <c r="O184" i="5"/>
  <c r="N184" i="5"/>
  <c r="L184" i="5"/>
  <c r="J184" i="5"/>
  <c r="K184" i="5"/>
  <c r="I184" i="5"/>
  <c r="H184" i="5"/>
  <c r="S196" i="5"/>
  <c r="G196" i="5"/>
  <c r="F196" i="5"/>
  <c r="Q196" i="5"/>
  <c r="E196" i="5"/>
  <c r="P196" i="5"/>
  <c r="D196" i="5"/>
  <c r="K196" i="5"/>
  <c r="I196" i="5"/>
  <c r="H196" i="5"/>
  <c r="O196" i="5"/>
  <c r="N196" i="5"/>
  <c r="M196" i="5"/>
  <c r="L196" i="5"/>
  <c r="S208" i="5"/>
  <c r="G208" i="5"/>
  <c r="F208" i="5"/>
  <c r="Q208" i="5"/>
  <c r="E208" i="5"/>
  <c r="P208" i="5"/>
  <c r="D208" i="5"/>
  <c r="O208" i="5"/>
  <c r="N208" i="5"/>
  <c r="M208" i="5"/>
  <c r="L208" i="5"/>
  <c r="I208" i="5"/>
  <c r="K208" i="5"/>
  <c r="H208" i="5"/>
  <c r="S220" i="5"/>
  <c r="G220" i="5"/>
  <c r="F220" i="5"/>
  <c r="Q220" i="5"/>
  <c r="E220" i="5"/>
  <c r="P220" i="5"/>
  <c r="D220" i="5"/>
  <c r="M220" i="5"/>
  <c r="I220" i="5"/>
  <c r="H220" i="5"/>
  <c r="N220" i="5"/>
  <c r="O220" i="5"/>
  <c r="L220" i="5"/>
  <c r="K220" i="5"/>
  <c r="I4" i="5"/>
  <c r="E10" i="5"/>
  <c r="Q11" i="5"/>
  <c r="Q14" i="5"/>
  <c r="E16" i="5"/>
  <c r="M20" i="5"/>
  <c r="M23" i="5"/>
  <c r="M26" i="5"/>
  <c r="G32" i="5"/>
  <c r="G35" i="5"/>
  <c r="E40" i="5"/>
  <c r="K46" i="5"/>
  <c r="S49" i="5"/>
  <c r="N59" i="5"/>
  <c r="H70" i="5"/>
  <c r="Q76" i="5"/>
  <c r="I8" i="5"/>
  <c r="H8" i="5"/>
  <c r="R8" i="5"/>
  <c r="F8" i="5"/>
  <c r="P8" i="5"/>
  <c r="D8" i="5"/>
  <c r="O8" i="5"/>
  <c r="L8" i="5"/>
  <c r="I44" i="5"/>
  <c r="H44" i="5"/>
  <c r="F44" i="5"/>
  <c r="P44" i="5"/>
  <c r="D44" i="5"/>
  <c r="O44" i="5"/>
  <c r="L44" i="5"/>
  <c r="L80" i="5"/>
  <c r="K80" i="5"/>
  <c r="Q80" i="5"/>
  <c r="H80" i="5"/>
  <c r="G80" i="5"/>
  <c r="D80" i="5"/>
  <c r="P80" i="5"/>
  <c r="O80" i="5"/>
  <c r="S80" i="5"/>
  <c r="N80" i="5"/>
  <c r="M80" i="5"/>
  <c r="I80" i="5"/>
  <c r="F80" i="5"/>
  <c r="E80" i="5"/>
  <c r="L104" i="5"/>
  <c r="J104" i="5"/>
  <c r="G104" i="5"/>
  <c r="F104" i="5"/>
  <c r="O104" i="5"/>
  <c r="N104" i="5"/>
  <c r="Q104" i="5"/>
  <c r="M104" i="5"/>
  <c r="K104" i="5"/>
  <c r="S104" i="5"/>
  <c r="P104" i="5"/>
  <c r="I104" i="5"/>
  <c r="H104" i="5"/>
  <c r="E104" i="5"/>
  <c r="D104" i="5"/>
  <c r="I128" i="5"/>
  <c r="M128" i="5"/>
  <c r="K128" i="5"/>
  <c r="G128" i="5"/>
  <c r="S128" i="5"/>
  <c r="E128" i="5"/>
  <c r="O128" i="5"/>
  <c r="N128" i="5"/>
  <c r="F128" i="5"/>
  <c r="D128" i="5"/>
  <c r="Q128" i="5"/>
  <c r="P128" i="5"/>
  <c r="H128" i="5"/>
  <c r="Q164" i="5"/>
  <c r="E164" i="5"/>
  <c r="P164" i="5"/>
  <c r="D164" i="5"/>
  <c r="O164" i="5"/>
  <c r="N164" i="5"/>
  <c r="I164" i="5"/>
  <c r="H164" i="5"/>
  <c r="G164" i="5"/>
  <c r="F164" i="5"/>
  <c r="S164" i="5"/>
  <c r="R164" i="5"/>
  <c r="M164" i="5"/>
  <c r="L164" i="5"/>
  <c r="K164" i="5"/>
  <c r="O200" i="5"/>
  <c r="N200" i="5"/>
  <c r="M200" i="5"/>
  <c r="L200" i="5"/>
  <c r="S200" i="5"/>
  <c r="Q200" i="5"/>
  <c r="P200" i="5"/>
  <c r="I200" i="5"/>
  <c r="K200" i="5"/>
  <c r="H200" i="5"/>
  <c r="G200" i="5"/>
  <c r="E200" i="5"/>
  <c r="D200" i="5"/>
  <c r="F200" i="5"/>
  <c r="N68" i="5"/>
  <c r="N34" i="5"/>
  <c r="M34" i="5"/>
  <c r="L34" i="5"/>
  <c r="H34" i="5"/>
  <c r="S34" i="5"/>
  <c r="G34" i="5"/>
  <c r="P34" i="5"/>
  <c r="D34" i="5"/>
  <c r="L58" i="5"/>
  <c r="K58" i="5"/>
  <c r="H58" i="5"/>
  <c r="R58" i="5"/>
  <c r="Q58" i="5"/>
  <c r="P58" i="5"/>
  <c r="N58" i="5"/>
  <c r="M58" i="5"/>
  <c r="J58" i="5"/>
  <c r="I58" i="5"/>
  <c r="E58" i="5"/>
  <c r="P94" i="5"/>
  <c r="D94" i="5"/>
  <c r="I94" i="5"/>
  <c r="H94" i="5"/>
  <c r="O94" i="5"/>
  <c r="N94" i="5"/>
  <c r="E94" i="5"/>
  <c r="R94" i="5"/>
  <c r="M94" i="5"/>
  <c r="L94" i="5"/>
  <c r="Q94" i="5"/>
  <c r="K94" i="5"/>
  <c r="F94" i="5"/>
  <c r="S94" i="5"/>
  <c r="N130" i="5"/>
  <c r="M130" i="5"/>
  <c r="I130" i="5"/>
  <c r="H130" i="5"/>
  <c r="G130" i="5"/>
  <c r="S130" i="5"/>
  <c r="E130" i="5"/>
  <c r="Q130" i="5"/>
  <c r="F130" i="5"/>
  <c r="D130" i="5"/>
  <c r="R130" i="5"/>
  <c r="P130" i="5"/>
  <c r="K130" i="5"/>
  <c r="J130" i="5"/>
  <c r="O130" i="5"/>
  <c r="I154" i="5"/>
  <c r="H154" i="5"/>
  <c r="R154" i="5"/>
  <c r="D154" i="5"/>
  <c r="Q154" i="5"/>
  <c r="P154" i="5"/>
  <c r="O154" i="5"/>
  <c r="J154" i="5"/>
  <c r="G154" i="5"/>
  <c r="F154" i="5"/>
  <c r="K154" i="5"/>
  <c r="E154" i="5"/>
  <c r="M154" i="5"/>
  <c r="L154" i="5"/>
  <c r="S154" i="5"/>
  <c r="N154" i="5"/>
  <c r="S190" i="5"/>
  <c r="G190" i="5"/>
  <c r="F190" i="5"/>
  <c r="Q190" i="5"/>
  <c r="E190" i="5"/>
  <c r="P190" i="5"/>
  <c r="D190" i="5"/>
  <c r="O190" i="5"/>
  <c r="N190" i="5"/>
  <c r="M190" i="5"/>
  <c r="L190" i="5"/>
  <c r="I190" i="5"/>
  <c r="K190" i="5"/>
  <c r="H190" i="5"/>
  <c r="S202" i="5"/>
  <c r="G202" i="5"/>
  <c r="F202" i="5"/>
  <c r="Q202" i="5"/>
  <c r="E202" i="5"/>
  <c r="P202" i="5"/>
  <c r="D202" i="5"/>
  <c r="M202" i="5"/>
  <c r="N202" i="5"/>
  <c r="L202" i="5"/>
  <c r="K202" i="5"/>
  <c r="I202" i="5"/>
  <c r="O202" i="5"/>
  <c r="H202" i="5"/>
  <c r="S226" i="5"/>
  <c r="G226" i="5"/>
  <c r="F226" i="5"/>
  <c r="Q226" i="5"/>
  <c r="E226" i="5"/>
  <c r="P226" i="5"/>
  <c r="D226" i="5"/>
  <c r="O226" i="5"/>
  <c r="N226" i="5"/>
  <c r="M226" i="5"/>
  <c r="L226" i="5"/>
  <c r="I226" i="5"/>
  <c r="H226" i="5"/>
  <c r="K226" i="5"/>
  <c r="I34" i="5"/>
  <c r="F58" i="5"/>
  <c r="N13" i="5"/>
  <c r="M13" i="5"/>
  <c r="L13" i="5"/>
  <c r="H13" i="5"/>
  <c r="S13" i="5"/>
  <c r="G13" i="5"/>
  <c r="P13" i="5"/>
  <c r="D13" i="5"/>
  <c r="N37" i="5"/>
  <c r="M37" i="5"/>
  <c r="L37" i="5"/>
  <c r="H37" i="5"/>
  <c r="S37" i="5"/>
  <c r="G37" i="5"/>
  <c r="P37" i="5"/>
  <c r="D37" i="5"/>
  <c r="O73" i="5"/>
  <c r="N73" i="5"/>
  <c r="M73" i="5"/>
  <c r="J73" i="5"/>
  <c r="G73" i="5"/>
  <c r="E73" i="5"/>
  <c r="D73" i="5"/>
  <c r="R73" i="5"/>
  <c r="Q73" i="5"/>
  <c r="P73" i="5"/>
  <c r="L73" i="5"/>
  <c r="H73" i="5"/>
  <c r="P97" i="5"/>
  <c r="D97" i="5"/>
  <c r="M97" i="5"/>
  <c r="L97" i="5"/>
  <c r="G97" i="5"/>
  <c r="S97" i="5"/>
  <c r="F97" i="5"/>
  <c r="O97" i="5"/>
  <c r="N97" i="5"/>
  <c r="I97" i="5"/>
  <c r="E97" i="5"/>
  <c r="Q97" i="5"/>
  <c r="K97" i="5"/>
  <c r="H97" i="5"/>
  <c r="P121" i="5"/>
  <c r="D121" i="5"/>
  <c r="N121" i="5"/>
  <c r="L121" i="5"/>
  <c r="J121" i="5"/>
  <c r="I121" i="5"/>
  <c r="S121" i="5"/>
  <c r="F121" i="5"/>
  <c r="E121" i="5"/>
  <c r="Q121" i="5"/>
  <c r="O121" i="5"/>
  <c r="M121" i="5"/>
  <c r="K121" i="5"/>
  <c r="H121" i="5"/>
  <c r="G121" i="5"/>
  <c r="N145" i="5"/>
  <c r="M145" i="5"/>
  <c r="L145" i="5"/>
  <c r="H145" i="5"/>
  <c r="G145" i="5"/>
  <c r="F145" i="5"/>
  <c r="S145" i="5"/>
  <c r="D145" i="5"/>
  <c r="Q145" i="5"/>
  <c r="K145" i="5"/>
  <c r="P145" i="5"/>
  <c r="O145" i="5"/>
  <c r="I145" i="5"/>
  <c r="E145" i="5"/>
  <c r="F169" i="5"/>
  <c r="Q169" i="5"/>
  <c r="E169" i="5"/>
  <c r="P169" i="5"/>
  <c r="D169" i="5"/>
  <c r="O169" i="5"/>
  <c r="N169" i="5"/>
  <c r="M169" i="5"/>
  <c r="L169" i="5"/>
  <c r="H169" i="5"/>
  <c r="G169" i="5"/>
  <c r="K169" i="5"/>
  <c r="I169" i="5"/>
  <c r="S169" i="5"/>
  <c r="S193" i="5"/>
  <c r="G193" i="5"/>
  <c r="F193" i="5"/>
  <c r="Q193" i="5"/>
  <c r="E193" i="5"/>
  <c r="P193" i="5"/>
  <c r="D193" i="5"/>
  <c r="M193" i="5"/>
  <c r="I193" i="5"/>
  <c r="H193" i="5"/>
  <c r="L193" i="5"/>
  <c r="K193" i="5"/>
  <c r="N193" i="5"/>
  <c r="I2" i="5"/>
  <c r="F2" i="5"/>
  <c r="P2" i="5"/>
  <c r="D2" i="5"/>
  <c r="O2" i="5"/>
  <c r="L2" i="5"/>
  <c r="J38" i="5"/>
  <c r="I38" i="5"/>
  <c r="H38" i="5"/>
  <c r="R38" i="5"/>
  <c r="F38" i="5"/>
  <c r="P38" i="5"/>
  <c r="D38" i="5"/>
  <c r="O38" i="5"/>
  <c r="L38" i="5"/>
  <c r="H62" i="5"/>
  <c r="S62" i="5"/>
  <c r="G62" i="5"/>
  <c r="P62" i="5"/>
  <c r="D62" i="5"/>
  <c r="R62" i="5"/>
  <c r="Q62" i="5"/>
  <c r="O62" i="5"/>
  <c r="M62" i="5"/>
  <c r="L62" i="5"/>
  <c r="K62" i="5"/>
  <c r="E62" i="5"/>
  <c r="L86" i="5"/>
  <c r="K86" i="5"/>
  <c r="R86" i="5"/>
  <c r="F86" i="5"/>
  <c r="Q86" i="5"/>
  <c r="E86" i="5"/>
  <c r="S86" i="5"/>
  <c r="N86" i="5"/>
  <c r="I86" i="5"/>
  <c r="O86" i="5"/>
  <c r="M86" i="5"/>
  <c r="H86" i="5"/>
  <c r="D86" i="5"/>
  <c r="L110" i="5"/>
  <c r="M110" i="5"/>
  <c r="K110" i="5"/>
  <c r="S110" i="5"/>
  <c r="E110" i="5"/>
  <c r="R110" i="5"/>
  <c r="D110" i="5"/>
  <c r="O110" i="5"/>
  <c r="N110" i="5"/>
  <c r="G110" i="5"/>
  <c r="F110" i="5"/>
  <c r="Q110" i="5"/>
  <c r="I110" i="5"/>
  <c r="H110" i="5"/>
  <c r="I134" i="5"/>
  <c r="H134" i="5"/>
  <c r="G134" i="5"/>
  <c r="F134" i="5"/>
  <c r="E134" i="5"/>
  <c r="P134" i="5"/>
  <c r="S134" i="5"/>
  <c r="L134" i="5"/>
  <c r="K134" i="5"/>
  <c r="N134" i="5"/>
  <c r="D134" i="5"/>
  <c r="Q134" i="5"/>
  <c r="M134" i="5"/>
  <c r="Q158" i="5"/>
  <c r="E158" i="5"/>
  <c r="P158" i="5"/>
  <c r="D158" i="5"/>
  <c r="O158" i="5"/>
  <c r="N158" i="5"/>
  <c r="R158" i="5"/>
  <c r="M158" i="5"/>
  <c r="L158" i="5"/>
  <c r="K158" i="5"/>
  <c r="I158" i="5"/>
  <c r="H158" i="5"/>
  <c r="F158" i="5"/>
  <c r="G158" i="5"/>
  <c r="S158" i="5"/>
  <c r="O182" i="5"/>
  <c r="N182" i="5"/>
  <c r="M182" i="5"/>
  <c r="L182" i="5"/>
  <c r="S182" i="5"/>
  <c r="R182" i="5"/>
  <c r="Q182" i="5"/>
  <c r="P182" i="5"/>
  <c r="I182" i="5"/>
  <c r="H182" i="5"/>
  <c r="G182" i="5"/>
  <c r="E182" i="5"/>
  <c r="F182" i="5"/>
  <c r="D182" i="5"/>
  <c r="K182" i="5"/>
  <c r="O206" i="5"/>
  <c r="N206" i="5"/>
  <c r="M206" i="5"/>
  <c r="L206" i="5"/>
  <c r="K206" i="5"/>
  <c r="I206" i="5"/>
  <c r="H206" i="5"/>
  <c r="E206" i="5"/>
  <c r="Q206" i="5"/>
  <c r="P206" i="5"/>
  <c r="G206" i="5"/>
  <c r="F206" i="5"/>
  <c r="D206" i="5"/>
  <c r="S206" i="5"/>
  <c r="J5" i="5"/>
  <c r="I5" i="5"/>
  <c r="H5" i="5"/>
  <c r="R5" i="5"/>
  <c r="F5" i="5"/>
  <c r="P5" i="5"/>
  <c r="D5" i="5"/>
  <c r="O5" i="5"/>
  <c r="L5" i="5"/>
  <c r="I17" i="5"/>
  <c r="H17" i="5"/>
  <c r="F17" i="5"/>
  <c r="P17" i="5"/>
  <c r="D17" i="5"/>
  <c r="O17" i="5"/>
  <c r="L17" i="5"/>
  <c r="I29" i="5"/>
  <c r="H29" i="5"/>
  <c r="R29" i="5"/>
  <c r="F29" i="5"/>
  <c r="P29" i="5"/>
  <c r="D29" i="5"/>
  <c r="O29" i="5"/>
  <c r="L29" i="5"/>
  <c r="I41" i="5"/>
  <c r="H41" i="5"/>
  <c r="R41" i="5"/>
  <c r="F41" i="5"/>
  <c r="P41" i="5"/>
  <c r="D41" i="5"/>
  <c r="O41" i="5"/>
  <c r="L41" i="5"/>
  <c r="H53" i="5"/>
  <c r="Q53" i="5"/>
  <c r="D53" i="5"/>
  <c r="P53" i="5"/>
  <c r="O53" i="5"/>
  <c r="M53" i="5"/>
  <c r="K53" i="5"/>
  <c r="J53" i="5"/>
  <c r="S53" i="5"/>
  <c r="F53" i="5"/>
  <c r="K65" i="5"/>
  <c r="L65" i="5"/>
  <c r="G65" i="5"/>
  <c r="E65" i="5"/>
  <c r="D65" i="5"/>
  <c r="S65" i="5"/>
  <c r="Q65" i="5"/>
  <c r="P65" i="5"/>
  <c r="O65" i="5"/>
  <c r="N65" i="5"/>
  <c r="H65" i="5"/>
  <c r="K77" i="5"/>
  <c r="P77" i="5"/>
  <c r="O77" i="5"/>
  <c r="L77" i="5"/>
  <c r="H77" i="5"/>
  <c r="S77" i="5"/>
  <c r="Q77" i="5"/>
  <c r="M77" i="5"/>
  <c r="I77" i="5"/>
  <c r="G77" i="5"/>
  <c r="D77" i="5"/>
  <c r="L89" i="5"/>
  <c r="K89" i="5"/>
  <c r="F89" i="5"/>
  <c r="Q89" i="5"/>
  <c r="E89" i="5"/>
  <c r="H89" i="5"/>
  <c r="G89" i="5"/>
  <c r="P89" i="5"/>
  <c r="O89" i="5"/>
  <c r="S89" i="5"/>
  <c r="N89" i="5"/>
  <c r="M89" i="5"/>
  <c r="I89" i="5"/>
  <c r="L101" i="5"/>
  <c r="O101" i="5"/>
  <c r="N101" i="5"/>
  <c r="H101" i="5"/>
  <c r="G101" i="5"/>
  <c r="I101" i="5"/>
  <c r="D101" i="5"/>
  <c r="S101" i="5"/>
  <c r="E101" i="5"/>
  <c r="Q101" i="5"/>
  <c r="P101" i="5"/>
  <c r="K101" i="5"/>
  <c r="F101" i="5"/>
  <c r="L113" i="5"/>
  <c r="H113" i="5"/>
  <c r="K113" i="5"/>
  <c r="I113" i="5"/>
  <c r="R113" i="5"/>
  <c r="Q113" i="5"/>
  <c r="N113" i="5"/>
  <c r="M113" i="5"/>
  <c r="E113" i="5"/>
  <c r="S113" i="5"/>
  <c r="P113" i="5"/>
  <c r="O113" i="5"/>
  <c r="G113" i="5"/>
  <c r="D113" i="5"/>
  <c r="I125" i="5"/>
  <c r="Q125" i="5"/>
  <c r="O125" i="5"/>
  <c r="M125" i="5"/>
  <c r="K125" i="5"/>
  <c r="S125" i="5"/>
  <c r="R125" i="5"/>
  <c r="G125" i="5"/>
  <c r="F125" i="5"/>
  <c r="L125" i="5"/>
  <c r="E125" i="5"/>
  <c r="D125" i="5"/>
  <c r="P125" i="5"/>
  <c r="N125" i="5"/>
  <c r="H125" i="5"/>
  <c r="I137" i="5"/>
  <c r="H137" i="5"/>
  <c r="G137" i="5"/>
  <c r="F137" i="5"/>
  <c r="E137" i="5"/>
  <c r="P137" i="5"/>
  <c r="O137" i="5"/>
  <c r="N137" i="5"/>
  <c r="S137" i="5"/>
  <c r="Q137" i="5"/>
  <c r="K137" i="5"/>
  <c r="M137" i="5"/>
  <c r="L137" i="5"/>
  <c r="Q149" i="5"/>
  <c r="E149" i="5"/>
  <c r="N149" i="5"/>
  <c r="M149" i="5"/>
  <c r="L149" i="5"/>
  <c r="K149" i="5"/>
  <c r="J149" i="5"/>
  <c r="I149" i="5"/>
  <c r="G149" i="5"/>
  <c r="D149" i="5"/>
  <c r="F149" i="5"/>
  <c r="S149" i="5"/>
  <c r="P149" i="5"/>
  <c r="O149" i="5"/>
  <c r="H149" i="5"/>
  <c r="Q161" i="5"/>
  <c r="E161" i="5"/>
  <c r="P161" i="5"/>
  <c r="D161" i="5"/>
  <c r="O161" i="5"/>
  <c r="N161" i="5"/>
  <c r="F161" i="5"/>
  <c r="S161" i="5"/>
  <c r="M161" i="5"/>
  <c r="L161" i="5"/>
  <c r="J161" i="5"/>
  <c r="H161" i="5"/>
  <c r="G161" i="5"/>
  <c r="K161" i="5"/>
  <c r="I161" i="5"/>
  <c r="O173" i="5"/>
  <c r="N173" i="5"/>
  <c r="M173" i="5"/>
  <c r="L173" i="5"/>
  <c r="S173" i="5"/>
  <c r="Q173" i="5"/>
  <c r="P173" i="5"/>
  <c r="K173" i="5"/>
  <c r="J173" i="5"/>
  <c r="I173" i="5"/>
  <c r="H173" i="5"/>
  <c r="E173" i="5"/>
  <c r="D173" i="5"/>
  <c r="G173" i="5"/>
  <c r="O185" i="5"/>
  <c r="N185" i="5"/>
  <c r="M185" i="5"/>
  <c r="L185" i="5"/>
  <c r="G185" i="5"/>
  <c r="F185" i="5"/>
  <c r="E185" i="5"/>
  <c r="D185" i="5"/>
  <c r="Q185" i="5"/>
  <c r="J185" i="5"/>
  <c r="I185" i="5"/>
  <c r="H185" i="5"/>
  <c r="S185" i="5"/>
  <c r="R185" i="5"/>
  <c r="P185" i="5"/>
  <c r="K185" i="5"/>
  <c r="O197" i="5"/>
  <c r="N197" i="5"/>
  <c r="M197" i="5"/>
  <c r="L197" i="5"/>
  <c r="K197" i="5"/>
  <c r="I197" i="5"/>
  <c r="H197" i="5"/>
  <c r="E197" i="5"/>
  <c r="D197" i="5"/>
  <c r="S197" i="5"/>
  <c r="Q197" i="5"/>
  <c r="G197" i="5"/>
  <c r="P197" i="5"/>
  <c r="F197" i="5"/>
  <c r="O209" i="5"/>
  <c r="N209" i="5"/>
  <c r="M209" i="5"/>
  <c r="L209" i="5"/>
  <c r="S209" i="5"/>
  <c r="R209" i="5"/>
  <c r="Q209" i="5"/>
  <c r="P209" i="5"/>
  <c r="I209" i="5"/>
  <c r="G209" i="5"/>
  <c r="F209" i="5"/>
  <c r="E209" i="5"/>
  <c r="K209" i="5"/>
  <c r="D209" i="5"/>
  <c r="H209" i="5"/>
  <c r="O221" i="5"/>
  <c r="N221" i="5"/>
  <c r="M221" i="5"/>
  <c r="L221" i="5"/>
  <c r="G221" i="5"/>
  <c r="F221" i="5"/>
  <c r="E221" i="5"/>
  <c r="D221" i="5"/>
  <c r="Q221" i="5"/>
  <c r="S221" i="5"/>
  <c r="P221" i="5"/>
  <c r="K221" i="5"/>
  <c r="J221" i="5"/>
  <c r="H221" i="5"/>
  <c r="I221" i="5"/>
  <c r="K4" i="5"/>
  <c r="S8" i="5"/>
  <c r="F10" i="5"/>
  <c r="S11" i="5"/>
  <c r="F13" i="5"/>
  <c r="S14" i="5"/>
  <c r="F16" i="5"/>
  <c r="S17" i="5"/>
  <c r="N20" i="5"/>
  <c r="N23" i="5"/>
  <c r="N26" i="5"/>
  <c r="N29" i="5"/>
  <c r="K32" i="5"/>
  <c r="K35" i="5"/>
  <c r="N38" i="5"/>
  <c r="F40" i="5"/>
  <c r="S41" i="5"/>
  <c r="O46" i="5"/>
  <c r="D50" i="5"/>
  <c r="I62" i="5"/>
  <c r="F65" i="5"/>
  <c r="N70" i="5"/>
  <c r="K73" i="5"/>
  <c r="E77" i="5"/>
  <c r="P86" i="5"/>
  <c r="K98" i="5"/>
  <c r="D188" i="5"/>
  <c r="P51" i="5"/>
  <c r="D51" i="5"/>
  <c r="S63" i="5"/>
  <c r="G63" i="5"/>
  <c r="Q63" i="5"/>
  <c r="D63" i="5"/>
  <c r="P63" i="5"/>
  <c r="M63" i="5"/>
  <c r="S75" i="5"/>
  <c r="G75" i="5"/>
  <c r="I75" i="5"/>
  <c r="H75" i="5"/>
  <c r="Q75" i="5"/>
  <c r="D75" i="5"/>
  <c r="N75" i="5"/>
  <c r="H87" i="5"/>
  <c r="S87" i="5"/>
  <c r="G87" i="5"/>
  <c r="N87" i="5"/>
  <c r="M87" i="5"/>
  <c r="D87" i="5"/>
  <c r="P87" i="5"/>
  <c r="L87" i="5"/>
  <c r="K87" i="5"/>
  <c r="H99" i="5"/>
  <c r="G99" i="5"/>
  <c r="S99" i="5"/>
  <c r="F99" i="5"/>
  <c r="N99" i="5"/>
  <c r="M99" i="5"/>
  <c r="P99" i="5"/>
  <c r="L99" i="5"/>
  <c r="K99" i="5"/>
  <c r="H111" i="5"/>
  <c r="R111" i="5"/>
  <c r="F111" i="5"/>
  <c r="P111" i="5"/>
  <c r="K111" i="5"/>
  <c r="S111" i="5"/>
  <c r="Q111" i="5"/>
  <c r="M111" i="5"/>
  <c r="I111" i="5"/>
  <c r="G111" i="5"/>
  <c r="H123" i="5"/>
  <c r="S123" i="5"/>
  <c r="F123" i="5"/>
  <c r="P123" i="5"/>
  <c r="D123" i="5"/>
  <c r="K123" i="5"/>
  <c r="Q123" i="5"/>
  <c r="M123" i="5"/>
  <c r="I123" i="5"/>
  <c r="G123" i="5"/>
  <c r="F135" i="5"/>
  <c r="Q135" i="5"/>
  <c r="E135" i="5"/>
  <c r="P135" i="5"/>
  <c r="D135" i="5"/>
  <c r="I135" i="5"/>
  <c r="H135" i="5"/>
  <c r="G135" i="5"/>
  <c r="O135" i="5"/>
  <c r="J135" i="5"/>
  <c r="S135" i="5"/>
  <c r="L135" i="5"/>
  <c r="K135" i="5"/>
  <c r="M147" i="5"/>
  <c r="G147" i="5"/>
  <c r="S147" i="5"/>
  <c r="F147" i="5"/>
  <c r="E147" i="5"/>
  <c r="J147" i="5"/>
  <c r="I147" i="5"/>
  <c r="H147" i="5"/>
  <c r="Q147" i="5"/>
  <c r="K147" i="5"/>
  <c r="D147" i="5"/>
  <c r="N147" i="5"/>
  <c r="M159" i="5"/>
  <c r="L159" i="5"/>
  <c r="K159" i="5"/>
  <c r="Q159" i="5"/>
  <c r="P159" i="5"/>
  <c r="O159" i="5"/>
  <c r="N159" i="5"/>
  <c r="H159" i="5"/>
  <c r="F159" i="5"/>
  <c r="E159" i="5"/>
  <c r="S159" i="5"/>
  <c r="I171" i="5"/>
  <c r="H171" i="5"/>
  <c r="P171" i="5"/>
  <c r="O171" i="5"/>
  <c r="N171" i="5"/>
  <c r="M171" i="5"/>
  <c r="S171" i="5"/>
  <c r="Q171" i="5"/>
  <c r="K171" i="5"/>
  <c r="F171" i="5"/>
  <c r="E171" i="5"/>
  <c r="L171" i="5"/>
  <c r="D171" i="5"/>
  <c r="K183" i="5"/>
  <c r="I183" i="5"/>
  <c r="H183" i="5"/>
  <c r="S183" i="5"/>
  <c r="Q183" i="5"/>
  <c r="P183" i="5"/>
  <c r="M183" i="5"/>
  <c r="L183" i="5"/>
  <c r="G183" i="5"/>
  <c r="F183" i="5"/>
  <c r="E183" i="5"/>
  <c r="D183" i="5"/>
  <c r="N183" i="5"/>
  <c r="K195" i="5"/>
  <c r="I195" i="5"/>
  <c r="H195" i="5"/>
  <c r="G195" i="5"/>
  <c r="F195" i="5"/>
  <c r="E195" i="5"/>
  <c r="D195" i="5"/>
  <c r="Q195" i="5"/>
  <c r="P195" i="5"/>
  <c r="O195" i="5"/>
  <c r="N195" i="5"/>
  <c r="L195" i="5"/>
  <c r="S195" i="5"/>
  <c r="M195" i="5"/>
  <c r="K207" i="5"/>
  <c r="I207" i="5"/>
  <c r="H207" i="5"/>
  <c r="O207" i="5"/>
  <c r="N207" i="5"/>
  <c r="M207" i="5"/>
  <c r="L207" i="5"/>
  <c r="E207" i="5"/>
  <c r="S207" i="5"/>
  <c r="Q207" i="5"/>
  <c r="G207" i="5"/>
  <c r="F207" i="5"/>
  <c r="D207" i="5"/>
  <c r="P207" i="5"/>
  <c r="K219" i="5"/>
  <c r="I219" i="5"/>
  <c r="H219" i="5"/>
  <c r="S219" i="5"/>
  <c r="Q219" i="5"/>
  <c r="P219" i="5"/>
  <c r="M219" i="5"/>
  <c r="O219" i="5"/>
  <c r="N219" i="5"/>
  <c r="L219" i="5"/>
  <c r="E219" i="5"/>
  <c r="D219" i="5"/>
  <c r="F219" i="5"/>
  <c r="H3" i="5"/>
  <c r="H6" i="5"/>
  <c r="D7" i="5"/>
  <c r="P7" i="5"/>
  <c r="H9" i="5"/>
  <c r="H12" i="5"/>
  <c r="H15" i="5"/>
  <c r="H18" i="5"/>
  <c r="D19" i="5"/>
  <c r="P19" i="5"/>
  <c r="H21" i="5"/>
  <c r="H24" i="5"/>
  <c r="H27" i="5"/>
  <c r="H30" i="5"/>
  <c r="D31" i="5"/>
  <c r="P31" i="5"/>
  <c r="H33" i="5"/>
  <c r="H36" i="5"/>
  <c r="H39" i="5"/>
  <c r="H42" i="5"/>
  <c r="D43" i="5"/>
  <c r="P43" i="5"/>
  <c r="H45" i="5"/>
  <c r="H48" i="5"/>
  <c r="L51" i="5"/>
  <c r="N55" i="5"/>
  <c r="H57" i="5"/>
  <c r="F60" i="5"/>
  <c r="F63" i="5"/>
  <c r="K67" i="5"/>
  <c r="O69" i="5"/>
  <c r="E72" i="5"/>
  <c r="O75" i="5"/>
  <c r="L79" i="5"/>
  <c r="F81" i="5"/>
  <c r="E87" i="5"/>
  <c r="I99" i="5"/>
  <c r="E108" i="5"/>
  <c r="E123" i="5"/>
  <c r="O147" i="5"/>
  <c r="D159" i="5"/>
  <c r="P54" i="5"/>
  <c r="D54" i="5"/>
  <c r="S66" i="5"/>
  <c r="G66" i="5"/>
  <c r="I66" i="5"/>
  <c r="H66" i="5"/>
  <c r="Q66" i="5"/>
  <c r="D66" i="5"/>
  <c r="S78" i="5"/>
  <c r="G78" i="5"/>
  <c r="M78" i="5"/>
  <c r="L78" i="5"/>
  <c r="I78" i="5"/>
  <c r="R78" i="5"/>
  <c r="E78" i="5"/>
  <c r="H90" i="5"/>
  <c r="S90" i="5"/>
  <c r="G90" i="5"/>
  <c r="N90" i="5"/>
  <c r="M90" i="5"/>
  <c r="I90" i="5"/>
  <c r="D90" i="5"/>
  <c r="R90" i="5"/>
  <c r="Q90" i="5"/>
  <c r="H102" i="5"/>
  <c r="L102" i="5"/>
  <c r="K102" i="5"/>
  <c r="E102" i="5"/>
  <c r="Q102" i="5"/>
  <c r="D102" i="5"/>
  <c r="N102" i="5"/>
  <c r="M102" i="5"/>
  <c r="G102" i="5"/>
  <c r="H114" i="5"/>
  <c r="F114" i="5"/>
  <c r="P114" i="5"/>
  <c r="D114" i="5"/>
  <c r="K114" i="5"/>
  <c r="J114" i="5"/>
  <c r="S114" i="5"/>
  <c r="Q114" i="5"/>
  <c r="M114" i="5"/>
  <c r="I114" i="5"/>
  <c r="G114" i="5"/>
  <c r="R126" i="5"/>
  <c r="F126" i="5"/>
  <c r="Q126" i="5"/>
  <c r="E126" i="5"/>
  <c r="O126" i="5"/>
  <c r="M126" i="5"/>
  <c r="K126" i="5"/>
  <c r="I126" i="5"/>
  <c r="N126" i="5"/>
  <c r="L126" i="5"/>
  <c r="G126" i="5"/>
  <c r="D126" i="5"/>
  <c r="R138" i="5"/>
  <c r="F138" i="5"/>
  <c r="Q138" i="5"/>
  <c r="E138" i="5"/>
  <c r="P138" i="5"/>
  <c r="D138" i="5"/>
  <c r="I138" i="5"/>
  <c r="H138" i="5"/>
  <c r="G138" i="5"/>
  <c r="O138" i="5"/>
  <c r="M138" i="5"/>
  <c r="L138" i="5"/>
  <c r="M150" i="5"/>
  <c r="K150" i="5"/>
  <c r="I150" i="5"/>
  <c r="O150" i="5"/>
  <c r="N150" i="5"/>
  <c r="L150" i="5"/>
  <c r="G150" i="5"/>
  <c r="E150" i="5"/>
  <c r="S150" i="5"/>
  <c r="D150" i="5"/>
  <c r="H150" i="5"/>
  <c r="M162" i="5"/>
  <c r="L162" i="5"/>
  <c r="K162" i="5"/>
  <c r="F162" i="5"/>
  <c r="E162" i="5"/>
  <c r="D162" i="5"/>
  <c r="S162" i="5"/>
  <c r="G162" i="5"/>
  <c r="Q162" i="5"/>
  <c r="I162" i="5"/>
  <c r="H162" i="5"/>
  <c r="O162" i="5"/>
  <c r="N162" i="5"/>
  <c r="K174" i="5"/>
  <c r="J174" i="5"/>
  <c r="I174" i="5"/>
  <c r="H174" i="5"/>
  <c r="S174" i="5"/>
  <c r="Q174" i="5"/>
  <c r="P174" i="5"/>
  <c r="M174" i="5"/>
  <c r="D174" i="5"/>
  <c r="O174" i="5"/>
  <c r="L174" i="5"/>
  <c r="E174" i="5"/>
  <c r="G174" i="5"/>
  <c r="F174" i="5"/>
  <c r="K186" i="5"/>
  <c r="I186" i="5"/>
  <c r="H186" i="5"/>
  <c r="G186" i="5"/>
  <c r="F186" i="5"/>
  <c r="E186" i="5"/>
  <c r="D186" i="5"/>
  <c r="Q186" i="5"/>
  <c r="S186" i="5"/>
  <c r="P186" i="5"/>
  <c r="O186" i="5"/>
  <c r="N186" i="5"/>
  <c r="M186" i="5"/>
  <c r="K198" i="5"/>
  <c r="I198" i="5"/>
  <c r="H198" i="5"/>
  <c r="O198" i="5"/>
  <c r="N198" i="5"/>
  <c r="M198" i="5"/>
  <c r="L198" i="5"/>
  <c r="E198" i="5"/>
  <c r="Q198" i="5"/>
  <c r="P198" i="5"/>
  <c r="G198" i="5"/>
  <c r="F198" i="5"/>
  <c r="S198" i="5"/>
  <c r="D198" i="5"/>
  <c r="K210" i="5"/>
  <c r="I210" i="5"/>
  <c r="H210" i="5"/>
  <c r="S210" i="5"/>
  <c r="Q210" i="5"/>
  <c r="P210" i="5"/>
  <c r="M210" i="5"/>
  <c r="L210" i="5"/>
  <c r="G210" i="5"/>
  <c r="F210" i="5"/>
  <c r="E210" i="5"/>
  <c r="D210" i="5"/>
  <c r="N210" i="5"/>
  <c r="K222" i="5"/>
  <c r="I222" i="5"/>
  <c r="H222" i="5"/>
  <c r="G222" i="5"/>
  <c r="F222" i="5"/>
  <c r="E222" i="5"/>
  <c r="D222" i="5"/>
  <c r="Q222" i="5"/>
  <c r="N222" i="5"/>
  <c r="M222" i="5"/>
  <c r="L222" i="5"/>
  <c r="P222" i="5"/>
  <c r="K3" i="5"/>
  <c r="K6" i="5"/>
  <c r="G7" i="5"/>
  <c r="S7" i="5"/>
  <c r="K9" i="5"/>
  <c r="K12" i="5"/>
  <c r="K15" i="5"/>
  <c r="K18" i="5"/>
  <c r="G19" i="5"/>
  <c r="S19" i="5"/>
  <c r="K21" i="5"/>
  <c r="K24" i="5"/>
  <c r="K27" i="5"/>
  <c r="K30" i="5"/>
  <c r="G31" i="5"/>
  <c r="S31" i="5"/>
  <c r="K33" i="5"/>
  <c r="K36" i="5"/>
  <c r="K39" i="5"/>
  <c r="K42" i="5"/>
  <c r="G43" i="5"/>
  <c r="S43" i="5"/>
  <c r="K45" i="5"/>
  <c r="K48" i="5"/>
  <c r="O51" i="5"/>
  <c r="G54" i="5"/>
  <c r="D55" i="5"/>
  <c r="Q55" i="5"/>
  <c r="K57" i="5"/>
  <c r="I60" i="5"/>
  <c r="N66" i="5"/>
  <c r="I72" i="5"/>
  <c r="K78" i="5"/>
  <c r="O81" i="5"/>
  <c r="M93" i="5"/>
  <c r="Q99" i="5"/>
  <c r="P108" i="5"/>
  <c r="D111" i="5"/>
  <c r="O123" i="5"/>
  <c r="M135" i="5"/>
  <c r="O183" i="5"/>
  <c r="O67" i="5"/>
  <c r="S67" i="5"/>
  <c r="F67" i="5"/>
  <c r="E67" i="5"/>
  <c r="N67" i="5"/>
  <c r="P79" i="5"/>
  <c r="O79" i="5"/>
  <c r="I79" i="5"/>
  <c r="F79" i="5"/>
  <c r="D79" i="5"/>
  <c r="Q79" i="5"/>
  <c r="P91" i="5"/>
  <c r="D91" i="5"/>
  <c r="R91" i="5"/>
  <c r="E91" i="5"/>
  <c r="Q91" i="5"/>
  <c r="K91" i="5"/>
  <c r="M91" i="5"/>
  <c r="L91" i="5"/>
  <c r="G91" i="5"/>
  <c r="P103" i="5"/>
  <c r="D103" i="5"/>
  <c r="N103" i="5"/>
  <c r="I103" i="5"/>
  <c r="H103" i="5"/>
  <c r="Q103" i="5"/>
  <c r="O103" i="5"/>
  <c r="S103" i="5"/>
  <c r="R103" i="5"/>
  <c r="K103" i="5"/>
  <c r="G103" i="5"/>
  <c r="F103" i="5"/>
  <c r="P115" i="5"/>
  <c r="D115" i="5"/>
  <c r="N115" i="5"/>
  <c r="L115" i="5"/>
  <c r="I115" i="5"/>
  <c r="S115" i="5"/>
  <c r="R115" i="5"/>
  <c r="F115" i="5"/>
  <c r="E115" i="5"/>
  <c r="Q115" i="5"/>
  <c r="O115" i="5"/>
  <c r="N127" i="5"/>
  <c r="M127" i="5"/>
  <c r="O127" i="5"/>
  <c r="K127" i="5"/>
  <c r="I127" i="5"/>
  <c r="G127" i="5"/>
  <c r="H127" i="5"/>
  <c r="F127" i="5"/>
  <c r="S127" i="5"/>
  <c r="R127" i="5"/>
  <c r="L127" i="5"/>
  <c r="E127" i="5"/>
  <c r="D127" i="5"/>
  <c r="N139" i="5"/>
  <c r="M139" i="5"/>
  <c r="L139" i="5"/>
  <c r="H139" i="5"/>
  <c r="G139" i="5"/>
  <c r="F139" i="5"/>
  <c r="S139" i="5"/>
  <c r="D139" i="5"/>
  <c r="Q139" i="5"/>
  <c r="K139" i="5"/>
  <c r="P139" i="5"/>
  <c r="I139" i="5"/>
  <c r="E139" i="5"/>
  <c r="I151" i="5"/>
  <c r="H151" i="5"/>
  <c r="G151" i="5"/>
  <c r="F151" i="5"/>
  <c r="P151" i="5"/>
  <c r="O151" i="5"/>
  <c r="N151" i="5"/>
  <c r="L151" i="5"/>
  <c r="E151" i="5"/>
  <c r="S151" i="5"/>
  <c r="K151" i="5"/>
  <c r="D151" i="5"/>
  <c r="I163" i="5"/>
  <c r="H163" i="5"/>
  <c r="S163" i="5"/>
  <c r="G163" i="5"/>
  <c r="F163" i="5"/>
  <c r="E163" i="5"/>
  <c r="D163" i="5"/>
  <c r="P163" i="5"/>
  <c r="O163" i="5"/>
  <c r="N163" i="5"/>
  <c r="L163" i="5"/>
  <c r="Q163" i="5"/>
  <c r="M163" i="5"/>
  <c r="S175" i="5"/>
  <c r="G175" i="5"/>
  <c r="F175" i="5"/>
  <c r="Q175" i="5"/>
  <c r="E175" i="5"/>
  <c r="P175" i="5"/>
  <c r="D175" i="5"/>
  <c r="M175" i="5"/>
  <c r="N175" i="5"/>
  <c r="L175" i="5"/>
  <c r="K175" i="5"/>
  <c r="I175" i="5"/>
  <c r="O175" i="5"/>
  <c r="S187" i="5"/>
  <c r="G187" i="5"/>
  <c r="F187" i="5"/>
  <c r="Q187" i="5"/>
  <c r="E187" i="5"/>
  <c r="P187" i="5"/>
  <c r="D187" i="5"/>
  <c r="K187" i="5"/>
  <c r="I187" i="5"/>
  <c r="H187" i="5"/>
  <c r="L187" i="5"/>
  <c r="O187" i="5"/>
  <c r="N187" i="5"/>
  <c r="M187" i="5"/>
  <c r="S199" i="5"/>
  <c r="G199" i="5"/>
  <c r="F199" i="5"/>
  <c r="Q199" i="5"/>
  <c r="E199" i="5"/>
  <c r="P199" i="5"/>
  <c r="D199" i="5"/>
  <c r="O199" i="5"/>
  <c r="N199" i="5"/>
  <c r="M199" i="5"/>
  <c r="L199" i="5"/>
  <c r="I199" i="5"/>
  <c r="H199" i="5"/>
  <c r="K199" i="5"/>
  <c r="S211" i="5"/>
  <c r="G211" i="5"/>
  <c r="F211" i="5"/>
  <c r="Q211" i="5"/>
  <c r="E211" i="5"/>
  <c r="P211" i="5"/>
  <c r="D211" i="5"/>
  <c r="M211" i="5"/>
  <c r="O211" i="5"/>
  <c r="N211" i="5"/>
  <c r="L211" i="5"/>
  <c r="H211" i="5"/>
  <c r="K211" i="5"/>
  <c r="S223" i="5"/>
  <c r="G223" i="5"/>
  <c r="F223" i="5"/>
  <c r="Q223" i="5"/>
  <c r="E223" i="5"/>
  <c r="P223" i="5"/>
  <c r="D223" i="5"/>
  <c r="K223" i="5"/>
  <c r="I223" i="5"/>
  <c r="H223" i="5"/>
  <c r="O223" i="5"/>
  <c r="N223" i="5"/>
  <c r="M223" i="5"/>
  <c r="L223" i="5"/>
  <c r="L3" i="5"/>
  <c r="L6" i="5"/>
  <c r="H7" i="5"/>
  <c r="L9" i="5"/>
  <c r="L12" i="5"/>
  <c r="L15" i="5"/>
  <c r="L18" i="5"/>
  <c r="H19" i="5"/>
  <c r="L21" i="5"/>
  <c r="L24" i="5"/>
  <c r="L27" i="5"/>
  <c r="L30" i="5"/>
  <c r="H31" i="5"/>
  <c r="L33" i="5"/>
  <c r="L36" i="5"/>
  <c r="L39" i="5"/>
  <c r="L42" i="5"/>
  <c r="H43" i="5"/>
  <c r="L45" i="5"/>
  <c r="L48" i="5"/>
  <c r="Q51" i="5"/>
  <c r="H54" i="5"/>
  <c r="E55" i="5"/>
  <c r="J60" i="5"/>
  <c r="K63" i="5"/>
  <c r="O66" i="5"/>
  <c r="Q67" i="5"/>
  <c r="K72" i="5"/>
  <c r="N78" i="5"/>
  <c r="O87" i="5"/>
  <c r="N91" i="5"/>
  <c r="R99" i="5"/>
  <c r="F102" i="5"/>
  <c r="E111" i="5"/>
  <c r="P127" i="5"/>
  <c r="N135" i="5"/>
  <c r="P57" i="5"/>
  <c r="D57" i="5"/>
  <c r="S69" i="5"/>
  <c r="G69" i="5"/>
  <c r="M69" i="5"/>
  <c r="L69" i="5"/>
  <c r="I69" i="5"/>
  <c r="H81" i="5"/>
  <c r="S81" i="5"/>
  <c r="G81" i="5"/>
  <c r="N81" i="5"/>
  <c r="M81" i="5"/>
  <c r="I81" i="5"/>
  <c r="D81" i="5"/>
  <c r="Q81" i="5"/>
  <c r="H93" i="5"/>
  <c r="L93" i="5"/>
  <c r="K93" i="5"/>
  <c r="R93" i="5"/>
  <c r="E93" i="5"/>
  <c r="Q93" i="5"/>
  <c r="D93" i="5"/>
  <c r="S93" i="5"/>
  <c r="N93" i="5"/>
  <c r="I93" i="5"/>
  <c r="H105" i="5"/>
  <c r="R105" i="5"/>
  <c r="F105" i="5"/>
  <c r="E105" i="5"/>
  <c r="S105" i="5"/>
  <c r="D105" i="5"/>
  <c r="M105" i="5"/>
  <c r="L105" i="5"/>
  <c r="I105" i="5"/>
  <c r="G105" i="5"/>
  <c r="Q105" i="5"/>
  <c r="P105" i="5"/>
  <c r="H117" i="5"/>
  <c r="F117" i="5"/>
  <c r="P117" i="5"/>
  <c r="D117" i="5"/>
  <c r="K117" i="5"/>
  <c r="S117" i="5"/>
  <c r="Q117" i="5"/>
  <c r="M117" i="5"/>
  <c r="I117" i="5"/>
  <c r="G117" i="5"/>
  <c r="R129" i="5"/>
  <c r="F129" i="5"/>
  <c r="Q129" i="5"/>
  <c r="E129" i="5"/>
  <c r="K129" i="5"/>
  <c r="J129" i="5"/>
  <c r="I129" i="5"/>
  <c r="G129" i="5"/>
  <c r="S129" i="5"/>
  <c r="L129" i="5"/>
  <c r="H129" i="5"/>
  <c r="N129" i="5"/>
  <c r="D129" i="5"/>
  <c r="R141" i="5"/>
  <c r="F141" i="5"/>
  <c r="Q141" i="5"/>
  <c r="E141" i="5"/>
  <c r="P141" i="5"/>
  <c r="D141" i="5"/>
  <c r="I141" i="5"/>
  <c r="H141" i="5"/>
  <c r="G141" i="5"/>
  <c r="O141" i="5"/>
  <c r="S141" i="5"/>
  <c r="N141" i="5"/>
  <c r="M141" i="5"/>
  <c r="M153" i="5"/>
  <c r="L153" i="5"/>
  <c r="F153" i="5"/>
  <c r="S153" i="5"/>
  <c r="E153" i="5"/>
  <c r="D153" i="5"/>
  <c r="Q153" i="5"/>
  <c r="P153" i="5"/>
  <c r="N153" i="5"/>
  <c r="H153" i="5"/>
  <c r="G153" i="5"/>
  <c r="M165" i="5"/>
  <c r="L165" i="5"/>
  <c r="K165" i="5"/>
  <c r="J165" i="5"/>
  <c r="N165" i="5"/>
  <c r="I165" i="5"/>
  <c r="H165" i="5"/>
  <c r="G165" i="5"/>
  <c r="F165" i="5"/>
  <c r="R165" i="5"/>
  <c r="Q165" i="5"/>
  <c r="P165" i="5"/>
  <c r="E165" i="5"/>
  <c r="O165" i="5"/>
  <c r="D165" i="5"/>
  <c r="K177" i="5"/>
  <c r="I177" i="5"/>
  <c r="H177" i="5"/>
  <c r="G177" i="5"/>
  <c r="F177" i="5"/>
  <c r="E177" i="5"/>
  <c r="D177" i="5"/>
  <c r="Q177" i="5"/>
  <c r="O177" i="5"/>
  <c r="N177" i="5"/>
  <c r="M177" i="5"/>
  <c r="L177" i="5"/>
  <c r="S177" i="5"/>
  <c r="P177" i="5"/>
  <c r="K189" i="5"/>
  <c r="I189" i="5"/>
  <c r="H189" i="5"/>
  <c r="O189" i="5"/>
  <c r="N189" i="5"/>
  <c r="M189" i="5"/>
  <c r="L189" i="5"/>
  <c r="E189" i="5"/>
  <c r="F189" i="5"/>
  <c r="D189" i="5"/>
  <c r="P189" i="5"/>
  <c r="G189" i="5"/>
  <c r="S189" i="5"/>
  <c r="K201" i="5"/>
  <c r="I201" i="5"/>
  <c r="H201" i="5"/>
  <c r="S201" i="5"/>
  <c r="Q201" i="5"/>
  <c r="P201" i="5"/>
  <c r="M201" i="5"/>
  <c r="D201" i="5"/>
  <c r="O201" i="5"/>
  <c r="L201" i="5"/>
  <c r="F201" i="5"/>
  <c r="N201" i="5"/>
  <c r="G201" i="5"/>
  <c r="K213" i="5"/>
  <c r="I213" i="5"/>
  <c r="H213" i="5"/>
  <c r="G213" i="5"/>
  <c r="F213" i="5"/>
  <c r="E213" i="5"/>
  <c r="D213" i="5"/>
  <c r="Q213" i="5"/>
  <c r="S213" i="5"/>
  <c r="P213" i="5"/>
  <c r="O213" i="5"/>
  <c r="L213" i="5"/>
  <c r="N213" i="5"/>
  <c r="K225" i="5"/>
  <c r="I225" i="5"/>
  <c r="H225" i="5"/>
  <c r="O225" i="5"/>
  <c r="N225" i="5"/>
  <c r="M225" i="5"/>
  <c r="L225" i="5"/>
  <c r="E225" i="5"/>
  <c r="Q225" i="5"/>
  <c r="P225" i="5"/>
  <c r="G225" i="5"/>
  <c r="F225" i="5"/>
  <c r="S225" i="5"/>
  <c r="D225" i="5"/>
  <c r="N3" i="5"/>
  <c r="N6" i="5"/>
  <c r="N9" i="5"/>
  <c r="N12" i="5"/>
  <c r="N15" i="5"/>
  <c r="N18" i="5"/>
  <c r="N21" i="5"/>
  <c r="N24" i="5"/>
  <c r="N27" i="5"/>
  <c r="N30" i="5"/>
  <c r="J31" i="5"/>
  <c r="N33" i="5"/>
  <c r="N36" i="5"/>
  <c r="N39" i="5"/>
  <c r="N42" i="5"/>
  <c r="J43" i="5"/>
  <c r="N45" i="5"/>
  <c r="N48" i="5"/>
  <c r="F51" i="5"/>
  <c r="S51" i="5"/>
  <c r="J54" i="5"/>
  <c r="G55" i="5"/>
  <c r="N57" i="5"/>
  <c r="N63" i="5"/>
  <c r="E69" i="5"/>
  <c r="E75" i="5"/>
  <c r="P78" i="5"/>
  <c r="S91" i="5"/>
  <c r="J102" i="5"/>
  <c r="N111" i="5"/>
  <c r="E114" i="5"/>
  <c r="F150" i="5"/>
  <c r="P162" i="5"/>
  <c r="L186" i="5"/>
  <c r="E201" i="5"/>
  <c r="N174" i="5"/>
  <c r="Q189" i="5"/>
  <c r="P60" i="5"/>
  <c r="D60" i="5"/>
  <c r="O60" i="5"/>
  <c r="L60" i="5"/>
  <c r="S72" i="5"/>
  <c r="G72" i="5"/>
  <c r="Q72" i="5"/>
  <c r="D72" i="5"/>
  <c r="P72" i="5"/>
  <c r="M72" i="5"/>
  <c r="H84" i="5"/>
  <c r="S84" i="5"/>
  <c r="G84" i="5"/>
  <c r="N84" i="5"/>
  <c r="M84" i="5"/>
  <c r="P84" i="5"/>
  <c r="O84" i="5"/>
  <c r="F84" i="5"/>
  <c r="E84" i="5"/>
  <c r="H96" i="5"/>
  <c r="P96" i="5"/>
  <c r="O96" i="5"/>
  <c r="J96" i="5"/>
  <c r="I96" i="5"/>
  <c r="L96" i="5"/>
  <c r="K96" i="5"/>
  <c r="E96" i="5"/>
  <c r="S96" i="5"/>
  <c r="H108" i="5"/>
  <c r="R108" i="5"/>
  <c r="F108" i="5"/>
  <c r="O108" i="5"/>
  <c r="N108" i="5"/>
  <c r="I108" i="5"/>
  <c r="G108" i="5"/>
  <c r="Q108" i="5"/>
  <c r="M108" i="5"/>
  <c r="L108" i="5"/>
  <c r="H120" i="5"/>
  <c r="R120" i="5"/>
  <c r="F120" i="5"/>
  <c r="P120" i="5"/>
  <c r="D120" i="5"/>
  <c r="K120" i="5"/>
  <c r="S120" i="5"/>
  <c r="Q120" i="5"/>
  <c r="M120" i="5"/>
  <c r="I120" i="5"/>
  <c r="G120" i="5"/>
  <c r="F132" i="5"/>
  <c r="Q132" i="5"/>
  <c r="E132" i="5"/>
  <c r="P132" i="5"/>
  <c r="D132" i="5"/>
  <c r="I132" i="5"/>
  <c r="H132" i="5"/>
  <c r="G132" i="5"/>
  <c r="O132" i="5"/>
  <c r="M132" i="5"/>
  <c r="L132" i="5"/>
  <c r="S132" i="5"/>
  <c r="N132" i="5"/>
  <c r="F144" i="5"/>
  <c r="Q144" i="5"/>
  <c r="E144" i="5"/>
  <c r="P144" i="5"/>
  <c r="D144" i="5"/>
  <c r="I144" i="5"/>
  <c r="H144" i="5"/>
  <c r="G144" i="5"/>
  <c r="O144" i="5"/>
  <c r="M144" i="5"/>
  <c r="L144" i="5"/>
  <c r="S144" i="5"/>
  <c r="K144" i="5"/>
  <c r="M156" i="5"/>
  <c r="L156" i="5"/>
  <c r="P156" i="5"/>
  <c r="O156" i="5"/>
  <c r="N156" i="5"/>
  <c r="K156" i="5"/>
  <c r="S156" i="5"/>
  <c r="H156" i="5"/>
  <c r="I156" i="5"/>
  <c r="G156" i="5"/>
  <c r="F156" i="5"/>
  <c r="E156" i="5"/>
  <c r="I168" i="5"/>
  <c r="P168" i="5"/>
  <c r="O168" i="5"/>
  <c r="N168" i="5"/>
  <c r="M168" i="5"/>
  <c r="S168" i="5"/>
  <c r="Q168" i="5"/>
  <c r="E168" i="5"/>
  <c r="D168" i="5"/>
  <c r="L168" i="5"/>
  <c r="K168" i="5"/>
  <c r="F168" i="5"/>
  <c r="K180" i="5"/>
  <c r="I180" i="5"/>
  <c r="H180" i="5"/>
  <c r="O180" i="5"/>
  <c r="N180" i="5"/>
  <c r="M180" i="5"/>
  <c r="L180" i="5"/>
  <c r="E180" i="5"/>
  <c r="S180" i="5"/>
  <c r="R180" i="5"/>
  <c r="Q180" i="5"/>
  <c r="F180" i="5"/>
  <c r="K192" i="5"/>
  <c r="I192" i="5"/>
  <c r="H192" i="5"/>
  <c r="S192" i="5"/>
  <c r="Q192" i="5"/>
  <c r="P192" i="5"/>
  <c r="M192" i="5"/>
  <c r="O192" i="5"/>
  <c r="N192" i="5"/>
  <c r="L192" i="5"/>
  <c r="G192" i="5"/>
  <c r="F192" i="5"/>
  <c r="E192" i="5"/>
  <c r="K204" i="5"/>
  <c r="I204" i="5"/>
  <c r="H204" i="5"/>
  <c r="G204" i="5"/>
  <c r="F204" i="5"/>
  <c r="E204" i="5"/>
  <c r="D204" i="5"/>
  <c r="Q204" i="5"/>
  <c r="O204" i="5"/>
  <c r="N204" i="5"/>
  <c r="M204" i="5"/>
  <c r="L204" i="5"/>
  <c r="P204" i="5"/>
  <c r="K216" i="5"/>
  <c r="I216" i="5"/>
  <c r="H216" i="5"/>
  <c r="O216" i="5"/>
  <c r="N216" i="5"/>
  <c r="M216" i="5"/>
  <c r="L216" i="5"/>
  <c r="E216" i="5"/>
  <c r="F216" i="5"/>
  <c r="D216" i="5"/>
  <c r="P216" i="5"/>
  <c r="G216" i="5"/>
  <c r="Q216" i="5"/>
  <c r="K228" i="5"/>
  <c r="I228" i="5"/>
  <c r="H228" i="5"/>
  <c r="S228" i="5"/>
  <c r="Q228" i="5"/>
  <c r="P228" i="5"/>
  <c r="M228" i="5"/>
  <c r="D228" i="5"/>
  <c r="O228" i="5"/>
  <c r="N228" i="5"/>
  <c r="L228" i="5"/>
  <c r="F228" i="5"/>
  <c r="E3" i="5"/>
  <c r="E6" i="5"/>
  <c r="E9" i="5"/>
  <c r="E12" i="5"/>
  <c r="E15" i="5"/>
  <c r="E18" i="5"/>
  <c r="E21" i="5"/>
  <c r="E24" i="5"/>
  <c r="E27" i="5"/>
  <c r="E30" i="5"/>
  <c r="E33" i="5"/>
  <c r="E36" i="5"/>
  <c r="Q36" i="5"/>
  <c r="E39" i="5"/>
  <c r="Q39" i="5"/>
  <c r="E42" i="5"/>
  <c r="Q42" i="5"/>
  <c r="M43" i="5"/>
  <c r="E45" i="5"/>
  <c r="Q45" i="5"/>
  <c r="E48" i="5"/>
  <c r="I51" i="5"/>
  <c r="M54" i="5"/>
  <c r="J55" i="5"/>
  <c r="E57" i="5"/>
  <c r="R57" i="5"/>
  <c r="R60" i="5"/>
  <c r="E66" i="5"/>
  <c r="H67" i="5"/>
  <c r="K75" i="5"/>
  <c r="G79" i="5"/>
  <c r="L84" i="5"/>
  <c r="K90" i="5"/>
  <c r="N96" i="5"/>
  <c r="S102" i="5"/>
  <c r="O114" i="5"/>
  <c r="L117" i="5"/>
  <c r="M151" i="5"/>
  <c r="H175" i="5"/>
  <c r="S204" i="5"/>
  <c r="G219" i="5"/>
  <c r="F36" i="5"/>
  <c r="F39" i="5"/>
  <c r="F42" i="5"/>
  <c r="F45" i="5"/>
  <c r="F48" i="5"/>
  <c r="S48" i="5"/>
  <c r="J51" i="5"/>
  <c r="N54" i="5"/>
  <c r="K55" i="5"/>
  <c r="F57" i="5"/>
  <c r="S57" i="5"/>
  <c r="S60" i="5"/>
  <c r="F66" i="5"/>
  <c r="I67" i="5"/>
  <c r="K69" i="5"/>
  <c r="L75" i="5"/>
  <c r="H79" i="5"/>
  <c r="Q84" i="5"/>
  <c r="L90" i="5"/>
  <c r="Q96" i="5"/>
  <c r="D99" i="5"/>
  <c r="E103" i="5"/>
  <c r="K105" i="5"/>
  <c r="G115" i="5"/>
  <c r="N117" i="5"/>
  <c r="E120" i="5"/>
  <c r="M129" i="5"/>
  <c r="Q151" i="5"/>
  <c r="S165" i="5"/>
  <c r="D192" i="5"/>
  <c r="J80" i="5" l="1"/>
  <c r="J158" i="5"/>
  <c r="R112" i="5"/>
  <c r="J212" i="5"/>
  <c r="J144" i="5"/>
  <c r="R12" i="5"/>
  <c r="R227" i="5"/>
  <c r="J36" i="5"/>
  <c r="J19" i="5"/>
  <c r="R225" i="5"/>
  <c r="R200" i="5"/>
  <c r="J222" i="5"/>
  <c r="J204" i="5"/>
  <c r="R156" i="5"/>
  <c r="J138" i="5"/>
  <c r="J192" i="5"/>
  <c r="R193" i="5"/>
  <c r="R202" i="5"/>
  <c r="J78" i="5"/>
  <c r="J197" i="5"/>
  <c r="J196" i="5"/>
  <c r="R221" i="5"/>
  <c r="J210" i="5"/>
  <c r="J208" i="5"/>
  <c r="J202" i="5"/>
  <c r="J191" i="5"/>
  <c r="J200" i="5"/>
  <c r="J217" i="5"/>
  <c r="R203" i="5"/>
  <c r="R206" i="5"/>
  <c r="R190" i="5"/>
  <c r="R208" i="5"/>
  <c r="R228" i="5"/>
  <c r="J77" i="5"/>
  <c r="J125" i="5"/>
  <c r="J29" i="5"/>
  <c r="R207" i="5"/>
  <c r="J150" i="5"/>
  <c r="R195" i="5"/>
  <c r="R210" i="5"/>
  <c r="R198" i="5"/>
  <c r="R201" i="5"/>
  <c r="R219" i="5"/>
  <c r="R197" i="5"/>
  <c r="R223" i="5"/>
  <c r="R196" i="5"/>
  <c r="J187" i="5"/>
  <c r="R30" i="5"/>
  <c r="R211" i="5"/>
  <c r="R226" i="5"/>
  <c r="R192" i="5"/>
  <c r="R213" i="5"/>
  <c r="R204" i="5"/>
  <c r="R199" i="5"/>
  <c r="R220" i="5"/>
  <c r="R217" i="5"/>
  <c r="R229" i="5"/>
  <c r="R194" i="5"/>
  <c r="R230" i="5"/>
  <c r="R222" i="5"/>
  <c r="J103" i="5"/>
  <c r="J162" i="5"/>
  <c r="R144" i="5"/>
  <c r="J117" i="5"/>
  <c r="J98" i="5"/>
  <c r="J89" i="5"/>
  <c r="J141" i="5"/>
  <c r="J34" i="5"/>
  <c r="R133" i="5"/>
  <c r="R117" i="5"/>
  <c r="R89" i="5"/>
  <c r="R69" i="5"/>
  <c r="J18" i="5"/>
  <c r="J131" i="5"/>
  <c r="J172" i="5"/>
  <c r="J176" i="5"/>
  <c r="R143" i="5"/>
  <c r="J72" i="5"/>
  <c r="R176" i="5"/>
  <c r="R161" i="5"/>
  <c r="R150" i="5"/>
  <c r="J175" i="5"/>
  <c r="R140" i="5"/>
  <c r="J194" i="5"/>
  <c r="J159" i="5"/>
  <c r="J69" i="5"/>
  <c r="R48" i="5"/>
  <c r="R189" i="5"/>
  <c r="J228" i="5"/>
  <c r="R147" i="5"/>
  <c r="J219" i="5"/>
  <c r="J230" i="5"/>
  <c r="R132" i="5"/>
  <c r="J35" i="5"/>
  <c r="J106" i="5"/>
  <c r="J211" i="5"/>
  <c r="J198" i="5"/>
  <c r="J220" i="5"/>
  <c r="J95" i="5"/>
  <c r="R97" i="5"/>
  <c r="R81" i="5"/>
  <c r="J17" i="5"/>
  <c r="J225" i="5"/>
  <c r="J223" i="5"/>
  <c r="J216" i="5"/>
  <c r="J213" i="5"/>
  <c r="J199" i="5"/>
  <c r="J214" i="5"/>
  <c r="J227" i="5"/>
  <c r="J64" i="5"/>
  <c r="J201" i="5"/>
  <c r="J207" i="5"/>
  <c r="J190" i="5"/>
  <c r="J205" i="5"/>
  <c r="J229" i="5"/>
  <c r="J203" i="5"/>
  <c r="J209" i="5"/>
  <c r="J39" i="5"/>
  <c r="J195" i="5"/>
  <c r="J206" i="5"/>
  <c r="J193" i="5"/>
  <c r="J226" i="5"/>
  <c r="R66" i="5"/>
  <c r="J189" i="5"/>
  <c r="J151" i="5"/>
  <c r="J108" i="5"/>
  <c r="J91" i="5"/>
  <c r="R82" i="5"/>
  <c r="J133" i="5"/>
  <c r="R151" i="5"/>
  <c r="J177" i="5"/>
  <c r="J188" i="5"/>
  <c r="R47" i="5"/>
  <c r="J24" i="5"/>
  <c r="R107" i="5"/>
  <c r="J61" i="5"/>
  <c r="J22" i="5"/>
  <c r="J82" i="5"/>
  <c r="J132" i="5"/>
  <c r="J97" i="5"/>
  <c r="J143" i="5"/>
  <c r="J127" i="5"/>
  <c r="R18" i="5"/>
  <c r="J156" i="5"/>
  <c r="J86" i="5"/>
  <c r="J67" i="5"/>
  <c r="R35" i="5"/>
  <c r="R17" i="5"/>
  <c r="J65" i="5"/>
  <c r="J111" i="5"/>
  <c r="J75" i="5"/>
  <c r="R87" i="5"/>
  <c r="J157" i="5"/>
  <c r="J112" i="5"/>
  <c r="J94" i="5"/>
  <c r="J46" i="5"/>
  <c r="R218" i="5"/>
  <c r="R205" i="5"/>
  <c r="R212" i="5"/>
  <c r="R224" i="5"/>
  <c r="R215" i="5"/>
  <c r="R191" i="5"/>
  <c r="R216" i="5"/>
  <c r="R214" i="5"/>
  <c r="B369" i="7"/>
  <c r="F365" i="7" s="1"/>
  <c r="AI15" i="7" s="1"/>
  <c r="B229" i="7"/>
  <c r="F225" i="7" s="1"/>
  <c r="AI10" i="7" s="1"/>
  <c r="B367" i="7"/>
  <c r="D365" i="7" s="1"/>
  <c r="AG15" i="7" s="1"/>
  <c r="B227" i="7"/>
  <c r="D225" i="7" s="1"/>
  <c r="AG10" i="7" s="1"/>
  <c r="E57" i="7"/>
  <c r="AH4" i="7" s="1"/>
  <c r="B59" i="7"/>
  <c r="D57" i="7" s="1"/>
  <c r="AG4" i="7" s="1"/>
  <c r="B201" i="7"/>
  <c r="F197" i="7" s="1"/>
  <c r="AI9" i="7" s="1"/>
  <c r="T33" i="7"/>
  <c r="T5" i="7"/>
  <c r="B4" i="7" s="1"/>
  <c r="S89" i="7"/>
  <c r="B88" i="7" s="1"/>
  <c r="E85" i="7" s="1"/>
  <c r="AH5" i="7" s="1"/>
  <c r="T173" i="7"/>
  <c r="B172" i="7" s="1"/>
  <c r="B199" i="7"/>
  <c r="D197" i="7" s="1"/>
  <c r="AG9" i="7" s="1"/>
  <c r="B144" i="7"/>
  <c r="B32" i="7"/>
  <c r="E29" i="7" s="1"/>
  <c r="AH3" i="7" s="1"/>
  <c r="B117" i="7"/>
  <c r="F113" i="7" s="1"/>
  <c r="AI6" i="7" s="1"/>
  <c r="E113" i="7"/>
  <c r="AH6" i="7" s="1"/>
  <c r="B61" i="7"/>
  <c r="F57" i="7" s="1"/>
  <c r="AI4" i="7" s="1"/>
  <c r="B115" i="7"/>
  <c r="D113" i="7" s="1"/>
  <c r="AG6" i="7" s="1"/>
  <c r="B89" i="7"/>
  <c r="F85" i="7" s="1"/>
  <c r="AI5" i="7" s="1"/>
  <c r="B87" i="7" l="1"/>
  <c r="D85" i="7" s="1"/>
  <c r="AG5" i="7" s="1"/>
  <c r="B173" i="7"/>
  <c r="F169" i="7" s="1"/>
  <c r="AI8" i="7" s="1"/>
  <c r="E169" i="7"/>
  <c r="AH8" i="7" s="1"/>
  <c r="B171" i="7"/>
  <c r="D169" i="7" s="1"/>
  <c r="AG8" i="7" s="1"/>
  <c r="E1" i="7"/>
  <c r="AH2" i="7" s="1"/>
  <c r="B3" i="7"/>
  <c r="D1" i="7" s="1"/>
  <c r="AG2" i="7" s="1"/>
  <c r="B5" i="7"/>
  <c r="F1" i="7" s="1"/>
  <c r="AI2" i="7" s="1"/>
  <c r="E141" i="7"/>
  <c r="AH7" i="7" s="1"/>
  <c r="B143" i="7"/>
  <c r="D141" i="7" s="1"/>
  <c r="AG7" i="7" s="1"/>
  <c r="B145" i="7"/>
  <c r="F141" i="7" s="1"/>
  <c r="AI7" i="7" s="1"/>
  <c r="B31" i="7"/>
  <c r="D29" i="7" s="1"/>
  <c r="AG3" i="7" s="1"/>
  <c r="B33" i="7"/>
  <c r="F29" i="7" s="1"/>
  <c r="AI3" i="7" s="1"/>
</calcChain>
</file>

<file path=xl/sharedStrings.xml><?xml version="1.0" encoding="utf-8"?>
<sst xmlns="http://schemas.openxmlformats.org/spreadsheetml/2006/main" count="1717" uniqueCount="391">
  <si>
    <t>Hi_Liquid</t>
  </si>
  <si>
    <t>Hi_IVP</t>
  </si>
  <si>
    <t>Result</t>
  </si>
  <si>
    <t>METROPOLIS</t>
  </si>
  <si>
    <t>NAVINFLUOR</t>
  </si>
  <si>
    <t>ULTRACEMCO</t>
  </si>
  <si>
    <t>COFORGE</t>
  </si>
  <si>
    <t>HCLTECH</t>
  </si>
  <si>
    <t>HDFCAMC</t>
  </si>
  <si>
    <t>HDFCLIFE</t>
  </si>
  <si>
    <t>ICICIGI</t>
  </si>
  <si>
    <t>INFY</t>
  </si>
  <si>
    <t>NESTLEIND</t>
  </si>
  <si>
    <t>SYNGENE</t>
  </si>
  <si>
    <t>TCS</t>
  </si>
  <si>
    <t>TITAN</t>
  </si>
  <si>
    <t>VEDL</t>
  </si>
  <si>
    <t>WIPRO</t>
  </si>
  <si>
    <t>Grand Total</t>
  </si>
  <si>
    <t/>
  </si>
  <si>
    <t xml:space="preserve">WIPRO LTD                           </t>
  </si>
  <si>
    <t>HI_LIQUID</t>
  </si>
  <si>
    <t>HI_IVP</t>
  </si>
  <si>
    <t>RESULT</t>
  </si>
  <si>
    <t>Short Covering</t>
  </si>
  <si>
    <t>Long Buildup</t>
  </si>
  <si>
    <t>SHORTTERMOUTLOOK</t>
  </si>
  <si>
    <t>MEDIUMTERMOUTLOOK</t>
  </si>
  <si>
    <t xml:space="preserve">UNDERLYING                          </t>
  </si>
  <si>
    <t>FUTURESPRICE</t>
  </si>
  <si>
    <t>FIVEDAYOICHANGE</t>
  </si>
  <si>
    <t>FIVEDAYPRICECHANGE</t>
  </si>
  <si>
    <t>ONEDAYOICHANGE</t>
  </si>
  <si>
    <t>ONEDAYPRICECHANGE</t>
  </si>
  <si>
    <t>SPOTPRICE</t>
  </si>
  <si>
    <t>R</t>
  </si>
  <si>
    <t>IVP</t>
  </si>
  <si>
    <t>Liquid</t>
  </si>
  <si>
    <t>n</t>
  </si>
  <si>
    <t>IVPQ</t>
  </si>
  <si>
    <t>STOCKNAME</t>
  </si>
  <si>
    <t>Open</t>
  </si>
  <si>
    <t>High</t>
  </si>
  <si>
    <t>Low</t>
  </si>
  <si>
    <t>Close</t>
  </si>
  <si>
    <t>OI</t>
  </si>
  <si>
    <t>Futures_Vol</t>
  </si>
  <si>
    <t>BuildUp</t>
  </si>
  <si>
    <t>Cash Delivery</t>
  </si>
  <si>
    <t>CashDel%ofVolume</t>
  </si>
  <si>
    <t>Vol_Change</t>
  </si>
  <si>
    <t>Vol_Change%</t>
  </si>
  <si>
    <t>LongBuildup</t>
  </si>
  <si>
    <t>ShortBuildup</t>
  </si>
  <si>
    <t>red</t>
  </si>
  <si>
    <t>lightgreen</t>
  </si>
  <si>
    <t>green</t>
  </si>
  <si>
    <t>orange</t>
  </si>
  <si>
    <t>FuturesBuildup</t>
  </si>
  <si>
    <t>OPtionBuildup</t>
  </si>
  <si>
    <t>OI_Change</t>
  </si>
  <si>
    <t>CumOIChange</t>
  </si>
  <si>
    <t>CumOIChange%</t>
  </si>
  <si>
    <t>https://www.nseindia.com/products-services/equity-derivatives-contract-information</t>
  </si>
  <si>
    <t>Date</t>
  </si>
  <si>
    <t>FUTURES 20 DAY ANALYSIS</t>
  </si>
  <si>
    <t>SpotChange</t>
  </si>
  <si>
    <t>Futures Data</t>
  </si>
  <si>
    <t>Options Data</t>
  </si>
  <si>
    <t>https://opstra.definedge.com/api/optionsdashboard/free</t>
  </si>
  <si>
    <t>https://opstra.definedge.com/api/openinterest/futuresbuildup</t>
  </si>
  <si>
    <t>silver</t>
  </si>
  <si>
    <t>Updated</t>
  </si>
  <si>
    <t>StockName</t>
  </si>
  <si>
    <t>Upd-Status</t>
  </si>
  <si>
    <t>Fut20D_RESULT</t>
  </si>
  <si>
    <t>BULLISH</t>
  </si>
  <si>
    <t>MED_OTLK_Summary</t>
  </si>
  <si>
    <t>SHORT_OTLK_Summary</t>
  </si>
  <si>
    <t>IPCALAB</t>
  </si>
  <si>
    <t xml:space="preserve">IPCA LABORATORIES LTD               </t>
  </si>
  <si>
    <t>BAJAJ-AUTO</t>
  </si>
  <si>
    <t xml:space="preserve">BAJAJ AUTO LIMITED                  </t>
  </si>
  <si>
    <t>NIFTY</t>
  </si>
  <si>
    <t xml:space="preserve">NIFTY 50                            </t>
  </si>
  <si>
    <t>NMDC</t>
  </si>
  <si>
    <t xml:space="preserve">NMDC LTD.                           </t>
  </si>
  <si>
    <t>IGL</t>
  </si>
  <si>
    <t xml:space="preserve">INDRAPRASTHA GAS LTD                </t>
  </si>
  <si>
    <t>-</t>
  </si>
  <si>
    <t xml:space="preserve">%CHNG </t>
  </si>
  <si>
    <t xml:space="preserve">IEP </t>
  </si>
  <si>
    <t xml:space="preserve">PREV. CLOSE </t>
  </si>
  <si>
    <t>BEARISH</t>
  </si>
  <si>
    <t>RESULT2</t>
  </si>
  <si>
    <t>Count of S.No.</t>
  </si>
  <si>
    <t>Total</t>
  </si>
  <si>
    <t>BATAINDIA</t>
  </si>
  <si>
    <t xml:space="preserve">BATA INDIA LTD                      </t>
  </si>
  <si>
    <t>BAJAJFINSV</t>
  </si>
  <si>
    <t xml:space="preserve">BAJAJ FINSERV LTD.                  </t>
  </si>
  <si>
    <t>PEL</t>
  </si>
  <si>
    <t xml:space="preserve">PIRAMAL ENTERPRISES LTD             </t>
  </si>
  <si>
    <t>CUMMINSIND</t>
  </si>
  <si>
    <t xml:space="preserve">CUMMINS INDIA LTD                   </t>
  </si>
  <si>
    <t>IEX</t>
  </si>
  <si>
    <t xml:space="preserve">INDIAN ENERGY EXC LTD               </t>
  </si>
  <si>
    <t>AMBUJACEM</t>
  </si>
  <si>
    <t xml:space="preserve">AMBUJA CEMENTS LTD                  </t>
  </si>
  <si>
    <t>EICHERMOT</t>
  </si>
  <si>
    <t xml:space="preserve">EICHER MOTORS LTD                   </t>
  </si>
  <si>
    <t>UPL</t>
  </si>
  <si>
    <t xml:space="preserve">UPL LIMITED                         </t>
  </si>
  <si>
    <t>BOSCHLTD</t>
  </si>
  <si>
    <t xml:space="preserve">BOSCH LIMITED                       </t>
  </si>
  <si>
    <t>BRITANNIA</t>
  </si>
  <si>
    <t xml:space="preserve">BRITANNIA INDUSTRIES LTD            </t>
  </si>
  <si>
    <t>M&amp;M</t>
  </si>
  <si>
    <t xml:space="preserve">MAHINDRA &amp; MAHINDRA LTD             </t>
  </si>
  <si>
    <t>EXIDEIND</t>
  </si>
  <si>
    <t xml:space="preserve">EXIDE INDUSTRIES LTD                </t>
  </si>
  <si>
    <t>TATACHEM</t>
  </si>
  <si>
    <t xml:space="preserve">TATA CHEMICALS LTD                  </t>
  </si>
  <si>
    <t>GUJGASLTD</t>
  </si>
  <si>
    <t xml:space="preserve">GUJARAT GAS LIMITED                 </t>
  </si>
  <si>
    <t>LICHSGFIN</t>
  </si>
  <si>
    <t xml:space="preserve">LIC HOUSING FINANCE LTD             </t>
  </si>
  <si>
    <t>INDUSTOWER</t>
  </si>
  <si>
    <t xml:space="preserve">INDUS TOWERS LIMITED                </t>
  </si>
  <si>
    <t>LALPATHLAB</t>
  </si>
  <si>
    <t xml:space="preserve">DR. LAL PATH LABS LTD.              </t>
  </si>
  <si>
    <t>ACC</t>
  </si>
  <si>
    <t xml:space="preserve">ACC LIMITED                         </t>
  </si>
  <si>
    <t>TRENT</t>
  </si>
  <si>
    <t xml:space="preserve">TRENT LTD                           </t>
  </si>
  <si>
    <t>M&amp;MFIN</t>
  </si>
  <si>
    <t xml:space="preserve">M&amp;M FIN. SERVICES LTD               </t>
  </si>
  <si>
    <t>SAIL</t>
  </si>
  <si>
    <t xml:space="preserve">STEEL AUTHORITY OF INDIA            </t>
  </si>
  <si>
    <t>SBILIFE</t>
  </si>
  <si>
    <t xml:space="preserve">SBI LIFE INSURANCE CO LTD           </t>
  </si>
  <si>
    <t>ASHOKLEY</t>
  </si>
  <si>
    <t xml:space="preserve">ASHOK LEYLAND LTD                   </t>
  </si>
  <si>
    <t>TATAPOWER</t>
  </si>
  <si>
    <t xml:space="preserve">TATA POWER CO LTD                   </t>
  </si>
  <si>
    <t>COROMANDEL</t>
  </si>
  <si>
    <t xml:space="preserve">COROMANDEL INTERNTL. LTD            </t>
  </si>
  <si>
    <t>IDFCFIRSTB</t>
  </si>
  <si>
    <t xml:space="preserve">IDFC FIRST BANK LIMITED             </t>
  </si>
  <si>
    <t>INDHOTEL</t>
  </si>
  <si>
    <t xml:space="preserve">THE INDIAN HOTELS CO. LTD           </t>
  </si>
  <si>
    <t>DEEPAKNTR</t>
  </si>
  <si>
    <t xml:space="preserve">DEEPAK NITRITE LTD                  </t>
  </si>
  <si>
    <t>BERGEPAINT</t>
  </si>
  <si>
    <t xml:space="preserve">BERGER PAINTS (I) LTD               </t>
  </si>
  <si>
    <t>CONCOR</t>
  </si>
  <si>
    <t xml:space="preserve">CONTAINER CORP OF IND LTD           </t>
  </si>
  <si>
    <t>AARTIIND</t>
  </si>
  <si>
    <t xml:space="preserve">AARTI INDUSTRIES LTD                </t>
  </si>
  <si>
    <t>BHEL</t>
  </si>
  <si>
    <t xml:space="preserve">BHEL                                </t>
  </si>
  <si>
    <t>Significant Long Buildup</t>
  </si>
  <si>
    <t>HEROMOTOCO</t>
  </si>
  <si>
    <t xml:space="preserve">HERO MOTOCORP LIMITED               </t>
  </si>
  <si>
    <t>BHARATFORG</t>
  </si>
  <si>
    <t xml:space="preserve">BHARAT FORGE LTD                    </t>
  </si>
  <si>
    <t>HINDPETRO</t>
  </si>
  <si>
    <t xml:space="preserve">HINDUSTAN PETROLEUM CORP            </t>
  </si>
  <si>
    <t>ITC</t>
  </si>
  <si>
    <t xml:space="preserve">ITC LTD                             </t>
  </si>
  <si>
    <t>GODREJCP</t>
  </si>
  <si>
    <t xml:space="preserve">GODREJ CONSUMER PRODUCTS            </t>
  </si>
  <si>
    <t>COALINDIA</t>
  </si>
  <si>
    <t xml:space="preserve">COAL INDIA LTD                      </t>
  </si>
  <si>
    <t xml:space="preserve">TITAN COMPANY LIMITED               </t>
  </si>
  <si>
    <t>GODREJPROP</t>
  </si>
  <si>
    <t xml:space="preserve">GODREJ PROPERTIES LTD               </t>
  </si>
  <si>
    <t>MGL</t>
  </si>
  <si>
    <t xml:space="preserve">MAHANAGAR GAS LTD.                  </t>
  </si>
  <si>
    <t>MCDOWELL-N</t>
  </si>
  <si>
    <t xml:space="preserve">UNITED SPIRITS LIMITED              </t>
  </si>
  <si>
    <t>OFSS</t>
  </si>
  <si>
    <t xml:space="preserve">ORACLE FIN SERV SOFT LTD.           </t>
  </si>
  <si>
    <t>ONGC</t>
  </si>
  <si>
    <t xml:space="preserve">OIL AND NATURAL GAS CORP.           </t>
  </si>
  <si>
    <t>LUPIN</t>
  </si>
  <si>
    <t xml:space="preserve">LUPIN LIMITED                       </t>
  </si>
  <si>
    <t>ASTRAL</t>
  </si>
  <si>
    <t xml:space="preserve">ASTRAL LIMITED                      </t>
  </si>
  <si>
    <t>HINDALCO</t>
  </si>
  <si>
    <t xml:space="preserve">HINDALCO  INDUSTRIES  LTD           </t>
  </si>
  <si>
    <t>GAIL</t>
  </si>
  <si>
    <t xml:space="preserve">GAIL (INDIA) LTD                    </t>
  </si>
  <si>
    <t>SRF</t>
  </si>
  <si>
    <t xml:space="preserve">SRF LTD                             </t>
  </si>
  <si>
    <t>JINDALSTEL</t>
  </si>
  <si>
    <t xml:space="preserve">JINDAL STEEL &amp; POWER LTD            </t>
  </si>
  <si>
    <t>TATASTEEL</t>
  </si>
  <si>
    <t xml:space="preserve">TATA STEEL LIMITED                  </t>
  </si>
  <si>
    <t>POLYCAB</t>
  </si>
  <si>
    <t xml:space="preserve">POLYCAB INDIA LIMITED               </t>
  </si>
  <si>
    <t>Significant Short Covering</t>
  </si>
  <si>
    <t>NTPC</t>
  </si>
  <si>
    <t xml:space="preserve">NTPC LTD                            </t>
  </si>
  <si>
    <t>IDEA</t>
  </si>
  <si>
    <t xml:space="preserve">VODAFONE IDEA LIMITED               </t>
  </si>
  <si>
    <t>POWERGRID</t>
  </si>
  <si>
    <t xml:space="preserve">POWER GRID CORP. LTD.               </t>
  </si>
  <si>
    <t xml:space="preserve">HDFC LIFE INS CO LTD                </t>
  </si>
  <si>
    <t>INDIAMART</t>
  </si>
  <si>
    <t xml:space="preserve">INDIAMART INTERMESH LTD             </t>
  </si>
  <si>
    <t>HAVELLS</t>
  </si>
  <si>
    <t xml:space="preserve">HAVELLS INDIA LIMITED               </t>
  </si>
  <si>
    <t>COLPAL</t>
  </si>
  <si>
    <t xml:space="preserve">COLGATE PALMOLIVE LTD.              </t>
  </si>
  <si>
    <t xml:space="preserve">HCL TECHNOLOGIES LTD                </t>
  </si>
  <si>
    <t>RELIANCE</t>
  </si>
  <si>
    <t xml:space="preserve">RELIANCE INDUSTRIES LTD             </t>
  </si>
  <si>
    <t>JSWSTEEL</t>
  </si>
  <si>
    <t xml:space="preserve">JSW STEEL LIMITED                   </t>
  </si>
  <si>
    <t xml:space="preserve">ICICI LOMBARD GIC LIMITED           </t>
  </si>
  <si>
    <t xml:space="preserve">VEDANTA LIMITED                     </t>
  </si>
  <si>
    <t>AXISBANK</t>
  </si>
  <si>
    <t xml:space="preserve">AXIS BANK LIMITED                   </t>
  </si>
  <si>
    <t>CANBK</t>
  </si>
  <si>
    <t xml:space="preserve">CANARA BANK                         </t>
  </si>
  <si>
    <t>LT</t>
  </si>
  <si>
    <t xml:space="preserve">LARSEN &amp; TOUBRO LTD.                </t>
  </si>
  <si>
    <t>PFC</t>
  </si>
  <si>
    <t xml:space="preserve">POWER FIN CORP LTD.                 </t>
  </si>
  <si>
    <t>RECLTD</t>
  </si>
  <si>
    <t xml:space="preserve">REC LIMITED                         </t>
  </si>
  <si>
    <t>PNB</t>
  </si>
  <si>
    <t xml:space="preserve">PUNJAB NATIONAL BANK                </t>
  </si>
  <si>
    <t>SECTOR</t>
  </si>
  <si>
    <t>FMCG</t>
  </si>
  <si>
    <t>INDUSTRIALS</t>
  </si>
  <si>
    <t>FINANCE</t>
  </si>
  <si>
    <t>I.T</t>
  </si>
  <si>
    <t>OI_RANK</t>
  </si>
  <si>
    <t>PRICE_RANK</t>
  </si>
  <si>
    <t>LPR18</t>
  </si>
  <si>
    <t>CURRENT_PRICE</t>
  </si>
  <si>
    <t>Long Build Up</t>
  </si>
  <si>
    <t>LOTSIZE</t>
  </si>
  <si>
    <t>Short Buildup</t>
  </si>
  <si>
    <t>Significant Short Buildup</t>
  </si>
  <si>
    <t>BANK</t>
  </si>
  <si>
    <t>TATACONSUM</t>
  </si>
  <si>
    <t xml:space="preserve">TATA CONSUMER PRODUCT LTD           </t>
  </si>
  <si>
    <t>Futures_20D</t>
  </si>
  <si>
    <t>Intraday_Buildup</t>
  </si>
  <si>
    <t>NAUKRI</t>
  </si>
  <si>
    <t xml:space="preserve">INFO EDGE (I) LTD                   </t>
  </si>
  <si>
    <t xml:space="preserve">COFORGE LIMITED                     </t>
  </si>
  <si>
    <t>LOR35</t>
  </si>
  <si>
    <t xml:space="preserve">NAVIN FLUORINE INT. LTD             </t>
  </si>
  <si>
    <t>VOLTAS</t>
  </si>
  <si>
    <t xml:space="preserve">VOLTAS LTD                          </t>
  </si>
  <si>
    <t>ICICIPRULI</t>
  </si>
  <si>
    <t xml:space="preserve">ICICI PRU LIFE INS CO LTD           </t>
  </si>
  <si>
    <t>LPR16</t>
  </si>
  <si>
    <t>RBLBANK</t>
  </si>
  <si>
    <t xml:space="preserve">RBL BANK LIMITED                    </t>
  </si>
  <si>
    <t>LPR12</t>
  </si>
  <si>
    <t>LOR27</t>
  </si>
  <si>
    <t>LOR29</t>
  </si>
  <si>
    <t>LPR8</t>
  </si>
  <si>
    <t>LOR24</t>
  </si>
  <si>
    <t>LOR37</t>
  </si>
  <si>
    <t>LOR30</t>
  </si>
  <si>
    <t>Long Unwinding</t>
  </si>
  <si>
    <t xml:space="preserve">SYNGENE INTERNATIONAL LTD           </t>
  </si>
  <si>
    <t>BAJFINANCE</t>
  </si>
  <si>
    <t xml:space="preserve">BAJAJ FINANCE LIMITED               </t>
  </si>
  <si>
    <t>BANDHANBNK</t>
  </si>
  <si>
    <t xml:space="preserve">BANDHAN BANK LIMITED                </t>
  </si>
  <si>
    <t>DRREDDY</t>
  </si>
  <si>
    <t xml:space="preserve">DR. REDDY S LABORATORIES            </t>
  </si>
  <si>
    <t>SBIN</t>
  </si>
  <si>
    <t xml:space="preserve">STATE BANK OF INDIA                 </t>
  </si>
  <si>
    <t>HINDUNILVR</t>
  </si>
  <si>
    <t xml:space="preserve">HINDUSTAN UNILEVER LTD.             </t>
  </si>
  <si>
    <t>INDUSINDBK</t>
  </si>
  <si>
    <t xml:space="preserve">INDUSIND BANK LIMITED               </t>
  </si>
  <si>
    <t>BANKNIFTY</t>
  </si>
  <si>
    <t xml:space="preserve">NIFTY BANK                          </t>
  </si>
  <si>
    <t>DLF</t>
  </si>
  <si>
    <t xml:space="preserve">DLF LIMITED                         </t>
  </si>
  <si>
    <t>MANAPPURAM</t>
  </si>
  <si>
    <t xml:space="preserve">MANAPPURAM FINANCE LTD              </t>
  </si>
  <si>
    <t>ICICIBANK</t>
  </si>
  <si>
    <t xml:space="preserve">ICICI BANK LTD.                     </t>
  </si>
  <si>
    <t>KOTAKBANK</t>
  </si>
  <si>
    <t xml:space="preserve">KOTAK MAHINDRA BANK LTD             </t>
  </si>
  <si>
    <t>SUNPHARMA</t>
  </si>
  <si>
    <t xml:space="preserve">SUN PHARMACEUTICAL IND L            </t>
  </si>
  <si>
    <t>ESCORTS</t>
  </si>
  <si>
    <t xml:space="preserve">ESCORTS KUBOTA LIMITED              </t>
  </si>
  <si>
    <t>MARICO</t>
  </si>
  <si>
    <t xml:space="preserve">MARICO LIMITED                      </t>
  </si>
  <si>
    <t>MFSL</t>
  </si>
  <si>
    <t xml:space="preserve">MAX FINANCIAL SERV LTD              </t>
  </si>
  <si>
    <t>TATAMOTORS</t>
  </si>
  <si>
    <t xml:space="preserve">TATA MOTORS LIMITED                 </t>
  </si>
  <si>
    <t>Short Build Up</t>
  </si>
  <si>
    <t>IRCTC</t>
  </si>
  <si>
    <t xml:space="preserve">INDIAN RAIL TOUR CORP LTD           </t>
  </si>
  <si>
    <t>JUBLFOOD</t>
  </si>
  <si>
    <t xml:space="preserve">JUBILANT FOODWORKS LTD              </t>
  </si>
  <si>
    <t>SOR22</t>
  </si>
  <si>
    <t>SPR9</t>
  </si>
  <si>
    <t>QUICK SERVICE RESTAURANT</t>
  </si>
  <si>
    <t xml:space="preserve">TATA CONSULTANCY SERV LT            </t>
  </si>
  <si>
    <t>LTTS</t>
  </si>
  <si>
    <t xml:space="preserve">L&amp;T TECHNOLOGY SER. LTD.            </t>
  </si>
  <si>
    <t>ASIANPAINT</t>
  </si>
  <si>
    <t xml:space="preserve">ASIAN PAINTS LIMITED                </t>
  </si>
  <si>
    <t xml:space="preserve">METROPOLIS HEALTHCARE LTD           </t>
  </si>
  <si>
    <t xml:space="preserve">NESTLE INDIA LIMITED                </t>
  </si>
  <si>
    <t>SOR26</t>
  </si>
  <si>
    <t>SPR3</t>
  </si>
  <si>
    <t>HDFCBANK</t>
  </si>
  <si>
    <t xml:space="preserve">HDFC BANK LTD                       </t>
  </si>
  <si>
    <t>LOR22</t>
  </si>
  <si>
    <t>LPR3</t>
  </si>
  <si>
    <t>LPR13</t>
  </si>
  <si>
    <t>LPR19</t>
  </si>
  <si>
    <t>CANFINHOME</t>
  </si>
  <si>
    <t xml:space="preserve">CAN FIN HOMES LTD                   </t>
  </si>
  <si>
    <t>SOR36</t>
  </si>
  <si>
    <t>SPR15</t>
  </si>
  <si>
    <t>SOR27</t>
  </si>
  <si>
    <t>SPR12</t>
  </si>
  <si>
    <t>AUBANK</t>
  </si>
  <si>
    <t xml:space="preserve">AU SMALL FINANCE BANK LTD           </t>
  </si>
  <si>
    <t>MPHASIS</t>
  </si>
  <si>
    <t xml:space="preserve">MPHASIS LIMITED                     </t>
  </si>
  <si>
    <t>SOR37</t>
  </si>
  <si>
    <t>SPR13</t>
  </si>
  <si>
    <t>TECHM</t>
  </si>
  <si>
    <t xml:space="preserve">TECH MAHINDRA LIMITED               </t>
  </si>
  <si>
    <t>UBL</t>
  </si>
  <si>
    <t xml:space="preserve">UNITED BREWERIES LTD                </t>
  </si>
  <si>
    <t xml:space="preserve">ULTRATECH CEMENT LIMITED            </t>
  </si>
  <si>
    <t>MUTHOOTFIN</t>
  </si>
  <si>
    <t xml:space="preserve">MUTHOOT FINANCE LIMITED             </t>
  </si>
  <si>
    <t>TVSMOTOR</t>
  </si>
  <si>
    <t xml:space="preserve">TVS MOTOR COMPANY  LTD              </t>
  </si>
  <si>
    <t>MARUTI</t>
  </si>
  <si>
    <t xml:space="preserve">MARUTI SUZUKI INDIA LTD.            </t>
  </si>
  <si>
    <t xml:space="preserve">HDFC AMC LIMITED                    </t>
  </si>
  <si>
    <t>BANKBARODA</t>
  </si>
  <si>
    <t xml:space="preserve">BANK OF BARODA                      </t>
  </si>
  <si>
    <t>DABUR</t>
  </si>
  <si>
    <t xml:space="preserve">DABUR INDIA LTD                     </t>
  </si>
  <si>
    <t>APOLLOHOSP</t>
  </si>
  <si>
    <t xml:space="preserve">APOLLO HOSPITALS ENTER. L           </t>
  </si>
  <si>
    <t>AUROPHARMA</t>
  </si>
  <si>
    <t xml:space="preserve">AUROBINDO PHARMA LTD                </t>
  </si>
  <si>
    <t>ADANIENT</t>
  </si>
  <si>
    <t xml:space="preserve">ADANI ENTERPRISES LIMITED           </t>
  </si>
  <si>
    <t>DIVISLAB</t>
  </si>
  <si>
    <t xml:space="preserve">DIVI S LABORATORIES LTD             </t>
  </si>
  <si>
    <t>BIOCON</t>
  </si>
  <si>
    <t xml:space="preserve">BIOCON LIMITED.                     </t>
  </si>
  <si>
    <t xml:space="preserve">INFOSYS LIMITED                     </t>
  </si>
  <si>
    <t>CIPLA</t>
  </si>
  <si>
    <t xml:space="preserve">CIPLA LTD                           </t>
  </si>
  <si>
    <t>BPCL</t>
  </si>
  <si>
    <t xml:space="preserve">BHARAT PETROLEUM CORP  LT           </t>
  </si>
  <si>
    <t>BEL</t>
  </si>
  <si>
    <t xml:space="preserve">BHARAT ELECTRONICS LTD              </t>
  </si>
  <si>
    <t>HAL</t>
  </si>
  <si>
    <t xml:space="preserve">HINDUSTAN AERONAUTICS LTD           </t>
  </si>
  <si>
    <t>CHOLAFIN</t>
  </si>
  <si>
    <t xml:space="preserve">CHOLAMANDALAM IN &amp; FIN CO           </t>
  </si>
  <si>
    <t>GRASIM</t>
  </si>
  <si>
    <t xml:space="preserve">GRASIM INDUSTRIES LTD               </t>
  </si>
  <si>
    <t>PIDILITIND</t>
  </si>
  <si>
    <t xml:space="preserve">PIDILITE INDUSTRIES LTD             </t>
  </si>
  <si>
    <t>ADANIPORTS</t>
  </si>
  <si>
    <t xml:space="preserve">ADANI PORT &amp; SEZ LTD                </t>
  </si>
  <si>
    <t>BHARTIARTL</t>
  </si>
  <si>
    <t xml:space="preserve">BHARTI AIRTEL LIMITED               </t>
  </si>
  <si>
    <t>INDIGO</t>
  </si>
  <si>
    <t xml:space="preserve">INTERGLOBE AVIATION LTD             </t>
  </si>
  <si>
    <t>IOC</t>
  </si>
  <si>
    <t xml:space="preserve">INDIAN OIL CORP LTD                 </t>
  </si>
  <si>
    <t>FEDERALBNK</t>
  </si>
  <si>
    <t xml:space="preserve">FEDERAL BANK LTD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</si>
</sst>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C09]d\ mmm\ yyyy;@"/>
    <numFmt numFmtId="165" formatCode="[$-14C09]dddd\,\ mmmm\ d\,\ yyyy;@"/>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sz val="11"/>
      <color theme="0" tint="-0.1499984740745262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6" tint="0.7999816888943144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ck">
        <color auto="1"/>
      </left>
      <right style="thick">
        <color auto="1"/>
      </right>
      <top style="thick">
        <color auto="1"/>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50">
    <xf numFmtId="0" fontId="0" fillId="0" borderId="0" xfId="0"/>
    <xf numFmtId="0" fontId="0" fillId="2" borderId="0" xfId="0" applyFill="1"/>
    <xf numFmtId="164" fontId="0" fillId="0" borderId="0" xfId="0" applyNumberFormat="1"/>
    <xf numFmtId="164" fontId="0" fillId="2" borderId="0" xfId="0" applyNumberFormat="1" applyFill="1"/>
    <xf numFmtId="0" fontId="0" fillId="0" borderId="0" xfId="0" applyFill="1"/>
    <xf numFmtId="164" fontId="0" fillId="0" borderId="0" xfId="0" applyNumberFormat="1" applyFill="1"/>
    <xf numFmtId="0" fontId="0" fillId="3" borderId="0" xfId="0" applyFill="1"/>
    <xf numFmtId="164" fontId="0" fillId="3" borderId="0" xfId="0" applyNumberFormat="1" applyFill="1"/>
    <xf numFmtId="0" fontId="0" fillId="0" borderId="0" xfId="0" applyNumberFormat="1"/>
    <xf numFmtId="0" fontId="0" fillId="0" borderId="0" xfId="0" applyAlignment="1">
      <alignment horizontal="center" vertical="center"/>
    </xf>
    <xf numFmtId="165" fontId="0" fillId="0" borderId="0" xfId="0" applyNumberFormat="1" applyAlignment="1">
      <alignment horizontal="center" vertical="center"/>
    </xf>
    <xf numFmtId="0" fontId="0" fillId="3" borderId="0" xfId="0" applyFill="1" applyAlignment="1">
      <alignment horizontal="center" vertical="center"/>
    </xf>
    <xf numFmtId="165" fontId="0" fillId="3" borderId="0" xfId="0" applyNumberFormat="1" applyFill="1" applyAlignment="1">
      <alignment horizontal="center" vertical="center"/>
    </xf>
    <xf numFmtId="0" fontId="0" fillId="0" borderId="0" xfId="0" pivotButton="1"/>
    <xf numFmtId="9" fontId="0" fillId="0" borderId="0" xfId="1" applyFont="1"/>
    <xf numFmtId="0" fontId="0" fillId="4" borderId="0" xfId="0" applyFill="1"/>
    <xf numFmtId="164" fontId="0" fillId="0" borderId="0" xfId="0" applyNumberFormat="1" applyAlignment="1">
      <alignment horizontal="center" vertical="center"/>
    </xf>
    <xf numFmtId="0" fontId="2" fillId="0" borderId="2" xfId="0" applyFont="1" applyBorder="1" applyAlignment="1">
      <alignment horizontal="center" vertical="center"/>
    </xf>
    <xf numFmtId="0" fontId="2" fillId="2" borderId="3" xfId="0" applyFont="1" applyFill="1" applyBorder="1" applyAlignment="1">
      <alignment horizontal="center" vertical="center"/>
    </xf>
    <xf numFmtId="0" fontId="0" fillId="0" borderId="3" xfId="0" applyBorder="1"/>
    <xf numFmtId="0" fontId="2" fillId="0" borderId="3" xfId="0" applyFont="1" applyBorder="1"/>
    <xf numFmtId="0" fontId="2" fillId="0" borderId="5" xfId="0" applyFont="1" applyBorder="1" applyAlignment="1">
      <alignment horizontal="center" vertical="center"/>
    </xf>
    <xf numFmtId="0" fontId="2" fillId="0" borderId="0" xfId="0" applyFont="1" applyBorder="1" applyAlignment="1">
      <alignment horizontal="center" vertical="center"/>
    </xf>
    <xf numFmtId="0" fontId="0" fillId="0" borderId="0" xfId="0" applyBorder="1"/>
    <xf numFmtId="164"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9" fontId="2" fillId="0" borderId="0" xfId="1" applyFont="1" applyBorder="1" applyAlignment="1">
      <alignment horizontal="center" vertical="center"/>
    </xf>
    <xf numFmtId="9" fontId="0" fillId="0" borderId="0" xfId="1" applyFont="1" applyBorder="1" applyAlignment="1">
      <alignment horizontal="center" vertical="center"/>
    </xf>
    <xf numFmtId="0" fontId="0" fillId="0" borderId="5" xfId="0" applyBorder="1"/>
    <xf numFmtId="0" fontId="0" fillId="4" borderId="5" xfId="0" applyFill="1" applyBorder="1"/>
    <xf numFmtId="0" fontId="0" fillId="4" borderId="0" xfId="0" applyFill="1" applyBorder="1"/>
    <xf numFmtId="0" fontId="0" fillId="6" borderId="6" xfId="0" applyFill="1" applyBorder="1" applyAlignment="1">
      <alignment horizontal="center" vertical="center"/>
    </xf>
    <xf numFmtId="0" fontId="0" fillId="4" borderId="7" xfId="0" applyFill="1" applyBorder="1"/>
    <xf numFmtId="0" fontId="0" fillId="4" borderId="8" xfId="0" applyFill="1" applyBorder="1"/>
    <xf numFmtId="0" fontId="0" fillId="0" borderId="8" xfId="0" applyBorder="1"/>
    <xf numFmtId="164" fontId="2" fillId="2" borderId="9" xfId="0" applyNumberFormat="1" applyFont="1" applyFill="1" applyBorder="1" applyAlignment="1">
      <alignment horizontal="center" vertical="center"/>
    </xf>
    <xf numFmtId="0" fontId="0" fillId="0" borderId="8" xfId="0" applyBorder="1" applyAlignment="1">
      <alignment horizontal="center" vertical="center"/>
    </xf>
    <xf numFmtId="9" fontId="0" fillId="0" borderId="8" xfId="1" applyFont="1" applyBorder="1" applyAlignment="1">
      <alignment horizontal="center" vertical="center"/>
    </xf>
    <xf numFmtId="0" fontId="0" fillId="6" borderId="10" xfId="0" applyFill="1" applyBorder="1" applyAlignment="1">
      <alignment horizontal="center" vertical="center"/>
    </xf>
    <xf numFmtId="0" fontId="4" fillId="0" borderId="0" xfId="0" applyFont="1"/>
    <xf numFmtId="9" fontId="4" fillId="0" borderId="0" xfId="0" applyNumberFormat="1" applyFont="1"/>
    <xf numFmtId="0" fontId="2" fillId="0" borderId="1" xfId="0" applyFont="1" applyBorder="1" applyAlignment="1">
      <alignment horizontal="center" vertical="center"/>
    </xf>
    <xf numFmtId="0" fontId="0" fillId="7" borderId="0" xfId="0" applyFill="1"/>
    <xf numFmtId="9" fontId="0" fillId="7" borderId="0" xfId="1" applyFont="1" applyFill="1"/>
    <xf numFmtId="0" fontId="0" fillId="8" borderId="0" xfId="0" applyFill="1"/>
    <xf numFmtId="164" fontId="3" fillId="5" borderId="3" xfId="0" applyNumberFormat="1" applyFont="1" applyFill="1" applyBorder="1" applyAlignment="1">
      <alignment horizontal="center" vertical="center"/>
    </xf>
    <xf numFmtId="164" fontId="3" fillId="5" borderId="4" xfId="0" applyNumberFormat="1" applyFont="1" applyFill="1" applyBorder="1" applyAlignment="1">
      <alignment horizontal="center" vertical="center"/>
    </xf>
    <xf numFmtId="164" fontId="3" fillId="5" borderId="0" xfId="0" applyNumberFormat="1" applyFont="1" applyFill="1" applyBorder="1" applyAlignment="1">
      <alignment horizontal="center" vertical="center"/>
    </xf>
    <xf numFmtId="164" fontId="3" fillId="5" borderId="6" xfId="0" applyNumberFormat="1" applyFont="1" applyFill="1" applyBorder="1" applyAlignment="1">
      <alignment horizontal="center" vertical="center"/>
    </xf>
  </cellXfs>
  <cellStyles count="2">
    <cellStyle name="Normal" xfId="0" builtinId="0"/>
    <cellStyle name="Percent" xfId="1" builtinId="5"/>
  </cellStyles>
  <dxfs count="30">
    <dxf>
      <font>
        <color auto="1"/>
      </font>
      <fill>
        <patternFill>
          <bgColor rgb="FF92D050"/>
        </patternFill>
      </fill>
    </dxf>
    <dxf>
      <font>
        <color auto="1"/>
      </font>
      <fill>
        <patternFill>
          <bgColor theme="5" tint="0.79998168889431442"/>
        </patternFill>
      </fill>
    </dxf>
    <dxf>
      <font>
        <color auto="1"/>
      </font>
      <fill>
        <patternFill>
          <bgColor rgb="FF92D050"/>
        </patternFill>
      </fill>
    </dxf>
    <dxf>
      <font>
        <color auto="1"/>
      </font>
      <fill>
        <patternFill>
          <bgColor theme="5" tint="0.79998168889431442"/>
        </patternFill>
      </fill>
    </dxf>
    <dxf>
      <font>
        <color auto="1"/>
      </font>
      <fill>
        <patternFill>
          <bgColor rgb="FF92D050"/>
        </patternFill>
      </fill>
    </dxf>
    <dxf>
      <font>
        <color auto="1"/>
      </font>
      <fill>
        <patternFill>
          <bgColor theme="5" tint="0.79998168889431442"/>
        </patternFill>
      </fill>
    </dxf>
    <dxf>
      <font>
        <color auto="1"/>
      </font>
      <fill>
        <patternFill>
          <bgColor rgb="FF92D050"/>
        </patternFill>
      </fill>
    </dxf>
    <dxf>
      <font>
        <color auto="1"/>
      </font>
      <fill>
        <patternFill>
          <bgColor theme="5" tint="0.79998168889431442"/>
        </patternFill>
      </fill>
    </dxf>
    <dxf>
      <font>
        <color auto="1"/>
      </font>
      <fill>
        <patternFill>
          <bgColor rgb="FF92D050"/>
        </patternFill>
      </fill>
    </dxf>
    <dxf>
      <font>
        <color auto="1"/>
      </font>
      <fill>
        <patternFill>
          <bgColor theme="5" tint="0.79998168889431442"/>
        </patternFill>
      </fill>
    </dxf>
    <dxf>
      <font>
        <color auto="1"/>
      </font>
      <fill>
        <patternFill>
          <bgColor rgb="FF92D050"/>
        </patternFill>
      </fill>
    </dxf>
    <dxf>
      <font>
        <color auto="1"/>
      </font>
      <fill>
        <patternFill>
          <bgColor theme="5" tint="0.79998168889431442"/>
        </patternFill>
      </fill>
    </dxf>
    <dxf>
      <font>
        <color auto="1"/>
      </font>
      <fill>
        <patternFill>
          <bgColor rgb="FF92D050"/>
        </patternFill>
      </fill>
    </dxf>
    <dxf>
      <font>
        <color auto="1"/>
      </font>
      <fill>
        <patternFill>
          <bgColor theme="5" tint="0.79998168889431442"/>
        </patternFill>
      </fill>
    </dxf>
    <dxf>
      <font>
        <color auto="1"/>
      </font>
      <fill>
        <patternFill>
          <bgColor rgb="FF92D050"/>
        </patternFill>
      </fill>
    </dxf>
    <dxf>
      <font>
        <color auto="1"/>
      </font>
      <fill>
        <patternFill>
          <bgColor theme="5" tint="0.79998168889431442"/>
        </patternFill>
      </fill>
    </dxf>
    <dxf>
      <font>
        <color auto="1"/>
      </font>
      <fill>
        <patternFill>
          <bgColor rgb="FF92D050"/>
        </patternFill>
      </fill>
    </dxf>
    <dxf>
      <font>
        <color auto="1"/>
      </font>
      <fill>
        <patternFill>
          <bgColor theme="5" tint="0.79998168889431442"/>
        </patternFill>
      </fill>
    </dxf>
    <dxf>
      <font>
        <color auto="1"/>
      </font>
      <fill>
        <patternFill>
          <bgColor rgb="FF92D050"/>
        </patternFill>
      </fill>
    </dxf>
    <dxf>
      <font>
        <color auto="1"/>
      </font>
      <fill>
        <patternFill>
          <bgColor theme="5" tint="0.79998168889431442"/>
        </patternFill>
      </fill>
    </dxf>
    <dxf>
      <font>
        <color auto="1"/>
      </font>
      <fill>
        <patternFill>
          <bgColor rgb="FF92D050"/>
        </patternFill>
      </fill>
    </dxf>
    <dxf>
      <font>
        <color auto="1"/>
      </font>
      <fill>
        <patternFill>
          <bgColor theme="5" tint="0.79998168889431442"/>
        </patternFill>
      </fill>
    </dxf>
    <dxf>
      <font>
        <color auto="1"/>
      </font>
      <fill>
        <patternFill>
          <bgColor rgb="FF92D050"/>
        </patternFill>
      </fill>
    </dxf>
    <dxf>
      <font>
        <color auto="1"/>
      </font>
      <fill>
        <patternFill>
          <bgColor theme="5" tint="0.79998168889431442"/>
        </patternFill>
      </fill>
    </dxf>
    <dxf>
      <font>
        <color auto="1"/>
      </font>
      <fill>
        <patternFill>
          <bgColor rgb="FF92D050"/>
        </patternFill>
      </fill>
    </dxf>
    <dxf>
      <font>
        <color auto="1"/>
      </font>
      <fill>
        <patternFill>
          <bgColor theme="5" tint="0.79998168889431442"/>
        </patternFill>
      </fill>
    </dxf>
    <dxf>
      <font>
        <color auto="1"/>
      </font>
      <fill>
        <patternFill>
          <bgColor rgb="FF92D050"/>
        </patternFill>
      </fill>
    </dxf>
    <dxf>
      <font>
        <color auto="1"/>
      </font>
      <fill>
        <patternFill>
          <bgColor theme="5" tint="0.79998168889431442"/>
        </patternFill>
      </fill>
    </dxf>
    <dxf>
      <font>
        <color auto="1"/>
      </font>
      <fill>
        <patternFill>
          <bgColor rgb="FF92D050"/>
        </patternFill>
      </fill>
    </dxf>
    <dxf>
      <font>
        <color auto="1"/>
      </font>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externalLink" Target="externalLinks/externalLink8.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microsoft.com/office/2007/relationships/slicerCache" Target="slicerCaches/slicerCache2.xml"/><Relationship Id="rId33" Type="http://schemas.microsoft.com/office/2007/relationships/slicerCache" Target="slicerCaches/slicerCache10.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microsoft.com/office/2007/relationships/slicerCache" Target="slicerCaches/slicerCache9.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pivotCacheDefinition" Target="pivotCache/pivotCacheDefinition2.xml"/><Relationship Id="rId28" Type="http://schemas.microsoft.com/office/2007/relationships/slicerCache" Target="slicerCaches/slicerCache5.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6.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pivotCacheDefinition" Target="pivotCache/pivotCacheDefinition1.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1</xdr:col>
      <xdr:colOff>885825</xdr:colOff>
      <xdr:row>5</xdr:row>
      <xdr:rowOff>142875</xdr:rowOff>
    </xdr:to>
    <mc:AlternateContent xmlns:mc="http://schemas.openxmlformats.org/markup-compatibility/2006" xmlns:a14="http://schemas.microsoft.com/office/drawing/2010/main">
      <mc:Choice Requires="a14">
        <xdr:graphicFrame macro="">
          <xdr:nvGraphicFramePr>
            <xdr:cNvPr id="2" name="HI_LIQUID 1">
              <a:extLst>
                <a:ext uri="{FF2B5EF4-FFF2-40B4-BE49-F238E27FC236}">
                  <a16:creationId xmlns:a16="http://schemas.microsoft.com/office/drawing/2014/main" id="{1E2C1172-3DEA-4428-93D4-B811F1F550B2}"/>
                </a:ext>
              </a:extLst>
            </xdr:cNvPr>
            <xdr:cNvGraphicFramePr/>
          </xdr:nvGraphicFramePr>
          <xdr:xfrm>
            <a:off x="0" y="0"/>
            <a:ext cx="0" cy="0"/>
          </xdr:xfrm>
          <a:graphic>
            <a:graphicData uri="http://schemas.microsoft.com/office/drawing/2010/slicer">
              <sle:slicer xmlns:sle="http://schemas.microsoft.com/office/drawing/2010/slicer" name="HI_LIQUID 1"/>
            </a:graphicData>
          </a:graphic>
        </xdr:graphicFrame>
      </mc:Choice>
      <mc:Fallback xmlns="">
        <xdr:sp macro="" textlink="">
          <xdr:nvSpPr>
            <xdr:cNvPr id="0" name=""/>
            <xdr:cNvSpPr>
              <a:spLocks noTextEdit="1"/>
            </xdr:cNvSpPr>
          </xdr:nvSpPr>
          <xdr:spPr>
            <a:xfrm>
              <a:off x="9525" y="0"/>
              <a:ext cx="1828800" cy="1095375"/>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962025</xdr:colOff>
      <xdr:row>0</xdr:row>
      <xdr:rowOff>19050</xdr:rowOff>
    </xdr:from>
    <xdr:to>
      <xdr:col>2</xdr:col>
      <xdr:colOff>1057275</xdr:colOff>
      <xdr:row>5</xdr:row>
      <xdr:rowOff>171450</xdr:rowOff>
    </xdr:to>
    <mc:AlternateContent xmlns:mc="http://schemas.openxmlformats.org/markup-compatibility/2006">
      <mc:Choice xmlns:a14="http://schemas.microsoft.com/office/drawing/2010/main" Requires="a14">
        <xdr:graphicFrame macro="">
          <xdr:nvGraphicFramePr>
            <xdr:cNvPr id="3" name="HI_IVP 1">
              <a:extLst>
                <a:ext uri="{FF2B5EF4-FFF2-40B4-BE49-F238E27FC236}">
                  <a16:creationId xmlns:a16="http://schemas.microsoft.com/office/drawing/2014/main" id="{DEB3374A-9680-46EC-B374-85A9F477F48B}"/>
                </a:ext>
              </a:extLst>
            </xdr:cNvPr>
            <xdr:cNvGraphicFramePr/>
          </xdr:nvGraphicFramePr>
          <xdr:xfrm>
            <a:off x="0" y="0"/>
            <a:ext cx="0" cy="0"/>
          </xdr:xfrm>
          <a:graphic>
            <a:graphicData uri="http://schemas.microsoft.com/office/drawing/2010/slicer">
              <sle:slicer xmlns:sle="http://schemas.microsoft.com/office/drawing/2010/slicer" name="HI_IVP 1"/>
            </a:graphicData>
          </a:graphic>
        </xdr:graphicFrame>
      </mc:Choice>
      <mc:Fallback>
        <xdr:sp macro="" textlink="">
          <xdr:nvSpPr>
            <xdr:cNvPr id="0" name=""/>
            <xdr:cNvSpPr>
              <a:spLocks noTextEdit="1"/>
            </xdr:cNvSpPr>
          </xdr:nvSpPr>
          <xdr:spPr>
            <a:xfrm>
              <a:off x="1914525" y="19050"/>
              <a:ext cx="1333500" cy="110490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1133474</xdr:colOff>
      <xdr:row>0</xdr:row>
      <xdr:rowOff>19050</xdr:rowOff>
    </xdr:from>
    <xdr:to>
      <xdr:col>3</xdr:col>
      <xdr:colOff>828674</xdr:colOff>
      <xdr:row>5</xdr:row>
      <xdr:rowOff>85725</xdr:rowOff>
    </xdr:to>
    <mc:AlternateContent xmlns:mc="http://schemas.openxmlformats.org/markup-compatibility/2006">
      <mc:Choice xmlns:a14="http://schemas.microsoft.com/office/drawing/2010/main" Requires="a14">
        <xdr:graphicFrame macro="">
          <xdr:nvGraphicFramePr>
            <xdr:cNvPr id="4" name="RESULT 1">
              <a:extLst>
                <a:ext uri="{FF2B5EF4-FFF2-40B4-BE49-F238E27FC236}">
                  <a16:creationId xmlns:a16="http://schemas.microsoft.com/office/drawing/2014/main" id="{A416D857-18D0-43AB-938E-8AFE14623982}"/>
                </a:ext>
              </a:extLst>
            </xdr:cNvPr>
            <xdr:cNvGraphicFramePr/>
          </xdr:nvGraphicFramePr>
          <xdr:xfrm>
            <a:off x="0" y="0"/>
            <a:ext cx="0" cy="0"/>
          </xdr:xfrm>
          <a:graphic>
            <a:graphicData uri="http://schemas.microsoft.com/office/drawing/2010/slicer">
              <sle:slicer xmlns:sle="http://schemas.microsoft.com/office/drawing/2010/slicer" name="RESULT 1"/>
            </a:graphicData>
          </a:graphic>
        </xdr:graphicFrame>
      </mc:Choice>
      <mc:Fallback>
        <xdr:sp macro="" textlink="">
          <xdr:nvSpPr>
            <xdr:cNvPr id="0" name=""/>
            <xdr:cNvSpPr>
              <a:spLocks noTextEdit="1"/>
            </xdr:cNvSpPr>
          </xdr:nvSpPr>
          <xdr:spPr>
            <a:xfrm>
              <a:off x="3324224" y="19050"/>
              <a:ext cx="1190625" cy="1019175"/>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914400</xdr:colOff>
      <xdr:row>0</xdr:row>
      <xdr:rowOff>0</xdr:rowOff>
    </xdr:from>
    <xdr:to>
      <xdr:col>4</xdr:col>
      <xdr:colOff>847725</xdr:colOff>
      <xdr:row>5</xdr:row>
      <xdr:rowOff>171450</xdr:rowOff>
    </xdr:to>
    <mc:AlternateContent xmlns:mc="http://schemas.openxmlformats.org/markup-compatibility/2006">
      <mc:Choice xmlns:a14="http://schemas.microsoft.com/office/drawing/2010/main" Requires="a14">
        <xdr:graphicFrame macro="">
          <xdr:nvGraphicFramePr>
            <xdr:cNvPr id="5" name="OI_RANK_Top10">
              <a:extLst>
                <a:ext uri="{FF2B5EF4-FFF2-40B4-BE49-F238E27FC236}">
                  <a16:creationId xmlns:a16="http://schemas.microsoft.com/office/drawing/2014/main" id="{91E59579-4F52-7C0E-3012-E8C38A4BB92D}"/>
                </a:ext>
              </a:extLst>
            </xdr:cNvPr>
            <xdr:cNvGraphicFramePr/>
          </xdr:nvGraphicFramePr>
          <xdr:xfrm>
            <a:off x="0" y="0"/>
            <a:ext cx="0" cy="0"/>
          </xdr:xfrm>
          <a:graphic>
            <a:graphicData uri="http://schemas.microsoft.com/office/drawing/2010/slicer">
              <sle:slicer xmlns:sle="http://schemas.microsoft.com/office/drawing/2010/slicer" name="OI_RANK_Top10"/>
            </a:graphicData>
          </a:graphic>
        </xdr:graphicFrame>
      </mc:Choice>
      <mc:Fallback>
        <xdr:sp macro="" textlink="">
          <xdr:nvSpPr>
            <xdr:cNvPr id="0" name=""/>
            <xdr:cNvSpPr>
              <a:spLocks noTextEdit="1"/>
            </xdr:cNvSpPr>
          </xdr:nvSpPr>
          <xdr:spPr>
            <a:xfrm>
              <a:off x="4600575" y="0"/>
              <a:ext cx="1552575" cy="112395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876300</xdr:colOff>
      <xdr:row>0</xdr:row>
      <xdr:rowOff>0</xdr:rowOff>
    </xdr:from>
    <xdr:to>
      <xdr:col>5</xdr:col>
      <xdr:colOff>590550</xdr:colOff>
      <xdr:row>5</xdr:row>
      <xdr:rowOff>142875</xdr:rowOff>
    </xdr:to>
    <mc:AlternateContent xmlns:mc="http://schemas.openxmlformats.org/markup-compatibility/2006">
      <mc:Choice xmlns:a14="http://schemas.microsoft.com/office/drawing/2010/main" Requires="a14">
        <xdr:graphicFrame macro="">
          <xdr:nvGraphicFramePr>
            <xdr:cNvPr id="6" name="PRICE_RANK_Top10">
              <a:extLst>
                <a:ext uri="{FF2B5EF4-FFF2-40B4-BE49-F238E27FC236}">
                  <a16:creationId xmlns:a16="http://schemas.microsoft.com/office/drawing/2014/main" id="{8FCBD4CA-17EB-F513-F0B7-AF1539135D93}"/>
                </a:ext>
              </a:extLst>
            </xdr:cNvPr>
            <xdr:cNvGraphicFramePr/>
          </xdr:nvGraphicFramePr>
          <xdr:xfrm>
            <a:off x="0" y="0"/>
            <a:ext cx="0" cy="0"/>
          </xdr:xfrm>
          <a:graphic>
            <a:graphicData uri="http://schemas.microsoft.com/office/drawing/2010/slicer">
              <sle:slicer xmlns:sle="http://schemas.microsoft.com/office/drawing/2010/slicer" name="PRICE_RANK_Top10"/>
            </a:graphicData>
          </a:graphic>
        </xdr:graphicFrame>
      </mc:Choice>
      <mc:Fallback>
        <xdr:sp macro="" textlink="">
          <xdr:nvSpPr>
            <xdr:cNvPr id="0" name=""/>
            <xdr:cNvSpPr>
              <a:spLocks noTextEdit="1"/>
            </xdr:cNvSpPr>
          </xdr:nvSpPr>
          <xdr:spPr>
            <a:xfrm>
              <a:off x="6181725" y="0"/>
              <a:ext cx="1447800" cy="1095375"/>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323850</xdr:colOff>
      <xdr:row>0</xdr:row>
      <xdr:rowOff>28576</xdr:rowOff>
    </xdr:from>
    <xdr:to>
      <xdr:col>7</xdr:col>
      <xdr:colOff>1276351</xdr:colOff>
      <xdr:row>5</xdr:row>
      <xdr:rowOff>123826</xdr:rowOff>
    </xdr:to>
    <mc:AlternateContent xmlns:mc="http://schemas.openxmlformats.org/markup-compatibility/2006">
      <mc:Choice xmlns:a14="http://schemas.microsoft.com/office/drawing/2010/main" Requires="a14">
        <xdr:graphicFrame macro="">
          <xdr:nvGraphicFramePr>
            <xdr:cNvPr id="7" name="SECTOR">
              <a:extLst>
                <a:ext uri="{FF2B5EF4-FFF2-40B4-BE49-F238E27FC236}">
                  <a16:creationId xmlns:a16="http://schemas.microsoft.com/office/drawing/2014/main" id="{43255066-986A-8B14-7816-5C09005DC02A}"/>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dr:sp macro="" textlink="">
          <xdr:nvSpPr>
            <xdr:cNvPr id="0" name=""/>
            <xdr:cNvSpPr>
              <a:spLocks noTextEdit="1"/>
            </xdr:cNvSpPr>
          </xdr:nvSpPr>
          <xdr:spPr>
            <a:xfrm>
              <a:off x="9029700" y="28576"/>
              <a:ext cx="1990726" cy="104775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628649</xdr:colOff>
      <xdr:row>0</xdr:row>
      <xdr:rowOff>0</xdr:rowOff>
    </xdr:from>
    <xdr:to>
      <xdr:col>6</xdr:col>
      <xdr:colOff>323849</xdr:colOff>
      <xdr:row>5</xdr:row>
      <xdr:rowOff>142874</xdr:rowOff>
    </xdr:to>
    <mc:AlternateContent xmlns:mc="http://schemas.openxmlformats.org/markup-compatibility/2006">
      <mc:Choice xmlns:a14="http://schemas.microsoft.com/office/drawing/2010/main" Requires="a14">
        <xdr:graphicFrame macro="">
          <xdr:nvGraphicFramePr>
            <xdr:cNvPr id="8" name="OI_RANK">
              <a:extLst>
                <a:ext uri="{FF2B5EF4-FFF2-40B4-BE49-F238E27FC236}">
                  <a16:creationId xmlns:a16="http://schemas.microsoft.com/office/drawing/2014/main" id="{C6761ADF-AAAD-A318-06BE-9F7DEECCDA00}"/>
                </a:ext>
              </a:extLst>
            </xdr:cNvPr>
            <xdr:cNvGraphicFramePr/>
          </xdr:nvGraphicFramePr>
          <xdr:xfrm>
            <a:off x="0" y="0"/>
            <a:ext cx="0" cy="0"/>
          </xdr:xfrm>
          <a:graphic>
            <a:graphicData uri="http://schemas.microsoft.com/office/drawing/2010/slicer">
              <sle:slicer xmlns:sle="http://schemas.microsoft.com/office/drawing/2010/slicer" name="OI_RANK"/>
            </a:graphicData>
          </a:graphic>
        </xdr:graphicFrame>
      </mc:Choice>
      <mc:Fallback>
        <xdr:sp macro="" textlink="">
          <xdr:nvSpPr>
            <xdr:cNvPr id="0" name=""/>
            <xdr:cNvSpPr>
              <a:spLocks noTextEdit="1"/>
            </xdr:cNvSpPr>
          </xdr:nvSpPr>
          <xdr:spPr>
            <a:xfrm>
              <a:off x="7667624" y="0"/>
              <a:ext cx="1362075" cy="1095374"/>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1</xdr:col>
      <xdr:colOff>914400</xdr:colOff>
      <xdr:row>5</xdr:row>
      <xdr:rowOff>142875</xdr:rowOff>
    </xdr:to>
    <mc:AlternateContent xmlns:mc="http://schemas.openxmlformats.org/markup-compatibility/2006" xmlns:a14="http://schemas.microsoft.com/office/drawing/2010/main">
      <mc:Choice Requires="a14">
        <xdr:graphicFrame macro="">
          <xdr:nvGraphicFramePr>
            <xdr:cNvPr id="2" name="HI_LIQUID">
              <a:extLst>
                <a:ext uri="{FF2B5EF4-FFF2-40B4-BE49-F238E27FC236}">
                  <a16:creationId xmlns:a16="http://schemas.microsoft.com/office/drawing/2014/main" id="{29177C53-C6A8-268B-76F1-ACC343CF41DA}"/>
                </a:ext>
              </a:extLst>
            </xdr:cNvPr>
            <xdr:cNvGraphicFramePr/>
          </xdr:nvGraphicFramePr>
          <xdr:xfrm>
            <a:off x="0" y="0"/>
            <a:ext cx="0" cy="0"/>
          </xdr:xfrm>
          <a:graphic>
            <a:graphicData uri="http://schemas.microsoft.com/office/drawing/2010/slicer">
              <sle:slicer xmlns:sle="http://schemas.microsoft.com/office/drawing/2010/slicer" name="HI_LIQUID"/>
            </a:graphicData>
          </a:graphic>
        </xdr:graphicFrame>
      </mc:Choice>
      <mc:Fallback xmlns="">
        <xdr:sp macro="" textlink="">
          <xdr:nvSpPr>
            <xdr:cNvPr id="0" name=""/>
            <xdr:cNvSpPr>
              <a:spLocks noTextEdit="1"/>
            </xdr:cNvSpPr>
          </xdr:nvSpPr>
          <xdr:spPr>
            <a:xfrm>
              <a:off x="9525" y="0"/>
              <a:ext cx="1828800" cy="1095375"/>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457200</xdr:colOff>
      <xdr:row>0</xdr:row>
      <xdr:rowOff>0</xdr:rowOff>
    </xdr:from>
    <xdr:to>
      <xdr:col>2</xdr:col>
      <xdr:colOff>295275</xdr:colOff>
      <xdr:row>5</xdr:row>
      <xdr:rowOff>152400</xdr:rowOff>
    </xdr:to>
    <mc:AlternateContent xmlns:mc="http://schemas.openxmlformats.org/markup-compatibility/2006" xmlns:a14="http://schemas.microsoft.com/office/drawing/2010/main">
      <mc:Choice Requires="a14">
        <xdr:graphicFrame macro="">
          <xdr:nvGraphicFramePr>
            <xdr:cNvPr id="3" name="HI_IVP">
              <a:extLst>
                <a:ext uri="{FF2B5EF4-FFF2-40B4-BE49-F238E27FC236}">
                  <a16:creationId xmlns:a16="http://schemas.microsoft.com/office/drawing/2014/main" id="{6C6C2F27-7321-EECA-D30D-14D325C85A53}"/>
                </a:ext>
              </a:extLst>
            </xdr:cNvPr>
            <xdr:cNvGraphicFramePr/>
          </xdr:nvGraphicFramePr>
          <xdr:xfrm>
            <a:off x="0" y="0"/>
            <a:ext cx="0" cy="0"/>
          </xdr:xfrm>
          <a:graphic>
            <a:graphicData uri="http://schemas.microsoft.com/office/drawing/2010/slicer">
              <sle:slicer xmlns:sle="http://schemas.microsoft.com/office/drawing/2010/slicer" name="HI_IVP"/>
            </a:graphicData>
          </a:graphic>
        </xdr:graphicFrame>
      </mc:Choice>
      <mc:Fallback xmlns="">
        <xdr:sp macro="" textlink="">
          <xdr:nvSpPr>
            <xdr:cNvPr id="0" name=""/>
            <xdr:cNvSpPr>
              <a:spLocks noTextEdit="1"/>
            </xdr:cNvSpPr>
          </xdr:nvSpPr>
          <xdr:spPr>
            <a:xfrm>
              <a:off x="1952625" y="0"/>
              <a:ext cx="1333500" cy="110490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323850</xdr:colOff>
      <xdr:row>0</xdr:row>
      <xdr:rowOff>0</xdr:rowOff>
    </xdr:from>
    <xdr:to>
      <xdr:col>3</xdr:col>
      <xdr:colOff>419100</xdr:colOff>
      <xdr:row>5</xdr:row>
      <xdr:rowOff>66675</xdr:rowOff>
    </xdr:to>
    <mc:AlternateContent xmlns:mc="http://schemas.openxmlformats.org/markup-compatibility/2006" xmlns:a14="http://schemas.microsoft.com/office/drawing/2010/main">
      <mc:Choice Requires="a14">
        <xdr:graphicFrame macro="">
          <xdr:nvGraphicFramePr>
            <xdr:cNvPr id="4" name="RESULT">
              <a:extLst>
                <a:ext uri="{FF2B5EF4-FFF2-40B4-BE49-F238E27FC236}">
                  <a16:creationId xmlns:a16="http://schemas.microsoft.com/office/drawing/2014/main" id="{341E14E9-65C1-1D99-D937-25134EF22A74}"/>
                </a:ext>
              </a:extLst>
            </xdr:cNvPr>
            <xdr:cNvGraphicFramePr/>
          </xdr:nvGraphicFramePr>
          <xdr:xfrm>
            <a:off x="0" y="0"/>
            <a:ext cx="0" cy="0"/>
          </xdr:xfrm>
          <a:graphic>
            <a:graphicData uri="http://schemas.microsoft.com/office/drawing/2010/slicer">
              <sle:slicer xmlns:sle="http://schemas.microsoft.com/office/drawing/2010/slicer" name="RESULT"/>
            </a:graphicData>
          </a:graphic>
        </xdr:graphicFrame>
      </mc:Choice>
      <mc:Fallback xmlns="">
        <xdr:sp macro="" textlink="">
          <xdr:nvSpPr>
            <xdr:cNvPr id="0" name=""/>
            <xdr:cNvSpPr>
              <a:spLocks noTextEdit="1"/>
            </xdr:cNvSpPr>
          </xdr:nvSpPr>
          <xdr:spPr>
            <a:xfrm>
              <a:off x="3438525" y="0"/>
              <a:ext cx="1714500" cy="1019175"/>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ster_rank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Opstra_Data_Screener_Analysi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opstra_futures.csv"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onvertcsv_F.csv"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opstra_options.csv"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remarket.csv"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qtyfreez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o_mktlots.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B1" t="str">
            <v>code</v>
          </cell>
          <cell r="C1" t="str">
            <v>name</v>
          </cell>
          <cell r="D1" t="str">
            <v>color</v>
          </cell>
          <cell r="E1" t="str">
            <v>current_price</v>
          </cell>
          <cell r="F1" t="str">
            <v>current_change</v>
          </cell>
          <cell r="G1" t="str">
            <v>current_difference</v>
          </cell>
          <cell r="H1" t="str">
            <v>oi</v>
          </cell>
          <cell r="I1" t="str">
            <v>oi_change</v>
          </cell>
          <cell r="J1" t="str">
            <v>oi_difference</v>
          </cell>
          <cell r="K1" t="str">
            <v>builtup_str</v>
          </cell>
          <cell r="L1" t="str">
            <v>lotsize</v>
          </cell>
          <cell r="M1" t="str">
            <v>contract_step</v>
          </cell>
          <cell r="N1" t="str">
            <v>qty_freeze</v>
          </cell>
          <cell r="O1" t="str">
            <v>Sector</v>
          </cell>
          <cell r="P1" t="str">
            <v>Industry</v>
          </cell>
          <cell r="Q1" t="str">
            <v>MktCategory</v>
          </cell>
          <cell r="R1" t="str">
            <v>Mcap</v>
          </cell>
          <cell r="S1" t="str">
            <v>IntraSectorRank</v>
          </cell>
          <cell r="T1" t="str">
            <v>NiftyRank</v>
          </cell>
          <cell r="U1" t="str">
            <v>atm</v>
          </cell>
          <cell r="V1" t="str">
            <v>citm1</v>
          </cell>
          <cell r="W1" t="str">
            <v>citm2</v>
          </cell>
          <cell r="X1" t="str">
            <v>citm3</v>
          </cell>
          <cell r="Y1" t="str">
            <v>citm4</v>
          </cell>
          <cell r="Z1" t="str">
            <v>pitm1</v>
          </cell>
          <cell r="AA1" t="str">
            <v>pitm2</v>
          </cell>
          <cell r="AB1" t="str">
            <v>pitm3</v>
          </cell>
          <cell r="AC1" t="str">
            <v>pitm4</v>
          </cell>
          <cell r="AD1" t="str">
            <v>screener_count</v>
          </cell>
          <cell r="AE1" t="str">
            <v>oi_rank</v>
          </cell>
          <cell r="AF1" t="str">
            <v>price_rank</v>
          </cell>
        </row>
        <row r="2">
          <cell r="A2">
            <v>0</v>
          </cell>
          <cell r="B2" t="str">
            <v>MCX</v>
          </cell>
          <cell r="C2" t="str">
            <v>Multi Commodity Exchange of India Ltd.</v>
          </cell>
          <cell r="D2" t="str">
            <v>#00a25be1</v>
          </cell>
          <cell r="E2">
            <v>2201.85</v>
          </cell>
          <cell r="F2">
            <v>4.6954495999999999</v>
          </cell>
          <cell r="G2">
            <v>98.75</v>
          </cell>
          <cell r="H2">
            <v>2517200</v>
          </cell>
          <cell r="I2">
            <v>30.5330844</v>
          </cell>
          <cell r="J2">
            <v>588800</v>
          </cell>
          <cell r="K2" t="str">
            <v>Long Build Up</v>
          </cell>
          <cell r="L2">
            <v>350</v>
          </cell>
          <cell r="M2">
            <v>20</v>
          </cell>
          <cell r="N2">
            <v>14000</v>
          </cell>
          <cell r="O2" t="str">
            <v>MISCELLANEOUS</v>
          </cell>
          <cell r="P2" t="str">
            <v>MISCELLANEOUS</v>
          </cell>
          <cell r="Q2" t="str">
            <v>MIDCAP</v>
          </cell>
          <cell r="R2">
            <v>8288.76</v>
          </cell>
          <cell r="S2" t="str">
            <v>MISCELLANEOUS-9 of 9</v>
          </cell>
          <cell r="T2" t="str">
            <v>NiftyRank-192</v>
          </cell>
          <cell r="U2">
            <v>2200</v>
          </cell>
          <cell r="V2">
            <v>2180</v>
          </cell>
          <cell r="W2">
            <v>2160</v>
          </cell>
          <cell r="X2">
            <v>2140</v>
          </cell>
          <cell r="Y2">
            <v>2120</v>
          </cell>
          <cell r="Z2">
            <v>2220</v>
          </cell>
          <cell r="AA2">
            <v>2240</v>
          </cell>
          <cell r="AB2">
            <v>2260</v>
          </cell>
          <cell r="AC2">
            <v>2280</v>
          </cell>
          <cell r="AD2">
            <v>21</v>
          </cell>
          <cell r="AE2" t="str">
            <v>LOR1</v>
          </cell>
          <cell r="AF2" t="str">
            <v>LPR2</v>
          </cell>
        </row>
        <row r="3">
          <cell r="A3">
            <v>1</v>
          </cell>
          <cell r="B3" t="str">
            <v>GNFC</v>
          </cell>
          <cell r="C3" t="str">
            <v>Gujarat Narmada Valley Fertilizers &amp; Chemicals Ltd.</v>
          </cell>
          <cell r="D3" t="str">
            <v>#00a25bff</v>
          </cell>
          <cell r="E3">
            <v>671.45</v>
          </cell>
          <cell r="F3">
            <v>5.4992536999999997</v>
          </cell>
          <cell r="G3">
            <v>35</v>
          </cell>
          <cell r="H3">
            <v>10277800</v>
          </cell>
          <cell r="I3">
            <v>15.6862745</v>
          </cell>
          <cell r="J3">
            <v>1393600</v>
          </cell>
          <cell r="K3" t="str">
            <v>Long Build Up</v>
          </cell>
          <cell r="L3">
            <v>1300</v>
          </cell>
          <cell r="M3">
            <v>10</v>
          </cell>
          <cell r="N3">
            <v>52000</v>
          </cell>
          <cell r="O3" t="str">
            <v>INDUSTRIALS</v>
          </cell>
          <cell r="P3" t="str">
            <v>FERTILIZERS</v>
          </cell>
          <cell r="Q3" t="str">
            <v>MIDCAP</v>
          </cell>
          <cell r="R3">
            <v>7603.86</v>
          </cell>
          <cell r="S3" t="str">
            <v>INDUSTRIALS-36 of 36</v>
          </cell>
          <cell r="T3" t="str">
            <v>NiftyRank-196</v>
          </cell>
          <cell r="U3">
            <v>670</v>
          </cell>
          <cell r="V3">
            <v>660</v>
          </cell>
          <cell r="W3">
            <v>650</v>
          </cell>
          <cell r="X3">
            <v>640</v>
          </cell>
          <cell r="Y3">
            <v>630</v>
          </cell>
          <cell r="Z3">
            <v>680</v>
          </cell>
          <cell r="AA3">
            <v>690</v>
          </cell>
          <cell r="AB3">
            <v>700</v>
          </cell>
          <cell r="AC3">
            <v>710</v>
          </cell>
          <cell r="AD3">
            <v>14</v>
          </cell>
          <cell r="AE3" t="str">
            <v>LOR2</v>
          </cell>
          <cell r="AF3" t="str">
            <v>LPR1</v>
          </cell>
        </row>
        <row r="4">
          <cell r="A4">
            <v>2</v>
          </cell>
          <cell r="B4" t="str">
            <v>ONGC</v>
          </cell>
          <cell r="C4" t="str">
            <v>Oil And Natural Gas Corporation Ltd.</v>
          </cell>
          <cell r="D4" t="str">
            <v>#00a25b54</v>
          </cell>
          <cell r="E4">
            <v>186.85</v>
          </cell>
          <cell r="F4">
            <v>0.9181745</v>
          </cell>
          <cell r="G4">
            <v>1.7</v>
          </cell>
          <cell r="H4">
            <v>44186450</v>
          </cell>
          <cell r="I4">
            <v>6.1113166000000003</v>
          </cell>
          <cell r="J4">
            <v>2544850</v>
          </cell>
          <cell r="K4" t="str">
            <v>Long Build Up</v>
          </cell>
          <cell r="L4">
            <v>7700</v>
          </cell>
          <cell r="M4">
            <v>2.5</v>
          </cell>
          <cell r="N4">
            <v>154000</v>
          </cell>
          <cell r="O4" t="str">
            <v>OILS</v>
          </cell>
          <cell r="P4" t="str">
            <v>OIL DRILL/ALLIED</v>
          </cell>
          <cell r="Q4" t="str">
            <v>LARGECAP</v>
          </cell>
          <cell r="R4">
            <v>202605.4</v>
          </cell>
          <cell r="S4" t="str">
            <v>OILS-1 of 1</v>
          </cell>
          <cell r="T4" t="str">
            <v>NiftyRank-24</v>
          </cell>
          <cell r="U4">
            <v>185</v>
          </cell>
          <cell r="V4">
            <v>182.5</v>
          </cell>
          <cell r="W4">
            <v>180</v>
          </cell>
          <cell r="X4">
            <v>177.5</v>
          </cell>
          <cell r="Y4">
            <v>175</v>
          </cell>
          <cell r="Z4">
            <v>187.5</v>
          </cell>
          <cell r="AA4">
            <v>190</v>
          </cell>
          <cell r="AB4">
            <v>192.5</v>
          </cell>
          <cell r="AC4">
            <v>195</v>
          </cell>
          <cell r="AD4">
            <v>13</v>
          </cell>
          <cell r="AE4" t="str">
            <v>LOR3</v>
          </cell>
          <cell r="AF4" t="str">
            <v>LPR21</v>
          </cell>
        </row>
        <row r="5">
          <cell r="A5">
            <v>3</v>
          </cell>
          <cell r="B5" t="str">
            <v>DALBHARAT</v>
          </cell>
          <cell r="C5" t="str">
            <v>Dalmia Bharat Ltd.</v>
          </cell>
          <cell r="D5" t="str">
            <v>#00a25b71</v>
          </cell>
          <cell r="E5">
            <v>2326.8000000000002</v>
          </cell>
          <cell r="F5">
            <v>1.7091402</v>
          </cell>
          <cell r="G5">
            <v>39.1</v>
          </cell>
          <cell r="H5">
            <v>2168500</v>
          </cell>
          <cell r="I5">
            <v>4.2297525</v>
          </cell>
          <cell r="J5">
            <v>88000</v>
          </cell>
          <cell r="K5" t="str">
            <v>Long Build Up</v>
          </cell>
          <cell r="L5">
            <v>250</v>
          </cell>
          <cell r="M5">
            <v>50</v>
          </cell>
          <cell r="N5">
            <v>10000</v>
          </cell>
          <cell r="O5" t="str">
            <v>INDUSTRIALS</v>
          </cell>
          <cell r="P5" t="str">
            <v>CEMENT-SOUTH IND</v>
          </cell>
          <cell r="Q5" t="str">
            <v>LARGECAP</v>
          </cell>
          <cell r="R5">
            <v>37663.949999999997</v>
          </cell>
          <cell r="S5" t="str">
            <v>INDUSTRIALS-21 of 36</v>
          </cell>
          <cell r="T5" t="str">
            <v>NiftyRank-119</v>
          </cell>
          <cell r="U5">
            <v>2300</v>
          </cell>
          <cell r="V5">
            <v>2250</v>
          </cell>
          <cell r="W5">
            <v>2200</v>
          </cell>
          <cell r="X5">
            <v>2150</v>
          </cell>
          <cell r="Y5">
            <v>2100</v>
          </cell>
          <cell r="Z5">
            <v>2350</v>
          </cell>
          <cell r="AA5">
            <v>2400</v>
          </cell>
          <cell r="AB5">
            <v>2450</v>
          </cell>
          <cell r="AC5">
            <v>2500</v>
          </cell>
          <cell r="AD5">
            <v>14</v>
          </cell>
          <cell r="AE5" t="str">
            <v>LOR4</v>
          </cell>
          <cell r="AF5" t="str">
            <v>LPR7</v>
          </cell>
        </row>
        <row r="6">
          <cell r="A6">
            <v>4</v>
          </cell>
          <cell r="B6" t="str">
            <v>HEROMOTOCO</v>
          </cell>
          <cell r="C6" t="str">
            <v>Hero MotoCorp Ltd.</v>
          </cell>
          <cell r="D6" t="str">
            <v>#00a25b7d</v>
          </cell>
          <cell r="E6">
            <v>3172.2</v>
          </cell>
          <cell r="F6">
            <v>2.0311670999999998</v>
          </cell>
          <cell r="G6">
            <v>63.15</v>
          </cell>
          <cell r="H6">
            <v>3846600</v>
          </cell>
          <cell r="I6">
            <v>4.1253856999999998</v>
          </cell>
          <cell r="J6">
            <v>152400</v>
          </cell>
          <cell r="K6" t="str">
            <v>Long Build Up</v>
          </cell>
          <cell r="L6">
            <v>300</v>
          </cell>
          <cell r="M6">
            <v>20</v>
          </cell>
          <cell r="N6">
            <v>9000</v>
          </cell>
          <cell r="O6" t="str">
            <v>AUTO</v>
          </cell>
          <cell r="P6" t="str">
            <v>AUTO-M CYCLE/MOP</v>
          </cell>
          <cell r="Q6" t="str">
            <v>LARGECAP</v>
          </cell>
          <cell r="R6">
            <v>51343.95</v>
          </cell>
          <cell r="S6" t="str">
            <v>AUTO-8 of 16</v>
          </cell>
          <cell r="T6" t="str">
            <v>NiftyRank-86</v>
          </cell>
          <cell r="U6">
            <v>3160</v>
          </cell>
          <cell r="V6">
            <v>3140</v>
          </cell>
          <cell r="W6">
            <v>3120</v>
          </cell>
          <cell r="X6">
            <v>3100</v>
          </cell>
          <cell r="Y6">
            <v>3080</v>
          </cell>
          <cell r="Z6">
            <v>3180</v>
          </cell>
          <cell r="AA6">
            <v>3200</v>
          </cell>
          <cell r="AB6">
            <v>3220</v>
          </cell>
          <cell r="AC6">
            <v>3240</v>
          </cell>
          <cell r="AD6">
            <v>17</v>
          </cell>
          <cell r="AE6" t="str">
            <v>LOR5</v>
          </cell>
          <cell r="AF6" t="str">
            <v>LPR4</v>
          </cell>
        </row>
        <row r="7">
          <cell r="A7">
            <v>5</v>
          </cell>
          <cell r="B7" t="str">
            <v>RAMCOCEM</v>
          </cell>
          <cell r="C7" t="str">
            <v>The Ramco Cements Ltd.</v>
          </cell>
          <cell r="D7" t="str">
            <v>#00a25b45</v>
          </cell>
          <cell r="E7">
            <v>1002.35</v>
          </cell>
          <cell r="F7">
            <v>0.52148620000000001</v>
          </cell>
          <cell r="G7">
            <v>5.2</v>
          </cell>
          <cell r="H7">
            <v>3938050</v>
          </cell>
          <cell r="I7">
            <v>4.0422187000000003</v>
          </cell>
          <cell r="J7">
            <v>153000</v>
          </cell>
          <cell r="K7" t="str">
            <v>Long Build Up</v>
          </cell>
          <cell r="L7">
            <v>850</v>
          </cell>
          <cell r="M7">
            <v>10</v>
          </cell>
          <cell r="N7">
            <v>25500</v>
          </cell>
          <cell r="O7" t="str">
            <v>INDUSTRIALS</v>
          </cell>
          <cell r="P7" t="str">
            <v>CEMENT-SOUTH IND</v>
          </cell>
          <cell r="Q7" t="str">
            <v>LARGECAP</v>
          </cell>
          <cell r="R7">
            <v>23910.43</v>
          </cell>
          <cell r="S7" t="str">
            <v>INDUSTRIALS-29 of 36</v>
          </cell>
          <cell r="T7" t="str">
            <v>NiftyRank-154</v>
          </cell>
          <cell r="U7">
            <v>1000</v>
          </cell>
          <cell r="V7">
            <v>990</v>
          </cell>
          <cell r="W7">
            <v>980</v>
          </cell>
          <cell r="X7">
            <v>970</v>
          </cell>
          <cell r="Y7">
            <v>960</v>
          </cell>
          <cell r="Z7">
            <v>1010</v>
          </cell>
          <cell r="AA7">
            <v>1020</v>
          </cell>
          <cell r="AB7">
            <v>1030</v>
          </cell>
          <cell r="AC7">
            <v>1040</v>
          </cell>
          <cell r="AD7">
            <v>2</v>
          </cell>
          <cell r="AE7" t="str">
            <v>LOR6</v>
          </cell>
          <cell r="AF7" t="str">
            <v>LPR29</v>
          </cell>
        </row>
        <row r="8">
          <cell r="A8">
            <v>6</v>
          </cell>
          <cell r="B8" t="str">
            <v>ICICIGI</v>
          </cell>
          <cell r="C8" t="str">
            <v>ICICI Lombard General Insurance Company Ltd.</v>
          </cell>
          <cell r="D8" t="str">
            <v>#00a25b6d</v>
          </cell>
          <cell r="E8">
            <v>1340.35</v>
          </cell>
          <cell r="F8">
            <v>1.5878429999999999</v>
          </cell>
          <cell r="G8">
            <v>20.95</v>
          </cell>
          <cell r="H8">
            <v>2880000</v>
          </cell>
          <cell r="I8">
            <v>3.5040431000000001</v>
          </cell>
          <cell r="J8">
            <v>97500</v>
          </cell>
          <cell r="K8" t="str">
            <v>Long Build Up</v>
          </cell>
          <cell r="L8">
            <v>425</v>
          </cell>
          <cell r="M8">
            <v>20</v>
          </cell>
          <cell r="N8">
            <v>17000</v>
          </cell>
          <cell r="O8" t="str">
            <v>SERVICES</v>
          </cell>
          <cell r="P8" t="str">
            <v>FINANCE &amp; INVEST</v>
          </cell>
          <cell r="Q8" t="str">
            <v>LARGECAP</v>
          </cell>
          <cell r="R8">
            <v>69476.960000000006</v>
          </cell>
          <cell r="S8" t="str">
            <v>SERVICES-6 of 9</v>
          </cell>
          <cell r="T8" t="str">
            <v>NiftyRank-70</v>
          </cell>
          <cell r="U8">
            <v>1340</v>
          </cell>
          <cell r="V8">
            <v>1320</v>
          </cell>
          <cell r="W8">
            <v>1300</v>
          </cell>
          <cell r="X8">
            <v>1280</v>
          </cell>
          <cell r="Y8">
            <v>1260</v>
          </cell>
          <cell r="Z8">
            <v>1360</v>
          </cell>
          <cell r="AA8">
            <v>1380</v>
          </cell>
          <cell r="AB8">
            <v>1400</v>
          </cell>
          <cell r="AC8">
            <v>1420</v>
          </cell>
          <cell r="AD8">
            <v>3</v>
          </cell>
          <cell r="AE8" t="str">
            <v>LOR7</v>
          </cell>
          <cell r="AF8" t="str">
            <v>LPR9</v>
          </cell>
        </row>
        <row r="9">
          <cell r="A9">
            <v>7</v>
          </cell>
          <cell r="B9" t="str">
            <v>LUPIN</v>
          </cell>
          <cell r="C9" t="str">
            <v>Lupin Ltd.</v>
          </cell>
          <cell r="D9" t="str">
            <v>#00a25b52</v>
          </cell>
          <cell r="E9">
            <v>1202.1500000000001</v>
          </cell>
          <cell r="F9">
            <v>0.87689850000000003</v>
          </cell>
          <cell r="G9">
            <v>10.45</v>
          </cell>
          <cell r="H9">
            <v>5760450</v>
          </cell>
          <cell r="I9">
            <v>3.2921811000000001</v>
          </cell>
          <cell r="J9">
            <v>183600</v>
          </cell>
          <cell r="K9" t="str">
            <v>Long Build Up</v>
          </cell>
          <cell r="L9">
            <v>850</v>
          </cell>
          <cell r="M9">
            <v>10</v>
          </cell>
          <cell r="N9">
            <v>25500</v>
          </cell>
          <cell r="O9" t="str">
            <v>PHARMACEUTICALS</v>
          </cell>
          <cell r="P9" t="str">
            <v>PHARM-IND-B DRUG</v>
          </cell>
          <cell r="Q9" t="str">
            <v>LARGECAP</v>
          </cell>
          <cell r="R9">
            <v>43230.46</v>
          </cell>
          <cell r="S9" t="str">
            <v>PHARMACEUTICALS-10 of 23</v>
          </cell>
          <cell r="T9" t="str">
            <v>NiftyRank-103</v>
          </cell>
          <cell r="U9">
            <v>1200</v>
          </cell>
          <cell r="V9">
            <v>1190</v>
          </cell>
          <cell r="W9">
            <v>1180</v>
          </cell>
          <cell r="X9">
            <v>1170</v>
          </cell>
          <cell r="Y9">
            <v>1160</v>
          </cell>
          <cell r="Z9">
            <v>1210</v>
          </cell>
          <cell r="AA9">
            <v>1220</v>
          </cell>
          <cell r="AB9">
            <v>1230</v>
          </cell>
          <cell r="AC9">
            <v>1240</v>
          </cell>
          <cell r="AD9">
            <v>5</v>
          </cell>
          <cell r="AE9" t="str">
            <v>LOR8</v>
          </cell>
          <cell r="AF9" t="str">
            <v>LPR22</v>
          </cell>
        </row>
        <row r="10">
          <cell r="A10">
            <v>8</v>
          </cell>
          <cell r="B10" t="str">
            <v>LTIM</v>
          </cell>
          <cell r="C10" t="str">
            <v>LTIMindtree Ltd.</v>
          </cell>
          <cell r="D10" t="str">
            <v>#00a25b6d</v>
          </cell>
          <cell r="E10">
            <v>5180.7</v>
          </cell>
          <cell r="F10">
            <v>1.5873326999999999</v>
          </cell>
          <cell r="G10">
            <v>80.95</v>
          </cell>
          <cell r="H10">
            <v>1891950</v>
          </cell>
          <cell r="I10">
            <v>3.1485116</v>
          </cell>
          <cell r="J10">
            <v>57750</v>
          </cell>
          <cell r="K10" t="str">
            <v>Long Build Up</v>
          </cell>
          <cell r="AD10">
            <v>5</v>
          </cell>
          <cell r="AE10" t="str">
            <v>LOR9</v>
          </cell>
          <cell r="AF10" t="str">
            <v>LPR10</v>
          </cell>
        </row>
        <row r="11">
          <cell r="A11">
            <v>9</v>
          </cell>
          <cell r="B11" t="str">
            <v>IPCALAB</v>
          </cell>
          <cell r="C11" t="str">
            <v>Ipca Laboratories Ltd.</v>
          </cell>
          <cell r="D11" t="str">
            <v>#00a25b41</v>
          </cell>
          <cell r="E11">
            <v>959.05</v>
          </cell>
          <cell r="F11">
            <v>0.41356929999999997</v>
          </cell>
          <cell r="G11">
            <v>3.95</v>
          </cell>
          <cell r="H11">
            <v>1981200</v>
          </cell>
          <cell r="I11">
            <v>3.0425963</v>
          </cell>
          <cell r="J11">
            <v>58500</v>
          </cell>
          <cell r="K11" t="str">
            <v>Long Build Up</v>
          </cell>
          <cell r="L11">
            <v>225</v>
          </cell>
          <cell r="M11">
            <v>20</v>
          </cell>
          <cell r="N11">
            <v>18000</v>
          </cell>
          <cell r="O11" t="str">
            <v>PHARMACEUTICALS</v>
          </cell>
          <cell r="P11" t="str">
            <v>PHARM-IND-BD&amp;FOR</v>
          </cell>
          <cell r="Q11" t="str">
            <v>MIDCAP</v>
          </cell>
          <cell r="R11">
            <v>13476.13</v>
          </cell>
          <cell r="S11" t="str">
            <v>PHARMACEUTICALS-21 of 23</v>
          </cell>
          <cell r="T11" t="str">
            <v>NiftyRank-178</v>
          </cell>
          <cell r="U11">
            <v>940</v>
          </cell>
          <cell r="V11">
            <v>920</v>
          </cell>
          <cell r="W11">
            <v>900</v>
          </cell>
          <cell r="X11">
            <v>880</v>
          </cell>
          <cell r="Y11">
            <v>860</v>
          </cell>
          <cell r="Z11">
            <v>960</v>
          </cell>
          <cell r="AA11">
            <v>980</v>
          </cell>
          <cell r="AB11">
            <v>1000</v>
          </cell>
          <cell r="AC11">
            <v>1020</v>
          </cell>
          <cell r="AD11">
            <v>2</v>
          </cell>
          <cell r="AE11" t="str">
            <v>LOR10</v>
          </cell>
          <cell r="AF11" t="str">
            <v>LPR32</v>
          </cell>
        </row>
        <row r="12">
          <cell r="A12">
            <v>10</v>
          </cell>
          <cell r="B12" t="str">
            <v>DIXON</v>
          </cell>
          <cell r="C12" t="str">
            <v>Dixon Technologies (India) Ltd.</v>
          </cell>
          <cell r="D12" t="str">
            <v>#00a25b54</v>
          </cell>
          <cell r="E12">
            <v>5396.6</v>
          </cell>
          <cell r="F12">
            <v>0.92951059999999996</v>
          </cell>
          <cell r="G12">
            <v>49.7</v>
          </cell>
          <cell r="H12">
            <v>1341800</v>
          </cell>
          <cell r="I12">
            <v>2.7884172999999999</v>
          </cell>
          <cell r="J12">
            <v>36400</v>
          </cell>
          <cell r="K12" t="str">
            <v>Long Build Up</v>
          </cell>
          <cell r="L12">
            <v>125</v>
          </cell>
          <cell r="M12">
            <v>100</v>
          </cell>
          <cell r="N12">
            <v>3750</v>
          </cell>
          <cell r="O12" t="str">
            <v>FMCG</v>
          </cell>
          <cell r="P12" t="str">
            <v>ELECTRONIC-CONS.</v>
          </cell>
          <cell r="Q12" t="str">
            <v>LARGECAP</v>
          </cell>
          <cell r="R12">
            <v>30899.85</v>
          </cell>
          <cell r="S12" t="str">
            <v>FMCG-21 of 28</v>
          </cell>
          <cell r="T12" t="str">
            <v>NiftyRank-138</v>
          </cell>
          <cell r="U12">
            <v>5300</v>
          </cell>
          <cell r="V12">
            <v>5200</v>
          </cell>
          <cell r="W12">
            <v>5100</v>
          </cell>
          <cell r="X12">
            <v>5000</v>
          </cell>
          <cell r="Y12">
            <v>4900</v>
          </cell>
          <cell r="Z12">
            <v>5400</v>
          </cell>
          <cell r="AA12">
            <v>5500</v>
          </cell>
          <cell r="AB12">
            <v>5600</v>
          </cell>
          <cell r="AC12">
            <v>5700</v>
          </cell>
          <cell r="AD12">
            <v>5</v>
          </cell>
          <cell r="AE12" t="str">
            <v>LOR11</v>
          </cell>
          <cell r="AF12" t="str">
            <v>LPR20</v>
          </cell>
        </row>
        <row r="13">
          <cell r="A13">
            <v>11</v>
          </cell>
          <cell r="B13" t="str">
            <v>PFC</v>
          </cell>
          <cell r="C13" t="str">
            <v>Power Finance Corporation Ltd.</v>
          </cell>
          <cell r="D13" t="str">
            <v>#00a25b51</v>
          </cell>
          <cell r="E13">
            <v>252.8</v>
          </cell>
          <cell r="F13">
            <v>0.85776980000000003</v>
          </cell>
          <cell r="G13">
            <v>2.15</v>
          </cell>
          <cell r="H13">
            <v>67967500</v>
          </cell>
          <cell r="I13">
            <v>2.2979120000000002</v>
          </cell>
          <cell r="J13">
            <v>1526750</v>
          </cell>
          <cell r="K13" t="str">
            <v>Long Build Up</v>
          </cell>
          <cell r="L13">
            <v>6200</v>
          </cell>
          <cell r="M13">
            <v>1</v>
          </cell>
          <cell r="N13">
            <v>186000</v>
          </cell>
          <cell r="O13" t="str">
            <v>FINANCE</v>
          </cell>
          <cell r="P13" t="str">
            <v>FIN-TERMLENDINST</v>
          </cell>
          <cell r="Q13" t="str">
            <v>LARGECAP</v>
          </cell>
          <cell r="R13">
            <v>33595.040000000001</v>
          </cell>
          <cell r="S13" t="str">
            <v>FINANCE-9 of 20</v>
          </cell>
          <cell r="T13" t="str">
            <v>NiftyRank-130</v>
          </cell>
          <cell r="U13">
            <v>252</v>
          </cell>
          <cell r="V13">
            <v>251</v>
          </cell>
          <cell r="W13">
            <v>250</v>
          </cell>
          <cell r="X13">
            <v>249</v>
          </cell>
          <cell r="Y13">
            <v>248</v>
          </cell>
          <cell r="Z13">
            <v>253</v>
          </cell>
          <cell r="AA13">
            <v>254</v>
          </cell>
          <cell r="AB13">
            <v>255</v>
          </cell>
          <cell r="AC13">
            <v>256</v>
          </cell>
          <cell r="AD13">
            <v>8</v>
          </cell>
          <cell r="AE13" t="str">
            <v>LOR12</v>
          </cell>
          <cell r="AF13" t="str">
            <v>LPR23</v>
          </cell>
        </row>
        <row r="14">
          <cell r="A14">
            <v>12</v>
          </cell>
          <cell r="B14" t="str">
            <v>GAIL</v>
          </cell>
          <cell r="C14" t="str">
            <v>GAIL (India) Ltd.</v>
          </cell>
          <cell r="D14" t="str">
            <v>#00a25b61</v>
          </cell>
          <cell r="E14">
            <v>130.35</v>
          </cell>
          <cell r="F14">
            <v>1.2820513</v>
          </cell>
          <cell r="G14">
            <v>1.65</v>
          </cell>
          <cell r="H14">
            <v>153857250</v>
          </cell>
          <cell r="I14">
            <v>2.1505375999999998</v>
          </cell>
          <cell r="J14">
            <v>3239100</v>
          </cell>
          <cell r="K14" t="str">
            <v>Long Build Up</v>
          </cell>
          <cell r="L14">
            <v>6100</v>
          </cell>
          <cell r="M14">
            <v>2.5</v>
          </cell>
          <cell r="N14">
            <v>183000</v>
          </cell>
          <cell r="O14" t="str">
            <v>INDUSTRIALS</v>
          </cell>
          <cell r="P14" t="str">
            <v>MISCELLANEOUS</v>
          </cell>
          <cell r="Q14" t="str">
            <v>LARGECAP</v>
          </cell>
          <cell r="R14">
            <v>64074.76</v>
          </cell>
          <cell r="S14" t="str">
            <v>INDUSTRIALS-13 of 36</v>
          </cell>
          <cell r="T14" t="str">
            <v>NiftyRank-73</v>
          </cell>
          <cell r="U14">
            <v>130</v>
          </cell>
          <cell r="V14">
            <v>127.5</v>
          </cell>
          <cell r="W14">
            <v>125</v>
          </cell>
          <cell r="X14">
            <v>122.5</v>
          </cell>
          <cell r="Y14">
            <v>120</v>
          </cell>
          <cell r="Z14">
            <v>132.5</v>
          </cell>
          <cell r="AA14">
            <v>135</v>
          </cell>
          <cell r="AB14">
            <v>137.5</v>
          </cell>
          <cell r="AC14">
            <v>140</v>
          </cell>
          <cell r="AD14">
            <v>2</v>
          </cell>
          <cell r="AE14" t="str">
            <v>LOR13</v>
          </cell>
          <cell r="AF14" t="str">
            <v>LPR17</v>
          </cell>
        </row>
        <row r="15">
          <cell r="A15">
            <v>13</v>
          </cell>
          <cell r="B15" t="str">
            <v>LALPATHLAB</v>
          </cell>
          <cell r="C15" t="str">
            <v>Dr. Lal Pathlabs Ltd.</v>
          </cell>
          <cell r="D15" t="str">
            <v>#00a25b45</v>
          </cell>
          <cell r="E15">
            <v>2562.9499999999998</v>
          </cell>
          <cell r="F15">
            <v>0.53938489999999994</v>
          </cell>
          <cell r="G15">
            <v>13.75</v>
          </cell>
          <cell r="H15">
            <v>1028700</v>
          </cell>
          <cell r="I15">
            <v>2.1143537999999999</v>
          </cell>
          <cell r="J15">
            <v>21300</v>
          </cell>
          <cell r="K15" t="str">
            <v>Long Build Up</v>
          </cell>
          <cell r="L15">
            <v>125</v>
          </cell>
          <cell r="M15">
            <v>50</v>
          </cell>
          <cell r="N15">
            <v>6250</v>
          </cell>
          <cell r="O15" t="str">
            <v>PHARMACEUTICALS</v>
          </cell>
          <cell r="P15" t="str">
            <v>HEALTHCARE</v>
          </cell>
          <cell r="Q15" t="str">
            <v>LARGECAP</v>
          </cell>
          <cell r="R15">
            <v>30315.03</v>
          </cell>
          <cell r="S15" t="str">
            <v>PHARMACEUTICALS-14 of 23</v>
          </cell>
          <cell r="T15" t="str">
            <v>NiftyRank-140</v>
          </cell>
          <cell r="U15">
            <v>2550</v>
          </cell>
          <cell r="V15">
            <v>2500</v>
          </cell>
          <cell r="W15">
            <v>2450</v>
          </cell>
          <cell r="X15">
            <v>2400</v>
          </cell>
          <cell r="Y15">
            <v>2350</v>
          </cell>
          <cell r="Z15">
            <v>2600</v>
          </cell>
          <cell r="AA15">
            <v>2650</v>
          </cell>
          <cell r="AB15">
            <v>2700</v>
          </cell>
          <cell r="AC15">
            <v>2750</v>
          </cell>
          <cell r="AD15">
            <v>4</v>
          </cell>
          <cell r="AE15" t="str">
            <v>LOR14</v>
          </cell>
          <cell r="AF15" t="str">
            <v>LPR28</v>
          </cell>
        </row>
        <row r="16">
          <cell r="A16">
            <v>14</v>
          </cell>
          <cell r="B16" t="str">
            <v>CHAMBLFERT</v>
          </cell>
          <cell r="C16" t="str">
            <v>Chambal Fertilisers &amp; Chemicals Ltd.</v>
          </cell>
          <cell r="D16" t="str">
            <v>#00a25b68</v>
          </cell>
          <cell r="E16">
            <v>296.45</v>
          </cell>
          <cell r="F16">
            <v>1.4544832000000001</v>
          </cell>
          <cell r="G16">
            <v>4.25</v>
          </cell>
          <cell r="H16">
            <v>15488800</v>
          </cell>
          <cell r="I16">
            <v>2.0914214000000002</v>
          </cell>
          <cell r="J16">
            <v>317300</v>
          </cell>
          <cell r="K16" t="str">
            <v>Long Build Up</v>
          </cell>
          <cell r="L16">
            <v>1500</v>
          </cell>
          <cell r="M16">
            <v>10</v>
          </cell>
          <cell r="N16">
            <v>60000</v>
          </cell>
          <cell r="O16" t="str">
            <v>INDUSTRIALS</v>
          </cell>
          <cell r="P16" t="str">
            <v>FERTILIZERS</v>
          </cell>
          <cell r="Q16" t="str">
            <v>MIDCAP</v>
          </cell>
          <cell r="R16">
            <v>19515.990000000002</v>
          </cell>
          <cell r="S16" t="str">
            <v>INDUSTRIALS-32 of 36</v>
          </cell>
          <cell r="T16" t="str">
            <v>NiftyRank-169</v>
          </cell>
          <cell r="U16">
            <v>290</v>
          </cell>
          <cell r="V16">
            <v>280</v>
          </cell>
          <cell r="W16">
            <v>270</v>
          </cell>
          <cell r="X16">
            <v>260</v>
          </cell>
          <cell r="Y16">
            <v>250</v>
          </cell>
          <cell r="Z16">
            <v>300</v>
          </cell>
          <cell r="AA16">
            <v>310</v>
          </cell>
          <cell r="AB16">
            <v>320</v>
          </cell>
          <cell r="AC16">
            <v>330</v>
          </cell>
          <cell r="AD16">
            <v>14</v>
          </cell>
          <cell r="AE16" t="str">
            <v>LOR15</v>
          </cell>
          <cell r="AF16" t="str">
            <v>LPR14</v>
          </cell>
        </row>
        <row r="17">
          <cell r="A17">
            <v>15</v>
          </cell>
          <cell r="B17" t="str">
            <v>POLYCAB</v>
          </cell>
          <cell r="C17" t="str">
            <v>Polycab India Ltd.</v>
          </cell>
          <cell r="D17" t="str">
            <v>#00a25b7a</v>
          </cell>
          <cell r="E17">
            <v>5437.8</v>
          </cell>
          <cell r="F17">
            <v>1.9440955</v>
          </cell>
          <cell r="G17">
            <v>103.7</v>
          </cell>
          <cell r="H17">
            <v>2761500</v>
          </cell>
          <cell r="I17">
            <v>2.0396852000000001</v>
          </cell>
          <cell r="J17">
            <v>55200</v>
          </cell>
          <cell r="K17" t="str">
            <v>Long Build Up</v>
          </cell>
          <cell r="L17">
            <v>300</v>
          </cell>
          <cell r="M17">
            <v>50</v>
          </cell>
          <cell r="N17">
            <v>9000</v>
          </cell>
          <cell r="O17" t="str">
            <v>INDUSTRIALS</v>
          </cell>
          <cell r="P17" t="str">
            <v>CABLES-POWER</v>
          </cell>
          <cell r="Q17" t="str">
            <v>LARGECAP</v>
          </cell>
          <cell r="R17">
            <v>40208.129999999997</v>
          </cell>
          <cell r="S17" t="str">
            <v>INDUSTRIALS-19 of 36</v>
          </cell>
          <cell r="T17" t="str">
            <v>NiftyRank-114</v>
          </cell>
          <cell r="U17">
            <v>5400</v>
          </cell>
          <cell r="V17">
            <v>5350</v>
          </cell>
          <cell r="W17">
            <v>5300</v>
          </cell>
          <cell r="X17">
            <v>5250</v>
          </cell>
          <cell r="Y17">
            <v>5200</v>
          </cell>
          <cell r="Z17">
            <v>5450</v>
          </cell>
          <cell r="AA17">
            <v>5500</v>
          </cell>
          <cell r="AB17">
            <v>5550</v>
          </cell>
          <cell r="AC17">
            <v>5600</v>
          </cell>
          <cell r="AD17">
            <v>11</v>
          </cell>
          <cell r="AE17" t="str">
            <v>LOR16</v>
          </cell>
          <cell r="AF17" t="str">
            <v>LPR5</v>
          </cell>
        </row>
        <row r="18">
          <cell r="A18">
            <v>16</v>
          </cell>
          <cell r="B18" t="str">
            <v>MGL</v>
          </cell>
          <cell r="C18" t="str">
            <v>Mahanagar Gas Ltd.</v>
          </cell>
          <cell r="D18" t="str">
            <v>#00a25b4d</v>
          </cell>
          <cell r="E18">
            <v>1139.2</v>
          </cell>
          <cell r="F18">
            <v>0.74283690000000002</v>
          </cell>
          <cell r="G18">
            <v>8.4</v>
          </cell>
          <cell r="H18">
            <v>2402400</v>
          </cell>
          <cell r="I18">
            <v>2.0387360000000001</v>
          </cell>
          <cell r="J18">
            <v>48000</v>
          </cell>
          <cell r="K18" t="str">
            <v>Long Build Up</v>
          </cell>
          <cell r="L18">
            <v>600</v>
          </cell>
          <cell r="M18">
            <v>10</v>
          </cell>
          <cell r="N18">
            <v>18000</v>
          </cell>
          <cell r="O18" t="str">
            <v>INDUSTRIALS</v>
          </cell>
          <cell r="P18" t="str">
            <v>MISCELLANEOUS</v>
          </cell>
          <cell r="Q18" t="str">
            <v>MIDCAP</v>
          </cell>
          <cell r="R18">
            <v>8727.51</v>
          </cell>
          <cell r="S18" t="str">
            <v>INDUSTRIALS-34 of 36</v>
          </cell>
          <cell r="T18" t="str">
            <v>NiftyRank-190</v>
          </cell>
          <cell r="U18">
            <v>1130</v>
          </cell>
          <cell r="V18">
            <v>1120</v>
          </cell>
          <cell r="W18">
            <v>1110</v>
          </cell>
          <cell r="X18">
            <v>1100</v>
          </cell>
          <cell r="Y18">
            <v>1090</v>
          </cell>
          <cell r="Z18">
            <v>1140</v>
          </cell>
          <cell r="AA18">
            <v>1150</v>
          </cell>
          <cell r="AB18">
            <v>1160</v>
          </cell>
          <cell r="AC18">
            <v>1170</v>
          </cell>
          <cell r="AE18" t="str">
            <v>LOR17</v>
          </cell>
          <cell r="AF18" t="str">
            <v>LPR25</v>
          </cell>
        </row>
        <row r="19">
          <cell r="A19">
            <v>17</v>
          </cell>
          <cell r="B19" t="str">
            <v>ASTRAL</v>
          </cell>
          <cell r="C19" t="str">
            <v>Astral Ltd.</v>
          </cell>
          <cell r="D19" t="str">
            <v>#00a25b51</v>
          </cell>
          <cell r="E19">
            <v>1956.3</v>
          </cell>
          <cell r="F19">
            <v>0.84540439999999994</v>
          </cell>
          <cell r="G19">
            <v>16.399999999999999</v>
          </cell>
          <cell r="H19">
            <v>3321717</v>
          </cell>
          <cell r="I19">
            <v>1.7881241999999999</v>
          </cell>
          <cell r="J19">
            <v>58353</v>
          </cell>
          <cell r="K19" t="str">
            <v>Long Build Up</v>
          </cell>
          <cell r="L19">
            <v>275</v>
          </cell>
          <cell r="M19">
            <v>50</v>
          </cell>
          <cell r="N19">
            <v>11000</v>
          </cell>
          <cell r="O19" t="str">
            <v>FMCG</v>
          </cell>
          <cell r="P19" t="str">
            <v>PLASTIC PRODUCTS</v>
          </cell>
          <cell r="Q19" t="str">
            <v>LARGECAP</v>
          </cell>
          <cell r="R19">
            <v>49585.09</v>
          </cell>
          <cell r="S19" t="str">
            <v>FMCG-14 of 28</v>
          </cell>
          <cell r="T19" t="str">
            <v>NiftyRank-88</v>
          </cell>
          <cell r="U19">
            <v>1950</v>
          </cell>
          <cell r="V19">
            <v>1900</v>
          </cell>
          <cell r="W19">
            <v>1850</v>
          </cell>
          <cell r="X19">
            <v>1800</v>
          </cell>
          <cell r="Y19">
            <v>1750</v>
          </cell>
          <cell r="Z19">
            <v>2000</v>
          </cell>
          <cell r="AA19">
            <v>2050</v>
          </cell>
          <cell r="AB19">
            <v>2100</v>
          </cell>
          <cell r="AC19">
            <v>2150</v>
          </cell>
          <cell r="AD19">
            <v>8</v>
          </cell>
          <cell r="AE19" t="str">
            <v>LOR18</v>
          </cell>
          <cell r="AF19" t="str">
            <v>LPR24</v>
          </cell>
        </row>
        <row r="20">
          <cell r="A20">
            <v>18</v>
          </cell>
          <cell r="B20" t="str">
            <v>IGL</v>
          </cell>
          <cell r="C20" t="str">
            <v>Indraprastha Gas Ltd.</v>
          </cell>
          <cell r="D20" t="str">
            <v>#00a25b72</v>
          </cell>
          <cell r="E20">
            <v>482.25</v>
          </cell>
          <cell r="F20">
            <v>1.7405063000000001</v>
          </cell>
          <cell r="G20">
            <v>8.25</v>
          </cell>
          <cell r="H20">
            <v>11053625</v>
          </cell>
          <cell r="I20">
            <v>1.7466143999999999</v>
          </cell>
          <cell r="J20">
            <v>189750</v>
          </cell>
          <cell r="K20" t="str">
            <v>Long Build Up</v>
          </cell>
          <cell r="L20">
            <v>1375</v>
          </cell>
          <cell r="M20">
            <v>5</v>
          </cell>
          <cell r="N20">
            <v>41250</v>
          </cell>
          <cell r="O20" t="str">
            <v>INDUSTRIALS</v>
          </cell>
          <cell r="P20" t="str">
            <v>MISCELLANEOUS</v>
          </cell>
          <cell r="Q20" t="str">
            <v>LARGECAP</v>
          </cell>
          <cell r="R20">
            <v>32301.54</v>
          </cell>
          <cell r="S20" t="str">
            <v>INDUSTRIALS-25 of 36</v>
          </cell>
          <cell r="T20" t="str">
            <v>NiftyRank-132</v>
          </cell>
          <cell r="U20">
            <v>480</v>
          </cell>
          <cell r="V20">
            <v>475</v>
          </cell>
          <cell r="W20">
            <v>470</v>
          </cell>
          <cell r="X20">
            <v>465</v>
          </cell>
          <cell r="Y20">
            <v>460</v>
          </cell>
          <cell r="Z20">
            <v>485</v>
          </cell>
          <cell r="AA20">
            <v>490</v>
          </cell>
          <cell r="AB20">
            <v>495</v>
          </cell>
          <cell r="AC20">
            <v>500</v>
          </cell>
          <cell r="AD20">
            <v>5</v>
          </cell>
          <cell r="AE20" t="str">
            <v>LOR19</v>
          </cell>
          <cell r="AF20" t="str">
            <v>LPR6</v>
          </cell>
        </row>
        <row r="21">
          <cell r="A21">
            <v>19</v>
          </cell>
          <cell r="B21" t="str">
            <v>RECLTD</v>
          </cell>
          <cell r="C21" t="str">
            <v>REC Ltd.</v>
          </cell>
          <cell r="D21" t="str">
            <v>#00a25b47</v>
          </cell>
          <cell r="E21">
            <v>295.05</v>
          </cell>
          <cell r="F21">
            <v>0.57951249999999999</v>
          </cell>
          <cell r="G21">
            <v>1.7</v>
          </cell>
          <cell r="H21">
            <v>58016000</v>
          </cell>
          <cell r="I21">
            <v>1.3840347</v>
          </cell>
          <cell r="J21">
            <v>792000</v>
          </cell>
          <cell r="K21" t="str">
            <v>Long Build Up</v>
          </cell>
          <cell r="L21">
            <v>6000</v>
          </cell>
          <cell r="M21">
            <v>2.5</v>
          </cell>
          <cell r="N21">
            <v>180000</v>
          </cell>
          <cell r="O21" t="str">
            <v>FINANCE</v>
          </cell>
          <cell r="P21" t="str">
            <v>FIN-TERMLENDINST</v>
          </cell>
          <cell r="Q21" t="str">
            <v>LARGECAP</v>
          </cell>
          <cell r="R21">
            <v>27490.86</v>
          </cell>
          <cell r="S21" t="str">
            <v>FINANCE-12 of 20</v>
          </cell>
          <cell r="T21" t="str">
            <v>NiftyRank-145</v>
          </cell>
          <cell r="U21">
            <v>295</v>
          </cell>
          <cell r="V21">
            <v>292.5</v>
          </cell>
          <cell r="W21">
            <v>290</v>
          </cell>
          <cell r="X21">
            <v>287.5</v>
          </cell>
          <cell r="Y21">
            <v>285</v>
          </cell>
          <cell r="Z21">
            <v>297.5</v>
          </cell>
          <cell r="AA21">
            <v>300</v>
          </cell>
          <cell r="AB21">
            <v>302.5</v>
          </cell>
          <cell r="AC21">
            <v>305</v>
          </cell>
          <cell r="AD21">
            <v>1</v>
          </cell>
          <cell r="AE21" t="str">
            <v>LOR20</v>
          </cell>
          <cell r="AF21" t="str">
            <v>LPR27</v>
          </cell>
        </row>
        <row r="22">
          <cell r="A22">
            <v>20</v>
          </cell>
          <cell r="B22" t="str">
            <v>UPL</v>
          </cell>
          <cell r="C22" t="str">
            <v>UPL Ltd.</v>
          </cell>
          <cell r="D22" t="str">
            <v>#00a25b64</v>
          </cell>
          <cell r="E22">
            <v>632.04999999999995</v>
          </cell>
          <cell r="F22">
            <v>1.3550352999999999</v>
          </cell>
          <cell r="G22">
            <v>8.4499999999999993</v>
          </cell>
          <cell r="H22">
            <v>29480100</v>
          </cell>
          <cell r="I22">
            <v>1.3633112999999999</v>
          </cell>
          <cell r="J22">
            <v>396500</v>
          </cell>
          <cell r="K22" t="str">
            <v>Long Build Up</v>
          </cell>
          <cell r="L22">
            <v>1300</v>
          </cell>
          <cell r="M22">
            <v>10</v>
          </cell>
          <cell r="N22">
            <v>26000</v>
          </cell>
          <cell r="O22" t="str">
            <v>INDUSTRIALS</v>
          </cell>
          <cell r="P22" t="str">
            <v>PEST/AGRO-INDIAN</v>
          </cell>
          <cell r="Q22" t="str">
            <v>LARGECAP</v>
          </cell>
          <cell r="R22">
            <v>63007.01</v>
          </cell>
          <cell r="S22" t="str">
            <v>INDUSTRIALS-14 of 36</v>
          </cell>
          <cell r="T22" t="str">
            <v>NiftyRank-75</v>
          </cell>
          <cell r="U22">
            <v>630</v>
          </cell>
          <cell r="V22">
            <v>620</v>
          </cell>
          <cell r="W22">
            <v>610</v>
          </cell>
          <cell r="X22">
            <v>600</v>
          </cell>
          <cell r="Y22">
            <v>590</v>
          </cell>
          <cell r="Z22">
            <v>640</v>
          </cell>
          <cell r="AA22">
            <v>650</v>
          </cell>
          <cell r="AB22">
            <v>660</v>
          </cell>
          <cell r="AC22">
            <v>670</v>
          </cell>
          <cell r="AD22">
            <v>7</v>
          </cell>
          <cell r="AE22" t="str">
            <v>LOR21</v>
          </cell>
          <cell r="AF22" t="str">
            <v>LPR15</v>
          </cell>
        </row>
        <row r="23">
          <cell r="A23">
            <v>21</v>
          </cell>
          <cell r="B23" t="str">
            <v>NMDC</v>
          </cell>
          <cell r="C23" t="str">
            <v>NMDC Ltd.</v>
          </cell>
          <cell r="D23" t="str">
            <v>#00a25bae</v>
          </cell>
          <cell r="E23">
            <v>165.5</v>
          </cell>
          <cell r="F23">
            <v>3.3406182000000002</v>
          </cell>
          <cell r="G23">
            <v>5.35</v>
          </cell>
          <cell r="H23">
            <v>102919500</v>
          </cell>
          <cell r="I23">
            <v>1.2887511</v>
          </cell>
          <cell r="J23">
            <v>1309500</v>
          </cell>
          <cell r="K23" t="str">
            <v>Long Build Up</v>
          </cell>
          <cell r="L23">
            <v>6700</v>
          </cell>
          <cell r="M23">
            <v>2.5</v>
          </cell>
          <cell r="N23">
            <v>134000</v>
          </cell>
          <cell r="O23" t="str">
            <v>INDUSTRIALS</v>
          </cell>
          <cell r="P23" t="str">
            <v>MINING/MINER/MET</v>
          </cell>
          <cell r="Q23" t="str">
            <v>LARGECAP</v>
          </cell>
          <cell r="R23">
            <v>42772.19</v>
          </cell>
          <cell r="S23" t="str">
            <v>INDUSTRIALS-17 of 36</v>
          </cell>
          <cell r="T23" t="str">
            <v>NiftyRank-106</v>
          </cell>
          <cell r="U23">
            <v>165</v>
          </cell>
          <cell r="V23">
            <v>162.5</v>
          </cell>
          <cell r="W23">
            <v>160</v>
          </cell>
          <cell r="X23">
            <v>157.5</v>
          </cell>
          <cell r="Y23">
            <v>155</v>
          </cell>
          <cell r="Z23">
            <v>167.5</v>
          </cell>
          <cell r="AA23">
            <v>170</v>
          </cell>
          <cell r="AB23">
            <v>172.5</v>
          </cell>
          <cell r="AC23">
            <v>175</v>
          </cell>
          <cell r="AD23">
            <v>22</v>
          </cell>
          <cell r="AE23" t="str">
            <v>LOR22</v>
          </cell>
          <cell r="AF23" t="str">
            <v>LPR3</v>
          </cell>
        </row>
        <row r="24">
          <cell r="A24">
            <v>22</v>
          </cell>
          <cell r="B24" t="str">
            <v>INFY</v>
          </cell>
          <cell r="C24" t="str">
            <v>Infosys Ltd.</v>
          </cell>
          <cell r="D24" t="str">
            <v>#00a25b38</v>
          </cell>
          <cell r="E24">
            <v>1417.15</v>
          </cell>
          <cell r="F24">
            <v>0.18026300000000001</v>
          </cell>
          <cell r="G24">
            <v>2.5499999999999998</v>
          </cell>
          <cell r="H24">
            <v>22240800</v>
          </cell>
          <cell r="I24">
            <v>1.0541237999999999</v>
          </cell>
          <cell r="J24">
            <v>232000</v>
          </cell>
          <cell r="K24" t="str">
            <v>Long Build Up</v>
          </cell>
          <cell r="L24">
            <v>300</v>
          </cell>
          <cell r="M24">
            <v>20</v>
          </cell>
          <cell r="N24">
            <v>12000</v>
          </cell>
          <cell r="O24" t="str">
            <v>I.T</v>
          </cell>
          <cell r="P24" t="str">
            <v>COMPUTER-SW-LARG</v>
          </cell>
          <cell r="Q24" t="str">
            <v>LARGECAP</v>
          </cell>
          <cell r="R24">
            <v>811410.9</v>
          </cell>
          <cell r="S24" t="str">
            <v>I.T-2 of 16</v>
          </cell>
          <cell r="T24" t="str">
            <v>NiftyRank-4</v>
          </cell>
          <cell r="U24">
            <v>1400</v>
          </cell>
          <cell r="V24">
            <v>1380</v>
          </cell>
          <cell r="W24">
            <v>1360</v>
          </cell>
          <cell r="X24">
            <v>1340</v>
          </cell>
          <cell r="Y24">
            <v>1320</v>
          </cell>
          <cell r="Z24">
            <v>1420</v>
          </cell>
          <cell r="AA24">
            <v>1440</v>
          </cell>
          <cell r="AB24">
            <v>1460</v>
          </cell>
          <cell r="AC24">
            <v>1480</v>
          </cell>
          <cell r="AD24">
            <v>5</v>
          </cell>
          <cell r="AE24" t="str">
            <v>LOR23</v>
          </cell>
          <cell r="AF24" t="str">
            <v>LPR38</v>
          </cell>
        </row>
        <row r="25">
          <cell r="A25">
            <v>23</v>
          </cell>
          <cell r="B25" t="str">
            <v>VEDL</v>
          </cell>
          <cell r="C25" t="str">
            <v>Vedanta Ltd.</v>
          </cell>
          <cell r="D25" t="str">
            <v>#00a25b6e</v>
          </cell>
          <cell r="E25">
            <v>230.45</v>
          </cell>
          <cell r="F25">
            <v>1.631753</v>
          </cell>
          <cell r="G25">
            <v>3.7</v>
          </cell>
          <cell r="H25">
            <v>73868000</v>
          </cell>
          <cell r="I25">
            <v>0.91532559999999996</v>
          </cell>
          <cell r="J25">
            <v>670000</v>
          </cell>
          <cell r="K25" t="str">
            <v>Long Build Up</v>
          </cell>
          <cell r="L25">
            <v>3100</v>
          </cell>
          <cell r="M25">
            <v>5</v>
          </cell>
          <cell r="N25">
            <v>62000</v>
          </cell>
          <cell r="O25" t="str">
            <v>INDUSTRIALS</v>
          </cell>
          <cell r="P25" t="str">
            <v>MINING/MINER/MET</v>
          </cell>
          <cell r="Q25" t="str">
            <v>LARGECAP</v>
          </cell>
          <cell r="R25">
            <v>124972.15</v>
          </cell>
          <cell r="S25" t="str">
            <v>INDUSTRIALS-5 of 36</v>
          </cell>
          <cell r="T25" t="str">
            <v>NiftyRank-36</v>
          </cell>
          <cell r="U25">
            <v>230</v>
          </cell>
          <cell r="V25">
            <v>225</v>
          </cell>
          <cell r="W25">
            <v>220</v>
          </cell>
          <cell r="X25">
            <v>215</v>
          </cell>
          <cell r="Y25">
            <v>210</v>
          </cell>
          <cell r="Z25">
            <v>235</v>
          </cell>
          <cell r="AA25">
            <v>240</v>
          </cell>
          <cell r="AB25">
            <v>245</v>
          </cell>
          <cell r="AC25">
            <v>250</v>
          </cell>
          <cell r="AD25">
            <v>9</v>
          </cell>
          <cell r="AE25" t="str">
            <v>LOR24</v>
          </cell>
          <cell r="AF25" t="str">
            <v>LPR8</v>
          </cell>
        </row>
        <row r="26">
          <cell r="A26">
            <v>24</v>
          </cell>
          <cell r="B26" t="str">
            <v>NATIONALUM</v>
          </cell>
          <cell r="C26" t="str">
            <v>National Aluminium Company Ltd.</v>
          </cell>
          <cell r="D26" t="str">
            <v>#00a25b6c</v>
          </cell>
          <cell r="E26">
            <v>100.8</v>
          </cell>
          <cell r="F26">
            <v>1.5617128</v>
          </cell>
          <cell r="G26">
            <v>1.55</v>
          </cell>
          <cell r="H26">
            <v>65625000</v>
          </cell>
          <cell r="I26">
            <v>0.81806659999999998</v>
          </cell>
          <cell r="J26">
            <v>532500</v>
          </cell>
          <cell r="K26" t="str">
            <v>Long Build Up</v>
          </cell>
          <cell r="L26">
            <v>8500</v>
          </cell>
          <cell r="M26">
            <v>2.5</v>
          </cell>
          <cell r="N26">
            <v>255000</v>
          </cell>
          <cell r="O26" t="str">
            <v>METALS</v>
          </cell>
          <cell r="P26" t="str">
            <v>ALUMIN &amp; AL.PROD</v>
          </cell>
          <cell r="Q26" t="str">
            <v>LARGECAP</v>
          </cell>
          <cell r="R26">
            <v>20854.95</v>
          </cell>
          <cell r="S26" t="str">
            <v>METALS-6 of 7</v>
          </cell>
          <cell r="T26" t="str">
            <v>NiftyRank-162</v>
          </cell>
          <cell r="U26">
            <v>100</v>
          </cell>
          <cell r="V26">
            <v>97.5</v>
          </cell>
          <cell r="W26">
            <v>95</v>
          </cell>
          <cell r="X26">
            <v>92.5</v>
          </cell>
          <cell r="Y26">
            <v>90</v>
          </cell>
          <cell r="Z26">
            <v>102.5</v>
          </cell>
          <cell r="AA26">
            <v>105</v>
          </cell>
          <cell r="AB26">
            <v>107.5</v>
          </cell>
          <cell r="AC26">
            <v>110</v>
          </cell>
          <cell r="AD26">
            <v>6</v>
          </cell>
          <cell r="AE26" t="str">
            <v>LOR25</v>
          </cell>
          <cell r="AF26" t="str">
            <v>LPR11</v>
          </cell>
        </row>
        <row r="27">
          <cell r="A27">
            <v>25</v>
          </cell>
          <cell r="B27" t="str">
            <v>PERSISTENT</v>
          </cell>
          <cell r="C27" t="str">
            <v>Persistent Systems Ltd.</v>
          </cell>
          <cell r="D27" t="str">
            <v>#00a25b34</v>
          </cell>
          <cell r="E27">
            <v>5782.2</v>
          </cell>
          <cell r="F27">
            <v>7.2689500000000004E-2</v>
          </cell>
          <cell r="G27">
            <v>4.2</v>
          </cell>
          <cell r="H27">
            <v>1383900</v>
          </cell>
          <cell r="I27">
            <v>0.76452600000000004</v>
          </cell>
          <cell r="J27">
            <v>10500</v>
          </cell>
          <cell r="K27" t="str">
            <v>Long Build Up</v>
          </cell>
          <cell r="L27">
            <v>150</v>
          </cell>
          <cell r="M27">
            <v>100</v>
          </cell>
          <cell r="N27">
            <v>4500</v>
          </cell>
          <cell r="O27" t="str">
            <v>I.T</v>
          </cell>
          <cell r="P27" t="str">
            <v>COMPUTER-SW-M/S</v>
          </cell>
          <cell r="Q27" t="str">
            <v>LARGECAP</v>
          </cell>
          <cell r="R27">
            <v>33975.120000000003</v>
          </cell>
          <cell r="S27" t="str">
            <v>I.T-13 of 16</v>
          </cell>
          <cell r="T27" t="str">
            <v>NiftyRank-128</v>
          </cell>
          <cell r="U27">
            <v>5700</v>
          </cell>
          <cell r="V27">
            <v>5600</v>
          </cell>
          <cell r="W27">
            <v>5500</v>
          </cell>
          <cell r="X27">
            <v>5400</v>
          </cell>
          <cell r="Y27">
            <v>5300</v>
          </cell>
          <cell r="Z27">
            <v>5800</v>
          </cell>
          <cell r="AA27">
            <v>5900</v>
          </cell>
          <cell r="AB27">
            <v>6000</v>
          </cell>
          <cell r="AC27">
            <v>6100</v>
          </cell>
          <cell r="AE27" t="str">
            <v>LOR26</v>
          </cell>
          <cell r="AF27" t="str">
            <v>LPR39</v>
          </cell>
        </row>
        <row r="28">
          <cell r="A28">
            <v>26</v>
          </cell>
          <cell r="B28" t="str">
            <v>HAVELLS</v>
          </cell>
          <cell r="C28" t="str">
            <v>Havells India Ltd.</v>
          </cell>
          <cell r="D28" t="str">
            <v>#00a25b69</v>
          </cell>
          <cell r="E28">
            <v>1413.65</v>
          </cell>
          <cell r="F28">
            <v>1.4969844999999999</v>
          </cell>
          <cell r="G28">
            <v>20.85</v>
          </cell>
          <cell r="H28">
            <v>5850000</v>
          </cell>
          <cell r="I28">
            <v>0.71447020000000006</v>
          </cell>
          <cell r="J28">
            <v>41500</v>
          </cell>
          <cell r="K28" t="str">
            <v>Long Build Up</v>
          </cell>
          <cell r="L28">
            <v>500</v>
          </cell>
          <cell r="M28">
            <v>20</v>
          </cell>
          <cell r="N28">
            <v>15000</v>
          </cell>
          <cell r="O28" t="str">
            <v>FMCG</v>
          </cell>
          <cell r="P28" t="str">
            <v>ELECTRIC EQUIP</v>
          </cell>
          <cell r="Q28" t="str">
            <v>LARGECAP</v>
          </cell>
          <cell r="R28">
            <v>84228.37</v>
          </cell>
          <cell r="S28" t="str">
            <v>FMCG-8 of 28</v>
          </cell>
          <cell r="T28" t="str">
            <v>NiftyRank-53</v>
          </cell>
          <cell r="U28">
            <v>1400</v>
          </cell>
          <cell r="V28">
            <v>1380</v>
          </cell>
          <cell r="W28">
            <v>1360</v>
          </cell>
          <cell r="X28">
            <v>1340</v>
          </cell>
          <cell r="Y28">
            <v>1320</v>
          </cell>
          <cell r="Z28">
            <v>1420</v>
          </cell>
          <cell r="AA28">
            <v>1440</v>
          </cell>
          <cell r="AB28">
            <v>1460</v>
          </cell>
          <cell r="AC28">
            <v>1480</v>
          </cell>
          <cell r="AD28">
            <v>4</v>
          </cell>
          <cell r="AE28" t="str">
            <v>LOR27</v>
          </cell>
          <cell r="AF28" t="str">
            <v>LPR13</v>
          </cell>
        </row>
        <row r="29">
          <cell r="A29">
            <v>27</v>
          </cell>
          <cell r="B29" t="str">
            <v>COROMANDEL</v>
          </cell>
          <cell r="C29" t="str">
            <v>Coromandel International Ltd.</v>
          </cell>
          <cell r="D29" t="str">
            <v>#00a25b3f</v>
          </cell>
          <cell r="E29">
            <v>1158.6500000000001</v>
          </cell>
          <cell r="F29">
            <v>0.35511670000000001</v>
          </cell>
          <cell r="G29">
            <v>4.0999999999999996</v>
          </cell>
          <cell r="H29">
            <v>1386700</v>
          </cell>
          <cell r="I29">
            <v>0.66056910000000002</v>
          </cell>
          <cell r="J29">
            <v>9100</v>
          </cell>
          <cell r="K29" t="str">
            <v>Long Build Up</v>
          </cell>
          <cell r="L29">
            <v>625</v>
          </cell>
          <cell r="M29">
            <v>10</v>
          </cell>
          <cell r="N29">
            <v>25000</v>
          </cell>
          <cell r="O29" t="str">
            <v>INDUSTRIALS</v>
          </cell>
          <cell r="P29" t="str">
            <v>FERTILIZERS</v>
          </cell>
          <cell r="Q29" t="str">
            <v>LARGECAP</v>
          </cell>
          <cell r="R29">
            <v>23062.46</v>
          </cell>
          <cell r="S29" t="str">
            <v>INDUSTRIALS-30 of 36</v>
          </cell>
          <cell r="T29" t="str">
            <v>NiftyRank-156</v>
          </cell>
          <cell r="U29">
            <v>1150</v>
          </cell>
          <cell r="V29">
            <v>1140</v>
          </cell>
          <cell r="W29">
            <v>1130</v>
          </cell>
          <cell r="X29">
            <v>1120</v>
          </cell>
          <cell r="Y29">
            <v>1110</v>
          </cell>
          <cell r="Z29">
            <v>1160</v>
          </cell>
          <cell r="AA29">
            <v>1170</v>
          </cell>
          <cell r="AB29">
            <v>1180</v>
          </cell>
          <cell r="AC29">
            <v>1190</v>
          </cell>
          <cell r="AD29">
            <v>2</v>
          </cell>
          <cell r="AE29" t="str">
            <v>LOR28</v>
          </cell>
          <cell r="AF29" t="str">
            <v>LPR35</v>
          </cell>
        </row>
        <row r="30">
          <cell r="A30">
            <v>28</v>
          </cell>
          <cell r="B30" t="str">
            <v>TRENT</v>
          </cell>
          <cell r="C30" t="str">
            <v>Trent Ltd.</v>
          </cell>
          <cell r="D30" t="str">
            <v>#00a25b59</v>
          </cell>
          <cell r="E30">
            <v>2114.4</v>
          </cell>
          <cell r="F30">
            <v>1.0731614</v>
          </cell>
          <cell r="G30">
            <v>22.45</v>
          </cell>
          <cell r="H30">
            <v>3370000</v>
          </cell>
          <cell r="I30">
            <v>0.62104380000000003</v>
          </cell>
          <cell r="J30">
            <v>20800</v>
          </cell>
          <cell r="K30" t="str">
            <v>Long Build Up</v>
          </cell>
          <cell r="L30">
            <v>725</v>
          </cell>
          <cell r="M30">
            <v>20</v>
          </cell>
          <cell r="N30">
            <v>21750</v>
          </cell>
          <cell r="O30" t="str">
            <v>FMCG</v>
          </cell>
          <cell r="P30" t="str">
            <v>TRADING</v>
          </cell>
          <cell r="Q30" t="str">
            <v>LARGECAP</v>
          </cell>
          <cell r="R30">
            <v>41408.959999999999</v>
          </cell>
          <cell r="S30" t="str">
            <v>FMCG-18 of 28</v>
          </cell>
          <cell r="T30" t="str">
            <v>NiftyRank-110</v>
          </cell>
          <cell r="U30">
            <v>2100</v>
          </cell>
          <cell r="V30">
            <v>2080</v>
          </cell>
          <cell r="W30">
            <v>2060</v>
          </cell>
          <cell r="X30">
            <v>2040</v>
          </cell>
          <cell r="Y30">
            <v>2020</v>
          </cell>
          <cell r="Z30">
            <v>2120</v>
          </cell>
          <cell r="AA30">
            <v>2140</v>
          </cell>
          <cell r="AB30">
            <v>2160</v>
          </cell>
          <cell r="AC30">
            <v>2180</v>
          </cell>
          <cell r="AD30">
            <v>1</v>
          </cell>
          <cell r="AE30" t="str">
            <v>LOR29</v>
          </cell>
          <cell r="AF30" t="str">
            <v>LPR18</v>
          </cell>
        </row>
        <row r="31">
          <cell r="A31">
            <v>29</v>
          </cell>
          <cell r="B31" t="str">
            <v>COALINDIA</v>
          </cell>
          <cell r="C31" t="str">
            <v>Coal India Ltd.</v>
          </cell>
          <cell r="D31" t="str">
            <v>#00a25b64</v>
          </cell>
          <cell r="E31">
            <v>312.25</v>
          </cell>
          <cell r="F31">
            <v>1.3469652999999999</v>
          </cell>
          <cell r="G31">
            <v>4.1500000000000004</v>
          </cell>
          <cell r="H31">
            <v>67590600</v>
          </cell>
          <cell r="I31">
            <v>0.52470490000000003</v>
          </cell>
          <cell r="J31">
            <v>352800</v>
          </cell>
          <cell r="K31" t="str">
            <v>Long Build Up</v>
          </cell>
          <cell r="L31">
            <v>4200</v>
          </cell>
          <cell r="M31">
            <v>2.5</v>
          </cell>
          <cell r="N31">
            <v>126000</v>
          </cell>
          <cell r="O31" t="str">
            <v>INDUSTRIALS</v>
          </cell>
          <cell r="P31" t="str">
            <v>MINING/MINER/MET</v>
          </cell>
          <cell r="Q31" t="str">
            <v>LARGECAP</v>
          </cell>
          <cell r="R31">
            <v>101530.95</v>
          </cell>
          <cell r="S31" t="str">
            <v>INDUSTRIALS-7 of 36</v>
          </cell>
          <cell r="T31" t="str">
            <v>NiftyRank-45</v>
          </cell>
          <cell r="U31">
            <v>310</v>
          </cell>
          <cell r="V31">
            <v>307.5</v>
          </cell>
          <cell r="W31">
            <v>305</v>
          </cell>
          <cell r="X31">
            <v>302.5</v>
          </cell>
          <cell r="Y31">
            <v>300</v>
          </cell>
          <cell r="Z31">
            <v>312.5</v>
          </cell>
          <cell r="AA31">
            <v>315</v>
          </cell>
          <cell r="AB31">
            <v>317.5</v>
          </cell>
          <cell r="AC31">
            <v>320</v>
          </cell>
          <cell r="AD31">
            <v>11</v>
          </cell>
          <cell r="AE31" t="str">
            <v>LOR30</v>
          </cell>
          <cell r="AF31" t="str">
            <v>LPR16</v>
          </cell>
        </row>
        <row r="32">
          <cell r="A32">
            <v>30</v>
          </cell>
          <cell r="B32" t="str">
            <v>LT</v>
          </cell>
          <cell r="C32" t="str">
            <v>Larsen &amp; Toubro Ltd.</v>
          </cell>
          <cell r="D32" t="str">
            <v>#00a25b43</v>
          </cell>
          <cell r="E32">
            <v>3112.5</v>
          </cell>
          <cell r="F32">
            <v>0.48101759999999999</v>
          </cell>
          <cell r="G32">
            <v>14.9</v>
          </cell>
          <cell r="H32">
            <v>8230500</v>
          </cell>
          <cell r="I32">
            <v>0.51291450000000005</v>
          </cell>
          <cell r="J32">
            <v>42000</v>
          </cell>
          <cell r="K32" t="str">
            <v>Long Build Up</v>
          </cell>
          <cell r="L32">
            <v>575</v>
          </cell>
          <cell r="M32">
            <v>20</v>
          </cell>
          <cell r="N32">
            <v>11500</v>
          </cell>
          <cell r="O32" t="str">
            <v>REALTY</v>
          </cell>
          <cell r="P32" t="str">
            <v>ENGG-TUNKEY SERV</v>
          </cell>
          <cell r="Q32" t="str">
            <v>LARGECAP</v>
          </cell>
          <cell r="R32">
            <v>287217.03999999998</v>
          </cell>
          <cell r="S32" t="str">
            <v>REALTY-1 of 7</v>
          </cell>
          <cell r="T32" t="str">
            <v>NiftyRank-16</v>
          </cell>
          <cell r="U32">
            <v>3100</v>
          </cell>
          <cell r="V32">
            <v>3080</v>
          </cell>
          <cell r="W32">
            <v>3060</v>
          </cell>
          <cell r="X32">
            <v>3040</v>
          </cell>
          <cell r="Y32">
            <v>3020</v>
          </cell>
          <cell r="Z32">
            <v>3120</v>
          </cell>
          <cell r="AA32">
            <v>3140</v>
          </cell>
          <cell r="AB32">
            <v>3160</v>
          </cell>
          <cell r="AC32">
            <v>3180</v>
          </cell>
          <cell r="AD32">
            <v>7</v>
          </cell>
          <cell r="AE32" t="str">
            <v>LOR31</v>
          </cell>
          <cell r="AF32" t="str">
            <v>LPR31</v>
          </cell>
        </row>
        <row r="33">
          <cell r="A33">
            <v>31</v>
          </cell>
          <cell r="B33" t="str">
            <v>INDHOTEL</v>
          </cell>
          <cell r="C33" t="str">
            <v>Indian Hotels Company Ltd.</v>
          </cell>
          <cell r="D33" t="str">
            <v>#00a25b3f</v>
          </cell>
          <cell r="E33">
            <v>417.6</v>
          </cell>
          <cell r="F33">
            <v>0.36049029999999999</v>
          </cell>
          <cell r="G33">
            <v>1.5</v>
          </cell>
          <cell r="H33">
            <v>21908000</v>
          </cell>
          <cell r="I33">
            <v>0.3940977</v>
          </cell>
          <cell r="J33">
            <v>86000</v>
          </cell>
          <cell r="K33" t="str">
            <v>Long Build Up</v>
          </cell>
          <cell r="L33">
            <v>4022</v>
          </cell>
          <cell r="M33">
            <v>5</v>
          </cell>
          <cell r="N33">
            <v>120660</v>
          </cell>
          <cell r="O33" t="str">
            <v>SERVICES</v>
          </cell>
          <cell r="P33" t="str">
            <v>HOTELS</v>
          </cell>
          <cell r="Q33" t="str">
            <v>LARGECAP</v>
          </cell>
          <cell r="R33">
            <v>25057.68</v>
          </cell>
          <cell r="S33" t="str">
            <v>SERVICES-8 of 9</v>
          </cell>
          <cell r="T33" t="str">
            <v>NiftyRank-152</v>
          </cell>
          <cell r="U33">
            <v>415</v>
          </cell>
          <cell r="V33">
            <v>410</v>
          </cell>
          <cell r="W33">
            <v>405</v>
          </cell>
          <cell r="X33">
            <v>400</v>
          </cell>
          <cell r="Y33">
            <v>395</v>
          </cell>
          <cell r="Z33">
            <v>420</v>
          </cell>
          <cell r="AA33">
            <v>425</v>
          </cell>
          <cell r="AB33">
            <v>430</v>
          </cell>
          <cell r="AC33">
            <v>435</v>
          </cell>
          <cell r="AE33" t="str">
            <v>LOR32</v>
          </cell>
          <cell r="AF33" t="str">
            <v>LPR34</v>
          </cell>
        </row>
        <row r="34">
          <cell r="A34">
            <v>32</v>
          </cell>
          <cell r="B34" t="str">
            <v>ASHOKLEY</v>
          </cell>
          <cell r="C34" t="str">
            <v>Ashok Leyland Ltd.</v>
          </cell>
          <cell r="D34" t="str">
            <v>#00a25b3b</v>
          </cell>
          <cell r="E34">
            <v>176.9</v>
          </cell>
          <cell r="F34">
            <v>0.25502979999999997</v>
          </cell>
          <cell r="G34">
            <v>0.45</v>
          </cell>
          <cell r="H34">
            <v>77665000</v>
          </cell>
          <cell r="I34">
            <v>0.38128469999999998</v>
          </cell>
          <cell r="J34">
            <v>295000</v>
          </cell>
          <cell r="K34" t="str">
            <v>Long Build Up</v>
          </cell>
          <cell r="L34">
            <v>4500</v>
          </cell>
          <cell r="M34">
            <v>2.5</v>
          </cell>
          <cell r="N34">
            <v>180000</v>
          </cell>
          <cell r="O34" t="str">
            <v>AUTO</v>
          </cell>
          <cell r="P34" t="str">
            <v>AUTO-LCVS/HCVS</v>
          </cell>
          <cell r="Q34" t="str">
            <v>LARGECAP</v>
          </cell>
          <cell r="R34">
            <v>40436.89</v>
          </cell>
          <cell r="S34" t="str">
            <v>AUTO-10 of 16</v>
          </cell>
          <cell r="T34" t="str">
            <v>NiftyRank-113</v>
          </cell>
          <cell r="U34">
            <v>175</v>
          </cell>
          <cell r="V34">
            <v>172.5</v>
          </cell>
          <cell r="W34">
            <v>170</v>
          </cell>
          <cell r="X34">
            <v>167.5</v>
          </cell>
          <cell r="Y34">
            <v>165</v>
          </cell>
          <cell r="Z34">
            <v>177.5</v>
          </cell>
          <cell r="AA34">
            <v>180</v>
          </cell>
          <cell r="AB34">
            <v>182.5</v>
          </cell>
          <cell r="AC34">
            <v>185</v>
          </cell>
          <cell r="AD34">
            <v>23</v>
          </cell>
          <cell r="AE34" t="str">
            <v>LOR33</v>
          </cell>
          <cell r="AF34" t="str">
            <v>LPR37</v>
          </cell>
        </row>
        <row r="35">
          <cell r="A35">
            <v>33</v>
          </cell>
          <cell r="B35" t="str">
            <v>PIIND</v>
          </cell>
          <cell r="C35" t="str">
            <v>PI Industries Ltd.</v>
          </cell>
          <cell r="D35" t="str">
            <v>#00a25b44</v>
          </cell>
          <cell r="E35">
            <v>3510.1</v>
          </cell>
          <cell r="F35">
            <v>0.48811209999999999</v>
          </cell>
          <cell r="G35">
            <v>17.05</v>
          </cell>
          <cell r="H35">
            <v>2597750</v>
          </cell>
          <cell r="I35">
            <v>0.3573498</v>
          </cell>
          <cell r="J35">
            <v>9250</v>
          </cell>
          <cell r="K35" t="str">
            <v>Long Build Up</v>
          </cell>
          <cell r="L35">
            <v>250</v>
          </cell>
          <cell r="M35">
            <v>50</v>
          </cell>
          <cell r="N35">
            <v>7500</v>
          </cell>
          <cell r="O35" t="str">
            <v>INDUSTRIALS</v>
          </cell>
          <cell r="P35" t="str">
            <v>PEST/AGRO-INDIAN</v>
          </cell>
          <cell r="Q35" t="str">
            <v>LARGECAP</v>
          </cell>
          <cell r="R35">
            <v>42515.21</v>
          </cell>
          <cell r="S35" t="str">
            <v>INDUSTRIALS-18 of 36</v>
          </cell>
          <cell r="T35" t="str">
            <v>NiftyRank-108</v>
          </cell>
          <cell r="U35">
            <v>3500</v>
          </cell>
          <cell r="V35">
            <v>3450</v>
          </cell>
          <cell r="W35">
            <v>3400</v>
          </cell>
          <cell r="X35">
            <v>3350</v>
          </cell>
          <cell r="Y35">
            <v>3300</v>
          </cell>
          <cell r="Z35">
            <v>3550</v>
          </cell>
          <cell r="AA35">
            <v>3600</v>
          </cell>
          <cell r="AB35">
            <v>3650</v>
          </cell>
          <cell r="AC35">
            <v>3700</v>
          </cell>
          <cell r="AD35">
            <v>1</v>
          </cell>
          <cell r="AE35" t="str">
            <v>LOR34</v>
          </cell>
          <cell r="AF35" t="str">
            <v>LPR30</v>
          </cell>
        </row>
        <row r="36">
          <cell r="A36">
            <v>34</v>
          </cell>
          <cell r="B36" t="str">
            <v>MCDOWELL-N</v>
          </cell>
          <cell r="C36" t="str">
            <v>United Spirits Ltd.</v>
          </cell>
          <cell r="D36" t="str">
            <v>#00a25b57</v>
          </cell>
          <cell r="E36">
            <v>1080.1500000000001</v>
          </cell>
          <cell r="F36">
            <v>1.0099593</v>
          </cell>
          <cell r="G36">
            <v>10.8</v>
          </cell>
          <cell r="H36">
            <v>9561300</v>
          </cell>
          <cell r="I36">
            <v>0.34528360000000002</v>
          </cell>
          <cell r="J36">
            <v>32900</v>
          </cell>
          <cell r="K36" t="str">
            <v>Long Build Up</v>
          </cell>
          <cell r="L36">
            <v>1250</v>
          </cell>
          <cell r="M36">
            <v>10</v>
          </cell>
          <cell r="N36">
            <v>25000</v>
          </cell>
          <cell r="O36" t="str">
            <v>FMCG</v>
          </cell>
          <cell r="P36" t="str">
            <v>BREWERIES &amp; DIST</v>
          </cell>
          <cell r="Q36" t="str">
            <v>LARGECAP</v>
          </cell>
          <cell r="R36">
            <v>68609.23</v>
          </cell>
          <cell r="S36" t="str">
            <v>FMCG-10 of 28</v>
          </cell>
          <cell r="T36" t="str">
            <v>NiftyRank-71</v>
          </cell>
          <cell r="U36">
            <v>1080</v>
          </cell>
          <cell r="V36">
            <v>1070</v>
          </cell>
          <cell r="W36">
            <v>1060</v>
          </cell>
          <cell r="X36">
            <v>1050</v>
          </cell>
          <cell r="Y36">
            <v>1040</v>
          </cell>
          <cell r="Z36">
            <v>1090</v>
          </cell>
          <cell r="AA36">
            <v>1100</v>
          </cell>
          <cell r="AB36">
            <v>1110</v>
          </cell>
          <cell r="AC36">
            <v>1120</v>
          </cell>
          <cell r="AD36">
            <v>5</v>
          </cell>
          <cell r="AE36" t="str">
            <v>LOR35</v>
          </cell>
          <cell r="AF36" t="str">
            <v>LPR19</v>
          </cell>
        </row>
        <row r="37">
          <cell r="A37">
            <v>35</v>
          </cell>
          <cell r="B37" t="str">
            <v>GODREJPROP</v>
          </cell>
          <cell r="C37" t="str">
            <v>Godrej Properties Ltd.</v>
          </cell>
          <cell r="D37" t="str">
            <v>#00a25b4b</v>
          </cell>
          <cell r="E37">
            <v>1702</v>
          </cell>
          <cell r="F37">
            <v>0.68622810000000001</v>
          </cell>
          <cell r="G37">
            <v>11.6</v>
          </cell>
          <cell r="H37">
            <v>3783375</v>
          </cell>
          <cell r="I37">
            <v>0.25173060000000003</v>
          </cell>
          <cell r="J37">
            <v>9500</v>
          </cell>
          <cell r="K37" t="str">
            <v>Long Build Up</v>
          </cell>
          <cell r="L37">
            <v>325</v>
          </cell>
          <cell r="M37">
            <v>50</v>
          </cell>
          <cell r="N37">
            <v>9750</v>
          </cell>
          <cell r="O37" t="str">
            <v>REALTY</v>
          </cell>
          <cell r="P37" t="str">
            <v>CONSTRUCTION</v>
          </cell>
          <cell r="Q37" t="str">
            <v>LARGECAP</v>
          </cell>
          <cell r="R37">
            <v>54606.44</v>
          </cell>
          <cell r="S37" t="str">
            <v>REALTY-4 of 7</v>
          </cell>
          <cell r="T37" t="str">
            <v>NiftyRank-80</v>
          </cell>
          <cell r="U37">
            <v>1700</v>
          </cell>
          <cell r="V37">
            <v>1650</v>
          </cell>
          <cell r="W37">
            <v>1600</v>
          </cell>
          <cell r="X37">
            <v>1550</v>
          </cell>
          <cell r="Y37">
            <v>1500</v>
          </cell>
          <cell r="Z37">
            <v>1750</v>
          </cell>
          <cell r="AA37">
            <v>1800</v>
          </cell>
          <cell r="AB37">
            <v>1850</v>
          </cell>
          <cell r="AC37">
            <v>1900</v>
          </cell>
          <cell r="AD37">
            <v>3</v>
          </cell>
          <cell r="AE37" t="str">
            <v>LOR36</v>
          </cell>
          <cell r="AF37" t="str">
            <v>LPR26</v>
          </cell>
        </row>
        <row r="38">
          <cell r="A38">
            <v>36</v>
          </cell>
          <cell r="B38" t="str">
            <v>COLPAL</v>
          </cell>
          <cell r="C38" t="str">
            <v>Colgate-Palmolive (India) Ltd.</v>
          </cell>
          <cell r="D38" t="str">
            <v>#00a25b6a</v>
          </cell>
          <cell r="E38">
            <v>2076.0500000000002</v>
          </cell>
          <cell r="F38">
            <v>1.5084099</v>
          </cell>
          <cell r="G38">
            <v>30.85</v>
          </cell>
          <cell r="H38">
            <v>3265500</v>
          </cell>
          <cell r="I38">
            <v>0.20405970000000001</v>
          </cell>
          <cell r="J38">
            <v>6650</v>
          </cell>
          <cell r="K38" t="str">
            <v>Long Build Up</v>
          </cell>
          <cell r="L38">
            <v>350</v>
          </cell>
          <cell r="M38">
            <v>10</v>
          </cell>
          <cell r="N38">
            <v>14000</v>
          </cell>
          <cell r="O38" t="str">
            <v>FMCG</v>
          </cell>
          <cell r="P38" t="str">
            <v>PERSONALCARE-MNC</v>
          </cell>
          <cell r="Q38" t="str">
            <v>LARGECAP</v>
          </cell>
          <cell r="R38">
            <v>39807.82</v>
          </cell>
          <cell r="S38" t="str">
            <v>FMCG-19 of 28</v>
          </cell>
          <cell r="T38" t="str">
            <v>NiftyRank-116</v>
          </cell>
          <cell r="U38">
            <v>2070</v>
          </cell>
          <cell r="V38">
            <v>2060</v>
          </cell>
          <cell r="W38">
            <v>2050</v>
          </cell>
          <cell r="X38">
            <v>2040</v>
          </cell>
          <cell r="Y38">
            <v>2030</v>
          </cell>
          <cell r="Z38">
            <v>2080</v>
          </cell>
          <cell r="AA38">
            <v>2090</v>
          </cell>
          <cell r="AB38">
            <v>2100</v>
          </cell>
          <cell r="AC38">
            <v>2110</v>
          </cell>
          <cell r="AD38">
            <v>3</v>
          </cell>
          <cell r="AE38" t="str">
            <v>LOR37</v>
          </cell>
          <cell r="AF38" t="str">
            <v>LPR12</v>
          </cell>
        </row>
        <row r="39">
          <cell r="A39">
            <v>37</v>
          </cell>
          <cell r="B39" t="str">
            <v>EICHERMOT</v>
          </cell>
          <cell r="C39" t="str">
            <v>Eicher Motors Ltd.</v>
          </cell>
          <cell r="D39" t="str">
            <v>#00a25b41</v>
          </cell>
          <cell r="E39">
            <v>3497.1</v>
          </cell>
          <cell r="F39">
            <v>0.40770620000000002</v>
          </cell>
          <cell r="G39">
            <v>14.2</v>
          </cell>
          <cell r="H39">
            <v>3139500</v>
          </cell>
          <cell r="I39">
            <v>0.17309730000000001</v>
          </cell>
          <cell r="J39">
            <v>5425</v>
          </cell>
          <cell r="K39" t="str">
            <v>Long Build Up</v>
          </cell>
          <cell r="L39">
            <v>350</v>
          </cell>
          <cell r="M39">
            <v>20</v>
          </cell>
          <cell r="N39">
            <v>10500</v>
          </cell>
          <cell r="O39" t="str">
            <v>AUTO</v>
          </cell>
          <cell r="P39" t="str">
            <v>AUTO-M CYCLE/MOP</v>
          </cell>
          <cell r="Q39" t="str">
            <v>LARGECAP</v>
          </cell>
          <cell r="R39">
            <v>77090.509999999995</v>
          </cell>
          <cell r="S39" t="str">
            <v>AUTO-5 of 16</v>
          </cell>
          <cell r="T39" t="str">
            <v>NiftyRank-60</v>
          </cell>
          <cell r="U39">
            <v>3480</v>
          </cell>
          <cell r="V39">
            <v>3460</v>
          </cell>
          <cell r="W39">
            <v>3440</v>
          </cell>
          <cell r="X39">
            <v>3420</v>
          </cell>
          <cell r="Y39">
            <v>3400</v>
          </cell>
          <cell r="Z39">
            <v>3500</v>
          </cell>
          <cell r="AA39">
            <v>3520</v>
          </cell>
          <cell r="AB39">
            <v>3540</v>
          </cell>
          <cell r="AC39">
            <v>3560</v>
          </cell>
          <cell r="AE39" t="str">
            <v>LOR38</v>
          </cell>
          <cell r="AF39" t="str">
            <v>LPR33</v>
          </cell>
        </row>
        <row r="40">
          <cell r="A40">
            <v>38</v>
          </cell>
          <cell r="B40" t="str">
            <v>PEL</v>
          </cell>
          <cell r="C40" t="str">
            <v>Piramal Enterprises Ltd.</v>
          </cell>
          <cell r="D40" t="str">
            <v>#00a25b3c</v>
          </cell>
          <cell r="E40">
            <v>1060.3</v>
          </cell>
          <cell r="F40">
            <v>0.29797099999999999</v>
          </cell>
          <cell r="G40">
            <v>3.15</v>
          </cell>
          <cell r="H40">
            <v>9918750</v>
          </cell>
          <cell r="I40">
            <v>0.13629140000000001</v>
          </cell>
          <cell r="J40">
            <v>13500</v>
          </cell>
          <cell r="K40" t="str">
            <v>Long Build Up</v>
          </cell>
          <cell r="L40">
            <v>275</v>
          </cell>
          <cell r="M40">
            <v>50</v>
          </cell>
          <cell r="N40">
            <v>8250</v>
          </cell>
          <cell r="O40" t="str">
            <v>PHARMACEUTICALS</v>
          </cell>
          <cell r="P40" t="str">
            <v>PHARM-IND-BD&amp;FOR</v>
          </cell>
          <cell r="Q40" t="str">
            <v>LARGECAP</v>
          </cell>
          <cell r="R40">
            <v>63077.62</v>
          </cell>
          <cell r="S40" t="str">
            <v>PHARMACEUTICALS-6 of 23</v>
          </cell>
          <cell r="T40" t="str">
            <v>NiftyRank-74</v>
          </cell>
          <cell r="U40">
            <v>1050</v>
          </cell>
          <cell r="V40">
            <v>1000</v>
          </cell>
          <cell r="W40">
            <v>950</v>
          </cell>
          <cell r="X40">
            <v>900</v>
          </cell>
          <cell r="Y40">
            <v>850</v>
          </cell>
          <cell r="Z40">
            <v>1100</v>
          </cell>
          <cell r="AA40">
            <v>1150</v>
          </cell>
          <cell r="AB40">
            <v>1200</v>
          </cell>
          <cell r="AC40">
            <v>1250</v>
          </cell>
          <cell r="AD40">
            <v>1</v>
          </cell>
          <cell r="AE40" t="str">
            <v>LOR39</v>
          </cell>
          <cell r="AF40" t="str">
            <v>LPR36</v>
          </cell>
        </row>
        <row r="41">
          <cell r="A41">
            <v>39</v>
          </cell>
          <cell r="B41" t="str">
            <v>DIVISLAB</v>
          </cell>
          <cell r="C41" t="str">
            <v>Divi's Laboratories Ltd.</v>
          </cell>
          <cell r="D41" t="str">
            <v>#fc5a5a6b</v>
          </cell>
          <cell r="E41">
            <v>3652.45</v>
          </cell>
          <cell r="F41">
            <v>-2.5610586</v>
          </cell>
          <cell r="G41">
            <v>-96</v>
          </cell>
          <cell r="H41">
            <v>2390000</v>
          </cell>
          <cell r="I41">
            <v>6.4493140999999996</v>
          </cell>
          <cell r="J41">
            <v>144800</v>
          </cell>
          <cell r="K41" t="str">
            <v>Short Build Up</v>
          </cell>
          <cell r="L41">
            <v>100</v>
          </cell>
          <cell r="M41">
            <v>50</v>
          </cell>
          <cell r="N41">
            <v>4000</v>
          </cell>
          <cell r="O41" t="str">
            <v>PHARMACEUTICALS</v>
          </cell>
          <cell r="P41" t="str">
            <v>PHARM-IND-B DRUG</v>
          </cell>
          <cell r="Q41" t="str">
            <v>LARGECAP</v>
          </cell>
          <cell r="R41">
            <v>122556.22</v>
          </cell>
          <cell r="S41" t="str">
            <v>PHARMACEUTICALS-2 of 23</v>
          </cell>
          <cell r="T41" t="str">
            <v>NiftyRank-38</v>
          </cell>
          <cell r="U41">
            <v>3650</v>
          </cell>
          <cell r="V41">
            <v>3600</v>
          </cell>
          <cell r="W41">
            <v>3550</v>
          </cell>
          <cell r="X41">
            <v>3500</v>
          </cell>
          <cell r="Y41">
            <v>3450</v>
          </cell>
          <cell r="Z41">
            <v>3700</v>
          </cell>
          <cell r="AA41">
            <v>3750</v>
          </cell>
          <cell r="AB41">
            <v>3800</v>
          </cell>
          <cell r="AC41">
            <v>3850</v>
          </cell>
          <cell r="AD41">
            <v>9</v>
          </cell>
          <cell r="AE41" t="str">
            <v>SOR2</v>
          </cell>
          <cell r="AF41" t="str">
            <v>SPR1</v>
          </cell>
        </row>
        <row r="42">
          <cell r="A42">
            <v>40</v>
          </cell>
          <cell r="B42" t="str">
            <v>LAURUSLABS</v>
          </cell>
          <cell r="C42" t="str">
            <v>Laurus Labs Ltd.</v>
          </cell>
          <cell r="D42" t="str">
            <v>#fc5a5a68</v>
          </cell>
          <cell r="E42">
            <v>394</v>
          </cell>
          <cell r="F42">
            <v>-2.4148607000000002</v>
          </cell>
          <cell r="G42">
            <v>-9.75</v>
          </cell>
          <cell r="H42">
            <v>15342500</v>
          </cell>
          <cell r="I42">
            <v>18.329618499999999</v>
          </cell>
          <cell r="J42">
            <v>2376600</v>
          </cell>
          <cell r="K42" t="str">
            <v>Short Build Up</v>
          </cell>
          <cell r="L42">
            <v>900</v>
          </cell>
          <cell r="M42">
            <v>10</v>
          </cell>
          <cell r="N42">
            <v>45000</v>
          </cell>
          <cell r="O42" t="str">
            <v>PHARMACEUTICALS</v>
          </cell>
          <cell r="P42" t="str">
            <v>PHARM-IND-FORMUL</v>
          </cell>
          <cell r="Q42" t="str">
            <v>LARGECAP</v>
          </cell>
          <cell r="R42">
            <v>27988.36</v>
          </cell>
          <cell r="S42" t="str">
            <v>PHARMACEUTICALS-15 of 23</v>
          </cell>
          <cell r="T42" t="str">
            <v>NiftyRank-143</v>
          </cell>
          <cell r="U42">
            <v>390</v>
          </cell>
          <cell r="V42">
            <v>380</v>
          </cell>
          <cell r="W42">
            <v>370</v>
          </cell>
          <cell r="X42">
            <v>360</v>
          </cell>
          <cell r="Y42">
            <v>350</v>
          </cell>
          <cell r="Z42">
            <v>400</v>
          </cell>
          <cell r="AA42">
            <v>410</v>
          </cell>
          <cell r="AB42">
            <v>420</v>
          </cell>
          <cell r="AC42">
            <v>430</v>
          </cell>
          <cell r="AD42">
            <v>6</v>
          </cell>
          <cell r="AE42" t="str">
            <v>SOR1</v>
          </cell>
          <cell r="AF42" t="str">
            <v>SPR2</v>
          </cell>
        </row>
        <row r="43">
          <cell r="A43">
            <v>41</v>
          </cell>
          <cell r="B43" t="str">
            <v>NESTLEIND</v>
          </cell>
          <cell r="C43" t="str">
            <v>Nestle India Ltd.</v>
          </cell>
          <cell r="D43" t="str">
            <v>#fc5a5a5c</v>
          </cell>
          <cell r="E43">
            <v>23118.65</v>
          </cell>
          <cell r="F43">
            <v>-1.9113969</v>
          </cell>
          <cell r="G43">
            <v>-450.5</v>
          </cell>
          <cell r="H43">
            <v>294560</v>
          </cell>
          <cell r="I43">
            <v>0.62858700000000001</v>
          </cell>
          <cell r="J43">
            <v>1840</v>
          </cell>
          <cell r="K43" t="str">
            <v>Short Build Up</v>
          </cell>
          <cell r="L43">
            <v>25</v>
          </cell>
          <cell r="M43">
            <v>100</v>
          </cell>
          <cell r="N43">
            <v>1250</v>
          </cell>
          <cell r="O43" t="str">
            <v>FMCG</v>
          </cell>
          <cell r="P43" t="str">
            <v>FOOD-PROC-MNC</v>
          </cell>
          <cell r="Q43" t="str">
            <v>LARGECAP</v>
          </cell>
          <cell r="R43">
            <v>187047.94</v>
          </cell>
          <cell r="S43" t="str">
            <v>FMCG-3 of 28</v>
          </cell>
          <cell r="T43" t="str">
            <v>NiftyRank-25</v>
          </cell>
          <cell r="U43">
            <v>23100</v>
          </cell>
          <cell r="V43">
            <v>23000</v>
          </cell>
          <cell r="W43">
            <v>22900</v>
          </cell>
          <cell r="X43">
            <v>22800</v>
          </cell>
          <cell r="Y43">
            <v>22700</v>
          </cell>
          <cell r="Z43">
            <v>23200</v>
          </cell>
          <cell r="AA43">
            <v>23300</v>
          </cell>
          <cell r="AB43">
            <v>23400</v>
          </cell>
          <cell r="AC43">
            <v>23500</v>
          </cell>
          <cell r="AD43">
            <v>10</v>
          </cell>
          <cell r="AE43" t="str">
            <v>SOR26</v>
          </cell>
          <cell r="AF43" t="str">
            <v>SPR3</v>
          </cell>
        </row>
        <row r="44">
          <cell r="A44">
            <v>42</v>
          </cell>
          <cell r="B44" t="str">
            <v>ASIANPAINT</v>
          </cell>
          <cell r="C44" t="str">
            <v>Asian Paints Ltd.</v>
          </cell>
          <cell r="D44" t="str">
            <v>#fc5a5a51</v>
          </cell>
          <cell r="E44">
            <v>3114.2</v>
          </cell>
          <cell r="F44">
            <v>-1.3931986999999999</v>
          </cell>
          <cell r="G44">
            <v>-44</v>
          </cell>
          <cell r="H44">
            <v>6007200</v>
          </cell>
          <cell r="I44">
            <v>1.1313131000000001</v>
          </cell>
          <cell r="J44">
            <v>67200</v>
          </cell>
          <cell r="K44" t="str">
            <v>Short Build Up</v>
          </cell>
          <cell r="L44">
            <v>150</v>
          </cell>
          <cell r="M44">
            <v>20</v>
          </cell>
          <cell r="N44">
            <v>7500</v>
          </cell>
          <cell r="O44" t="str">
            <v>INDUSTRIALS</v>
          </cell>
          <cell r="P44" t="str">
            <v>PAINTS/VARNISH</v>
          </cell>
          <cell r="Q44" t="str">
            <v>LARGECAP</v>
          </cell>
          <cell r="R44">
            <v>322712.5</v>
          </cell>
          <cell r="S44" t="str">
            <v>INDUSTRIALS-2 of 36</v>
          </cell>
          <cell r="T44" t="str">
            <v>NiftyRank-14</v>
          </cell>
          <cell r="U44">
            <v>3100</v>
          </cell>
          <cell r="V44">
            <v>3080</v>
          </cell>
          <cell r="W44">
            <v>3060</v>
          </cell>
          <cell r="X44">
            <v>3040</v>
          </cell>
          <cell r="Y44">
            <v>3020</v>
          </cell>
          <cell r="Z44">
            <v>3120</v>
          </cell>
          <cell r="AA44">
            <v>3140</v>
          </cell>
          <cell r="AB44">
            <v>3160</v>
          </cell>
          <cell r="AC44">
            <v>3180</v>
          </cell>
          <cell r="AD44">
            <v>26</v>
          </cell>
          <cell r="AE44" t="str">
            <v>SOR20</v>
          </cell>
          <cell r="AF44" t="str">
            <v>SPR4</v>
          </cell>
        </row>
        <row r="45">
          <cell r="A45">
            <v>43</v>
          </cell>
          <cell r="B45" t="str">
            <v>PIDILITIND</v>
          </cell>
          <cell r="C45" t="str">
            <v>Pidilite Industries Ltd.</v>
          </cell>
          <cell r="D45" t="str">
            <v>#fc5a5a4e</v>
          </cell>
          <cell r="E45">
            <v>2435.5</v>
          </cell>
          <cell r="F45">
            <v>-1.2908586</v>
          </cell>
          <cell r="G45">
            <v>-31.85</v>
          </cell>
          <cell r="H45">
            <v>2101750</v>
          </cell>
          <cell r="I45">
            <v>2.7122785999999999</v>
          </cell>
          <cell r="J45">
            <v>55500</v>
          </cell>
          <cell r="K45" t="str">
            <v>Short Build Up</v>
          </cell>
          <cell r="L45">
            <v>250</v>
          </cell>
          <cell r="M45">
            <v>20</v>
          </cell>
          <cell r="N45">
            <v>10000</v>
          </cell>
          <cell r="O45" t="str">
            <v>INDUSTRIALS</v>
          </cell>
          <cell r="P45" t="str">
            <v>CHEMICALS</v>
          </cell>
          <cell r="Q45" t="str">
            <v>LARGECAP</v>
          </cell>
          <cell r="R45">
            <v>137230.79</v>
          </cell>
          <cell r="S45" t="str">
            <v>INDUSTRIALS-4 of 36</v>
          </cell>
          <cell r="T45" t="str">
            <v>NiftyRank-33</v>
          </cell>
          <cell r="U45">
            <v>2420</v>
          </cell>
          <cell r="V45">
            <v>2400</v>
          </cell>
          <cell r="W45">
            <v>2380</v>
          </cell>
          <cell r="X45">
            <v>2360</v>
          </cell>
          <cell r="Y45">
            <v>2340</v>
          </cell>
          <cell r="Z45">
            <v>2440</v>
          </cell>
          <cell r="AA45">
            <v>2460</v>
          </cell>
          <cell r="AB45">
            <v>2480</v>
          </cell>
          <cell r="AC45">
            <v>2500</v>
          </cell>
          <cell r="AE45" t="str">
            <v>SOR10</v>
          </cell>
          <cell r="AF45" t="str">
            <v>SPR5</v>
          </cell>
        </row>
        <row r="46">
          <cell r="A46">
            <v>44</v>
          </cell>
          <cell r="B46" t="str">
            <v>UBL</v>
          </cell>
          <cell r="C46" t="str">
            <v>United Breweries Ltd.</v>
          </cell>
          <cell r="D46" t="str">
            <v>#fc5a5a4d</v>
          </cell>
          <cell r="E46">
            <v>1567.7</v>
          </cell>
          <cell r="F46">
            <v>-1.2285786000000001</v>
          </cell>
          <cell r="G46">
            <v>-19.5</v>
          </cell>
          <cell r="H46">
            <v>3074000</v>
          </cell>
          <cell r="I46">
            <v>4.7573610000000004</v>
          </cell>
          <cell r="J46">
            <v>139600</v>
          </cell>
          <cell r="K46" t="str">
            <v>Short Build Up</v>
          </cell>
          <cell r="L46">
            <v>350</v>
          </cell>
          <cell r="M46">
            <v>20</v>
          </cell>
          <cell r="N46">
            <v>14000</v>
          </cell>
          <cell r="O46" t="str">
            <v>FMCG</v>
          </cell>
          <cell r="P46" t="str">
            <v>BREWERIES &amp; DIST</v>
          </cell>
          <cell r="Q46" t="str">
            <v>LARGECAP</v>
          </cell>
          <cell r="R46">
            <v>43786.81</v>
          </cell>
          <cell r="S46" t="str">
            <v>FMCG-16 of 28</v>
          </cell>
          <cell r="T46" t="str">
            <v>NiftyRank-101</v>
          </cell>
          <cell r="U46">
            <v>1560</v>
          </cell>
          <cell r="V46">
            <v>1540</v>
          </cell>
          <cell r="W46">
            <v>1520</v>
          </cell>
          <cell r="X46">
            <v>1500</v>
          </cell>
          <cell r="Y46">
            <v>1480</v>
          </cell>
          <cell r="Z46">
            <v>1580</v>
          </cell>
          <cell r="AA46">
            <v>1600</v>
          </cell>
          <cell r="AB46">
            <v>1620</v>
          </cell>
          <cell r="AC46">
            <v>1640</v>
          </cell>
          <cell r="AD46">
            <v>1</v>
          </cell>
          <cell r="AE46" t="str">
            <v>SOR5</v>
          </cell>
          <cell r="AF46" t="str">
            <v>SPR6</v>
          </cell>
        </row>
        <row r="47">
          <cell r="A47">
            <v>45</v>
          </cell>
          <cell r="B47" t="str">
            <v>METROPOLIS</v>
          </cell>
          <cell r="C47" t="str">
            <v>Metropolis Healthcare Ltd.</v>
          </cell>
          <cell r="D47" t="str">
            <v>#fc5a5a4c</v>
          </cell>
          <cell r="E47">
            <v>1533.3</v>
          </cell>
          <cell r="F47">
            <v>-1.2017139999999999</v>
          </cell>
          <cell r="G47">
            <v>-18.649999999999999</v>
          </cell>
          <cell r="H47">
            <v>1663200</v>
          </cell>
          <cell r="I47">
            <v>2.5147929000000002</v>
          </cell>
          <cell r="J47">
            <v>40800</v>
          </cell>
          <cell r="K47" t="str">
            <v>Short Build Up</v>
          </cell>
          <cell r="L47">
            <v>200</v>
          </cell>
          <cell r="M47">
            <v>50</v>
          </cell>
          <cell r="N47">
            <v>8000</v>
          </cell>
          <cell r="O47" t="str">
            <v>PHARMACEUTICALS</v>
          </cell>
          <cell r="P47" t="str">
            <v>HEALTHCARE</v>
          </cell>
          <cell r="Q47" t="str">
            <v>MIDCAP</v>
          </cell>
          <cell r="R47">
            <v>15622.86</v>
          </cell>
          <cell r="S47" t="str">
            <v>PHARMACEUTICALS-19 of 23</v>
          </cell>
          <cell r="T47" t="str">
            <v>NiftyRank-172</v>
          </cell>
          <cell r="U47">
            <v>1500</v>
          </cell>
          <cell r="V47">
            <v>1450</v>
          </cell>
          <cell r="W47">
            <v>1400</v>
          </cell>
          <cell r="X47">
            <v>1350</v>
          </cell>
          <cell r="Y47">
            <v>1300</v>
          </cell>
          <cell r="Z47">
            <v>1550</v>
          </cell>
          <cell r="AA47">
            <v>1600</v>
          </cell>
          <cell r="AB47">
            <v>1650</v>
          </cell>
          <cell r="AC47">
            <v>1700</v>
          </cell>
          <cell r="AD47">
            <v>4</v>
          </cell>
          <cell r="AE47" t="str">
            <v>SOR11</v>
          </cell>
          <cell r="AF47" t="str">
            <v>SPR7</v>
          </cell>
        </row>
        <row r="48">
          <cell r="A48">
            <v>46</v>
          </cell>
          <cell r="B48" t="str">
            <v>AUBANK</v>
          </cell>
          <cell r="C48" t="str">
            <v>Au Small Finance Bank Ltd.</v>
          </cell>
          <cell r="D48" t="str">
            <v>#fc5a5a4b</v>
          </cell>
          <cell r="E48">
            <v>707.75</v>
          </cell>
          <cell r="F48">
            <v>-1.1522346000000001</v>
          </cell>
          <cell r="G48">
            <v>-8.25</v>
          </cell>
          <cell r="H48">
            <v>13879000</v>
          </cell>
          <cell r="I48">
            <v>2.2921580000000001</v>
          </cell>
          <cell r="J48">
            <v>311000</v>
          </cell>
          <cell r="K48" t="str">
            <v>Short Build Up</v>
          </cell>
          <cell r="L48">
            <v>500</v>
          </cell>
          <cell r="M48">
            <v>20</v>
          </cell>
          <cell r="N48">
            <v>20000</v>
          </cell>
          <cell r="O48" t="str">
            <v>BANK</v>
          </cell>
          <cell r="P48" t="str">
            <v>BANKS-PVT SECTOR</v>
          </cell>
          <cell r="Q48" t="str">
            <v>LARGECAP</v>
          </cell>
          <cell r="R48">
            <v>39527.06</v>
          </cell>
          <cell r="S48" t="str">
            <v>BANK-11 of 15</v>
          </cell>
          <cell r="T48" t="str">
            <v>NiftyRank-117</v>
          </cell>
          <cell r="U48">
            <v>700</v>
          </cell>
          <cell r="V48">
            <v>680</v>
          </cell>
          <cell r="W48">
            <v>660</v>
          </cell>
          <cell r="X48">
            <v>640</v>
          </cell>
          <cell r="Y48">
            <v>620</v>
          </cell>
          <cell r="Z48">
            <v>720</v>
          </cell>
          <cell r="AA48">
            <v>740</v>
          </cell>
          <cell r="AB48">
            <v>760</v>
          </cell>
          <cell r="AC48">
            <v>780</v>
          </cell>
          <cell r="AE48" t="str">
            <v>SOR12</v>
          </cell>
          <cell r="AF48" t="str">
            <v>SPR8</v>
          </cell>
        </row>
        <row r="49">
          <cell r="A49">
            <v>47</v>
          </cell>
          <cell r="B49" t="str">
            <v>JUBLFOOD</v>
          </cell>
          <cell r="C49" t="str">
            <v>Jubilant Foodworks Ltd.</v>
          </cell>
          <cell r="D49" t="str">
            <v>#fc5a5a4b</v>
          </cell>
          <cell r="E49">
            <v>530.75</v>
          </cell>
          <cell r="F49">
            <v>-1.1362578000000001</v>
          </cell>
          <cell r="G49">
            <v>-6.1</v>
          </cell>
          <cell r="H49">
            <v>21422500</v>
          </cell>
          <cell r="I49">
            <v>0.83549070000000003</v>
          </cell>
          <cell r="J49">
            <v>177500</v>
          </cell>
          <cell r="K49" t="str">
            <v>Short Build Up</v>
          </cell>
          <cell r="L49">
            <v>125</v>
          </cell>
          <cell r="M49">
            <v>50</v>
          </cell>
          <cell r="N49">
            <v>5000</v>
          </cell>
          <cell r="O49" t="str">
            <v>QUICK SERVICE RESTAURANT</v>
          </cell>
          <cell r="P49" t="str">
            <v>FOOD-PROC-MNC</v>
          </cell>
          <cell r="Q49" t="str">
            <v>LARGECAP</v>
          </cell>
          <cell r="R49">
            <v>51883.63</v>
          </cell>
          <cell r="S49" t="str">
            <v>QUICK SERVICE RESTAURANT-1 of 1</v>
          </cell>
          <cell r="T49" t="str">
            <v>NiftyRank-84</v>
          </cell>
          <cell r="U49">
            <v>500</v>
          </cell>
          <cell r="V49">
            <v>450</v>
          </cell>
          <cell r="W49">
            <v>400</v>
          </cell>
          <cell r="X49">
            <v>350</v>
          </cell>
          <cell r="Y49">
            <v>300</v>
          </cell>
          <cell r="Z49">
            <v>550</v>
          </cell>
          <cell r="AA49">
            <v>600</v>
          </cell>
          <cell r="AB49">
            <v>650</v>
          </cell>
          <cell r="AC49">
            <v>700</v>
          </cell>
          <cell r="AE49" t="str">
            <v>SOR22</v>
          </cell>
          <cell r="AF49" t="str">
            <v>SPR9</v>
          </cell>
        </row>
        <row r="50">
          <cell r="A50">
            <v>48</v>
          </cell>
          <cell r="B50" t="str">
            <v>TCS</v>
          </cell>
          <cell r="C50" t="str">
            <v>Tata Consultancy Services Ltd.</v>
          </cell>
          <cell r="D50" t="str">
            <v>#fc5a5a4a</v>
          </cell>
          <cell r="E50">
            <v>3524.95</v>
          </cell>
          <cell r="F50">
            <v>-1.0859652</v>
          </cell>
          <cell r="G50">
            <v>-38.700000000000003</v>
          </cell>
          <cell r="H50">
            <v>10190075</v>
          </cell>
          <cell r="I50">
            <v>2.2458296999999998</v>
          </cell>
          <cell r="J50">
            <v>223825</v>
          </cell>
          <cell r="K50" t="str">
            <v>Short Build Up</v>
          </cell>
          <cell r="L50">
            <v>150</v>
          </cell>
          <cell r="M50">
            <v>20</v>
          </cell>
          <cell r="N50">
            <v>6000</v>
          </cell>
          <cell r="O50" t="str">
            <v>I.T</v>
          </cell>
          <cell r="P50" t="str">
            <v>COMPUTER-SW-LARG</v>
          </cell>
          <cell r="Q50" t="str">
            <v>LARGECAP</v>
          </cell>
          <cell r="R50">
            <v>1467839.07</v>
          </cell>
          <cell r="S50" t="str">
            <v>I.T-1 of 16</v>
          </cell>
          <cell r="T50" t="str">
            <v>NiftyRank-2</v>
          </cell>
          <cell r="U50">
            <v>3520</v>
          </cell>
          <cell r="V50">
            <v>3500</v>
          </cell>
          <cell r="W50">
            <v>3480</v>
          </cell>
          <cell r="X50">
            <v>3460</v>
          </cell>
          <cell r="Y50">
            <v>3440</v>
          </cell>
          <cell r="Z50">
            <v>3540</v>
          </cell>
          <cell r="AA50">
            <v>3560</v>
          </cell>
          <cell r="AB50">
            <v>3580</v>
          </cell>
          <cell r="AC50">
            <v>3600</v>
          </cell>
          <cell r="AD50">
            <v>5</v>
          </cell>
          <cell r="AE50" t="str">
            <v>SOR13</v>
          </cell>
          <cell r="AF50" t="str">
            <v>SPR10</v>
          </cell>
        </row>
        <row r="51">
          <cell r="A51">
            <v>49</v>
          </cell>
          <cell r="B51" t="str">
            <v>ZEEL</v>
          </cell>
          <cell r="C51" t="str">
            <v>Zee Entertainment Enterprises Ltd.</v>
          </cell>
          <cell r="D51" t="str">
            <v>#fc5a5a49</v>
          </cell>
          <cell r="E51">
            <v>256.39999999999998</v>
          </cell>
          <cell r="F51">
            <v>-1.0611615000000001</v>
          </cell>
          <cell r="G51">
            <v>-2.75</v>
          </cell>
          <cell r="H51">
            <v>86028000</v>
          </cell>
          <cell r="I51">
            <v>0.29729640000000002</v>
          </cell>
          <cell r="J51">
            <v>255000</v>
          </cell>
          <cell r="K51" t="str">
            <v>Short Build Up</v>
          </cell>
          <cell r="L51">
            <v>3000</v>
          </cell>
          <cell r="M51">
            <v>5</v>
          </cell>
          <cell r="N51">
            <v>60000</v>
          </cell>
          <cell r="O51" t="str">
            <v>MEDIA</v>
          </cell>
          <cell r="P51" t="str">
            <v>ENT ETRON MED SW</v>
          </cell>
          <cell r="Q51" t="str">
            <v>LARGECAP</v>
          </cell>
          <cell r="R51">
            <v>30981.43</v>
          </cell>
          <cell r="S51" t="str">
            <v>MEDIA-1 of 4</v>
          </cell>
          <cell r="T51" t="str">
            <v>NiftyRank-137</v>
          </cell>
          <cell r="U51">
            <v>255</v>
          </cell>
          <cell r="V51">
            <v>250</v>
          </cell>
          <cell r="W51">
            <v>245</v>
          </cell>
          <cell r="X51">
            <v>240</v>
          </cell>
          <cell r="Y51">
            <v>235</v>
          </cell>
          <cell r="Z51">
            <v>260</v>
          </cell>
          <cell r="AA51">
            <v>265</v>
          </cell>
          <cell r="AB51">
            <v>270</v>
          </cell>
          <cell r="AC51">
            <v>275</v>
          </cell>
          <cell r="AD51">
            <v>3</v>
          </cell>
          <cell r="AE51" t="str">
            <v>SOR35</v>
          </cell>
          <cell r="AF51" t="str">
            <v>SPR11</v>
          </cell>
        </row>
        <row r="52">
          <cell r="A52">
            <v>50</v>
          </cell>
          <cell r="B52" t="str">
            <v>RBLBANK</v>
          </cell>
          <cell r="C52" t="str">
            <v>RBL Bank Ltd.</v>
          </cell>
          <cell r="D52" t="str">
            <v>#fc5a5a49</v>
          </cell>
          <cell r="E52">
            <v>244</v>
          </cell>
          <cell r="F52">
            <v>-1.0543389999999999</v>
          </cell>
          <cell r="G52">
            <v>-2.6</v>
          </cell>
          <cell r="H52">
            <v>58325000</v>
          </cell>
          <cell r="I52">
            <v>0.56901460000000004</v>
          </cell>
          <cell r="J52">
            <v>330000</v>
          </cell>
          <cell r="K52" t="str">
            <v>Short Build Up</v>
          </cell>
          <cell r="L52">
            <v>2900</v>
          </cell>
          <cell r="M52">
            <v>2.5</v>
          </cell>
          <cell r="N52">
            <v>116000</v>
          </cell>
          <cell r="O52" t="str">
            <v>BANK</v>
          </cell>
          <cell r="P52" t="str">
            <v>BANKS-PVT SECTOR</v>
          </cell>
          <cell r="Q52" t="str">
            <v>MIDCAP</v>
          </cell>
          <cell r="R52">
            <v>9381.4</v>
          </cell>
          <cell r="S52" t="str">
            <v>BANK-15 of 15</v>
          </cell>
          <cell r="T52" t="str">
            <v>NiftyRank-187</v>
          </cell>
          <cell r="U52">
            <v>242.5</v>
          </cell>
          <cell r="V52">
            <v>240</v>
          </cell>
          <cell r="W52">
            <v>237.5</v>
          </cell>
          <cell r="X52">
            <v>235</v>
          </cell>
          <cell r="Y52">
            <v>232.5</v>
          </cell>
          <cell r="Z52">
            <v>245</v>
          </cell>
          <cell r="AA52">
            <v>247.5</v>
          </cell>
          <cell r="AB52">
            <v>250</v>
          </cell>
          <cell r="AC52">
            <v>252.5</v>
          </cell>
          <cell r="AE52" t="str">
            <v>SOR27</v>
          </cell>
          <cell r="AF52" t="str">
            <v>SPR12</v>
          </cell>
        </row>
        <row r="53">
          <cell r="A53">
            <v>51</v>
          </cell>
          <cell r="B53" t="str">
            <v>MPHASIS</v>
          </cell>
          <cell r="C53" t="str">
            <v>MphasiS Ltd.</v>
          </cell>
          <cell r="D53" t="str">
            <v>#fc5a5a49</v>
          </cell>
          <cell r="E53">
            <v>2350.8000000000002</v>
          </cell>
          <cell r="F53">
            <v>-1.0460294999999999</v>
          </cell>
          <cell r="G53">
            <v>-24.85</v>
          </cell>
          <cell r="H53">
            <v>2650175</v>
          </cell>
          <cell r="I53">
            <v>0.10387449999999999</v>
          </cell>
          <cell r="J53">
            <v>2750</v>
          </cell>
          <cell r="K53" t="str">
            <v>Short Build Up</v>
          </cell>
          <cell r="L53">
            <v>175</v>
          </cell>
          <cell r="M53">
            <v>50</v>
          </cell>
          <cell r="N53">
            <v>7000</v>
          </cell>
          <cell r="O53" t="str">
            <v>I.T</v>
          </cell>
          <cell r="P53" t="str">
            <v>COMPUTER-SW-M/S</v>
          </cell>
          <cell r="Q53" t="str">
            <v>LARGECAP</v>
          </cell>
          <cell r="R53">
            <v>61185.18</v>
          </cell>
          <cell r="S53" t="str">
            <v>I.T-9 of 16</v>
          </cell>
          <cell r="T53" t="str">
            <v>NiftyRank-76</v>
          </cell>
          <cell r="U53">
            <v>2350</v>
          </cell>
          <cell r="V53">
            <v>2300</v>
          </cell>
          <cell r="W53">
            <v>2250</v>
          </cell>
          <cell r="X53">
            <v>2200</v>
          </cell>
          <cell r="Y53">
            <v>2150</v>
          </cell>
          <cell r="Z53">
            <v>2400</v>
          </cell>
          <cell r="AA53">
            <v>2450</v>
          </cell>
          <cell r="AB53">
            <v>2500</v>
          </cell>
          <cell r="AC53">
            <v>2550</v>
          </cell>
          <cell r="AD53">
            <v>1</v>
          </cell>
          <cell r="AE53" t="str">
            <v>SOR37</v>
          </cell>
          <cell r="AF53" t="str">
            <v>SPR13</v>
          </cell>
        </row>
        <row r="54">
          <cell r="A54">
            <v>52</v>
          </cell>
          <cell r="B54" t="str">
            <v>GMRINFRA</v>
          </cell>
          <cell r="C54" t="str">
            <v>GMR Airports Infrastructure Ltd.</v>
          </cell>
          <cell r="D54" t="str">
            <v>#fc5a5a48</v>
          </cell>
          <cell r="E54">
            <v>58.85</v>
          </cell>
          <cell r="F54">
            <v>-1.0092515</v>
          </cell>
          <cell r="G54">
            <v>-0.6</v>
          </cell>
          <cell r="H54">
            <v>133852500</v>
          </cell>
          <cell r="I54">
            <v>0.88180429999999999</v>
          </cell>
          <cell r="J54">
            <v>1170000</v>
          </cell>
          <cell r="K54" t="str">
            <v>Short Build Up</v>
          </cell>
          <cell r="L54">
            <v>22500</v>
          </cell>
          <cell r="M54">
            <v>1</v>
          </cell>
          <cell r="N54">
            <v>450000</v>
          </cell>
          <cell r="O54" t="str">
            <v>REALTY</v>
          </cell>
          <cell r="P54" t="str">
            <v>ENGG-TUNKEY SERV</v>
          </cell>
          <cell r="Q54" t="str">
            <v>LARGECAP</v>
          </cell>
          <cell r="R54">
            <v>27373.01</v>
          </cell>
          <cell r="S54" t="str">
            <v>REALTY-6 of 7</v>
          </cell>
          <cell r="T54" t="str">
            <v>NiftyRank-146</v>
          </cell>
          <cell r="U54">
            <v>58</v>
          </cell>
          <cell r="V54">
            <v>57</v>
          </cell>
          <cell r="W54">
            <v>56</v>
          </cell>
          <cell r="X54">
            <v>55</v>
          </cell>
          <cell r="Y54">
            <v>54</v>
          </cell>
          <cell r="Z54">
            <v>59</v>
          </cell>
          <cell r="AA54">
            <v>60</v>
          </cell>
          <cell r="AB54">
            <v>61</v>
          </cell>
          <cell r="AC54">
            <v>62</v>
          </cell>
          <cell r="AD54">
            <v>1</v>
          </cell>
          <cell r="AE54" t="str">
            <v>SOR21</v>
          </cell>
          <cell r="AF54" t="str">
            <v>SPR14</v>
          </cell>
        </row>
        <row r="55">
          <cell r="A55">
            <v>53</v>
          </cell>
          <cell r="B55" t="str">
            <v>CANFINHOME</v>
          </cell>
          <cell r="C55" t="str">
            <v>Can Fin Homes Ltd.</v>
          </cell>
          <cell r="D55" t="str">
            <v>#fc5a5a47</v>
          </cell>
          <cell r="E55">
            <v>740.6</v>
          </cell>
          <cell r="F55">
            <v>-0.97606630000000005</v>
          </cell>
          <cell r="G55">
            <v>-7.3</v>
          </cell>
          <cell r="H55">
            <v>4333875</v>
          </cell>
          <cell r="I55">
            <v>0.11261259999999999</v>
          </cell>
          <cell r="J55">
            <v>4875</v>
          </cell>
          <cell r="K55" t="str">
            <v>Short Build Up</v>
          </cell>
          <cell r="L55">
            <v>975</v>
          </cell>
          <cell r="M55">
            <v>10</v>
          </cell>
          <cell r="N55">
            <v>39000</v>
          </cell>
          <cell r="O55" t="str">
            <v>FINANCE</v>
          </cell>
          <cell r="P55" t="str">
            <v>FINANCE-HOUSING</v>
          </cell>
          <cell r="Q55" t="str">
            <v>MIDCAP</v>
          </cell>
          <cell r="R55">
            <v>8065.81</v>
          </cell>
          <cell r="S55" t="str">
            <v>FINANCE-20 of 20</v>
          </cell>
          <cell r="T55" t="str">
            <v>NiftyRank-193</v>
          </cell>
          <cell r="U55">
            <v>740</v>
          </cell>
          <cell r="V55">
            <v>730</v>
          </cell>
          <cell r="W55">
            <v>720</v>
          </cell>
          <cell r="X55">
            <v>710</v>
          </cell>
          <cell r="Y55">
            <v>700</v>
          </cell>
          <cell r="Z55">
            <v>750</v>
          </cell>
          <cell r="AA55">
            <v>760</v>
          </cell>
          <cell r="AB55">
            <v>770</v>
          </cell>
          <cell r="AC55">
            <v>780</v>
          </cell>
          <cell r="AD55">
            <v>4</v>
          </cell>
          <cell r="AE55" t="str">
            <v>SOR36</v>
          </cell>
          <cell r="AF55" t="str">
            <v>SPR15</v>
          </cell>
        </row>
        <row r="56">
          <cell r="A56">
            <v>54</v>
          </cell>
          <cell r="B56" t="str">
            <v>ULTRACEMCO</v>
          </cell>
          <cell r="C56" t="str">
            <v>UltraTech Cement Ltd.</v>
          </cell>
          <cell r="D56" t="str">
            <v>#fc5a5a45</v>
          </cell>
          <cell r="E56">
            <v>8304.0499999999993</v>
          </cell>
          <cell r="F56">
            <v>-0.85663460000000002</v>
          </cell>
          <cell r="G56">
            <v>-71.75</v>
          </cell>
          <cell r="H56">
            <v>1491500</v>
          </cell>
          <cell r="I56">
            <v>4.5492780000000002</v>
          </cell>
          <cell r="J56">
            <v>64900</v>
          </cell>
          <cell r="K56" t="str">
            <v>Short Build Up</v>
          </cell>
          <cell r="L56">
            <v>100</v>
          </cell>
          <cell r="M56">
            <v>100</v>
          </cell>
          <cell r="N56">
            <v>3000</v>
          </cell>
          <cell r="O56" t="str">
            <v>INDUSTRIALS</v>
          </cell>
          <cell r="P56" t="str">
            <v>CEMENT-NORTH IND</v>
          </cell>
          <cell r="Q56" t="str">
            <v>LARGECAP</v>
          </cell>
          <cell r="R56">
            <v>221133.26</v>
          </cell>
          <cell r="S56" t="str">
            <v>INDUSTRIALS-3 of 36</v>
          </cell>
          <cell r="T56" t="str">
            <v>NiftyRank-21</v>
          </cell>
          <cell r="U56">
            <v>8300</v>
          </cell>
          <cell r="V56">
            <v>8200</v>
          </cell>
          <cell r="W56">
            <v>8100</v>
          </cell>
          <cell r="X56">
            <v>8000</v>
          </cell>
          <cell r="Y56">
            <v>7900</v>
          </cell>
          <cell r="Z56">
            <v>8400</v>
          </cell>
          <cell r="AA56">
            <v>8500</v>
          </cell>
          <cell r="AB56">
            <v>8600</v>
          </cell>
          <cell r="AC56">
            <v>8700</v>
          </cell>
          <cell r="AD56">
            <v>12</v>
          </cell>
          <cell r="AE56" t="str">
            <v>SOR6</v>
          </cell>
          <cell r="AF56" t="str">
            <v>SPR16</v>
          </cell>
        </row>
        <row r="57">
          <cell r="A57">
            <v>55</v>
          </cell>
          <cell r="B57" t="str">
            <v>FEDERALBNK</v>
          </cell>
          <cell r="C57" t="str">
            <v>Federal Bank Ltd.</v>
          </cell>
          <cell r="D57" t="str">
            <v>#fc5a5a44</v>
          </cell>
          <cell r="E57">
            <v>148.69999999999999</v>
          </cell>
          <cell r="F57">
            <v>-0.8336112</v>
          </cell>
          <cell r="G57">
            <v>-1.25</v>
          </cell>
          <cell r="H57">
            <v>119915000</v>
          </cell>
          <cell r="I57">
            <v>4.9859919000000001</v>
          </cell>
          <cell r="J57">
            <v>5695000</v>
          </cell>
          <cell r="K57" t="str">
            <v>Short Build Up</v>
          </cell>
          <cell r="L57">
            <v>10000</v>
          </cell>
          <cell r="M57">
            <v>1</v>
          </cell>
          <cell r="N57">
            <v>300000</v>
          </cell>
          <cell r="O57" t="str">
            <v>BANK</v>
          </cell>
          <cell r="P57" t="str">
            <v>BANKS-PVT SECTOR</v>
          </cell>
          <cell r="Q57" t="str">
            <v>LARGECAP</v>
          </cell>
          <cell r="R57">
            <v>20915.18</v>
          </cell>
          <cell r="S57" t="str">
            <v>BANK-13 of 15</v>
          </cell>
          <cell r="T57" t="str">
            <v>NiftyRank-161</v>
          </cell>
          <cell r="U57">
            <v>148</v>
          </cell>
          <cell r="V57">
            <v>147</v>
          </cell>
          <cell r="W57">
            <v>146</v>
          </cell>
          <cell r="X57">
            <v>145</v>
          </cell>
          <cell r="Y57">
            <v>144</v>
          </cell>
          <cell r="Z57">
            <v>149</v>
          </cell>
          <cell r="AA57">
            <v>150</v>
          </cell>
          <cell r="AB57">
            <v>151</v>
          </cell>
          <cell r="AC57">
            <v>152</v>
          </cell>
          <cell r="AD57">
            <v>10</v>
          </cell>
          <cell r="AE57" t="str">
            <v>SOR4</v>
          </cell>
          <cell r="AF57" t="str">
            <v>SPR17</v>
          </cell>
        </row>
        <row r="58">
          <cell r="A58">
            <v>56</v>
          </cell>
          <cell r="B58" t="str">
            <v>TECHM</v>
          </cell>
          <cell r="C58" t="str">
            <v>Tech Mahindra Ltd.</v>
          </cell>
          <cell r="D58" t="str">
            <v>#fc5a5a44</v>
          </cell>
          <cell r="E58">
            <v>1188.0999999999999</v>
          </cell>
          <cell r="F58">
            <v>-0.82223800000000002</v>
          </cell>
          <cell r="G58">
            <v>-9.85</v>
          </cell>
          <cell r="H58">
            <v>13082400</v>
          </cell>
          <cell r="I58">
            <v>3.0629609000000002</v>
          </cell>
          <cell r="J58">
            <v>388800</v>
          </cell>
          <cell r="K58" t="str">
            <v>Short Build Up</v>
          </cell>
          <cell r="L58">
            <v>600</v>
          </cell>
          <cell r="M58">
            <v>20</v>
          </cell>
          <cell r="N58">
            <v>12000</v>
          </cell>
          <cell r="O58" t="str">
            <v>I.T</v>
          </cell>
          <cell r="P58" t="str">
            <v>COMPUTER-SW-LARG</v>
          </cell>
          <cell r="Q58" t="str">
            <v>LARGECAP</v>
          </cell>
          <cell r="R58">
            <v>168664.27</v>
          </cell>
          <cell r="S58" t="str">
            <v>I.T-5 of 16</v>
          </cell>
          <cell r="T58" t="str">
            <v>NiftyRank-27</v>
          </cell>
          <cell r="U58">
            <v>1180</v>
          </cell>
          <cell r="V58">
            <v>1160</v>
          </cell>
          <cell r="W58">
            <v>1140</v>
          </cell>
          <cell r="X58">
            <v>1120</v>
          </cell>
          <cell r="Y58">
            <v>1100</v>
          </cell>
          <cell r="Z58">
            <v>1200</v>
          </cell>
          <cell r="AA58">
            <v>1220</v>
          </cell>
          <cell r="AB58">
            <v>1240</v>
          </cell>
          <cell r="AC58">
            <v>1260</v>
          </cell>
          <cell r="AD58">
            <v>1</v>
          </cell>
          <cell r="AE58" t="str">
            <v>SOR9</v>
          </cell>
          <cell r="AF58" t="str">
            <v>SPR18</v>
          </cell>
        </row>
        <row r="59">
          <cell r="A59">
            <v>57</v>
          </cell>
          <cell r="B59" t="str">
            <v>PAGEIND</v>
          </cell>
          <cell r="C59" t="str">
            <v>Page Industries Ltd.</v>
          </cell>
          <cell r="D59" t="str">
            <v>#fc5a5a42</v>
          </cell>
          <cell r="E59">
            <v>39048</v>
          </cell>
          <cell r="F59">
            <v>-0.71966039999999998</v>
          </cell>
          <cell r="G59">
            <v>-283.05</v>
          </cell>
          <cell r="H59">
            <v>167040</v>
          </cell>
          <cell r="I59">
            <v>0.34240399999999999</v>
          </cell>
          <cell r="J59">
            <v>570</v>
          </cell>
          <cell r="K59" t="str">
            <v>Short Build Up</v>
          </cell>
          <cell r="L59">
            <v>30</v>
          </cell>
          <cell r="M59">
            <v>500</v>
          </cell>
          <cell r="N59">
            <v>600</v>
          </cell>
          <cell r="O59" t="str">
            <v>FMCG</v>
          </cell>
          <cell r="P59" t="str">
            <v>TEXT-PRODUCTS</v>
          </cell>
          <cell r="Q59" t="str">
            <v>LARGECAP</v>
          </cell>
          <cell r="R59">
            <v>49754.87</v>
          </cell>
          <cell r="S59" t="str">
            <v>FMCG-13 of 28</v>
          </cell>
          <cell r="T59" t="str">
            <v>NiftyRank-87</v>
          </cell>
          <cell r="U59">
            <v>39000</v>
          </cell>
          <cell r="V59">
            <v>38500</v>
          </cell>
          <cell r="W59">
            <v>38000</v>
          </cell>
          <cell r="X59">
            <v>37500</v>
          </cell>
          <cell r="Y59">
            <v>37000</v>
          </cell>
          <cell r="Z59">
            <v>39500</v>
          </cell>
          <cell r="AA59">
            <v>40000</v>
          </cell>
          <cell r="AB59">
            <v>40500</v>
          </cell>
          <cell r="AC59">
            <v>41000</v>
          </cell>
          <cell r="AD59">
            <v>3</v>
          </cell>
          <cell r="AE59" t="str">
            <v>SOR32</v>
          </cell>
          <cell r="AF59" t="str">
            <v>SPR19</v>
          </cell>
        </row>
        <row r="60">
          <cell r="A60">
            <v>58</v>
          </cell>
          <cell r="B60" t="str">
            <v>INDIGO</v>
          </cell>
          <cell r="C60" t="str">
            <v>InterGlobe Aviation Ltd.</v>
          </cell>
          <cell r="D60" t="str">
            <v>#fc5a5a41</v>
          </cell>
          <cell r="E60">
            <v>2599.6</v>
          </cell>
          <cell r="F60">
            <v>-0.71041169999999998</v>
          </cell>
          <cell r="G60">
            <v>-18.600000000000001</v>
          </cell>
          <cell r="H60">
            <v>5857800</v>
          </cell>
          <cell r="I60">
            <v>1.6079513000000001</v>
          </cell>
          <cell r="J60">
            <v>92700</v>
          </cell>
          <cell r="K60" t="str">
            <v>Short Build Up</v>
          </cell>
          <cell r="L60">
            <v>250</v>
          </cell>
          <cell r="M60">
            <v>20</v>
          </cell>
          <cell r="N60">
            <v>10000</v>
          </cell>
          <cell r="O60" t="str">
            <v>SERVICES</v>
          </cell>
          <cell r="P60" t="str">
            <v>TRANSPORT - AIR</v>
          </cell>
          <cell r="Q60" t="str">
            <v>LARGECAP</v>
          </cell>
          <cell r="R60">
            <v>83401.61</v>
          </cell>
          <cell r="S60" t="str">
            <v>SERVICES-5 of 9</v>
          </cell>
          <cell r="T60" t="str">
            <v>NiftyRank-55</v>
          </cell>
          <cell r="U60">
            <v>2580</v>
          </cell>
          <cell r="V60">
            <v>2560</v>
          </cell>
          <cell r="W60">
            <v>2540</v>
          </cell>
          <cell r="X60">
            <v>2520</v>
          </cell>
          <cell r="Y60">
            <v>2500</v>
          </cell>
          <cell r="Z60">
            <v>2600</v>
          </cell>
          <cell r="AA60">
            <v>2620</v>
          </cell>
          <cell r="AB60">
            <v>2640</v>
          </cell>
          <cell r="AC60">
            <v>2660</v>
          </cell>
          <cell r="AD60">
            <v>5</v>
          </cell>
          <cell r="AE60" t="str">
            <v>SOR15</v>
          </cell>
          <cell r="AF60" t="str">
            <v>SPR20</v>
          </cell>
        </row>
        <row r="61">
          <cell r="A61">
            <v>59</v>
          </cell>
          <cell r="B61" t="str">
            <v>TATACOMM</v>
          </cell>
          <cell r="C61" t="str">
            <v>Tata Communications Ltd.</v>
          </cell>
          <cell r="D61" t="str">
            <v>#fc5a5a3f</v>
          </cell>
          <cell r="E61">
            <v>1800.6</v>
          </cell>
          <cell r="F61">
            <v>-0.59348000000000001</v>
          </cell>
          <cell r="G61">
            <v>-10.75</v>
          </cell>
          <cell r="H61">
            <v>6726000</v>
          </cell>
          <cell r="I61">
            <v>1.2494354999999999</v>
          </cell>
          <cell r="J61">
            <v>83000</v>
          </cell>
          <cell r="K61" t="str">
            <v>Short Build Up</v>
          </cell>
          <cell r="L61">
            <v>400</v>
          </cell>
          <cell r="M61">
            <v>20</v>
          </cell>
          <cell r="N61">
            <v>16000</v>
          </cell>
          <cell r="O61" t="str">
            <v>TELECOM</v>
          </cell>
          <cell r="P61" t="str">
            <v>TELECOMM-SERVICE</v>
          </cell>
          <cell r="Q61" t="str">
            <v>LARGECAP</v>
          </cell>
          <cell r="R61">
            <v>44039.63</v>
          </cell>
          <cell r="S61" t="str">
            <v>TELECOM-3 of 4</v>
          </cell>
          <cell r="T61" t="str">
            <v>NiftyRank-100</v>
          </cell>
          <cell r="U61">
            <v>1800</v>
          </cell>
          <cell r="V61">
            <v>1780</v>
          </cell>
          <cell r="W61">
            <v>1760</v>
          </cell>
          <cell r="X61">
            <v>1740</v>
          </cell>
          <cell r="Y61">
            <v>1720</v>
          </cell>
          <cell r="Z61">
            <v>1820</v>
          </cell>
          <cell r="AA61">
            <v>1840</v>
          </cell>
          <cell r="AB61">
            <v>1860</v>
          </cell>
          <cell r="AC61">
            <v>1880</v>
          </cell>
          <cell r="AD61">
            <v>4</v>
          </cell>
          <cell r="AE61" t="str">
            <v>SOR18</v>
          </cell>
          <cell r="AF61" t="str">
            <v>SPR21</v>
          </cell>
        </row>
        <row r="62">
          <cell r="A62">
            <v>60</v>
          </cell>
          <cell r="B62" t="str">
            <v>SHRIRAMFIN</v>
          </cell>
          <cell r="C62" t="str">
            <v>Shriram Finance Ltd.</v>
          </cell>
          <cell r="D62" t="str">
            <v>#fc5a5a3e</v>
          </cell>
          <cell r="E62">
            <v>1873.35</v>
          </cell>
          <cell r="F62">
            <v>-0.58111769999999996</v>
          </cell>
          <cell r="G62">
            <v>-10.95</v>
          </cell>
          <cell r="H62">
            <v>8193000</v>
          </cell>
          <cell r="I62">
            <v>0.80466559999999998</v>
          </cell>
          <cell r="J62">
            <v>65400</v>
          </cell>
          <cell r="K62" t="str">
            <v>Short Build Up</v>
          </cell>
          <cell r="AD62">
            <v>1</v>
          </cell>
          <cell r="AE62" t="str">
            <v>SOR23</v>
          </cell>
          <cell r="AF62" t="str">
            <v>SPR22</v>
          </cell>
        </row>
        <row r="63">
          <cell r="A63">
            <v>61</v>
          </cell>
          <cell r="B63" t="str">
            <v>PVRINOX</v>
          </cell>
          <cell r="C63" t="str">
            <v>PVR INOX Ltd.</v>
          </cell>
          <cell r="D63" t="str">
            <v>#fc5a5a3e</v>
          </cell>
          <cell r="E63">
            <v>1749.15</v>
          </cell>
          <cell r="F63">
            <v>-0.57693399999999995</v>
          </cell>
          <cell r="G63">
            <v>-10.15</v>
          </cell>
          <cell r="H63">
            <v>6009355</v>
          </cell>
          <cell r="I63">
            <v>3.2806378999999999</v>
          </cell>
          <cell r="J63">
            <v>190883</v>
          </cell>
          <cell r="K63" t="str">
            <v>Short Build Up</v>
          </cell>
          <cell r="AD63">
            <v>2</v>
          </cell>
          <cell r="AE63" t="str">
            <v>SOR8</v>
          </cell>
          <cell r="AF63" t="str">
            <v>SPR23</v>
          </cell>
        </row>
        <row r="64">
          <cell r="A64">
            <v>62</v>
          </cell>
          <cell r="B64" t="str">
            <v>LTTS</v>
          </cell>
          <cell r="C64" t="str">
            <v>L&amp;T Technology Services Ltd.</v>
          </cell>
          <cell r="D64" t="str">
            <v>#fc5a5a3d</v>
          </cell>
          <cell r="E64">
            <v>4703.8999999999996</v>
          </cell>
          <cell r="F64">
            <v>-0.51604170000000005</v>
          </cell>
          <cell r="G64">
            <v>-24.4</v>
          </cell>
          <cell r="H64">
            <v>577800</v>
          </cell>
          <cell r="I64">
            <v>4.4091072999999996</v>
          </cell>
          <cell r="J64">
            <v>24400</v>
          </cell>
          <cell r="K64" t="str">
            <v>Short Build Up</v>
          </cell>
          <cell r="L64">
            <v>200</v>
          </cell>
          <cell r="M64">
            <v>100</v>
          </cell>
          <cell r="N64">
            <v>4000</v>
          </cell>
          <cell r="O64" t="str">
            <v>I.T</v>
          </cell>
          <cell r="P64" t="str">
            <v>COMPUTER-SW-M/S</v>
          </cell>
          <cell r="Q64" t="str">
            <v>LARGECAP</v>
          </cell>
          <cell r="R64">
            <v>58464.25</v>
          </cell>
          <cell r="S64" t="str">
            <v>I.T-10 of 16</v>
          </cell>
          <cell r="T64" t="str">
            <v>NiftyRank-79</v>
          </cell>
          <cell r="U64">
            <v>4700</v>
          </cell>
          <cell r="V64">
            <v>4600</v>
          </cell>
          <cell r="W64">
            <v>4500</v>
          </cell>
          <cell r="X64">
            <v>4400</v>
          </cell>
          <cell r="Y64">
            <v>4300</v>
          </cell>
          <cell r="Z64">
            <v>4800</v>
          </cell>
          <cell r="AA64">
            <v>4900</v>
          </cell>
          <cell r="AB64">
            <v>5000</v>
          </cell>
          <cell r="AC64">
            <v>5100</v>
          </cell>
          <cell r="AD64">
            <v>3</v>
          </cell>
          <cell r="AE64" t="str">
            <v>SOR7</v>
          </cell>
          <cell r="AF64" t="str">
            <v>SPR24</v>
          </cell>
        </row>
        <row r="65">
          <cell r="A65">
            <v>63</v>
          </cell>
          <cell r="B65" t="str">
            <v>ATUL</v>
          </cell>
          <cell r="C65" t="str">
            <v>Atul Ltd.</v>
          </cell>
          <cell r="D65" t="str">
            <v>#fc5a5a3b</v>
          </cell>
          <cell r="E65">
            <v>6870</v>
          </cell>
          <cell r="F65">
            <v>-0.43766850000000002</v>
          </cell>
          <cell r="G65">
            <v>-30.2</v>
          </cell>
          <cell r="H65">
            <v>424800</v>
          </cell>
          <cell r="I65">
            <v>0.65754400000000002</v>
          </cell>
          <cell r="J65">
            <v>2775</v>
          </cell>
          <cell r="K65" t="str">
            <v>Short Build Up</v>
          </cell>
          <cell r="L65">
            <v>75</v>
          </cell>
          <cell r="M65">
            <v>100</v>
          </cell>
          <cell r="N65">
            <v>2250</v>
          </cell>
          <cell r="O65" t="str">
            <v>INDUSTRIALS</v>
          </cell>
          <cell r="P65" t="str">
            <v>DYES &amp; PIGMENTS</v>
          </cell>
          <cell r="Q65" t="str">
            <v>LARGECAP</v>
          </cell>
          <cell r="R65">
            <v>31085.78</v>
          </cell>
          <cell r="S65" t="str">
            <v>INDUSTRIALS-26 of 36</v>
          </cell>
          <cell r="T65" t="str">
            <v>NiftyRank-136</v>
          </cell>
          <cell r="U65">
            <v>6800</v>
          </cell>
          <cell r="V65">
            <v>6700</v>
          </cell>
          <cell r="W65">
            <v>6600</v>
          </cell>
          <cell r="X65">
            <v>6500</v>
          </cell>
          <cell r="Y65">
            <v>6400</v>
          </cell>
          <cell r="Z65">
            <v>6900</v>
          </cell>
          <cell r="AA65">
            <v>7000</v>
          </cell>
          <cell r="AB65">
            <v>7100</v>
          </cell>
          <cell r="AC65">
            <v>7200</v>
          </cell>
          <cell r="AE65" t="str">
            <v>SOR25</v>
          </cell>
          <cell r="AF65" t="str">
            <v>SPR25</v>
          </cell>
        </row>
        <row r="66">
          <cell r="A66">
            <v>64</v>
          </cell>
          <cell r="B66" t="str">
            <v>HAL</v>
          </cell>
          <cell r="C66" t="str">
            <v>Hindustan Aeronautics Ltd.</v>
          </cell>
          <cell r="D66" t="str">
            <v>#fc5a5a3b</v>
          </cell>
          <cell r="E66">
            <v>1969.85</v>
          </cell>
          <cell r="F66">
            <v>-0.43468370000000001</v>
          </cell>
          <cell r="G66">
            <v>-8.6</v>
          </cell>
          <cell r="H66">
            <v>8415000</v>
          </cell>
          <cell r="I66">
            <v>0.42964550000000001</v>
          </cell>
          <cell r="J66">
            <v>36000</v>
          </cell>
          <cell r="K66" t="str">
            <v>Short Build Up</v>
          </cell>
          <cell r="L66">
            <v>475</v>
          </cell>
          <cell r="M66">
            <v>20</v>
          </cell>
          <cell r="N66">
            <v>14250</v>
          </cell>
          <cell r="O66" t="str">
            <v>FMCG</v>
          </cell>
          <cell r="P66" t="str">
            <v>ENGINEERING</v>
          </cell>
          <cell r="Q66" t="str">
            <v>LARGECAP</v>
          </cell>
          <cell r="R66">
            <v>45665.63</v>
          </cell>
          <cell r="S66" t="str">
            <v>FMCG-15 of 28</v>
          </cell>
          <cell r="T66" t="str">
            <v>NiftyRank-95</v>
          </cell>
          <cell r="U66">
            <v>1960</v>
          </cell>
          <cell r="V66">
            <v>1940</v>
          </cell>
          <cell r="W66">
            <v>1920</v>
          </cell>
          <cell r="X66">
            <v>1900</v>
          </cell>
          <cell r="Y66">
            <v>1880</v>
          </cell>
          <cell r="Z66">
            <v>1980</v>
          </cell>
          <cell r="AA66">
            <v>2000</v>
          </cell>
          <cell r="AB66">
            <v>2020</v>
          </cell>
          <cell r="AC66">
            <v>2040</v>
          </cell>
          <cell r="AE66" t="str">
            <v>SOR28</v>
          </cell>
          <cell r="AF66" t="str">
            <v>SPR26</v>
          </cell>
        </row>
        <row r="67">
          <cell r="A67">
            <v>65</v>
          </cell>
          <cell r="B67" t="str">
            <v>SHREECEM</v>
          </cell>
          <cell r="C67" t="str">
            <v>Shree Cements Ltd.</v>
          </cell>
          <cell r="D67" t="str">
            <v>#fc5a5a3a</v>
          </cell>
          <cell r="E67">
            <v>26743.55</v>
          </cell>
          <cell r="F67">
            <v>-0.40573500000000001</v>
          </cell>
          <cell r="G67">
            <v>-108.95</v>
          </cell>
          <cell r="H67">
            <v>203650</v>
          </cell>
          <cell r="I67">
            <v>5.0283651000000003</v>
          </cell>
          <cell r="J67">
            <v>9750</v>
          </cell>
          <cell r="K67" t="str">
            <v>Short Build Up</v>
          </cell>
          <cell r="L67">
            <v>25</v>
          </cell>
          <cell r="M67">
            <v>250</v>
          </cell>
          <cell r="N67">
            <v>750</v>
          </cell>
          <cell r="O67" t="str">
            <v>INDUSTRIALS</v>
          </cell>
          <cell r="P67" t="str">
            <v>CEMENT-NORTH IND</v>
          </cell>
          <cell r="Q67" t="str">
            <v>LARGECAP</v>
          </cell>
          <cell r="R67">
            <v>97701.07</v>
          </cell>
          <cell r="S67" t="str">
            <v>INDUSTRIALS-8 of 36</v>
          </cell>
          <cell r="T67" t="str">
            <v>NiftyRank-47</v>
          </cell>
          <cell r="U67">
            <v>26500</v>
          </cell>
          <cell r="V67">
            <v>26250</v>
          </cell>
          <cell r="W67">
            <v>26000</v>
          </cell>
          <cell r="X67">
            <v>25750</v>
          </cell>
          <cell r="Y67">
            <v>25500</v>
          </cell>
          <cell r="Z67">
            <v>26750</v>
          </cell>
          <cell r="AA67">
            <v>27000</v>
          </cell>
          <cell r="AB67">
            <v>27250</v>
          </cell>
          <cell r="AC67">
            <v>27500</v>
          </cell>
          <cell r="AD67">
            <v>9</v>
          </cell>
          <cell r="AE67" t="str">
            <v>SOR3</v>
          </cell>
          <cell r="AF67" t="str">
            <v>SPR27</v>
          </cell>
        </row>
        <row r="68">
          <cell r="A68">
            <v>66</v>
          </cell>
          <cell r="B68" t="str">
            <v>BIOCON</v>
          </cell>
          <cell r="C68" t="str">
            <v>Biocon Ltd.</v>
          </cell>
          <cell r="D68" t="str">
            <v>#fc5a5a3a</v>
          </cell>
          <cell r="E68">
            <v>254.35</v>
          </cell>
          <cell r="F68">
            <v>-0.37211119999999998</v>
          </cell>
          <cell r="G68">
            <v>-0.95</v>
          </cell>
          <cell r="H68">
            <v>31410000</v>
          </cell>
          <cell r="I68">
            <v>1.2327774</v>
          </cell>
          <cell r="J68">
            <v>382500</v>
          </cell>
          <cell r="K68" t="str">
            <v>Short Build Up</v>
          </cell>
          <cell r="L68">
            <v>2300</v>
          </cell>
          <cell r="M68">
            <v>5</v>
          </cell>
          <cell r="N68">
            <v>69000</v>
          </cell>
          <cell r="O68" t="str">
            <v>PHARMACEUTICALS</v>
          </cell>
          <cell r="P68" t="str">
            <v>PHARM-IND-BD&amp;FOR</v>
          </cell>
          <cell r="Q68" t="str">
            <v>LARGECAP</v>
          </cell>
          <cell r="R68">
            <v>42945.46</v>
          </cell>
          <cell r="S68" t="str">
            <v>PHARMACEUTICALS-11 of 23</v>
          </cell>
          <cell r="T68" t="str">
            <v>NiftyRank-105</v>
          </cell>
          <cell r="U68">
            <v>250</v>
          </cell>
          <cell r="V68">
            <v>245</v>
          </cell>
          <cell r="W68">
            <v>240</v>
          </cell>
          <cell r="X68">
            <v>235</v>
          </cell>
          <cell r="Y68">
            <v>230</v>
          </cell>
          <cell r="Z68">
            <v>255</v>
          </cell>
          <cell r="AA68">
            <v>260</v>
          </cell>
          <cell r="AB68">
            <v>265</v>
          </cell>
          <cell r="AC68">
            <v>270</v>
          </cell>
          <cell r="AD68">
            <v>2</v>
          </cell>
          <cell r="AE68" t="str">
            <v>SOR19</v>
          </cell>
          <cell r="AF68" t="str">
            <v>SPR28</v>
          </cell>
        </row>
        <row r="69">
          <cell r="A69">
            <v>67</v>
          </cell>
          <cell r="B69" t="str">
            <v>DABUR</v>
          </cell>
          <cell r="C69" t="str">
            <v>Dabur India Ltd.</v>
          </cell>
          <cell r="D69" t="str">
            <v>#fc5a5a3a</v>
          </cell>
          <cell r="E69">
            <v>538.5</v>
          </cell>
          <cell r="F69">
            <v>-0.37002780000000002</v>
          </cell>
          <cell r="G69">
            <v>-2</v>
          </cell>
          <cell r="H69">
            <v>17705000</v>
          </cell>
          <cell r="I69">
            <v>1.3306625000000001</v>
          </cell>
          <cell r="J69">
            <v>232500</v>
          </cell>
          <cell r="K69" t="str">
            <v>Short Build Up</v>
          </cell>
          <cell r="L69">
            <v>1250</v>
          </cell>
          <cell r="M69">
            <v>5</v>
          </cell>
          <cell r="N69">
            <v>37500</v>
          </cell>
          <cell r="O69" t="str">
            <v>FMCG</v>
          </cell>
          <cell r="P69" t="str">
            <v>PERSONALCARE-IND</v>
          </cell>
          <cell r="Q69" t="str">
            <v>LARGECAP</v>
          </cell>
          <cell r="R69">
            <v>101793.18</v>
          </cell>
          <cell r="S69" t="str">
            <v>FMCG-4 of 28</v>
          </cell>
          <cell r="T69" t="str">
            <v>NiftyRank-44</v>
          </cell>
          <cell r="U69">
            <v>535</v>
          </cell>
          <cell r="V69">
            <v>530</v>
          </cell>
          <cell r="W69">
            <v>525</v>
          </cell>
          <cell r="X69">
            <v>520</v>
          </cell>
          <cell r="Y69">
            <v>515</v>
          </cell>
          <cell r="Z69">
            <v>540</v>
          </cell>
          <cell r="AA69">
            <v>545</v>
          </cell>
          <cell r="AB69">
            <v>550</v>
          </cell>
          <cell r="AC69">
            <v>555</v>
          </cell>
          <cell r="AD69">
            <v>1</v>
          </cell>
          <cell r="AE69" t="str">
            <v>SOR17</v>
          </cell>
          <cell r="AF69" t="str">
            <v>SPR29</v>
          </cell>
        </row>
        <row r="70">
          <cell r="A70">
            <v>68</v>
          </cell>
          <cell r="B70" t="str">
            <v>HDFCBANK</v>
          </cell>
          <cell r="C70" t="str">
            <v>HDFC Bank Ltd.</v>
          </cell>
          <cell r="D70" t="str">
            <v>#fc5a5a39</v>
          </cell>
          <cell r="E70">
            <v>1530.65</v>
          </cell>
          <cell r="F70">
            <v>-0.36128110000000002</v>
          </cell>
          <cell r="G70">
            <v>-5.55</v>
          </cell>
          <cell r="H70">
            <v>146680600</v>
          </cell>
          <cell r="I70">
            <v>0.41605950000000003</v>
          </cell>
          <cell r="J70">
            <v>607750</v>
          </cell>
          <cell r="K70" t="str">
            <v>Short Build Up</v>
          </cell>
          <cell r="L70">
            <v>550</v>
          </cell>
          <cell r="M70">
            <v>10</v>
          </cell>
          <cell r="N70">
            <v>16500</v>
          </cell>
          <cell r="O70" t="str">
            <v>BANK</v>
          </cell>
          <cell r="P70" t="str">
            <v>BANKS-PVT SECTOR</v>
          </cell>
          <cell r="Q70" t="str">
            <v>LARGECAP</v>
          </cell>
          <cell r="R70">
            <v>856383.86</v>
          </cell>
          <cell r="S70" t="str">
            <v>BANK-1 of 15</v>
          </cell>
          <cell r="T70" t="str">
            <v>NiftyRank-3</v>
          </cell>
          <cell r="U70">
            <v>1530</v>
          </cell>
          <cell r="V70">
            <v>1520</v>
          </cell>
          <cell r="W70">
            <v>1510</v>
          </cell>
          <cell r="X70">
            <v>1500</v>
          </cell>
          <cell r="Y70">
            <v>1490</v>
          </cell>
          <cell r="Z70">
            <v>1540</v>
          </cell>
          <cell r="AA70">
            <v>1550</v>
          </cell>
          <cell r="AB70">
            <v>1560</v>
          </cell>
          <cell r="AC70">
            <v>1570</v>
          </cell>
          <cell r="AD70">
            <v>17</v>
          </cell>
          <cell r="AE70" t="str">
            <v>SOR29</v>
          </cell>
          <cell r="AF70" t="str">
            <v>SPR30</v>
          </cell>
        </row>
        <row r="71">
          <cell r="A71">
            <v>69</v>
          </cell>
          <cell r="B71" t="str">
            <v>GUJGASLTD</v>
          </cell>
          <cell r="C71" t="str">
            <v>Gujarat Gas Ltd.</v>
          </cell>
          <cell r="D71" t="str">
            <v>#fc5a5a37</v>
          </cell>
          <cell r="E71">
            <v>425.75</v>
          </cell>
          <cell r="F71">
            <v>-0.23432919999999999</v>
          </cell>
          <cell r="G71">
            <v>-1</v>
          </cell>
          <cell r="H71">
            <v>11578750</v>
          </cell>
          <cell r="I71">
            <v>2.0154185</v>
          </cell>
          <cell r="J71">
            <v>228750</v>
          </cell>
          <cell r="K71" t="str">
            <v>Short Build Up</v>
          </cell>
          <cell r="L71">
            <v>1250</v>
          </cell>
          <cell r="M71">
            <v>10</v>
          </cell>
          <cell r="N71">
            <v>37500</v>
          </cell>
          <cell r="O71" t="str">
            <v>MISCELLANEOUS</v>
          </cell>
          <cell r="P71" t="str">
            <v>MISCELLANEOUS</v>
          </cell>
          <cell r="Q71" t="str">
            <v>LARGECAP</v>
          </cell>
          <cell r="R71">
            <v>48517.74</v>
          </cell>
          <cell r="S71" t="str">
            <v>MISCELLANEOUS-6 of 9</v>
          </cell>
          <cell r="T71" t="str">
            <v>NiftyRank-89</v>
          </cell>
          <cell r="U71">
            <v>420</v>
          </cell>
          <cell r="V71">
            <v>410</v>
          </cell>
          <cell r="W71">
            <v>400</v>
          </cell>
          <cell r="X71">
            <v>390</v>
          </cell>
          <cell r="Y71">
            <v>380</v>
          </cell>
          <cell r="Z71">
            <v>430</v>
          </cell>
          <cell r="AA71">
            <v>440</v>
          </cell>
          <cell r="AB71">
            <v>450</v>
          </cell>
          <cell r="AC71">
            <v>460</v>
          </cell>
          <cell r="AE71" t="str">
            <v>SOR14</v>
          </cell>
          <cell r="AF71" t="str">
            <v>SPR31</v>
          </cell>
        </row>
        <row r="72">
          <cell r="A72">
            <v>70</v>
          </cell>
          <cell r="B72" t="str">
            <v>ZYDUSLIFE</v>
          </cell>
          <cell r="C72" t="str">
            <v>Zydus Lifesciences Ltd.</v>
          </cell>
          <cell r="D72" t="str">
            <v>#fc5a5a35</v>
          </cell>
          <cell r="E72">
            <v>591.5</v>
          </cell>
          <cell r="F72">
            <v>-0.1603511</v>
          </cell>
          <cell r="G72">
            <v>-0.95</v>
          </cell>
          <cell r="H72">
            <v>8344800</v>
          </cell>
          <cell r="I72">
            <v>8.6355799999999996E-2</v>
          </cell>
          <cell r="J72">
            <v>7200</v>
          </cell>
          <cell r="K72" t="str">
            <v>Short Build Up</v>
          </cell>
          <cell r="AE72" t="str">
            <v>SOR38</v>
          </cell>
          <cell r="AF72" t="str">
            <v>SPR32</v>
          </cell>
        </row>
        <row r="73">
          <cell r="A73">
            <v>71</v>
          </cell>
          <cell r="B73" t="str">
            <v>BPCL</v>
          </cell>
          <cell r="C73" t="str">
            <v>Bharat Petroleum Corporation Ltd.</v>
          </cell>
          <cell r="D73" t="str">
            <v>#fc5a5a35</v>
          </cell>
          <cell r="E73">
            <v>347.45</v>
          </cell>
          <cell r="F73">
            <v>-0.15804599999999999</v>
          </cell>
          <cell r="G73">
            <v>-0.55000000000000004</v>
          </cell>
          <cell r="H73">
            <v>27050400</v>
          </cell>
          <cell r="I73">
            <v>0.38073610000000002</v>
          </cell>
          <cell r="J73">
            <v>102600</v>
          </cell>
          <cell r="K73" t="str">
            <v>Short Build Up</v>
          </cell>
          <cell r="L73">
            <v>1800</v>
          </cell>
          <cell r="M73">
            <v>5</v>
          </cell>
          <cell r="N73">
            <v>54000</v>
          </cell>
          <cell r="O73" t="str">
            <v>INDUSTRIALS</v>
          </cell>
          <cell r="P73" t="str">
            <v>REFINERIES</v>
          </cell>
          <cell r="Q73" t="str">
            <v>LARGECAP</v>
          </cell>
          <cell r="R73">
            <v>86433.88</v>
          </cell>
          <cell r="S73" t="str">
            <v>INDUSTRIALS-9 of 36</v>
          </cell>
          <cell r="T73" t="str">
            <v>NiftyRank-50</v>
          </cell>
          <cell r="U73">
            <v>345</v>
          </cell>
          <cell r="V73">
            <v>340</v>
          </cell>
          <cell r="W73">
            <v>335</v>
          </cell>
          <cell r="X73">
            <v>330</v>
          </cell>
          <cell r="Y73">
            <v>325</v>
          </cell>
          <cell r="Z73">
            <v>350</v>
          </cell>
          <cell r="AA73">
            <v>355</v>
          </cell>
          <cell r="AB73">
            <v>360</v>
          </cell>
          <cell r="AC73">
            <v>365</v>
          </cell>
          <cell r="AE73" t="str">
            <v>SOR30</v>
          </cell>
          <cell r="AF73" t="str">
            <v>SPR33</v>
          </cell>
        </row>
        <row r="74">
          <cell r="A74">
            <v>72</v>
          </cell>
          <cell r="B74" t="str">
            <v>PETRONET</v>
          </cell>
          <cell r="C74" t="str">
            <v>Petronet LNG Ltd.</v>
          </cell>
          <cell r="D74" t="str">
            <v>#fc5a5a34</v>
          </cell>
          <cell r="E74">
            <v>231.2</v>
          </cell>
          <cell r="F74">
            <v>-0.1295896</v>
          </cell>
          <cell r="G74">
            <v>-0.3</v>
          </cell>
          <cell r="H74">
            <v>25449000</v>
          </cell>
          <cell r="I74">
            <v>1.4834309999999999</v>
          </cell>
          <cell r="J74">
            <v>372000</v>
          </cell>
          <cell r="K74" t="str">
            <v>Short Build Up</v>
          </cell>
          <cell r="L74">
            <v>3000</v>
          </cell>
          <cell r="M74">
            <v>2.5</v>
          </cell>
          <cell r="N74">
            <v>90000</v>
          </cell>
          <cell r="O74" t="str">
            <v>INDUSTRIALS</v>
          </cell>
          <cell r="P74" t="str">
            <v>MISCELLANEOUS</v>
          </cell>
          <cell r="Q74" t="str">
            <v>LARGECAP</v>
          </cell>
          <cell r="R74">
            <v>33922.5</v>
          </cell>
          <cell r="S74" t="str">
            <v>INDUSTRIALS-24 of 36</v>
          </cell>
          <cell r="T74" t="str">
            <v>NiftyRank-129</v>
          </cell>
          <cell r="U74">
            <v>230</v>
          </cell>
          <cell r="V74">
            <v>227.5</v>
          </cell>
          <cell r="W74">
            <v>225</v>
          </cell>
          <cell r="X74">
            <v>222.5</v>
          </cell>
          <cell r="Y74">
            <v>220</v>
          </cell>
          <cell r="Z74">
            <v>232.5</v>
          </cell>
          <cell r="AA74">
            <v>235</v>
          </cell>
          <cell r="AB74">
            <v>237.5</v>
          </cell>
          <cell r="AC74">
            <v>240</v>
          </cell>
          <cell r="AE74" t="str">
            <v>SOR16</v>
          </cell>
          <cell r="AF74" t="str">
            <v>SPR34</v>
          </cell>
        </row>
        <row r="75">
          <cell r="A75">
            <v>73</v>
          </cell>
          <cell r="B75" t="str">
            <v>IRCTC</v>
          </cell>
          <cell r="C75" t="str">
            <v>Indian Railway Catering &amp; Tourism Corporation Ltd.</v>
          </cell>
          <cell r="D75" t="str">
            <v>#fc5a5a34</v>
          </cell>
          <cell r="E75">
            <v>705.3</v>
          </cell>
          <cell r="F75">
            <v>-0.11329839999999999</v>
          </cell>
          <cell r="G75">
            <v>-0.8</v>
          </cell>
          <cell r="H75">
            <v>12540500</v>
          </cell>
          <cell r="I75">
            <v>0.34306520000000001</v>
          </cell>
          <cell r="J75">
            <v>42875</v>
          </cell>
          <cell r="K75" t="str">
            <v>Short Build Up</v>
          </cell>
          <cell r="L75">
            <v>875</v>
          </cell>
          <cell r="M75">
            <v>20</v>
          </cell>
          <cell r="N75">
            <v>26250</v>
          </cell>
          <cell r="O75" t="str">
            <v>MISCELLANEOUS</v>
          </cell>
          <cell r="P75" t="str">
            <v>TRAVEL AGENCIES</v>
          </cell>
          <cell r="Q75" t="str">
            <v>LARGECAP</v>
          </cell>
          <cell r="R75">
            <v>72216</v>
          </cell>
          <cell r="S75" t="str">
            <v>MISCELLANEOUS-5 of 9</v>
          </cell>
          <cell r="T75" t="str">
            <v>NiftyRank-66</v>
          </cell>
          <cell r="U75">
            <v>700</v>
          </cell>
          <cell r="V75">
            <v>680</v>
          </cell>
          <cell r="W75">
            <v>660</v>
          </cell>
          <cell r="X75">
            <v>640</v>
          </cell>
          <cell r="Y75">
            <v>620</v>
          </cell>
          <cell r="Z75">
            <v>720</v>
          </cell>
          <cell r="AA75">
            <v>740</v>
          </cell>
          <cell r="AB75">
            <v>760</v>
          </cell>
          <cell r="AC75">
            <v>780</v>
          </cell>
          <cell r="AE75" t="str">
            <v>SOR31</v>
          </cell>
          <cell r="AF75" t="str">
            <v>SPR35</v>
          </cell>
        </row>
        <row r="76">
          <cell r="A76">
            <v>74</v>
          </cell>
          <cell r="B76" t="str">
            <v>INDIAMART</v>
          </cell>
          <cell r="C76" t="str">
            <v>IndiaMART InterMESH Ltd.</v>
          </cell>
          <cell r="D76" t="str">
            <v>#fc5a5a33</v>
          </cell>
          <cell r="E76">
            <v>2829.7</v>
          </cell>
          <cell r="F76">
            <v>-8.2978800000000005E-2</v>
          </cell>
          <cell r="G76">
            <v>-2.35</v>
          </cell>
          <cell r="H76">
            <v>687900</v>
          </cell>
          <cell r="I76">
            <v>0.79120880000000005</v>
          </cell>
          <cell r="J76">
            <v>5400</v>
          </cell>
          <cell r="K76" t="str">
            <v>Short Build Up</v>
          </cell>
          <cell r="L76">
            <v>75</v>
          </cell>
          <cell r="M76">
            <v>100</v>
          </cell>
          <cell r="N76">
            <v>3000</v>
          </cell>
          <cell r="O76" t="str">
            <v>I.T</v>
          </cell>
          <cell r="P76" t="str">
            <v>MISCELLANEOUS</v>
          </cell>
          <cell r="Q76" t="str">
            <v>LARGECAP</v>
          </cell>
          <cell r="R76">
            <v>20691.91</v>
          </cell>
          <cell r="S76" t="str">
            <v>I.T-14 of 16</v>
          </cell>
          <cell r="T76" t="str">
            <v>NiftyRank-165</v>
          </cell>
          <cell r="U76">
            <v>2800</v>
          </cell>
          <cell r="V76">
            <v>2700</v>
          </cell>
          <cell r="W76">
            <v>2600</v>
          </cell>
          <cell r="X76">
            <v>2500</v>
          </cell>
          <cell r="Y76">
            <v>2400</v>
          </cell>
          <cell r="Z76">
            <v>2900</v>
          </cell>
          <cell r="AA76">
            <v>3000</v>
          </cell>
          <cell r="AB76">
            <v>3100</v>
          </cell>
          <cell r="AC76">
            <v>3200</v>
          </cell>
          <cell r="AE76" t="str">
            <v>SOR24</v>
          </cell>
          <cell r="AF76" t="str">
            <v>SPR36</v>
          </cell>
        </row>
        <row r="77">
          <cell r="A77">
            <v>75</v>
          </cell>
          <cell r="B77" t="str">
            <v>BAJAJFINSV</v>
          </cell>
          <cell r="C77" t="str">
            <v>Bajaj Finserv Ltd.</v>
          </cell>
          <cell r="D77" t="str">
            <v>#fc5a5a32</v>
          </cell>
          <cell r="E77">
            <v>1646.4</v>
          </cell>
          <cell r="F77">
            <v>-4.8567300000000001E-2</v>
          </cell>
          <cell r="G77">
            <v>-0.8</v>
          </cell>
          <cell r="H77">
            <v>9489500</v>
          </cell>
          <cell r="I77">
            <v>0.33835579999999998</v>
          </cell>
          <cell r="J77">
            <v>32000</v>
          </cell>
          <cell r="K77" t="str">
            <v>Short Build Up</v>
          </cell>
          <cell r="L77">
            <v>50</v>
          </cell>
          <cell r="M77">
            <v>250</v>
          </cell>
          <cell r="N77">
            <v>1500</v>
          </cell>
          <cell r="O77" t="str">
            <v>FINANCE</v>
          </cell>
          <cell r="P77" t="str">
            <v>FINANCE &amp; INVEST</v>
          </cell>
          <cell r="Q77" t="str">
            <v>LARGECAP</v>
          </cell>
          <cell r="R77">
            <v>289784.51</v>
          </cell>
          <cell r="S77" t="str">
            <v>FINANCE-3 of 20</v>
          </cell>
          <cell r="T77" t="str">
            <v>NiftyRank-15</v>
          </cell>
          <cell r="U77">
            <v>1500</v>
          </cell>
          <cell r="V77">
            <v>1250</v>
          </cell>
          <cell r="W77">
            <v>1000</v>
          </cell>
          <cell r="X77">
            <v>750</v>
          </cell>
          <cell r="Y77">
            <v>500</v>
          </cell>
          <cell r="Z77">
            <v>1750</v>
          </cell>
          <cell r="AA77">
            <v>2000</v>
          </cell>
          <cell r="AB77">
            <v>2250</v>
          </cell>
          <cell r="AC77">
            <v>2500</v>
          </cell>
          <cell r="AD77">
            <v>1</v>
          </cell>
          <cell r="AE77" t="str">
            <v>SOR33</v>
          </cell>
          <cell r="AF77" t="str">
            <v>SPR37</v>
          </cell>
        </row>
        <row r="78">
          <cell r="A78">
            <v>76</v>
          </cell>
          <cell r="B78" t="str">
            <v>WIPRO</v>
          </cell>
          <cell r="C78" t="str">
            <v>Wipro Ltd.</v>
          </cell>
          <cell r="D78" t="str">
            <v>#fc5a5a32</v>
          </cell>
          <cell r="E78">
            <v>411.65</v>
          </cell>
          <cell r="F78">
            <v>-2.4286599999999998E-2</v>
          </cell>
          <cell r="G78">
            <v>-0.1</v>
          </cell>
          <cell r="H78">
            <v>46387500</v>
          </cell>
          <cell r="I78">
            <v>0.32766679999999998</v>
          </cell>
          <cell r="J78">
            <v>151500</v>
          </cell>
          <cell r="K78" t="str">
            <v>Short Build Up</v>
          </cell>
          <cell r="L78">
            <v>800</v>
          </cell>
          <cell r="M78">
            <v>5</v>
          </cell>
          <cell r="N78">
            <v>32000</v>
          </cell>
          <cell r="O78" t="str">
            <v>I.T</v>
          </cell>
          <cell r="P78" t="str">
            <v>COMPUTER-SW-LARG</v>
          </cell>
          <cell r="Q78" t="str">
            <v>LARGECAP</v>
          </cell>
          <cell r="R78">
            <v>350662.81</v>
          </cell>
          <cell r="S78" t="str">
            <v>I.T-4 of 16</v>
          </cell>
          <cell r="T78" t="str">
            <v>NiftyRank-13</v>
          </cell>
          <cell r="U78">
            <v>410</v>
          </cell>
          <cell r="V78">
            <v>405</v>
          </cell>
          <cell r="W78">
            <v>400</v>
          </cell>
          <cell r="X78">
            <v>395</v>
          </cell>
          <cell r="Y78">
            <v>390</v>
          </cell>
          <cell r="Z78">
            <v>415</v>
          </cell>
          <cell r="AA78">
            <v>420</v>
          </cell>
          <cell r="AB78">
            <v>425</v>
          </cell>
          <cell r="AC78">
            <v>430</v>
          </cell>
          <cell r="AD78">
            <v>1</v>
          </cell>
          <cell r="AE78" t="str">
            <v>SOR34</v>
          </cell>
          <cell r="AF78" t="str">
            <v>SPR38</v>
          </cell>
        </row>
        <row r="79">
          <cell r="A79">
            <v>77</v>
          </cell>
          <cell r="B79" t="str">
            <v>NIFTY</v>
          </cell>
          <cell r="C79" t="str">
            <v>Nifty 50</v>
          </cell>
          <cell r="D79" t="str">
            <v>#fc5a5a32</v>
          </cell>
          <cell r="E79">
            <v>19740.400000000001</v>
          </cell>
          <cell r="F79">
            <v>-8.3578000000000003E-3</v>
          </cell>
          <cell r="G79">
            <v>-1.65</v>
          </cell>
          <cell r="H79">
            <v>9334750</v>
          </cell>
          <cell r="I79">
            <v>1.9286500000000002E-2</v>
          </cell>
          <cell r="J79">
            <v>1800</v>
          </cell>
          <cell r="K79" t="str">
            <v>Short Build Up</v>
          </cell>
          <cell r="L79">
            <v>50</v>
          </cell>
          <cell r="M79">
            <v>100</v>
          </cell>
          <cell r="N79">
            <v>1800</v>
          </cell>
          <cell r="O79" t="str">
            <v>Index</v>
          </cell>
          <cell r="U79">
            <v>19700</v>
          </cell>
          <cell r="V79">
            <v>19600</v>
          </cell>
          <cell r="W79">
            <v>19500</v>
          </cell>
          <cell r="X79">
            <v>19400</v>
          </cell>
          <cell r="Y79">
            <v>19300</v>
          </cell>
          <cell r="Z79">
            <v>19800</v>
          </cell>
          <cell r="AA79">
            <v>19900</v>
          </cell>
          <cell r="AB79">
            <v>20000</v>
          </cell>
          <cell r="AC79">
            <v>20100</v>
          </cell>
          <cell r="AD79">
            <v>14</v>
          </cell>
          <cell r="AE79" t="str">
            <v>SOR39</v>
          </cell>
          <cell r="AF79" t="str">
            <v>SPR39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B1" t="str">
            <v>STOCKNAME</v>
          </cell>
          <cell r="C1" t="str">
            <v>DATE</v>
          </cell>
          <cell r="D1" t="str">
            <v>RESULT</v>
          </cell>
          <cell r="E1" t="str">
            <v>CumBUChange</v>
          </cell>
          <cell r="F1" t="str">
            <v>CumBUChange%</v>
          </cell>
        </row>
        <row r="2">
          <cell r="A2">
            <v>0</v>
          </cell>
          <cell r="B2" t="str">
            <v>LTIM</v>
          </cell>
          <cell r="C2" t="str">
            <v>2023-10-16_13:51:28</v>
          </cell>
          <cell r="D2" t="str">
            <v>BEARISH</v>
          </cell>
          <cell r="E2">
            <v>-10074150</v>
          </cell>
          <cell r="F2">
            <v>47.372095894551762</v>
          </cell>
        </row>
        <row r="3">
          <cell r="A3">
            <v>1</v>
          </cell>
          <cell r="B3" t="str">
            <v>TATACONSUM</v>
          </cell>
          <cell r="C3" t="str">
            <v>2023-10-16_13:51:34</v>
          </cell>
          <cell r="D3" t="str">
            <v>BULLISH</v>
          </cell>
          <cell r="E3">
            <v>19966500</v>
          </cell>
          <cell r="F3">
            <v>38.306978214395627</v>
          </cell>
        </row>
        <row r="4">
          <cell r="A4">
            <v>2</v>
          </cell>
          <cell r="B4" t="str">
            <v>NMDC</v>
          </cell>
          <cell r="C4" t="str">
            <v>2023-10-16_13:51:41</v>
          </cell>
          <cell r="D4" t="str">
            <v>BEARISH</v>
          </cell>
          <cell r="E4">
            <v>-454144500</v>
          </cell>
          <cell r="F4">
            <v>47.809695298652343</v>
          </cell>
        </row>
        <row r="5">
          <cell r="A5">
            <v>3</v>
          </cell>
          <cell r="B5" t="str">
            <v>COALINDIA</v>
          </cell>
          <cell r="C5" t="str">
            <v>2023-10-16_13:51:47</v>
          </cell>
          <cell r="D5" t="str">
            <v>BULLISH</v>
          </cell>
          <cell r="E5">
            <v>614535600</v>
          </cell>
          <cell r="F5">
            <v>43.502027144867398</v>
          </cell>
        </row>
        <row r="6">
          <cell r="A6">
            <v>4</v>
          </cell>
          <cell r="B6" t="str">
            <v>GAIL</v>
          </cell>
          <cell r="C6" t="str">
            <v>2023-10-16_13:51:53</v>
          </cell>
          <cell r="D6" t="str">
            <v>BULLISH</v>
          </cell>
          <cell r="E6">
            <v>161909250</v>
          </cell>
          <cell r="F6">
            <v>42.596945108495767</v>
          </cell>
        </row>
        <row r="7">
          <cell r="A7">
            <v>5</v>
          </cell>
          <cell r="B7" t="str">
            <v>PVRINOX</v>
          </cell>
          <cell r="C7" t="str">
            <v>2023-10-16_13:51:59</v>
          </cell>
          <cell r="D7" t="str">
            <v>BEARISH</v>
          </cell>
          <cell r="E7">
            <v>-21213654</v>
          </cell>
          <cell r="F7">
            <v>47.374456698710233</v>
          </cell>
        </row>
        <row r="8">
          <cell r="A8">
            <v>6</v>
          </cell>
          <cell r="B8" t="str">
            <v>POLYCAB</v>
          </cell>
          <cell r="C8" t="str">
            <v>2023-10-16_13:52:05</v>
          </cell>
          <cell r="D8" t="str">
            <v>BULLISH</v>
          </cell>
          <cell r="E8">
            <v>11349900</v>
          </cell>
          <cell r="F8">
            <v>58.568220746757369</v>
          </cell>
        </row>
        <row r="9">
          <cell r="A9">
            <v>7</v>
          </cell>
          <cell r="B9" t="str">
            <v>GNFC</v>
          </cell>
          <cell r="C9" t="str">
            <v>2023-10-16_13:52:11</v>
          </cell>
          <cell r="D9" t="str">
            <v>BULLISH</v>
          </cell>
          <cell r="E9">
            <v>12304500</v>
          </cell>
          <cell r="F9">
            <v>53.337483910683297</v>
          </cell>
        </row>
        <row r="10">
          <cell r="A10">
            <v>8</v>
          </cell>
          <cell r="B10" t="str">
            <v>MCX</v>
          </cell>
          <cell r="C10" t="str">
            <v>2023-10-16_13:52:17</v>
          </cell>
          <cell r="D10" t="str">
            <v>BULLISH</v>
          </cell>
          <cell r="E10">
            <v>22453600</v>
          </cell>
          <cell r="F10">
            <v>52.805223710826773</v>
          </cell>
        </row>
        <row r="11">
          <cell r="A11">
            <v>9</v>
          </cell>
          <cell r="B11" t="str">
            <v>CANFINHOME</v>
          </cell>
          <cell r="C11" t="str">
            <v>2023-10-16_13:52:22</v>
          </cell>
          <cell r="D11" t="str">
            <v>BEARISH</v>
          </cell>
          <cell r="E11">
            <v>-7738575</v>
          </cell>
          <cell r="F11">
            <v>48.376841785474028</v>
          </cell>
        </row>
        <row r="12">
          <cell r="A12">
            <v>10</v>
          </cell>
          <cell r="B12" t="str">
            <v>AUBANK</v>
          </cell>
          <cell r="C12" t="str">
            <v>2023-10-16_13:52:28</v>
          </cell>
          <cell r="D12" t="str">
            <v>BEARISH</v>
          </cell>
          <cell r="E12">
            <v>-71341000</v>
          </cell>
          <cell r="F12">
            <v>43.203462014955853</v>
          </cell>
        </row>
        <row r="13">
          <cell r="A13">
            <v>11</v>
          </cell>
          <cell r="B13" t="str">
            <v>LAURUSLABS</v>
          </cell>
          <cell r="C13" t="str">
            <v>2023-10-16_13:52:34</v>
          </cell>
          <cell r="D13" t="str">
            <v>BULLISH</v>
          </cell>
          <cell r="E13">
            <v>11849000</v>
          </cell>
          <cell r="F13">
            <v>64.062305664958984</v>
          </cell>
        </row>
        <row r="14">
          <cell r="A14">
            <v>12</v>
          </cell>
          <cell r="B14" t="str">
            <v>TATAMOTORS</v>
          </cell>
          <cell r="C14" t="str">
            <v>2023-10-16_13:52:40</v>
          </cell>
          <cell r="D14" t="str">
            <v>BULLISH</v>
          </cell>
          <cell r="E14">
            <v>72456975</v>
          </cell>
          <cell r="F14">
            <v>43.202651557653518</v>
          </cell>
        </row>
        <row r="15">
          <cell r="A15">
            <v>13</v>
          </cell>
          <cell r="B15" t="str">
            <v>ICICIGI</v>
          </cell>
          <cell r="C15" t="str">
            <v>2023-10-16_13:52:46</v>
          </cell>
          <cell r="D15" t="str">
            <v>BEARISH</v>
          </cell>
          <cell r="E15">
            <v>-2731500</v>
          </cell>
          <cell r="F15">
            <v>52.371059597336973</v>
          </cell>
        </row>
        <row r="16">
          <cell r="A16">
            <v>14</v>
          </cell>
          <cell r="B16" t="str">
            <v>TECHM</v>
          </cell>
          <cell r="C16" t="str">
            <v>2023-10-16_13:52:52</v>
          </cell>
          <cell r="D16" t="str">
            <v>BEARISH</v>
          </cell>
          <cell r="E16">
            <v>-17737200</v>
          </cell>
          <cell r="F16">
            <v>61.346848307444937</v>
          </cell>
        </row>
        <row r="17">
          <cell r="A17">
            <v>15</v>
          </cell>
          <cell r="B17" t="str">
            <v>UBL</v>
          </cell>
          <cell r="C17" t="str">
            <v>2023-10-16_13:53:00</v>
          </cell>
          <cell r="D17" t="str">
            <v>BEARISH</v>
          </cell>
          <cell r="E17">
            <v>-2328400</v>
          </cell>
          <cell r="F17">
            <v>42.182060530029787</v>
          </cell>
        </row>
        <row r="18">
          <cell r="A18">
            <v>16</v>
          </cell>
          <cell r="B18" t="str">
            <v>ULTRACEMCO</v>
          </cell>
          <cell r="C18" t="str">
            <v>2023-10-16_13:53:06</v>
          </cell>
          <cell r="D18" t="str">
            <v>BEARISH</v>
          </cell>
          <cell r="E18">
            <v>-3372500</v>
          </cell>
          <cell r="F18">
            <v>56.922871946706152</v>
          </cell>
        </row>
        <row r="19">
          <cell r="A19">
            <v>17</v>
          </cell>
          <cell r="B19" t="str">
            <v>PFC</v>
          </cell>
          <cell r="C19" t="str">
            <v>2023-10-16_13:53:12</v>
          </cell>
          <cell r="D19" t="str">
            <v>BULLISH</v>
          </cell>
          <cell r="E19">
            <v>350667350</v>
          </cell>
          <cell r="F19">
            <v>43.646135223344139</v>
          </cell>
        </row>
        <row r="20">
          <cell r="A20">
            <v>18</v>
          </cell>
          <cell r="B20" t="str">
            <v>RECLTD</v>
          </cell>
          <cell r="C20" t="str">
            <v>2023-10-16_13:53:17</v>
          </cell>
          <cell r="D20" t="str">
            <v>BULLISH</v>
          </cell>
          <cell r="E20">
            <v>374896000</v>
          </cell>
          <cell r="F20">
            <v>47.31606445850209</v>
          </cell>
        </row>
        <row r="21">
          <cell r="A21">
            <v>19</v>
          </cell>
          <cell r="B21" t="str">
            <v>ASIANPAINT</v>
          </cell>
          <cell r="C21" t="str">
            <v>2023-10-16_13:53:23</v>
          </cell>
          <cell r="D21" t="str">
            <v>BULLISH</v>
          </cell>
          <cell r="E21">
            <v>26171200</v>
          </cell>
          <cell r="F21">
            <v>42.558552898089438</v>
          </cell>
        </row>
        <row r="22">
          <cell r="A22">
            <v>20</v>
          </cell>
          <cell r="B22" t="str">
            <v>LTTS</v>
          </cell>
          <cell r="C22" t="str">
            <v>2023-10-16_13:53:29</v>
          </cell>
          <cell r="D22" t="str">
            <v>BULLISH</v>
          </cell>
          <cell r="E22">
            <v>711400</v>
          </cell>
          <cell r="F22">
            <v>42.249839237285769</v>
          </cell>
        </row>
        <row r="23">
          <cell r="A23">
            <v>21</v>
          </cell>
          <cell r="B23" t="str">
            <v>MPHASIS</v>
          </cell>
          <cell r="C23" t="str">
            <v>2023-10-16_13:53:35</v>
          </cell>
          <cell r="D23" t="str">
            <v>BEARISH</v>
          </cell>
          <cell r="E23">
            <v>-5197225</v>
          </cell>
          <cell r="F23">
            <v>47.0219157328318</v>
          </cell>
        </row>
        <row r="24">
          <cell r="A24">
            <v>22</v>
          </cell>
          <cell r="B24" t="str">
            <v>METROPOLIS</v>
          </cell>
          <cell r="C24" t="str">
            <v>2023-10-16_13:53:41</v>
          </cell>
          <cell r="D24" t="str">
            <v>BULLISH</v>
          </cell>
          <cell r="E24">
            <v>9037600</v>
          </cell>
          <cell r="F24">
            <v>51.99144695783842</v>
          </cell>
        </row>
        <row r="25">
          <cell r="A25">
            <v>23</v>
          </cell>
          <cell r="B25" t="str">
            <v>NESTLEIND</v>
          </cell>
          <cell r="C25" t="str">
            <v>2023-10-16_13:53:47</v>
          </cell>
          <cell r="D25" t="str">
            <v>BULLISH</v>
          </cell>
          <cell r="E25">
            <v>617680</v>
          </cell>
          <cell r="F25">
            <v>38.059990184474152</v>
          </cell>
        </row>
        <row r="26">
          <cell r="A26">
            <v>24</v>
          </cell>
          <cell r="B26" t="str">
            <v>HDFCBANK</v>
          </cell>
          <cell r="C26" t="str">
            <v>2023-10-16_13:53:53</v>
          </cell>
          <cell r="D26" t="str">
            <v>BULLISH</v>
          </cell>
          <cell r="E26">
            <v>449009000</v>
          </cell>
          <cell r="F26">
            <v>43.111742355494812</v>
          </cell>
        </row>
        <row r="27">
          <cell r="A27">
            <v>25</v>
          </cell>
          <cell r="B27" t="str">
            <v>FEDERALBNK</v>
          </cell>
          <cell r="C27" t="str">
            <v>2023-10-16_13:53:59</v>
          </cell>
          <cell r="D27" t="str">
            <v>BULLISH</v>
          </cell>
          <cell r="E27">
            <v>456075000</v>
          </cell>
          <cell r="F27">
            <v>67.495685312104072</v>
          </cell>
        </row>
        <row r="28">
          <cell r="A28">
            <v>26</v>
          </cell>
          <cell r="B28" t="str">
            <v>NAUKRI</v>
          </cell>
          <cell r="C28" t="str">
            <v>2023-10-16_21:13:26</v>
          </cell>
          <cell r="D28" t="str">
            <v>BEARISH</v>
          </cell>
          <cell r="E28">
            <v>-4756500</v>
          </cell>
          <cell r="F28">
            <v>42.995089867271552</v>
          </cell>
        </row>
        <row r="29">
          <cell r="A29">
            <v>27</v>
          </cell>
          <cell r="B29" t="str">
            <v>COFORGE</v>
          </cell>
          <cell r="C29" t="str">
            <v>2023-10-16_21:13:32</v>
          </cell>
          <cell r="D29" t="str">
            <v>BEARISH</v>
          </cell>
          <cell r="E29">
            <v>-5880750</v>
          </cell>
          <cell r="F29">
            <v>48.093857547160503</v>
          </cell>
        </row>
        <row r="30">
          <cell r="A30">
            <v>28</v>
          </cell>
          <cell r="B30" t="str">
            <v>NAVINFLUOR</v>
          </cell>
          <cell r="C30" t="str">
            <v>2023-10-16_21:13:38</v>
          </cell>
          <cell r="D30" t="str">
            <v>BEARISH</v>
          </cell>
          <cell r="E30">
            <v>-4434000</v>
          </cell>
          <cell r="F30">
            <v>53.560067960511049</v>
          </cell>
        </row>
        <row r="31">
          <cell r="A31">
            <v>29</v>
          </cell>
          <cell r="B31" t="str">
            <v>VOLTAS</v>
          </cell>
          <cell r="C31" t="str">
            <v>2023-10-16_21:13:44</v>
          </cell>
          <cell r="D31" t="str">
            <v>BULLISH</v>
          </cell>
          <cell r="E31">
            <v>6419400</v>
          </cell>
          <cell r="F31">
            <v>52.299741793791178</v>
          </cell>
        </row>
        <row r="32">
          <cell r="A32">
            <v>30</v>
          </cell>
          <cell r="B32" t="str">
            <v>ICICIPRULI</v>
          </cell>
          <cell r="C32" t="str">
            <v>2023-10-16_21:13:51</v>
          </cell>
          <cell r="D32" t="str">
            <v>BEARISH</v>
          </cell>
          <cell r="E32">
            <v>-19587000</v>
          </cell>
          <cell r="F32">
            <v>52.064683800173263</v>
          </cell>
        </row>
        <row r="33">
          <cell r="A33">
            <v>31</v>
          </cell>
          <cell r="B33" t="str">
            <v>RBLBANK</v>
          </cell>
          <cell r="C33" t="str">
            <v>2023-10-16_21:13:57</v>
          </cell>
          <cell r="D33" t="str">
            <v>BEARISH</v>
          </cell>
          <cell r="E33">
            <v>-129400000</v>
          </cell>
          <cell r="F33">
            <v>47.511623205983419</v>
          </cell>
        </row>
        <row r="34">
          <cell r="A34">
            <v>32</v>
          </cell>
          <cell r="B34" t="str">
            <v>BERGEPAINT</v>
          </cell>
          <cell r="C34" t="str">
            <v>2023-10-16_21:14:03</v>
          </cell>
          <cell r="D34" t="str">
            <v>BEARISH</v>
          </cell>
          <cell r="E34">
            <v>-14484800</v>
          </cell>
          <cell r="F34">
            <v>52.920113679313097</v>
          </cell>
        </row>
        <row r="35">
          <cell r="A35">
            <v>33</v>
          </cell>
          <cell r="B35" t="str">
            <v>COLPAL</v>
          </cell>
          <cell r="C35" t="str">
            <v>2023-10-16_21:14:09</v>
          </cell>
          <cell r="D35" t="str">
            <v>BULLISH</v>
          </cell>
          <cell r="E35">
            <v>9329950</v>
          </cell>
          <cell r="F35">
            <v>41.574504700920123</v>
          </cell>
        </row>
        <row r="36">
          <cell r="A36">
            <v>34</v>
          </cell>
          <cell r="B36" t="str">
            <v>CONCOR</v>
          </cell>
          <cell r="C36" t="str">
            <v>2023-10-16_21:14:15</v>
          </cell>
          <cell r="D36" t="str">
            <v>BEARISH</v>
          </cell>
          <cell r="E36">
            <v>-11223000</v>
          </cell>
          <cell r="F36">
            <v>46.662934862364501</v>
          </cell>
        </row>
        <row r="37">
          <cell r="A37">
            <v>35</v>
          </cell>
          <cell r="B37" t="str">
            <v>GUJGASLTD</v>
          </cell>
          <cell r="C37" t="str">
            <v>2023-10-16_21:14:23</v>
          </cell>
          <cell r="D37" t="str">
            <v>BEARISH</v>
          </cell>
          <cell r="E37">
            <v>-34051250</v>
          </cell>
          <cell r="F37">
            <v>62.495614609242047</v>
          </cell>
        </row>
        <row r="38">
          <cell r="A38">
            <v>36</v>
          </cell>
          <cell r="B38" t="str">
            <v>HAVELLS</v>
          </cell>
          <cell r="C38" t="str">
            <v>2023-10-16_21:14:29</v>
          </cell>
          <cell r="D38" t="str">
            <v>BEARISH</v>
          </cell>
          <cell r="E38">
            <v>-11126500</v>
          </cell>
          <cell r="F38">
            <v>56.988699441599977</v>
          </cell>
        </row>
        <row r="39">
          <cell r="A39">
            <v>37</v>
          </cell>
          <cell r="B39" t="str">
            <v>IGL</v>
          </cell>
          <cell r="C39" t="str">
            <v>2023-10-16_21:14:35</v>
          </cell>
          <cell r="D39" t="str">
            <v>BEARISH</v>
          </cell>
          <cell r="E39">
            <v>-29007000</v>
          </cell>
          <cell r="F39">
            <v>57.257991439551823</v>
          </cell>
        </row>
        <row r="40">
          <cell r="A40">
            <v>38</v>
          </cell>
          <cell r="B40" t="str">
            <v>INDIAMART</v>
          </cell>
          <cell r="C40" t="str">
            <v>2023-10-16_21:14:41</v>
          </cell>
          <cell r="D40" t="str">
            <v>BEARISH</v>
          </cell>
          <cell r="E40">
            <v>-3256800</v>
          </cell>
          <cell r="F40">
            <v>44.251597712748072</v>
          </cell>
        </row>
        <row r="41">
          <cell r="A41">
            <v>39</v>
          </cell>
          <cell r="B41" t="str">
            <v>WIPRO</v>
          </cell>
          <cell r="C41" t="str">
            <v>2023-10-16_21:14:48</v>
          </cell>
          <cell r="D41" t="str">
            <v>BEARISH</v>
          </cell>
          <cell r="E41">
            <v>-209668500</v>
          </cell>
          <cell r="F41">
            <v>52.18338019419749</v>
          </cell>
        </row>
        <row r="42">
          <cell r="A42">
            <v>40</v>
          </cell>
          <cell r="B42" t="str">
            <v>BAJAJFINSV</v>
          </cell>
          <cell r="C42" t="str">
            <v>2023-10-16_21:14:54</v>
          </cell>
          <cell r="D42" t="str">
            <v>BEARISH</v>
          </cell>
          <cell r="E42">
            <v>-309500</v>
          </cell>
          <cell r="F42">
            <v>47.900544088127077</v>
          </cell>
        </row>
        <row r="43">
          <cell r="A43">
            <v>41</v>
          </cell>
          <cell r="B43" t="str">
            <v>GODREJPROP</v>
          </cell>
          <cell r="C43" t="str">
            <v>2023-10-16_21:15:00</v>
          </cell>
          <cell r="D43" t="str">
            <v>BULLISH</v>
          </cell>
          <cell r="E43">
            <v>5748925</v>
          </cell>
          <cell r="F43">
            <v>53.115214466580113</v>
          </cell>
        </row>
        <row r="44">
          <cell r="A44">
            <v>42</v>
          </cell>
          <cell r="B44" t="str">
            <v>JSWSTEEL</v>
          </cell>
          <cell r="C44" t="str">
            <v>2023-10-16_21:15:20</v>
          </cell>
          <cell r="D44" t="str">
            <v>BEARISH</v>
          </cell>
          <cell r="E44">
            <v>-22337100</v>
          </cell>
          <cell r="F44">
            <v>43.695314444048392</v>
          </cell>
        </row>
        <row r="45">
          <cell r="A45">
            <v>43</v>
          </cell>
          <cell r="B45" t="str">
            <v>LT</v>
          </cell>
          <cell r="C45" t="str">
            <v>2023-10-16_21:15:25</v>
          </cell>
          <cell r="D45" t="str">
            <v>BULLISH</v>
          </cell>
          <cell r="E45">
            <v>54861900</v>
          </cell>
          <cell r="F45">
            <v>57.22210505760593</v>
          </cell>
        </row>
        <row r="46">
          <cell r="A46">
            <v>44</v>
          </cell>
          <cell r="B46" t="str">
            <v>MCDOWELL-N</v>
          </cell>
          <cell r="C46" t="str">
            <v>2023-10-16_21:15:31</v>
          </cell>
          <cell r="D46" t="str">
            <v>BEARISH</v>
          </cell>
          <cell r="E46">
            <v>-11658500</v>
          </cell>
          <cell r="F46">
            <v>42.76740870566077</v>
          </cell>
        </row>
        <row r="47">
          <cell r="A47">
            <v>45</v>
          </cell>
          <cell r="B47" t="str">
            <v>MGL</v>
          </cell>
          <cell r="C47" t="str">
            <v>2023-10-16_21:15:42</v>
          </cell>
          <cell r="D47" t="str">
            <v>BULLISH</v>
          </cell>
          <cell r="E47">
            <v>10076000</v>
          </cell>
          <cell r="F47">
            <v>47.983327393588183</v>
          </cell>
        </row>
        <row r="48">
          <cell r="A48">
            <v>46</v>
          </cell>
          <cell r="B48" t="str">
            <v>TITAN</v>
          </cell>
          <cell r="C48" t="str">
            <v>2023-10-16_21:15:48</v>
          </cell>
          <cell r="D48" t="str">
            <v>BULLISH</v>
          </cell>
          <cell r="E48">
            <v>22529250</v>
          </cell>
          <cell r="F48">
            <v>48.384350547730833</v>
          </cell>
        </row>
        <row r="49">
          <cell r="A49">
            <v>47</v>
          </cell>
          <cell r="B49" t="str">
            <v>HINDALCO</v>
          </cell>
          <cell r="C49" t="str">
            <v>2023-10-16_21:15:55</v>
          </cell>
          <cell r="D49" t="str">
            <v>BEARISH</v>
          </cell>
          <cell r="E49">
            <v>-26030200</v>
          </cell>
          <cell r="F49">
            <v>43.269472386731238</v>
          </cell>
        </row>
        <row r="50">
          <cell r="A50">
            <v>48</v>
          </cell>
          <cell r="B50" t="str">
            <v>LALPATHLAB</v>
          </cell>
          <cell r="C50" t="str">
            <v>2023-10-16_21:16:02</v>
          </cell>
          <cell r="D50" t="str">
            <v>BULLISH</v>
          </cell>
          <cell r="E50">
            <v>6914400</v>
          </cell>
          <cell r="F50">
            <v>33.962542180569677</v>
          </cell>
        </row>
        <row r="51">
          <cell r="A51">
            <v>49</v>
          </cell>
          <cell r="B51" t="str">
            <v>SRF</v>
          </cell>
          <cell r="C51" t="str">
            <v>2023-10-16_21:16:08</v>
          </cell>
          <cell r="D51" t="str">
            <v>BEARISH</v>
          </cell>
          <cell r="E51">
            <v>-18729750</v>
          </cell>
          <cell r="F51">
            <v>52.774503664960037</v>
          </cell>
        </row>
        <row r="52">
          <cell r="A52">
            <v>50</v>
          </cell>
          <cell r="B52" t="str">
            <v>VEDL</v>
          </cell>
          <cell r="C52" t="str">
            <v>2023-10-16_21:16:14</v>
          </cell>
          <cell r="D52" t="str">
            <v>BEARISH</v>
          </cell>
          <cell r="E52">
            <v>-221552000</v>
          </cell>
          <cell r="F52">
            <v>62.810044554599948</v>
          </cell>
        </row>
        <row r="53">
          <cell r="A53">
            <v>51</v>
          </cell>
          <cell r="B53" t="str">
            <v>SYNGENE</v>
          </cell>
          <cell r="C53" t="str">
            <v>2023-10-16_21:38:46</v>
          </cell>
          <cell r="D53" t="str">
            <v>BEARISH</v>
          </cell>
          <cell r="E53">
            <v>-13000000</v>
          </cell>
          <cell r="F53">
            <v>43.476790000000001</v>
          </cell>
        </row>
        <row r="54">
          <cell r="A54">
            <v>52</v>
          </cell>
          <cell r="B54" t="str">
            <v>BAJFINANCE</v>
          </cell>
          <cell r="C54" t="str">
            <v>2023-10-16_21:38:53</v>
          </cell>
          <cell r="D54" t="str">
            <v>BULLISH</v>
          </cell>
          <cell r="E54">
            <v>8032250</v>
          </cell>
          <cell r="F54">
            <v>47.989820000000002</v>
          </cell>
        </row>
        <row r="55">
          <cell r="A55">
            <v>53</v>
          </cell>
          <cell r="B55" t="str">
            <v>BANDHANBNK</v>
          </cell>
          <cell r="C55" t="str">
            <v>2023-10-16_21:38:59</v>
          </cell>
          <cell r="D55" t="str">
            <v>BEARISH</v>
          </cell>
          <cell r="E55">
            <v>-54000000</v>
          </cell>
          <cell r="F55">
            <v>43.364089999999997</v>
          </cell>
        </row>
        <row r="56">
          <cell r="A56">
            <v>54</v>
          </cell>
          <cell r="B56" t="str">
            <v>DRREDDY</v>
          </cell>
          <cell r="C56" t="str">
            <v>2023-10-16_21:39:05</v>
          </cell>
          <cell r="D56" t="str">
            <v>BULLISH</v>
          </cell>
          <cell r="E56">
            <v>5412625</v>
          </cell>
          <cell r="F56">
            <v>48.043349999999997</v>
          </cell>
        </row>
        <row r="57">
          <cell r="A57">
            <v>55</v>
          </cell>
          <cell r="B57" t="str">
            <v>SBIN</v>
          </cell>
          <cell r="C57" t="str">
            <v>2023-10-16_21:39:11</v>
          </cell>
          <cell r="D57" t="str">
            <v>BEARISH</v>
          </cell>
          <cell r="E57">
            <v>-310000000</v>
          </cell>
          <cell r="F57">
            <v>52.384230000000002</v>
          </cell>
        </row>
        <row r="58">
          <cell r="A58">
            <v>56</v>
          </cell>
          <cell r="B58" t="str">
            <v>HINDUNILVR</v>
          </cell>
          <cell r="C58" t="str">
            <v>2023-10-16_21:39:17</v>
          </cell>
          <cell r="D58" t="str">
            <v>BULLISH</v>
          </cell>
          <cell r="E58">
            <v>43083300</v>
          </cell>
          <cell r="F58">
            <v>71.176199999999994</v>
          </cell>
        </row>
        <row r="59">
          <cell r="A59">
            <v>57</v>
          </cell>
          <cell r="B59" t="str">
            <v>INDUSINDBK</v>
          </cell>
          <cell r="C59" t="str">
            <v>2023-10-16_21:39:23</v>
          </cell>
          <cell r="D59" t="str">
            <v>BEARISH</v>
          </cell>
          <cell r="E59">
            <v>-45000000</v>
          </cell>
          <cell r="F59">
            <v>48.557270000000003</v>
          </cell>
        </row>
        <row r="60">
          <cell r="A60">
            <v>58</v>
          </cell>
          <cell r="B60" t="str">
            <v>M&amp;MFIN</v>
          </cell>
          <cell r="C60" t="str">
            <v>2023-10-16_21:39:30</v>
          </cell>
          <cell r="D60" t="str">
            <v>BEARISH</v>
          </cell>
          <cell r="E60">
            <v>-180000000</v>
          </cell>
          <cell r="F60">
            <v>38.691209999999998</v>
          </cell>
        </row>
        <row r="61">
          <cell r="A61">
            <v>59</v>
          </cell>
          <cell r="B61" t="str">
            <v>BANKNIFTY</v>
          </cell>
          <cell r="C61" t="str">
            <v>2023-10-16_21:39:35</v>
          </cell>
          <cell r="D61" t="str">
            <v>BEARISH</v>
          </cell>
          <cell r="E61">
            <v>-12000000</v>
          </cell>
          <cell r="F61">
            <v>43.275739999999999</v>
          </cell>
        </row>
        <row r="62">
          <cell r="A62">
            <v>60</v>
          </cell>
          <cell r="B62" t="str">
            <v>DLF</v>
          </cell>
          <cell r="C62" t="str">
            <v>2023-10-16_21:39:41</v>
          </cell>
          <cell r="D62" t="str">
            <v>BULLISH</v>
          </cell>
          <cell r="E62">
            <v>72131400</v>
          </cell>
          <cell r="F62">
            <v>47.745820000000002</v>
          </cell>
        </row>
        <row r="63">
          <cell r="A63">
            <v>61</v>
          </cell>
          <cell r="B63" t="str">
            <v>MANAPPURAM</v>
          </cell>
          <cell r="C63" t="str">
            <v>2023-10-16_21:39:47</v>
          </cell>
          <cell r="D63" t="str">
            <v>BEARISH</v>
          </cell>
          <cell r="E63">
            <v>-9066000</v>
          </cell>
          <cell r="F63">
            <v>28.15841</v>
          </cell>
        </row>
        <row r="64">
          <cell r="A64">
            <v>62</v>
          </cell>
          <cell r="B64" t="str">
            <v>ICICIBANK</v>
          </cell>
          <cell r="C64" t="str">
            <v>2023-10-16_21:39:53</v>
          </cell>
          <cell r="D64" t="str">
            <v>BEARISH</v>
          </cell>
          <cell r="E64">
            <v>-180000000</v>
          </cell>
          <cell r="F64">
            <v>47.563339999999997</v>
          </cell>
        </row>
        <row r="65">
          <cell r="A65">
            <v>63</v>
          </cell>
          <cell r="B65" t="str">
            <v>KOTAKBANK</v>
          </cell>
          <cell r="C65" t="str">
            <v>2023-10-16_21:39:59</v>
          </cell>
          <cell r="D65" t="str">
            <v>BEARISH</v>
          </cell>
          <cell r="E65">
            <v>-190000000</v>
          </cell>
          <cell r="F65">
            <v>47.450119999999998</v>
          </cell>
        </row>
        <row r="66">
          <cell r="A66">
            <v>64</v>
          </cell>
          <cell r="B66" t="str">
            <v>SUNPHARMA</v>
          </cell>
          <cell r="C66" t="str">
            <v>2023-10-16_21:40:10</v>
          </cell>
          <cell r="D66" t="str">
            <v>BEARISH</v>
          </cell>
          <cell r="E66">
            <v>-24000000</v>
          </cell>
          <cell r="F66">
            <v>62.129269999999998</v>
          </cell>
        </row>
        <row r="67">
          <cell r="A67">
            <v>65</v>
          </cell>
          <cell r="B67" t="str">
            <v>ESCORTS</v>
          </cell>
          <cell r="C67" t="str">
            <v>2023-10-16_21:40:16</v>
          </cell>
          <cell r="D67" t="str">
            <v>BULLISH</v>
          </cell>
          <cell r="E67">
            <v>6911850</v>
          </cell>
          <cell r="F67">
            <v>48.09592</v>
          </cell>
        </row>
        <row r="68">
          <cell r="A68">
            <v>66</v>
          </cell>
          <cell r="B68" t="str">
            <v>PNB</v>
          </cell>
          <cell r="C68" t="str">
            <v>2023-10-16_21:40:22</v>
          </cell>
          <cell r="D68" t="str">
            <v>BEARISH</v>
          </cell>
          <cell r="E68">
            <v>-330000000</v>
          </cell>
          <cell r="F68">
            <v>52.770940000000003</v>
          </cell>
        </row>
        <row r="69">
          <cell r="A69">
            <v>67</v>
          </cell>
          <cell r="B69" t="str">
            <v>BAJAJ-AUTO</v>
          </cell>
          <cell r="C69" t="str">
            <v>2023-10-16_21:40:29</v>
          </cell>
          <cell r="D69" t="str">
            <v>BULLISH</v>
          </cell>
          <cell r="E69">
            <v>9339750</v>
          </cell>
          <cell r="F69">
            <v>47.303640000000001</v>
          </cell>
        </row>
        <row r="70">
          <cell r="A70">
            <v>68</v>
          </cell>
          <cell r="B70" t="str">
            <v>DEEPAKNTR</v>
          </cell>
          <cell r="C70" t="str">
            <v>2023-10-16_21:40:35</v>
          </cell>
          <cell r="D70" t="str">
            <v>BULLISH</v>
          </cell>
          <cell r="E70">
            <v>875400</v>
          </cell>
          <cell r="F70">
            <v>58.530230000000003</v>
          </cell>
        </row>
        <row r="71">
          <cell r="A71">
            <v>69</v>
          </cell>
          <cell r="B71" t="str">
            <v>AXISBANK</v>
          </cell>
          <cell r="C71" t="str">
            <v>2023-10-16_21:40:41</v>
          </cell>
          <cell r="D71" t="str">
            <v>BULLISH</v>
          </cell>
          <cell r="E71">
            <v>12286875</v>
          </cell>
          <cell r="F71">
            <v>33.754669999999997</v>
          </cell>
        </row>
        <row r="72">
          <cell r="A72">
            <v>70</v>
          </cell>
          <cell r="B72" t="str">
            <v>BHEL</v>
          </cell>
          <cell r="C72" t="str">
            <v>2023-10-16_21:40:47</v>
          </cell>
          <cell r="D72" t="str">
            <v>BULLISH</v>
          </cell>
          <cell r="E72">
            <v>28140000</v>
          </cell>
          <cell r="F72">
            <v>44.018279999999997</v>
          </cell>
        </row>
        <row r="73">
          <cell r="A73">
            <v>71</v>
          </cell>
          <cell r="B73" t="str">
            <v>CANBK</v>
          </cell>
          <cell r="C73" t="str">
            <v>2023-10-16_21:40:53</v>
          </cell>
          <cell r="D73" t="str">
            <v>BULLISH</v>
          </cell>
          <cell r="E73">
            <v>166000000</v>
          </cell>
          <cell r="F73">
            <v>52.056840000000001</v>
          </cell>
        </row>
        <row r="74">
          <cell r="A74">
            <v>72</v>
          </cell>
          <cell r="B74" t="str">
            <v>SAIL</v>
          </cell>
          <cell r="C74" t="str">
            <v>2023-10-16_21:40:59</v>
          </cell>
          <cell r="D74" t="str">
            <v>BEARISH</v>
          </cell>
          <cell r="E74">
            <v>-280000000</v>
          </cell>
          <cell r="F74">
            <v>47.838659999999997</v>
          </cell>
        </row>
        <row r="75">
          <cell r="A75">
            <v>73</v>
          </cell>
          <cell r="B75" t="str">
            <v>MARICO</v>
          </cell>
          <cell r="C75" t="str">
            <v>2023-10-16_21:41:04</v>
          </cell>
          <cell r="D75" t="str">
            <v>BULLISH</v>
          </cell>
          <cell r="E75">
            <v>43628400</v>
          </cell>
          <cell r="F75">
            <v>47.354990000000001</v>
          </cell>
        </row>
        <row r="76">
          <cell r="A76">
            <v>74</v>
          </cell>
          <cell r="B76" t="str">
            <v>OFSS</v>
          </cell>
          <cell r="C76" t="str">
            <v>2023-10-16_21:41:10</v>
          </cell>
          <cell r="D76" t="str">
            <v>BEARISH</v>
          </cell>
          <cell r="E76">
            <v>-1784800</v>
          </cell>
          <cell r="F76">
            <v>52.964039999999997</v>
          </cell>
        </row>
        <row r="77">
          <cell r="A77">
            <v>75</v>
          </cell>
          <cell r="B77" t="str">
            <v>HDFCLIFE</v>
          </cell>
          <cell r="C77" t="str">
            <v>2023-10-16_21:41:16</v>
          </cell>
          <cell r="D77" t="str">
            <v>BEARISH</v>
          </cell>
          <cell r="E77">
            <v>-18000000</v>
          </cell>
          <cell r="F77">
            <v>62.286389999999997</v>
          </cell>
        </row>
        <row r="78">
          <cell r="A78">
            <v>76</v>
          </cell>
          <cell r="B78" t="str">
            <v>MFSL</v>
          </cell>
          <cell r="C78" t="str">
            <v>2023-10-16_21:41:23</v>
          </cell>
          <cell r="D78" t="str">
            <v>BEARISH</v>
          </cell>
          <cell r="E78">
            <v>-14000000</v>
          </cell>
          <cell r="F78">
            <v>48.12565</v>
          </cell>
        </row>
        <row r="79">
          <cell r="A79">
            <v>77</v>
          </cell>
          <cell r="B79" t="str">
            <v>SBILIFE</v>
          </cell>
          <cell r="C79" t="str">
            <v>2023-10-16_21:41:29</v>
          </cell>
          <cell r="D79" t="str">
            <v>BEARISH</v>
          </cell>
          <cell r="E79">
            <v>-30000000</v>
          </cell>
          <cell r="F79">
            <v>47.24597</v>
          </cell>
        </row>
        <row r="80">
          <cell r="A80">
            <v>78</v>
          </cell>
          <cell r="B80" t="str">
            <v>TRENT</v>
          </cell>
          <cell r="C80" t="str">
            <v>2023-10-16_21:41:35</v>
          </cell>
          <cell r="D80" t="str">
            <v>BULLISH</v>
          </cell>
          <cell r="E80">
            <v>14642800</v>
          </cell>
          <cell r="F80">
            <v>48.096159999999998</v>
          </cell>
        </row>
        <row r="81">
          <cell r="A81">
            <v>79</v>
          </cell>
          <cell r="B81" t="str">
            <v>ASTRAL</v>
          </cell>
          <cell r="C81" t="str">
            <v>2023-10-16_21:41:41</v>
          </cell>
          <cell r="D81" t="str">
            <v>BULLISH</v>
          </cell>
          <cell r="E81">
            <v>5892552</v>
          </cell>
          <cell r="F81">
            <v>47.5824</v>
          </cell>
        </row>
        <row r="82">
          <cell r="A82">
            <v>80</v>
          </cell>
          <cell r="B82" t="str">
            <v>IPCALAB</v>
          </cell>
          <cell r="C82" t="str">
            <v>2023-10-16_21:41:47</v>
          </cell>
          <cell r="D82" t="str">
            <v>BULLISH</v>
          </cell>
          <cell r="E82">
            <v>3034850</v>
          </cell>
          <cell r="F82">
            <v>44.526879999999998</v>
          </cell>
        </row>
        <row r="83">
          <cell r="A83">
            <v>81</v>
          </cell>
          <cell r="B83" t="str">
            <v>IRCTC</v>
          </cell>
          <cell r="C83" t="str">
            <v>2023-10-16_21:41:53</v>
          </cell>
          <cell r="D83" t="str">
            <v>BEARISH</v>
          </cell>
          <cell r="E83">
            <v>-68000000</v>
          </cell>
          <cell r="F83">
            <v>48.047580000000004</v>
          </cell>
        </row>
        <row r="84">
          <cell r="A84">
            <v>82</v>
          </cell>
          <cell r="B84" t="str">
            <v>JUBLFOOD</v>
          </cell>
          <cell r="C84" t="str">
            <v>2023-10-16_21:42:00</v>
          </cell>
          <cell r="D84" t="str">
            <v>BULLISH</v>
          </cell>
          <cell r="E84">
            <v>81577500</v>
          </cell>
          <cell r="F84">
            <v>47.21255</v>
          </cell>
        </row>
        <row r="85">
          <cell r="A85">
            <v>83</v>
          </cell>
          <cell r="B85" t="str">
            <v>TCS</v>
          </cell>
          <cell r="C85" t="str">
            <v>2023-10-16_21:42:06</v>
          </cell>
          <cell r="D85" t="str">
            <v>BEARISH</v>
          </cell>
          <cell r="E85">
            <v>-35000000</v>
          </cell>
          <cell r="F85">
            <v>42.999850000000002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stra_futures"/>
    </sheetNames>
    <sheetDataSet>
      <sheetData sheetId="0">
        <row r="1">
          <cell r="A1" t="str">
            <v>Unnamed: 0</v>
          </cell>
          <cell r="B1" t="str">
            <v>fivedayoichange</v>
          </cell>
          <cell r="C1" t="str">
            <v>fivedaypricechange</v>
          </cell>
          <cell r="D1" t="str">
            <v>fivedayvolumechange</v>
          </cell>
          <cell r="E1" t="str">
            <v>futuresPrice</v>
          </cell>
          <cell r="F1" t="str">
            <v>ivchange</v>
          </cell>
          <cell r="G1" t="str">
            <v>mediumtermoutlook</v>
          </cell>
          <cell r="H1" t="str">
            <v>onedayoichange</v>
          </cell>
          <cell r="I1" t="str">
            <v>onedaypricechange</v>
          </cell>
          <cell r="J1" t="str">
            <v>onedayvolumechange</v>
          </cell>
          <cell r="K1" t="str">
            <v>shorttermoutlook</v>
          </cell>
          <cell r="L1" t="str">
            <v>ticker</v>
          </cell>
          <cell r="M1" t="str">
            <v>volper</v>
          </cell>
        </row>
        <row r="2">
          <cell r="A2">
            <v>0</v>
          </cell>
          <cell r="B2">
            <v>-4.63</v>
          </cell>
          <cell r="C2">
            <v>0.99</v>
          </cell>
          <cell r="D2">
            <v>76.989999999999995</v>
          </cell>
          <cell r="E2">
            <v>19732.849999999999</v>
          </cell>
          <cell r="F2">
            <v>6.03</v>
          </cell>
          <cell r="G2" t="str">
            <v>Short Covering</v>
          </cell>
          <cell r="H2">
            <v>1.1599999999999999</v>
          </cell>
          <cell r="I2">
            <v>-0.05</v>
          </cell>
          <cell r="J2">
            <v>-33.35</v>
          </cell>
          <cell r="K2" t="str">
            <v>Short Buildup</v>
          </cell>
          <cell r="L2" t="str">
            <v>NIFTY</v>
          </cell>
          <cell r="M2">
            <v>9.1300000000000008</v>
          </cell>
        </row>
        <row r="3">
          <cell r="A3">
            <v>1</v>
          </cell>
          <cell r="B3">
            <v>-8.94</v>
          </cell>
          <cell r="C3">
            <v>0.79</v>
          </cell>
          <cell r="D3">
            <v>78.23</v>
          </cell>
          <cell r="E3">
            <v>44357.85</v>
          </cell>
          <cell r="F3">
            <v>12.34</v>
          </cell>
          <cell r="G3" t="str">
            <v>Short Covering</v>
          </cell>
          <cell r="H3">
            <v>-1.07</v>
          </cell>
          <cell r="I3">
            <v>-0.08</v>
          </cell>
          <cell r="J3">
            <v>-35.69</v>
          </cell>
          <cell r="K3" t="str">
            <v>Long Unwinding</v>
          </cell>
          <cell r="L3" t="str">
            <v>BANKNIFTY</v>
          </cell>
          <cell r="M3">
            <v>5.95</v>
          </cell>
        </row>
        <row r="4">
          <cell r="A4">
            <v>2</v>
          </cell>
          <cell r="B4">
            <v>5.49</v>
          </cell>
          <cell r="C4">
            <v>3.37</v>
          </cell>
          <cell r="D4">
            <v>115.43</v>
          </cell>
          <cell r="E4">
            <v>490.1</v>
          </cell>
          <cell r="F4">
            <v>4.0999999999999996</v>
          </cell>
          <cell r="G4" t="str">
            <v>Significant Long Buildup</v>
          </cell>
          <cell r="H4">
            <v>0.8</v>
          </cell>
          <cell r="I4">
            <v>0.81</v>
          </cell>
          <cell r="J4">
            <v>80.55</v>
          </cell>
          <cell r="K4" t="str">
            <v>Long Buildup</v>
          </cell>
          <cell r="L4" t="str">
            <v>AARTIIND</v>
          </cell>
          <cell r="M4">
            <v>72.62</v>
          </cell>
        </row>
        <row r="5">
          <cell r="A5">
            <v>3</v>
          </cell>
          <cell r="B5">
            <v>-11.57</v>
          </cell>
          <cell r="C5">
            <v>4.54</v>
          </cell>
          <cell r="D5">
            <v>154.68</v>
          </cell>
          <cell r="E5">
            <v>4285.95</v>
          </cell>
          <cell r="F5">
            <v>5.33</v>
          </cell>
          <cell r="G5" t="str">
            <v>Significant Short Covering</v>
          </cell>
          <cell r="H5">
            <v>1.8</v>
          </cell>
          <cell r="I5">
            <v>1.33</v>
          </cell>
          <cell r="J5">
            <v>133.72</v>
          </cell>
          <cell r="K5" t="str">
            <v>Long Buildup</v>
          </cell>
          <cell r="L5" t="str">
            <v>ABB</v>
          </cell>
          <cell r="M5">
            <v>28.57</v>
          </cell>
        </row>
        <row r="6">
          <cell r="A6">
            <v>4</v>
          </cell>
          <cell r="B6">
            <v>11.43</v>
          </cell>
          <cell r="C6">
            <v>-2.58</v>
          </cell>
          <cell r="D6">
            <v>209.58</v>
          </cell>
          <cell r="E6">
            <v>22394.799999999999</v>
          </cell>
          <cell r="F6">
            <v>11.16</v>
          </cell>
          <cell r="G6" t="str">
            <v>Significant Short Buildup</v>
          </cell>
          <cell r="H6">
            <v>-0.47</v>
          </cell>
          <cell r="I6">
            <v>-0.12</v>
          </cell>
          <cell r="J6">
            <v>192.74</v>
          </cell>
          <cell r="K6" t="str">
            <v>Long Unwinding</v>
          </cell>
          <cell r="L6" t="str">
            <v>ABBOTINDIA</v>
          </cell>
          <cell r="M6">
            <v>59.13</v>
          </cell>
        </row>
        <row r="7">
          <cell r="A7">
            <v>5</v>
          </cell>
          <cell r="B7">
            <v>3.44</v>
          </cell>
          <cell r="C7">
            <v>3.05</v>
          </cell>
          <cell r="D7">
            <v>70.77</v>
          </cell>
          <cell r="E7">
            <v>180.8</v>
          </cell>
          <cell r="F7">
            <v>13.85</v>
          </cell>
          <cell r="G7" t="str">
            <v>Long Buildup</v>
          </cell>
          <cell r="H7">
            <v>0.11</v>
          </cell>
          <cell r="I7">
            <v>-0.14000000000000001</v>
          </cell>
          <cell r="J7">
            <v>-14.76</v>
          </cell>
          <cell r="K7" t="str">
            <v>Short Buildup</v>
          </cell>
          <cell r="L7" t="str">
            <v>ABCAPITAL</v>
          </cell>
          <cell r="M7">
            <v>8.33</v>
          </cell>
        </row>
        <row r="8">
          <cell r="A8">
            <v>6</v>
          </cell>
          <cell r="B8">
            <v>3.39</v>
          </cell>
          <cell r="C8">
            <v>5.45</v>
          </cell>
          <cell r="D8">
            <v>179.41</v>
          </cell>
          <cell r="E8">
            <v>227.25</v>
          </cell>
          <cell r="F8">
            <v>7.2</v>
          </cell>
          <cell r="G8" t="str">
            <v>Long Buildup</v>
          </cell>
          <cell r="H8">
            <v>1.1000000000000001</v>
          </cell>
          <cell r="I8">
            <v>1.97</v>
          </cell>
          <cell r="J8">
            <v>221.59</v>
          </cell>
          <cell r="K8" t="str">
            <v>Long Buildup</v>
          </cell>
          <cell r="L8" t="str">
            <v>ABFRL</v>
          </cell>
          <cell r="M8">
            <v>77.38</v>
          </cell>
        </row>
        <row r="9">
          <cell r="A9">
            <v>7</v>
          </cell>
          <cell r="B9">
            <v>-0.16</v>
          </cell>
          <cell r="C9">
            <v>3.06</v>
          </cell>
          <cell r="D9">
            <v>41.37</v>
          </cell>
          <cell r="E9">
            <v>2031.35</v>
          </cell>
          <cell r="F9">
            <v>-2.25</v>
          </cell>
          <cell r="G9" t="str">
            <v>Short Covering</v>
          </cell>
          <cell r="H9">
            <v>0.01</v>
          </cell>
          <cell r="I9">
            <v>0.92</v>
          </cell>
          <cell r="J9">
            <v>-40</v>
          </cell>
          <cell r="K9" t="str">
            <v>Long Buildup</v>
          </cell>
          <cell r="L9" t="str">
            <v>ACC</v>
          </cell>
          <cell r="M9">
            <v>11.31</v>
          </cell>
        </row>
        <row r="10">
          <cell r="A10">
            <v>8</v>
          </cell>
          <cell r="B10">
            <v>3.83</v>
          </cell>
          <cell r="C10">
            <v>-0.61</v>
          </cell>
          <cell r="D10">
            <v>19.57</v>
          </cell>
          <cell r="E10">
            <v>2437.9499999999998</v>
          </cell>
          <cell r="F10">
            <v>12.67</v>
          </cell>
          <cell r="G10" t="str">
            <v>Short Buildup</v>
          </cell>
          <cell r="H10">
            <v>0.27</v>
          </cell>
          <cell r="I10">
            <v>-0.94</v>
          </cell>
          <cell r="J10">
            <v>-86.91</v>
          </cell>
          <cell r="K10" t="str">
            <v>Short Buildup</v>
          </cell>
          <cell r="L10" t="str">
            <v>ADANIENT</v>
          </cell>
          <cell r="M10">
            <v>8.73</v>
          </cell>
        </row>
        <row r="11">
          <cell r="A11">
            <v>9</v>
          </cell>
          <cell r="B11">
            <v>-0.69</v>
          </cell>
          <cell r="C11">
            <v>1.86</v>
          </cell>
          <cell r="D11">
            <v>48.26</v>
          </cell>
          <cell r="E11">
            <v>806.2</v>
          </cell>
          <cell r="F11">
            <v>10.08</v>
          </cell>
          <cell r="G11" t="str">
            <v>Short Covering</v>
          </cell>
          <cell r="H11">
            <v>0.96</v>
          </cell>
          <cell r="I11">
            <v>-1.26</v>
          </cell>
          <cell r="J11">
            <v>-46.64</v>
          </cell>
          <cell r="K11" t="str">
            <v>Short Buildup</v>
          </cell>
          <cell r="L11" t="str">
            <v>ADANIPORTS</v>
          </cell>
          <cell r="M11">
            <v>34.520000000000003</v>
          </cell>
        </row>
        <row r="12">
          <cell r="A12">
            <v>10</v>
          </cell>
          <cell r="B12">
            <v>-9.69</v>
          </cell>
          <cell r="C12">
            <v>1.72</v>
          </cell>
          <cell r="D12">
            <v>48.77</v>
          </cell>
          <cell r="E12">
            <v>3618</v>
          </cell>
          <cell r="F12">
            <v>12.8</v>
          </cell>
          <cell r="G12" t="str">
            <v>Short Covering</v>
          </cell>
          <cell r="H12">
            <v>-0.37</v>
          </cell>
          <cell r="I12">
            <v>0.11</v>
          </cell>
          <cell r="J12">
            <v>-66.69</v>
          </cell>
          <cell r="K12" t="str">
            <v>Short Covering</v>
          </cell>
          <cell r="L12" t="str">
            <v>ALKEM</v>
          </cell>
          <cell r="M12">
            <v>13.49</v>
          </cell>
        </row>
        <row r="13">
          <cell r="A13">
            <v>11</v>
          </cell>
          <cell r="B13">
            <v>-2.2599999999999998</v>
          </cell>
          <cell r="C13">
            <v>2.71</v>
          </cell>
          <cell r="D13">
            <v>25.68</v>
          </cell>
          <cell r="E13">
            <v>442.7</v>
          </cell>
          <cell r="F13">
            <v>5.38</v>
          </cell>
          <cell r="G13" t="str">
            <v>Short Covering</v>
          </cell>
          <cell r="H13">
            <v>0.2</v>
          </cell>
          <cell r="I13">
            <v>0.33</v>
          </cell>
          <cell r="J13">
            <v>-50.14</v>
          </cell>
          <cell r="K13" t="str">
            <v>Long Buildup</v>
          </cell>
          <cell r="L13" t="str">
            <v>AMBUJACEM</v>
          </cell>
          <cell r="M13">
            <v>8.73</v>
          </cell>
        </row>
        <row r="14">
          <cell r="A14">
            <v>12</v>
          </cell>
          <cell r="B14">
            <v>11.57</v>
          </cell>
          <cell r="C14">
            <v>-0.68</v>
          </cell>
          <cell r="D14">
            <v>24.37</v>
          </cell>
          <cell r="E14">
            <v>5021.6499999999996</v>
          </cell>
          <cell r="F14">
            <v>2.84</v>
          </cell>
          <cell r="G14" t="str">
            <v>Short Buildup</v>
          </cell>
          <cell r="H14">
            <v>0.48</v>
          </cell>
          <cell r="I14">
            <v>-0.27</v>
          </cell>
          <cell r="J14">
            <v>-76.59</v>
          </cell>
          <cell r="K14" t="str">
            <v>Short Buildup</v>
          </cell>
          <cell r="L14" t="str">
            <v>APOLLOHOSP</v>
          </cell>
          <cell r="M14">
            <v>17.46</v>
          </cell>
        </row>
        <row r="15">
          <cell r="A15">
            <v>13</v>
          </cell>
          <cell r="B15">
            <v>19.04</v>
          </cell>
          <cell r="C15">
            <v>1.94</v>
          </cell>
          <cell r="D15">
            <v>66.64</v>
          </cell>
          <cell r="E15">
            <v>379.05</v>
          </cell>
          <cell r="F15">
            <v>5.48</v>
          </cell>
          <cell r="G15" t="str">
            <v>Long Buildup</v>
          </cell>
          <cell r="H15">
            <v>3.89</v>
          </cell>
          <cell r="I15">
            <v>-0.32</v>
          </cell>
          <cell r="J15">
            <v>3.11</v>
          </cell>
          <cell r="K15" t="str">
            <v>Short Buildup</v>
          </cell>
          <cell r="L15" t="str">
            <v>APOLLOTYRE</v>
          </cell>
          <cell r="M15">
            <v>33.729999999999997</v>
          </cell>
        </row>
        <row r="16">
          <cell r="A16">
            <v>14</v>
          </cell>
          <cell r="B16">
            <v>1.33</v>
          </cell>
          <cell r="C16">
            <v>2.76</v>
          </cell>
          <cell r="D16">
            <v>127.94</v>
          </cell>
          <cell r="E16">
            <v>176.9</v>
          </cell>
          <cell r="F16">
            <v>5.16</v>
          </cell>
          <cell r="G16" t="str">
            <v>Long Buildup</v>
          </cell>
          <cell r="H16">
            <v>1.99</v>
          </cell>
          <cell r="I16">
            <v>0.26</v>
          </cell>
          <cell r="J16">
            <v>12.46</v>
          </cell>
          <cell r="K16" t="str">
            <v>Long Buildup</v>
          </cell>
          <cell r="L16" t="str">
            <v>ASHOKLEY</v>
          </cell>
          <cell r="M16">
            <v>45.63</v>
          </cell>
        </row>
        <row r="17">
          <cell r="A17">
            <v>15</v>
          </cell>
          <cell r="B17">
            <v>7.23</v>
          </cell>
          <cell r="C17">
            <v>-1.67</v>
          </cell>
          <cell r="D17">
            <v>103.27</v>
          </cell>
          <cell r="E17">
            <v>3113.1</v>
          </cell>
          <cell r="F17">
            <v>9.32</v>
          </cell>
          <cell r="G17" t="str">
            <v>Short Buildup</v>
          </cell>
          <cell r="H17">
            <v>2.48</v>
          </cell>
          <cell r="I17">
            <v>-1.43</v>
          </cell>
          <cell r="J17">
            <v>0.3</v>
          </cell>
          <cell r="K17" t="str">
            <v>Significant Short Buildup</v>
          </cell>
          <cell r="L17" t="str">
            <v>ASIANPAINT</v>
          </cell>
          <cell r="M17">
            <v>58.73</v>
          </cell>
        </row>
        <row r="18">
          <cell r="A18">
            <v>16</v>
          </cell>
          <cell r="B18">
            <v>6.83</v>
          </cell>
          <cell r="C18">
            <v>4.79</v>
          </cell>
          <cell r="D18">
            <v>119.9</v>
          </cell>
          <cell r="E18">
            <v>1955.2</v>
          </cell>
          <cell r="F18">
            <v>13.74</v>
          </cell>
          <cell r="G18" t="str">
            <v>Significant Long Buildup</v>
          </cell>
          <cell r="H18">
            <v>2.0299999999999998</v>
          </cell>
          <cell r="I18">
            <v>0.79</v>
          </cell>
          <cell r="J18">
            <v>104.94</v>
          </cell>
          <cell r="K18" t="str">
            <v>Long Buildup</v>
          </cell>
          <cell r="L18" t="str">
            <v>ASTRAL</v>
          </cell>
          <cell r="M18">
            <v>55.56</v>
          </cell>
        </row>
        <row r="19">
          <cell r="A19">
            <v>17</v>
          </cell>
          <cell r="B19">
            <v>23.79</v>
          </cell>
          <cell r="C19">
            <v>-0.12</v>
          </cell>
          <cell r="D19">
            <v>95.37</v>
          </cell>
          <cell r="E19">
            <v>6863</v>
          </cell>
          <cell r="F19">
            <v>31.23</v>
          </cell>
          <cell r="G19" t="str">
            <v>Short Buildup</v>
          </cell>
          <cell r="H19">
            <v>3.8</v>
          </cell>
          <cell r="I19">
            <v>-0.54</v>
          </cell>
          <cell r="J19">
            <v>36.799999999999997</v>
          </cell>
          <cell r="K19" t="str">
            <v>Short Buildup</v>
          </cell>
          <cell r="L19" t="str">
            <v>ATUL</v>
          </cell>
          <cell r="M19">
            <v>73.81</v>
          </cell>
        </row>
        <row r="20">
          <cell r="A20">
            <v>18</v>
          </cell>
          <cell r="B20">
            <v>1.54</v>
          </cell>
          <cell r="C20">
            <v>-0.27</v>
          </cell>
          <cell r="D20">
            <v>304.2</v>
          </cell>
          <cell r="E20">
            <v>707.85</v>
          </cell>
          <cell r="F20">
            <v>8.89</v>
          </cell>
          <cell r="G20" t="str">
            <v>Short Buildup</v>
          </cell>
          <cell r="H20">
            <v>3.61</v>
          </cell>
          <cell r="I20">
            <v>-1.1399999999999999</v>
          </cell>
          <cell r="J20">
            <v>263.45999999999998</v>
          </cell>
          <cell r="K20" t="str">
            <v>Significant Short Buildup</v>
          </cell>
          <cell r="L20" t="str">
            <v>AUBANK</v>
          </cell>
          <cell r="M20">
            <v>53.17</v>
          </cell>
        </row>
        <row r="21">
          <cell r="A21">
            <v>19</v>
          </cell>
          <cell r="B21">
            <v>7.33</v>
          </cell>
          <cell r="C21">
            <v>-0.41</v>
          </cell>
          <cell r="D21">
            <v>104.12</v>
          </cell>
          <cell r="E21">
            <v>911.3</v>
          </cell>
          <cell r="F21">
            <v>7.94</v>
          </cell>
          <cell r="G21" t="str">
            <v>Short Buildup</v>
          </cell>
          <cell r="H21">
            <v>0.62</v>
          </cell>
          <cell r="I21">
            <v>-1.1100000000000001</v>
          </cell>
          <cell r="J21">
            <v>62.07</v>
          </cell>
          <cell r="K21" t="str">
            <v>Short Buildup</v>
          </cell>
          <cell r="L21" t="str">
            <v>AUROPHARMA</v>
          </cell>
          <cell r="M21">
            <v>22.62</v>
          </cell>
        </row>
        <row r="22">
          <cell r="A22">
            <v>20</v>
          </cell>
          <cell r="B22">
            <v>0.31</v>
          </cell>
          <cell r="C22">
            <v>0.69</v>
          </cell>
          <cell r="D22">
            <v>54.36</v>
          </cell>
          <cell r="E22">
            <v>1007.5</v>
          </cell>
          <cell r="F22">
            <v>2.93</v>
          </cell>
          <cell r="G22" t="str">
            <v>Long Buildup</v>
          </cell>
          <cell r="H22">
            <v>-1.81</v>
          </cell>
          <cell r="I22">
            <v>1.01</v>
          </cell>
          <cell r="J22">
            <v>-71.39</v>
          </cell>
          <cell r="K22" t="str">
            <v>Short Covering</v>
          </cell>
          <cell r="L22" t="str">
            <v>AXISBANK</v>
          </cell>
          <cell r="M22">
            <v>27.38</v>
          </cell>
        </row>
        <row r="23">
          <cell r="A23">
            <v>21</v>
          </cell>
          <cell r="B23">
            <v>7.48</v>
          </cell>
          <cell r="C23">
            <v>1.35</v>
          </cell>
          <cell r="D23">
            <v>73.989999999999995</v>
          </cell>
          <cell r="E23">
            <v>5095</v>
          </cell>
          <cell r="F23">
            <v>18.7</v>
          </cell>
          <cell r="G23" t="str">
            <v>Long Buildup</v>
          </cell>
          <cell r="H23">
            <v>0.18</v>
          </cell>
          <cell r="I23">
            <v>0.48</v>
          </cell>
          <cell r="J23">
            <v>-33.54</v>
          </cell>
          <cell r="K23" t="str">
            <v>Long Buildup</v>
          </cell>
          <cell r="L23" t="str">
            <v>BAJAJ-AUTO</v>
          </cell>
          <cell r="M23">
            <v>20.63</v>
          </cell>
        </row>
        <row r="24">
          <cell r="A24">
            <v>22</v>
          </cell>
          <cell r="B24">
            <v>-8.5399999999999991</v>
          </cell>
          <cell r="C24">
            <v>1.44</v>
          </cell>
          <cell r="D24">
            <v>423.27</v>
          </cell>
          <cell r="E24">
            <v>1646.45</v>
          </cell>
          <cell r="F24">
            <v>5.98</v>
          </cell>
          <cell r="G24" t="str">
            <v>Short Covering</v>
          </cell>
          <cell r="H24">
            <v>0.81</v>
          </cell>
          <cell r="I24">
            <v>-0.05</v>
          </cell>
          <cell r="J24">
            <v>340.57</v>
          </cell>
          <cell r="K24" t="str">
            <v>Short Buildup</v>
          </cell>
          <cell r="L24" t="str">
            <v>BAJAJFINSV</v>
          </cell>
          <cell r="M24">
            <v>9.52</v>
          </cell>
        </row>
        <row r="25">
          <cell r="A25">
            <v>23</v>
          </cell>
          <cell r="B25">
            <v>7.28</v>
          </cell>
          <cell r="C25">
            <v>-0.12</v>
          </cell>
          <cell r="D25">
            <v>75.989999999999995</v>
          </cell>
          <cell r="E25">
            <v>8052</v>
          </cell>
          <cell r="F25">
            <v>13.98</v>
          </cell>
          <cell r="G25" t="str">
            <v>Short Buildup</v>
          </cell>
          <cell r="H25">
            <v>0.63</v>
          </cell>
          <cell r="I25">
            <v>-0.33</v>
          </cell>
          <cell r="J25">
            <v>-10.27</v>
          </cell>
          <cell r="K25" t="str">
            <v>Short Buildup</v>
          </cell>
          <cell r="L25" t="str">
            <v>BAJFINANCE</v>
          </cell>
          <cell r="M25">
            <v>22.22</v>
          </cell>
        </row>
        <row r="26">
          <cell r="A26">
            <v>24</v>
          </cell>
          <cell r="B26">
            <v>-3.25</v>
          </cell>
          <cell r="C26">
            <v>2.21</v>
          </cell>
          <cell r="D26">
            <v>102.67</v>
          </cell>
          <cell r="E26">
            <v>2593.9499999999998</v>
          </cell>
          <cell r="F26">
            <v>18.010000000000002</v>
          </cell>
          <cell r="G26" t="str">
            <v>Short Covering</v>
          </cell>
          <cell r="H26">
            <v>-3.19</v>
          </cell>
          <cell r="I26">
            <v>0.08</v>
          </cell>
          <cell r="J26">
            <v>15.26</v>
          </cell>
          <cell r="K26" t="str">
            <v>Short Covering</v>
          </cell>
          <cell r="L26" t="str">
            <v>BALKRISIND</v>
          </cell>
          <cell r="M26">
            <v>54.37</v>
          </cell>
        </row>
        <row r="27">
          <cell r="A27">
            <v>25</v>
          </cell>
          <cell r="B27">
            <v>12.03</v>
          </cell>
          <cell r="C27">
            <v>-0.94</v>
          </cell>
          <cell r="D27">
            <v>14.01</v>
          </cell>
          <cell r="E27">
            <v>422.5</v>
          </cell>
          <cell r="F27">
            <v>3.51</v>
          </cell>
          <cell r="G27" t="str">
            <v>Short Buildup</v>
          </cell>
          <cell r="H27">
            <v>-0.72</v>
          </cell>
          <cell r="I27">
            <v>1.26</v>
          </cell>
          <cell r="J27">
            <v>259.62</v>
          </cell>
          <cell r="K27" t="str">
            <v>Short Covering</v>
          </cell>
          <cell r="L27" t="str">
            <v>BALRAMCHIN</v>
          </cell>
          <cell r="M27">
            <v>9.52</v>
          </cell>
        </row>
        <row r="28">
          <cell r="A28">
            <v>26</v>
          </cell>
          <cell r="B28">
            <v>-1.76</v>
          </cell>
          <cell r="C28">
            <v>-0.83</v>
          </cell>
          <cell r="D28">
            <v>110.85</v>
          </cell>
          <cell r="E28">
            <v>244.65</v>
          </cell>
          <cell r="F28">
            <v>4.62</v>
          </cell>
          <cell r="G28" t="str">
            <v>Long Unwinding</v>
          </cell>
          <cell r="H28">
            <v>-0.39</v>
          </cell>
          <cell r="I28">
            <v>1.83</v>
          </cell>
          <cell r="J28">
            <v>-47.14</v>
          </cell>
          <cell r="K28" t="str">
            <v>Short Covering</v>
          </cell>
          <cell r="L28" t="str">
            <v>BANDHANBNK</v>
          </cell>
          <cell r="M28">
            <v>47.62</v>
          </cell>
        </row>
        <row r="29">
          <cell r="A29">
            <v>27</v>
          </cell>
          <cell r="B29">
            <v>20.41</v>
          </cell>
          <cell r="C29">
            <v>-3.06</v>
          </cell>
          <cell r="D29">
            <v>30.47</v>
          </cell>
          <cell r="E29">
            <v>206</v>
          </cell>
          <cell r="F29">
            <v>4.49</v>
          </cell>
          <cell r="G29" t="str">
            <v>Significant Short Buildup</v>
          </cell>
          <cell r="H29">
            <v>-0.39</v>
          </cell>
          <cell r="I29">
            <v>0.96</v>
          </cell>
          <cell r="J29">
            <v>-73.98</v>
          </cell>
          <cell r="K29" t="str">
            <v>Short Covering</v>
          </cell>
          <cell r="L29" t="str">
            <v>BANKBARODA</v>
          </cell>
          <cell r="M29">
            <v>21.83</v>
          </cell>
        </row>
        <row r="30">
          <cell r="A30">
            <v>28</v>
          </cell>
          <cell r="B30">
            <v>11.76</v>
          </cell>
          <cell r="C30">
            <v>0.7</v>
          </cell>
          <cell r="D30">
            <v>67.430000000000007</v>
          </cell>
          <cell r="E30">
            <v>1632.9</v>
          </cell>
          <cell r="F30">
            <v>2.66</v>
          </cell>
          <cell r="G30" t="str">
            <v>Long Buildup</v>
          </cell>
          <cell r="H30">
            <v>1.02</v>
          </cell>
          <cell r="I30">
            <v>0.88</v>
          </cell>
          <cell r="J30">
            <v>-39.44</v>
          </cell>
          <cell r="K30" t="str">
            <v>Long Buildup</v>
          </cell>
          <cell r="L30" t="str">
            <v>BATAINDIA</v>
          </cell>
          <cell r="M30">
            <v>19.440000000000001</v>
          </cell>
        </row>
        <row r="31">
          <cell r="A31">
            <v>29</v>
          </cell>
          <cell r="B31">
            <v>7.92</v>
          </cell>
          <cell r="C31">
            <v>0.92</v>
          </cell>
          <cell r="D31">
            <v>85.94</v>
          </cell>
          <cell r="E31">
            <v>137.55000000000001</v>
          </cell>
          <cell r="F31">
            <v>15.44</v>
          </cell>
          <cell r="G31" t="str">
            <v>Long Buildup</v>
          </cell>
          <cell r="H31">
            <v>2.08</v>
          </cell>
          <cell r="I31">
            <v>-0.25</v>
          </cell>
          <cell r="J31">
            <v>22.13</v>
          </cell>
          <cell r="K31" t="str">
            <v>Short Buildup</v>
          </cell>
          <cell r="L31" t="str">
            <v>BEL</v>
          </cell>
          <cell r="M31">
            <v>7.54</v>
          </cell>
        </row>
        <row r="32">
          <cell r="A32">
            <v>30</v>
          </cell>
          <cell r="B32">
            <v>7.88</v>
          </cell>
          <cell r="C32">
            <v>0.72</v>
          </cell>
          <cell r="D32">
            <v>127.65</v>
          </cell>
          <cell r="E32">
            <v>568</v>
          </cell>
          <cell r="F32">
            <v>11.41</v>
          </cell>
          <cell r="G32" t="str">
            <v>Long Buildup</v>
          </cell>
          <cell r="H32">
            <v>3.49</v>
          </cell>
          <cell r="I32">
            <v>0.16</v>
          </cell>
          <cell r="J32">
            <v>12.33</v>
          </cell>
          <cell r="K32" t="str">
            <v>Long Buildup</v>
          </cell>
          <cell r="L32" t="str">
            <v>BERGEPAINT</v>
          </cell>
          <cell r="M32">
            <v>61.11</v>
          </cell>
        </row>
        <row r="33">
          <cell r="A33">
            <v>31</v>
          </cell>
          <cell r="B33">
            <v>-4.0999999999999996</v>
          </cell>
          <cell r="C33">
            <v>3.41</v>
          </cell>
          <cell r="D33">
            <v>41.54</v>
          </cell>
          <cell r="E33">
            <v>1124.2</v>
          </cell>
          <cell r="F33">
            <v>3.72</v>
          </cell>
          <cell r="G33" t="str">
            <v>Short Covering</v>
          </cell>
          <cell r="H33">
            <v>7.0000000000000007E-2</v>
          </cell>
          <cell r="I33">
            <v>0.38</v>
          </cell>
          <cell r="J33">
            <v>-46.7</v>
          </cell>
          <cell r="K33" t="str">
            <v>Long Buildup</v>
          </cell>
          <cell r="L33" t="str">
            <v>BHARATFORG</v>
          </cell>
          <cell r="M33">
            <v>9.52</v>
          </cell>
        </row>
        <row r="34">
          <cell r="A34">
            <v>32</v>
          </cell>
          <cell r="B34">
            <v>14.05</v>
          </cell>
          <cell r="C34">
            <v>2.44</v>
          </cell>
          <cell r="D34">
            <v>38.369999999999997</v>
          </cell>
          <cell r="E34">
            <v>948.35</v>
          </cell>
          <cell r="F34">
            <v>5.84</v>
          </cell>
          <cell r="G34" t="str">
            <v>Significant Long Buildup</v>
          </cell>
          <cell r="H34">
            <v>1.98</v>
          </cell>
          <cell r="I34">
            <v>-0.85</v>
          </cell>
          <cell r="J34">
            <v>-58.65</v>
          </cell>
          <cell r="K34" t="str">
            <v>Short Buildup</v>
          </cell>
          <cell r="L34" t="str">
            <v>BHARTIARTL</v>
          </cell>
          <cell r="M34">
            <v>35.71</v>
          </cell>
        </row>
        <row r="35">
          <cell r="A35">
            <v>33</v>
          </cell>
          <cell r="B35">
            <v>2.95</v>
          </cell>
          <cell r="C35">
            <v>3.11</v>
          </cell>
          <cell r="D35">
            <v>9.77</v>
          </cell>
          <cell r="E35">
            <v>130.94999999999999</v>
          </cell>
          <cell r="F35">
            <v>17.41</v>
          </cell>
          <cell r="G35" t="str">
            <v>Long Buildup</v>
          </cell>
          <cell r="H35">
            <v>-2.2999999999999998</v>
          </cell>
          <cell r="I35">
            <v>1.99</v>
          </cell>
          <cell r="J35">
            <v>-30.91</v>
          </cell>
          <cell r="K35" t="str">
            <v>Short Covering</v>
          </cell>
          <cell r="L35" t="str">
            <v>BHEL</v>
          </cell>
          <cell r="M35">
            <v>13.49</v>
          </cell>
        </row>
        <row r="36">
          <cell r="A36">
            <v>34</v>
          </cell>
          <cell r="B36">
            <v>19.690000000000001</v>
          </cell>
          <cell r="C36">
            <v>-2.85</v>
          </cell>
          <cell r="D36">
            <v>91.66</v>
          </cell>
          <cell r="E36">
            <v>254.25</v>
          </cell>
          <cell r="F36">
            <v>9.44</v>
          </cell>
          <cell r="G36" t="str">
            <v>Significant Short Buildup</v>
          </cell>
          <cell r="H36">
            <v>2.33</v>
          </cell>
          <cell r="I36">
            <v>-0.41</v>
          </cell>
          <cell r="J36">
            <v>-25.71</v>
          </cell>
          <cell r="K36" t="str">
            <v>Short Buildup</v>
          </cell>
          <cell r="L36" t="str">
            <v>BIOCON</v>
          </cell>
          <cell r="M36">
            <v>24.21</v>
          </cell>
        </row>
        <row r="37">
          <cell r="A37">
            <v>35</v>
          </cell>
          <cell r="B37">
            <v>20.76</v>
          </cell>
          <cell r="C37">
            <v>7.26</v>
          </cell>
          <cell r="D37">
            <v>54.91</v>
          </cell>
          <cell r="E37">
            <v>20639.5</v>
          </cell>
          <cell r="F37">
            <v>3.74</v>
          </cell>
          <cell r="G37" t="str">
            <v>Significant Long Buildup</v>
          </cell>
          <cell r="H37">
            <v>-2.97</v>
          </cell>
          <cell r="I37">
            <v>1.01</v>
          </cell>
          <cell r="J37">
            <v>-56.18</v>
          </cell>
          <cell r="K37" t="str">
            <v>Short Covering</v>
          </cell>
          <cell r="L37" t="str">
            <v>BOSCHLTD</v>
          </cell>
          <cell r="M37">
            <v>44.25</v>
          </cell>
        </row>
        <row r="38">
          <cell r="A38">
            <v>36</v>
          </cell>
          <cell r="B38">
            <v>1.64</v>
          </cell>
          <cell r="C38">
            <v>1.85</v>
          </cell>
          <cell r="D38">
            <v>94.81</v>
          </cell>
          <cell r="E38">
            <v>347.55</v>
          </cell>
          <cell r="F38">
            <v>8.93</v>
          </cell>
          <cell r="G38" t="str">
            <v>Long Buildup</v>
          </cell>
          <cell r="H38">
            <v>2.16</v>
          </cell>
          <cell r="I38">
            <v>-0.13</v>
          </cell>
          <cell r="J38">
            <v>19.989999999999998</v>
          </cell>
          <cell r="K38" t="str">
            <v>Short Buildup</v>
          </cell>
          <cell r="L38" t="str">
            <v>BPCL</v>
          </cell>
          <cell r="M38">
            <v>40.08</v>
          </cell>
        </row>
        <row r="39">
          <cell r="A39">
            <v>37</v>
          </cell>
          <cell r="B39">
            <v>11.75</v>
          </cell>
          <cell r="C39">
            <v>0.92</v>
          </cell>
          <cell r="D39">
            <v>98.09</v>
          </cell>
          <cell r="E39">
            <v>4583.25</v>
          </cell>
          <cell r="F39">
            <v>3.36</v>
          </cell>
          <cell r="G39" t="str">
            <v>Long Buildup</v>
          </cell>
          <cell r="H39">
            <v>3.54</v>
          </cell>
          <cell r="I39">
            <v>0.18</v>
          </cell>
          <cell r="J39">
            <v>-20.399999999999999</v>
          </cell>
          <cell r="K39" t="str">
            <v>Long Buildup</v>
          </cell>
          <cell r="L39" t="str">
            <v>BRITANNIA</v>
          </cell>
          <cell r="M39">
            <v>44.44</v>
          </cell>
        </row>
        <row r="40">
          <cell r="A40">
            <v>38</v>
          </cell>
          <cell r="B40">
            <v>-0.66</v>
          </cell>
          <cell r="C40">
            <v>5.09</v>
          </cell>
          <cell r="D40">
            <v>61.9</v>
          </cell>
          <cell r="E40">
            <v>544.04999999999995</v>
          </cell>
          <cell r="F40">
            <v>6.91</v>
          </cell>
          <cell r="G40" t="str">
            <v>Short Covering</v>
          </cell>
          <cell r="H40">
            <v>-1.51</v>
          </cell>
          <cell r="I40">
            <v>0.02</v>
          </cell>
          <cell r="J40">
            <v>-8.1199999999999992</v>
          </cell>
          <cell r="K40" t="str">
            <v>Short Covering</v>
          </cell>
          <cell r="L40" t="str">
            <v>BSOFT</v>
          </cell>
          <cell r="M40">
            <v>34.520000000000003</v>
          </cell>
        </row>
        <row r="41">
          <cell r="A41">
            <v>39</v>
          </cell>
          <cell r="B41">
            <v>0.99</v>
          </cell>
          <cell r="C41">
            <v>1.65</v>
          </cell>
          <cell r="D41">
            <v>65.61</v>
          </cell>
          <cell r="E41">
            <v>372</v>
          </cell>
          <cell r="F41">
            <v>6.82</v>
          </cell>
          <cell r="G41" t="str">
            <v>Long Buildup</v>
          </cell>
          <cell r="H41">
            <v>-0.26</v>
          </cell>
          <cell r="I41">
            <v>1.45</v>
          </cell>
          <cell r="J41">
            <v>-53.36</v>
          </cell>
          <cell r="K41" t="str">
            <v>Short Covering</v>
          </cell>
          <cell r="L41" t="str">
            <v>CANBK</v>
          </cell>
          <cell r="M41">
            <v>45.63</v>
          </cell>
        </row>
        <row r="42">
          <cell r="A42">
            <v>40</v>
          </cell>
          <cell r="B42">
            <v>10.1</v>
          </cell>
          <cell r="C42">
            <v>-1.41</v>
          </cell>
          <cell r="D42">
            <v>92.38</v>
          </cell>
          <cell r="E42">
            <v>740.8</v>
          </cell>
          <cell r="F42">
            <v>15.17</v>
          </cell>
          <cell r="G42" t="str">
            <v>Short Buildup</v>
          </cell>
          <cell r="H42">
            <v>2.63</v>
          </cell>
          <cell r="I42">
            <v>-0.95</v>
          </cell>
          <cell r="J42">
            <v>-3.07</v>
          </cell>
          <cell r="K42" t="str">
            <v>Short Buildup</v>
          </cell>
          <cell r="L42" t="str">
            <v>CANFINHOME</v>
          </cell>
          <cell r="M42">
            <v>26.59</v>
          </cell>
        </row>
        <row r="43">
          <cell r="A43">
            <v>41</v>
          </cell>
          <cell r="B43">
            <v>32.76</v>
          </cell>
          <cell r="C43">
            <v>8.0399999999999991</v>
          </cell>
          <cell r="D43">
            <v>204.86</v>
          </cell>
          <cell r="E43">
            <v>296.2</v>
          </cell>
          <cell r="F43">
            <v>14.94</v>
          </cell>
          <cell r="G43" t="str">
            <v>Significant Long Buildup</v>
          </cell>
          <cell r="H43">
            <v>4.72</v>
          </cell>
          <cell r="I43">
            <v>1.37</v>
          </cell>
          <cell r="J43">
            <v>128.08000000000001</v>
          </cell>
          <cell r="K43" t="str">
            <v>Significant Long Buildup</v>
          </cell>
          <cell r="L43" t="str">
            <v>CHAMBLFERT</v>
          </cell>
          <cell r="M43">
            <v>98.81</v>
          </cell>
        </row>
        <row r="44">
          <cell r="A44">
            <v>42</v>
          </cell>
          <cell r="B44">
            <v>-1.4</v>
          </cell>
          <cell r="C44">
            <v>2.72</v>
          </cell>
          <cell r="D44">
            <v>72.41</v>
          </cell>
          <cell r="E44">
            <v>1250.2</v>
          </cell>
          <cell r="F44">
            <v>6.74</v>
          </cell>
          <cell r="G44" t="str">
            <v>Short Covering</v>
          </cell>
          <cell r="H44">
            <v>2.42</v>
          </cell>
          <cell r="I44">
            <v>-0.49</v>
          </cell>
          <cell r="J44">
            <v>-5.84</v>
          </cell>
          <cell r="K44" t="str">
            <v>Short Buildup</v>
          </cell>
          <cell r="L44" t="str">
            <v>CHOLAFIN</v>
          </cell>
          <cell r="M44">
            <v>26.98</v>
          </cell>
        </row>
        <row r="45">
          <cell r="A45">
            <v>43</v>
          </cell>
          <cell r="B45">
            <v>0.08</v>
          </cell>
          <cell r="C45">
            <v>0.17</v>
          </cell>
          <cell r="D45">
            <v>53.68</v>
          </cell>
          <cell r="E45">
            <v>1166.5999999999999</v>
          </cell>
          <cell r="F45">
            <v>8.0500000000000007</v>
          </cell>
          <cell r="G45" t="str">
            <v>Long Buildup</v>
          </cell>
          <cell r="H45">
            <v>-0.2</v>
          </cell>
          <cell r="I45">
            <v>-0.17</v>
          </cell>
          <cell r="J45">
            <v>-51.33</v>
          </cell>
          <cell r="K45" t="str">
            <v>Long Unwinding</v>
          </cell>
          <cell r="L45" t="str">
            <v>CIPLA</v>
          </cell>
          <cell r="M45">
            <v>6.35</v>
          </cell>
        </row>
        <row r="46">
          <cell r="A46">
            <v>44</v>
          </cell>
          <cell r="B46">
            <v>-1.01</v>
          </cell>
          <cell r="C46">
            <v>8.27</v>
          </cell>
          <cell r="D46">
            <v>73.33</v>
          </cell>
          <cell r="E46">
            <v>312.10000000000002</v>
          </cell>
          <cell r="F46">
            <v>8.42</v>
          </cell>
          <cell r="G46" t="str">
            <v>Short Covering</v>
          </cell>
          <cell r="H46">
            <v>4.43</v>
          </cell>
          <cell r="I46">
            <v>1.3</v>
          </cell>
          <cell r="J46">
            <v>0.02</v>
          </cell>
          <cell r="K46" t="str">
            <v>Significant Long Buildup</v>
          </cell>
          <cell r="L46" t="str">
            <v>COALINDIA</v>
          </cell>
          <cell r="M46">
            <v>66.67</v>
          </cell>
        </row>
        <row r="47">
          <cell r="A47">
            <v>45</v>
          </cell>
          <cell r="B47">
            <v>12.11</v>
          </cell>
          <cell r="C47">
            <v>-1.84</v>
          </cell>
          <cell r="D47">
            <v>61.96</v>
          </cell>
          <cell r="E47">
            <v>5054.75</v>
          </cell>
          <cell r="F47">
            <v>6.34</v>
          </cell>
          <cell r="G47" t="str">
            <v>Short Buildup</v>
          </cell>
          <cell r="H47">
            <v>1.1599999999999999</v>
          </cell>
          <cell r="I47">
            <v>0.85</v>
          </cell>
          <cell r="J47">
            <v>-45.49</v>
          </cell>
          <cell r="K47" t="str">
            <v>Long Buildup</v>
          </cell>
          <cell r="L47" t="str">
            <v>COFORGE</v>
          </cell>
          <cell r="M47">
            <v>68.650000000000006</v>
          </cell>
        </row>
        <row r="48">
          <cell r="A48">
            <v>46</v>
          </cell>
          <cell r="B48">
            <v>2.77</v>
          </cell>
          <cell r="C48">
            <v>4.26</v>
          </cell>
          <cell r="D48">
            <v>85.71</v>
          </cell>
          <cell r="E48">
            <v>2073.85</v>
          </cell>
          <cell r="F48">
            <v>11.74</v>
          </cell>
          <cell r="G48" t="str">
            <v>Long Buildup</v>
          </cell>
          <cell r="H48">
            <v>0.63</v>
          </cell>
          <cell r="I48">
            <v>1.4</v>
          </cell>
          <cell r="J48">
            <v>8.5399999999999991</v>
          </cell>
          <cell r="K48" t="str">
            <v>Long Buildup</v>
          </cell>
          <cell r="L48" t="str">
            <v>COLPAL</v>
          </cell>
          <cell r="M48">
            <v>57.94</v>
          </cell>
        </row>
        <row r="49">
          <cell r="A49">
            <v>47</v>
          </cell>
          <cell r="B49">
            <v>8.19</v>
          </cell>
          <cell r="C49">
            <v>1.07</v>
          </cell>
          <cell r="D49">
            <v>65</v>
          </cell>
          <cell r="E49">
            <v>718</v>
          </cell>
          <cell r="F49">
            <v>11.65</v>
          </cell>
          <cell r="G49" t="str">
            <v>Long Buildup</v>
          </cell>
          <cell r="H49">
            <v>1.27</v>
          </cell>
          <cell r="I49">
            <v>0.65</v>
          </cell>
          <cell r="J49">
            <v>-52.33</v>
          </cell>
          <cell r="K49" t="str">
            <v>Long Buildup</v>
          </cell>
          <cell r="L49" t="str">
            <v>CONCOR</v>
          </cell>
          <cell r="M49">
            <v>36.51</v>
          </cell>
        </row>
        <row r="50">
          <cell r="A50">
            <v>48</v>
          </cell>
          <cell r="B50">
            <v>3.68</v>
          </cell>
          <cell r="C50">
            <v>-0.44</v>
          </cell>
          <cell r="D50">
            <v>121.93</v>
          </cell>
          <cell r="E50">
            <v>1159.3499999999999</v>
          </cell>
          <cell r="F50">
            <v>10.66</v>
          </cell>
          <cell r="G50" t="str">
            <v>Short Buildup</v>
          </cell>
          <cell r="H50">
            <v>3.58</v>
          </cell>
          <cell r="I50">
            <v>0.42</v>
          </cell>
          <cell r="J50">
            <v>28.73</v>
          </cell>
          <cell r="K50" t="str">
            <v>Long Buildup</v>
          </cell>
          <cell r="L50" t="str">
            <v>COROMANDEL</v>
          </cell>
          <cell r="M50">
            <v>49.6</v>
          </cell>
        </row>
        <row r="51">
          <cell r="A51">
            <v>49</v>
          </cell>
          <cell r="B51">
            <v>-0.48</v>
          </cell>
          <cell r="C51">
            <v>1.58</v>
          </cell>
          <cell r="D51">
            <v>142.63</v>
          </cell>
          <cell r="E51">
            <v>301.45</v>
          </cell>
          <cell r="F51">
            <v>5.66</v>
          </cell>
          <cell r="G51" t="str">
            <v>Short Covering</v>
          </cell>
          <cell r="H51">
            <v>1.21</v>
          </cell>
          <cell r="I51">
            <v>0.23</v>
          </cell>
          <cell r="J51">
            <v>132.15</v>
          </cell>
          <cell r="K51" t="str">
            <v>Long Buildup</v>
          </cell>
          <cell r="L51" t="str">
            <v>CROMPTON</v>
          </cell>
          <cell r="M51">
            <v>20.63</v>
          </cell>
        </row>
        <row r="52">
          <cell r="A52">
            <v>50</v>
          </cell>
          <cell r="B52">
            <v>-5.0199999999999996</v>
          </cell>
          <cell r="C52">
            <v>10.35</v>
          </cell>
          <cell r="D52">
            <v>54.62</v>
          </cell>
          <cell r="E52">
            <v>139.15</v>
          </cell>
          <cell r="F52">
            <v>7.12</v>
          </cell>
          <cell r="G52" t="str">
            <v>Significant Short Covering</v>
          </cell>
          <cell r="H52">
            <v>1.67</v>
          </cell>
          <cell r="I52">
            <v>1.27</v>
          </cell>
          <cell r="J52">
            <v>19.600000000000001</v>
          </cell>
          <cell r="K52" t="str">
            <v>Long Buildup</v>
          </cell>
          <cell r="L52" t="str">
            <v>CUB</v>
          </cell>
          <cell r="M52">
            <v>54.76</v>
          </cell>
        </row>
        <row r="53">
          <cell r="A53">
            <v>51</v>
          </cell>
          <cell r="B53">
            <v>-1.2</v>
          </cell>
          <cell r="C53">
            <v>1.44</v>
          </cell>
          <cell r="D53">
            <v>86.88</v>
          </cell>
          <cell r="E53">
            <v>1724</v>
          </cell>
          <cell r="F53">
            <v>3.12</v>
          </cell>
          <cell r="G53" t="str">
            <v>Short Covering</v>
          </cell>
          <cell r="H53">
            <v>-0.01</v>
          </cell>
          <cell r="I53">
            <v>0.08</v>
          </cell>
          <cell r="J53">
            <v>5.68</v>
          </cell>
          <cell r="K53" t="str">
            <v>Short Covering</v>
          </cell>
          <cell r="L53" t="str">
            <v>CUMMINSIND</v>
          </cell>
          <cell r="M53">
            <v>20.239999999999998</v>
          </cell>
        </row>
        <row r="54">
          <cell r="A54">
            <v>52</v>
          </cell>
          <cell r="B54">
            <v>9.7100000000000009</v>
          </cell>
          <cell r="C54">
            <v>-0.94</v>
          </cell>
          <cell r="D54">
            <v>107.13</v>
          </cell>
          <cell r="E54">
            <v>538.35</v>
          </cell>
          <cell r="F54">
            <v>3.17</v>
          </cell>
          <cell r="G54" t="str">
            <v>Short Buildup</v>
          </cell>
          <cell r="H54">
            <v>2.98</v>
          </cell>
          <cell r="I54">
            <v>-0.4</v>
          </cell>
          <cell r="J54">
            <v>-16.309999999999999</v>
          </cell>
          <cell r="K54" t="str">
            <v>Short Buildup</v>
          </cell>
          <cell r="L54" t="str">
            <v>DABUR</v>
          </cell>
          <cell r="M54">
            <v>38.49</v>
          </cell>
        </row>
        <row r="55">
          <cell r="A55">
            <v>53</v>
          </cell>
          <cell r="B55">
            <v>26.08</v>
          </cell>
          <cell r="C55">
            <v>4.12</v>
          </cell>
          <cell r="D55">
            <v>593.98</v>
          </cell>
          <cell r="E55">
            <v>2320.0500000000002</v>
          </cell>
          <cell r="F55">
            <v>-8.27</v>
          </cell>
          <cell r="G55" t="str">
            <v>Significant Long Buildup</v>
          </cell>
          <cell r="H55">
            <v>8.94</v>
          </cell>
          <cell r="I55">
            <v>1.41</v>
          </cell>
          <cell r="J55">
            <v>485.17</v>
          </cell>
          <cell r="K55" t="str">
            <v>Significant Long Buildup</v>
          </cell>
          <cell r="L55" t="str">
            <v>DALBHARAT</v>
          </cell>
          <cell r="M55">
            <v>100</v>
          </cell>
        </row>
        <row r="56">
          <cell r="A56">
            <v>54</v>
          </cell>
          <cell r="B56">
            <v>23.69</v>
          </cell>
          <cell r="C56">
            <v>1.54</v>
          </cell>
          <cell r="D56">
            <v>52.16</v>
          </cell>
          <cell r="E56">
            <v>2109</v>
          </cell>
          <cell r="F56">
            <v>5.59</v>
          </cell>
          <cell r="G56" t="str">
            <v>Long Buildup</v>
          </cell>
          <cell r="H56">
            <v>0.28999999999999998</v>
          </cell>
          <cell r="I56">
            <v>1.19</v>
          </cell>
          <cell r="J56">
            <v>-22.74</v>
          </cell>
          <cell r="K56" t="str">
            <v>Long Buildup</v>
          </cell>
          <cell r="L56" t="str">
            <v>DEEPAKNTR</v>
          </cell>
          <cell r="M56">
            <v>44.44</v>
          </cell>
        </row>
        <row r="57">
          <cell r="A57">
            <v>55</v>
          </cell>
          <cell r="B57">
            <v>14.83</v>
          </cell>
          <cell r="C57">
            <v>-9.1199999999999992</v>
          </cell>
          <cell r="D57">
            <v>58.33</v>
          </cell>
          <cell r="E57">
            <v>129</v>
          </cell>
          <cell r="F57">
            <v>42.04</v>
          </cell>
          <cell r="G57" t="str">
            <v>Significant Short Buildup</v>
          </cell>
          <cell r="H57">
            <v>-6.3</v>
          </cell>
          <cell r="I57">
            <v>-8.09</v>
          </cell>
          <cell r="J57">
            <v>328.16</v>
          </cell>
          <cell r="K57" t="str">
            <v>Significant Long Unwinding</v>
          </cell>
          <cell r="L57" t="str">
            <v>DELTACORP</v>
          </cell>
          <cell r="M57">
            <v>35.71</v>
          </cell>
        </row>
        <row r="58">
          <cell r="A58">
            <v>56</v>
          </cell>
          <cell r="B58">
            <v>11.5</v>
          </cell>
          <cell r="C58">
            <v>-1.95</v>
          </cell>
          <cell r="D58">
            <v>202.23</v>
          </cell>
          <cell r="E58">
            <v>3649</v>
          </cell>
          <cell r="F58">
            <v>17.03</v>
          </cell>
          <cell r="G58" t="str">
            <v>Short Buildup</v>
          </cell>
          <cell r="H58">
            <v>11.17</v>
          </cell>
          <cell r="I58">
            <v>-2.65</v>
          </cell>
          <cell r="J58">
            <v>222.35</v>
          </cell>
          <cell r="K58" t="str">
            <v>Significant Short Buildup</v>
          </cell>
          <cell r="L58" t="str">
            <v>DIVISLAB</v>
          </cell>
          <cell r="M58">
            <v>57.54</v>
          </cell>
        </row>
        <row r="59">
          <cell r="A59">
            <v>57</v>
          </cell>
          <cell r="B59">
            <v>5.67</v>
          </cell>
          <cell r="C59">
            <v>5.23</v>
          </cell>
          <cell r="D59">
            <v>225.88</v>
          </cell>
          <cell r="E59">
            <v>5395</v>
          </cell>
          <cell r="F59">
            <v>9.1199999999999992</v>
          </cell>
          <cell r="G59" t="str">
            <v>Significant Long Buildup</v>
          </cell>
          <cell r="H59">
            <v>4.17</v>
          </cell>
          <cell r="I59">
            <v>0.9</v>
          </cell>
          <cell r="J59">
            <v>65.47</v>
          </cell>
          <cell r="K59" t="str">
            <v>Long Buildup</v>
          </cell>
          <cell r="L59" t="str">
            <v>DIXON</v>
          </cell>
          <cell r="M59">
            <v>69.05</v>
          </cell>
        </row>
        <row r="60">
          <cell r="A60">
            <v>58</v>
          </cell>
          <cell r="B60">
            <v>-4.8</v>
          </cell>
          <cell r="C60">
            <v>4.82</v>
          </cell>
          <cell r="D60">
            <v>26.02</v>
          </cell>
          <cell r="E60">
            <v>568.35</v>
          </cell>
          <cell r="F60">
            <v>8.4</v>
          </cell>
          <cell r="G60" t="str">
            <v>Short Covering</v>
          </cell>
          <cell r="H60">
            <v>-1.53</v>
          </cell>
          <cell r="I60">
            <v>-0.21</v>
          </cell>
          <cell r="J60">
            <v>-74.22</v>
          </cell>
          <cell r="K60" t="str">
            <v>Long Unwinding</v>
          </cell>
          <cell r="L60" t="str">
            <v>DLF</v>
          </cell>
          <cell r="M60">
            <v>31.35</v>
          </cell>
        </row>
        <row r="61">
          <cell r="A61">
            <v>59</v>
          </cell>
          <cell r="B61">
            <v>3.94</v>
          </cell>
          <cell r="C61">
            <v>-0.28000000000000003</v>
          </cell>
          <cell r="D61">
            <v>53.45</v>
          </cell>
          <cell r="E61">
            <v>5498.1</v>
          </cell>
          <cell r="F61">
            <v>10.17</v>
          </cell>
          <cell r="G61" t="str">
            <v>Short Buildup</v>
          </cell>
          <cell r="H61">
            <v>0.36</v>
          </cell>
          <cell r="I61">
            <v>0.34</v>
          </cell>
          <cell r="J61">
            <v>-44.01</v>
          </cell>
          <cell r="K61" t="str">
            <v>Long Buildup</v>
          </cell>
          <cell r="L61" t="str">
            <v>DRREDDY</v>
          </cell>
          <cell r="M61">
            <v>13.49</v>
          </cell>
        </row>
        <row r="62">
          <cell r="A62">
            <v>60</v>
          </cell>
          <cell r="B62">
            <v>4.99</v>
          </cell>
          <cell r="C62">
            <v>0.95</v>
          </cell>
          <cell r="D62">
            <v>32.840000000000003</v>
          </cell>
          <cell r="E62">
            <v>3493</v>
          </cell>
          <cell r="F62">
            <v>4.7699999999999996</v>
          </cell>
          <cell r="G62" t="str">
            <v>Long Buildup</v>
          </cell>
          <cell r="H62">
            <v>0.2</v>
          </cell>
          <cell r="I62">
            <v>0.28999999999999998</v>
          </cell>
          <cell r="J62">
            <v>-62.02</v>
          </cell>
          <cell r="K62" t="str">
            <v>Long Buildup</v>
          </cell>
          <cell r="L62" t="str">
            <v>EICHERMOT</v>
          </cell>
          <cell r="M62">
            <v>7.54</v>
          </cell>
        </row>
        <row r="63">
          <cell r="A63">
            <v>61</v>
          </cell>
          <cell r="B63">
            <v>5.42</v>
          </cell>
          <cell r="C63">
            <v>5.01</v>
          </cell>
          <cell r="D63">
            <v>28.58</v>
          </cell>
          <cell r="E63">
            <v>3370.6</v>
          </cell>
          <cell r="F63">
            <v>7.68</v>
          </cell>
          <cell r="G63" t="str">
            <v>Significant Long Buildup</v>
          </cell>
          <cell r="H63">
            <v>-0.14000000000000001</v>
          </cell>
          <cell r="I63">
            <v>-0.3</v>
          </cell>
          <cell r="J63">
            <v>-52.49</v>
          </cell>
          <cell r="K63" t="str">
            <v>Long Unwinding</v>
          </cell>
          <cell r="L63" t="str">
            <v>ESCORTS</v>
          </cell>
          <cell r="M63">
            <v>58.73</v>
          </cell>
        </row>
        <row r="64">
          <cell r="A64">
            <v>62</v>
          </cell>
          <cell r="B64">
            <v>-0.39</v>
          </cell>
          <cell r="C64">
            <v>3.8</v>
          </cell>
          <cell r="D64">
            <v>88.57</v>
          </cell>
          <cell r="E64">
            <v>265.2</v>
          </cell>
          <cell r="F64">
            <v>9.0500000000000007</v>
          </cell>
          <cell r="G64" t="str">
            <v>Short Covering</v>
          </cell>
          <cell r="H64">
            <v>-3.49</v>
          </cell>
          <cell r="I64">
            <v>0.66</v>
          </cell>
          <cell r="J64">
            <v>32.32</v>
          </cell>
          <cell r="K64" t="str">
            <v>Short Covering</v>
          </cell>
          <cell r="L64" t="str">
            <v>EXIDEIND</v>
          </cell>
          <cell r="M64">
            <v>34.130000000000003</v>
          </cell>
        </row>
        <row r="65">
          <cell r="A65">
            <v>63</v>
          </cell>
          <cell r="B65">
            <v>21.81</v>
          </cell>
          <cell r="C65">
            <v>2.52</v>
          </cell>
          <cell r="D65">
            <v>176.79</v>
          </cell>
          <cell r="E65">
            <v>148.75</v>
          </cell>
          <cell r="F65">
            <v>-6.14</v>
          </cell>
          <cell r="G65" t="str">
            <v>Significant Long Buildup</v>
          </cell>
          <cell r="H65">
            <v>13.97</v>
          </cell>
          <cell r="I65">
            <v>-0.8</v>
          </cell>
          <cell r="J65">
            <v>22.58</v>
          </cell>
          <cell r="K65" t="str">
            <v>Short Buildup</v>
          </cell>
          <cell r="L65" t="str">
            <v>FEDERALBNK</v>
          </cell>
          <cell r="M65">
            <v>98.81</v>
          </cell>
        </row>
        <row r="66">
          <cell r="A66">
            <v>64</v>
          </cell>
          <cell r="B66">
            <v>12.79</v>
          </cell>
          <cell r="C66">
            <v>6.93</v>
          </cell>
          <cell r="D66">
            <v>131.35</v>
          </cell>
          <cell r="E66">
            <v>130.4</v>
          </cell>
          <cell r="F66">
            <v>6.95</v>
          </cell>
          <cell r="G66" t="str">
            <v>Significant Long Buildup</v>
          </cell>
          <cell r="H66">
            <v>4.3499999999999996</v>
          </cell>
          <cell r="I66">
            <v>1.32</v>
          </cell>
          <cell r="J66">
            <v>-17.78</v>
          </cell>
          <cell r="K66" t="str">
            <v>Long Buildup</v>
          </cell>
          <cell r="L66" t="str">
            <v>GAIL</v>
          </cell>
          <cell r="M66">
            <v>79.37</v>
          </cell>
        </row>
        <row r="67">
          <cell r="A67">
            <v>65</v>
          </cell>
          <cell r="B67">
            <v>5.54</v>
          </cell>
          <cell r="C67">
            <v>1.29</v>
          </cell>
          <cell r="D67">
            <v>88.62</v>
          </cell>
          <cell r="E67">
            <v>797.95</v>
          </cell>
          <cell r="F67">
            <v>8.5</v>
          </cell>
          <cell r="G67" t="str">
            <v>Long Buildup</v>
          </cell>
          <cell r="H67">
            <v>0.13</v>
          </cell>
          <cell r="I67">
            <v>-0.37</v>
          </cell>
          <cell r="J67">
            <v>-37.92</v>
          </cell>
          <cell r="K67" t="str">
            <v>Short Buildup</v>
          </cell>
          <cell r="L67" t="str">
            <v>GLENMARK</v>
          </cell>
          <cell r="M67">
            <v>31.35</v>
          </cell>
        </row>
        <row r="68">
          <cell r="A68">
            <v>66</v>
          </cell>
          <cell r="B68">
            <v>3.45</v>
          </cell>
          <cell r="C68">
            <v>1.47</v>
          </cell>
          <cell r="D68">
            <v>55.07</v>
          </cell>
          <cell r="E68">
            <v>58.7</v>
          </cell>
          <cell r="F68">
            <v>10.37</v>
          </cell>
          <cell r="G68" t="str">
            <v>Long Buildup</v>
          </cell>
          <cell r="H68">
            <v>1.78</v>
          </cell>
          <cell r="I68">
            <v>-1.26</v>
          </cell>
          <cell r="J68">
            <v>-20.68</v>
          </cell>
          <cell r="K68" t="str">
            <v>Short Buildup</v>
          </cell>
          <cell r="L68" t="str">
            <v>GMRINFRA</v>
          </cell>
          <cell r="M68">
            <v>10.32</v>
          </cell>
        </row>
        <row r="69">
          <cell r="A69">
            <v>67</v>
          </cell>
          <cell r="B69">
            <v>24.22</v>
          </cell>
          <cell r="C69">
            <v>8.9600000000000009</v>
          </cell>
          <cell r="D69">
            <v>603.91</v>
          </cell>
          <cell r="E69">
            <v>668.5</v>
          </cell>
          <cell r="F69">
            <v>8.18</v>
          </cell>
          <cell r="G69" t="str">
            <v>Significant Long Buildup</v>
          </cell>
          <cell r="H69">
            <v>20.73</v>
          </cell>
          <cell r="I69">
            <v>5.04</v>
          </cell>
          <cell r="J69">
            <v>308.31</v>
          </cell>
          <cell r="K69" t="str">
            <v>Significant Long Buildup</v>
          </cell>
          <cell r="L69" t="str">
            <v>GNFC</v>
          </cell>
          <cell r="M69">
            <v>98.81</v>
          </cell>
        </row>
        <row r="70">
          <cell r="A70">
            <v>68</v>
          </cell>
          <cell r="B70">
            <v>-2.4700000000000002</v>
          </cell>
          <cell r="C70">
            <v>1.72</v>
          </cell>
          <cell r="D70">
            <v>82.28</v>
          </cell>
          <cell r="E70">
            <v>985.75</v>
          </cell>
          <cell r="F70">
            <v>8.82</v>
          </cell>
          <cell r="G70" t="str">
            <v>Short Covering</v>
          </cell>
          <cell r="H70">
            <v>0.41</v>
          </cell>
          <cell r="I70">
            <v>0.24</v>
          </cell>
          <cell r="J70">
            <v>-13.33</v>
          </cell>
          <cell r="K70" t="str">
            <v>Long Buildup</v>
          </cell>
          <cell r="L70" t="str">
            <v>GODREJCP</v>
          </cell>
          <cell r="M70">
            <v>11.9</v>
          </cell>
        </row>
        <row r="71">
          <cell r="A71">
            <v>69</v>
          </cell>
          <cell r="B71">
            <v>-2.97</v>
          </cell>
          <cell r="C71">
            <v>4.17</v>
          </cell>
          <cell r="D71">
            <v>31.4</v>
          </cell>
          <cell r="E71">
            <v>1701</v>
          </cell>
          <cell r="F71">
            <v>9.82</v>
          </cell>
          <cell r="G71" t="str">
            <v>Short Covering</v>
          </cell>
          <cell r="H71">
            <v>0.92</v>
          </cell>
          <cell r="I71">
            <v>0.63</v>
          </cell>
          <cell r="J71">
            <v>-53.74</v>
          </cell>
          <cell r="K71" t="str">
            <v>Long Buildup</v>
          </cell>
          <cell r="L71" t="str">
            <v>GODREJPROP</v>
          </cell>
          <cell r="M71">
            <v>38.49</v>
          </cell>
        </row>
        <row r="72">
          <cell r="A72">
            <v>70</v>
          </cell>
          <cell r="B72">
            <v>2.42</v>
          </cell>
          <cell r="C72">
            <v>-0.81</v>
          </cell>
          <cell r="D72">
            <v>64.430000000000007</v>
          </cell>
          <cell r="E72">
            <v>353.75</v>
          </cell>
          <cell r="F72">
            <v>8.08</v>
          </cell>
          <cell r="G72" t="str">
            <v>Short Buildup</v>
          </cell>
          <cell r="H72">
            <v>1.95</v>
          </cell>
          <cell r="I72">
            <v>-0.14000000000000001</v>
          </cell>
          <cell r="J72">
            <v>-28.98</v>
          </cell>
          <cell r="K72" t="str">
            <v>Short Buildup</v>
          </cell>
          <cell r="L72" t="str">
            <v>GRANULES</v>
          </cell>
          <cell r="M72">
            <v>36.11</v>
          </cell>
        </row>
        <row r="73">
          <cell r="A73">
            <v>71</v>
          </cell>
          <cell r="B73">
            <v>-3.29</v>
          </cell>
          <cell r="C73">
            <v>4.57</v>
          </cell>
          <cell r="D73">
            <v>84.82</v>
          </cell>
          <cell r="E73">
            <v>1978.8</v>
          </cell>
          <cell r="F73">
            <v>8.44</v>
          </cell>
          <cell r="G73" t="str">
            <v>Short Covering</v>
          </cell>
          <cell r="H73">
            <v>1.87</v>
          </cell>
          <cell r="I73">
            <v>-0.28000000000000003</v>
          </cell>
          <cell r="J73">
            <v>29.96</v>
          </cell>
          <cell r="K73" t="str">
            <v>Short Buildup</v>
          </cell>
          <cell r="L73" t="str">
            <v>GRASIM</v>
          </cell>
          <cell r="M73">
            <v>56.35</v>
          </cell>
        </row>
        <row r="74">
          <cell r="A74">
            <v>72</v>
          </cell>
          <cell r="B74">
            <v>7.09</v>
          </cell>
          <cell r="C74">
            <v>0.5</v>
          </cell>
          <cell r="D74">
            <v>86.19</v>
          </cell>
          <cell r="E74">
            <v>425.85</v>
          </cell>
          <cell r="F74">
            <v>11.9</v>
          </cell>
          <cell r="G74" t="str">
            <v>Long Buildup</v>
          </cell>
          <cell r="H74">
            <v>2.92</v>
          </cell>
          <cell r="I74">
            <v>-0.21</v>
          </cell>
          <cell r="J74">
            <v>-9.1199999999999992</v>
          </cell>
          <cell r="K74" t="str">
            <v>Short Buildup</v>
          </cell>
          <cell r="L74" t="str">
            <v>GUJGASLTD</v>
          </cell>
          <cell r="M74">
            <v>41.07</v>
          </cell>
        </row>
        <row r="75">
          <cell r="A75">
            <v>73</v>
          </cell>
          <cell r="B75">
            <v>-3.73</v>
          </cell>
          <cell r="C75">
            <v>2.4500000000000002</v>
          </cell>
          <cell r="D75">
            <v>64.2</v>
          </cell>
          <cell r="E75">
            <v>1970.75</v>
          </cell>
          <cell r="F75">
            <v>11.04</v>
          </cell>
          <cell r="G75" t="str">
            <v>Short Covering</v>
          </cell>
          <cell r="H75">
            <v>3.02</v>
          </cell>
          <cell r="I75">
            <v>-0.39</v>
          </cell>
          <cell r="J75">
            <v>-29.65</v>
          </cell>
          <cell r="K75" t="str">
            <v>Short Buildup</v>
          </cell>
          <cell r="L75" t="str">
            <v>HAL</v>
          </cell>
          <cell r="M75">
            <v>11.51</v>
          </cell>
        </row>
        <row r="76">
          <cell r="A76">
            <v>74</v>
          </cell>
          <cell r="B76">
            <v>4.7699999999999996</v>
          </cell>
          <cell r="C76">
            <v>1.74</v>
          </cell>
          <cell r="D76">
            <v>140.13</v>
          </cell>
          <cell r="E76">
            <v>1414</v>
          </cell>
          <cell r="F76">
            <v>18.45</v>
          </cell>
          <cell r="G76" t="str">
            <v>Long Buildup</v>
          </cell>
          <cell r="H76">
            <v>2</v>
          </cell>
          <cell r="I76">
            <v>1.52</v>
          </cell>
          <cell r="J76">
            <v>53.74</v>
          </cell>
          <cell r="K76" t="str">
            <v>Significant Long Buildup</v>
          </cell>
          <cell r="L76" t="str">
            <v>HAVELLS</v>
          </cell>
          <cell r="M76">
            <v>62.3</v>
          </cell>
        </row>
        <row r="77">
          <cell r="A77">
            <v>75</v>
          </cell>
          <cell r="B77">
            <v>-2.34</v>
          </cell>
          <cell r="C77">
            <v>1.18</v>
          </cell>
          <cell r="D77">
            <v>52.42</v>
          </cell>
          <cell r="E77">
            <v>1259.5</v>
          </cell>
          <cell r="F77">
            <v>-2.59</v>
          </cell>
          <cell r="G77" t="str">
            <v>Short Covering</v>
          </cell>
          <cell r="H77">
            <v>-0.11</v>
          </cell>
          <cell r="I77">
            <v>0.91</v>
          </cell>
          <cell r="J77">
            <v>-68.95</v>
          </cell>
          <cell r="K77" t="str">
            <v>Short Covering</v>
          </cell>
          <cell r="L77" t="str">
            <v>HCLTECH</v>
          </cell>
          <cell r="M77">
            <v>67.06</v>
          </cell>
        </row>
        <row r="78">
          <cell r="A78">
            <v>76</v>
          </cell>
          <cell r="B78">
            <v>-5</v>
          </cell>
          <cell r="C78">
            <v>6.37</v>
          </cell>
          <cell r="D78">
            <v>58.56</v>
          </cell>
          <cell r="E78">
            <v>2864.55</v>
          </cell>
          <cell r="F78">
            <v>4.46</v>
          </cell>
          <cell r="G78" t="str">
            <v>Significant Short Covering</v>
          </cell>
          <cell r="H78">
            <v>-1.95</v>
          </cell>
          <cell r="I78">
            <v>0.09</v>
          </cell>
          <cell r="J78">
            <v>-71.09</v>
          </cell>
          <cell r="K78" t="str">
            <v>Short Covering</v>
          </cell>
          <cell r="L78" t="str">
            <v>HDFCAMC</v>
          </cell>
          <cell r="M78">
            <v>56.35</v>
          </cell>
        </row>
        <row r="79">
          <cell r="A79">
            <v>77</v>
          </cell>
          <cell r="B79">
            <v>-2.48</v>
          </cell>
          <cell r="C79">
            <v>0.9</v>
          </cell>
          <cell r="D79">
            <v>133.27000000000001</v>
          </cell>
          <cell r="E79">
            <v>1533.2</v>
          </cell>
          <cell r="F79">
            <v>16.57</v>
          </cell>
          <cell r="G79" t="str">
            <v>Short Covering</v>
          </cell>
          <cell r="H79">
            <v>2.42</v>
          </cell>
          <cell r="I79">
            <v>-0.2</v>
          </cell>
          <cell r="J79">
            <v>-21.85</v>
          </cell>
          <cell r="K79" t="str">
            <v>Short Buildup</v>
          </cell>
          <cell r="L79" t="str">
            <v>HDFCBANK</v>
          </cell>
          <cell r="M79">
            <v>63.49</v>
          </cell>
        </row>
        <row r="80">
          <cell r="A80">
            <v>78</v>
          </cell>
          <cell r="B80">
            <v>12.98</v>
          </cell>
          <cell r="C80">
            <v>2.02</v>
          </cell>
          <cell r="D80">
            <v>135.30000000000001</v>
          </cell>
          <cell r="E80">
            <v>630.5</v>
          </cell>
          <cell r="F80">
            <v>-0.71</v>
          </cell>
          <cell r="G80" t="str">
            <v>Significant Long Buildup</v>
          </cell>
          <cell r="H80">
            <v>2.56</v>
          </cell>
          <cell r="I80">
            <v>0.78</v>
          </cell>
          <cell r="J80">
            <v>-43.53</v>
          </cell>
          <cell r="K80" t="str">
            <v>Long Buildup</v>
          </cell>
          <cell r="L80" t="str">
            <v>HDFCLIFE</v>
          </cell>
          <cell r="M80">
            <v>74.599999999999994</v>
          </cell>
        </row>
        <row r="81">
          <cell r="A81">
            <v>79</v>
          </cell>
          <cell r="B81">
            <v>9.27</v>
          </cell>
          <cell r="C81">
            <v>7.49</v>
          </cell>
          <cell r="D81">
            <v>124.36</v>
          </cell>
          <cell r="E81">
            <v>3172.85</v>
          </cell>
          <cell r="F81">
            <v>11.69</v>
          </cell>
          <cell r="G81" t="str">
            <v>Significant Long Buildup</v>
          </cell>
          <cell r="H81">
            <v>11.89</v>
          </cell>
          <cell r="I81">
            <v>2.0499999999999998</v>
          </cell>
          <cell r="J81">
            <v>168.66</v>
          </cell>
          <cell r="K81" t="str">
            <v>Significant Long Buildup</v>
          </cell>
          <cell r="L81" t="str">
            <v>HEROMOTOCO</v>
          </cell>
          <cell r="M81">
            <v>82.94</v>
          </cell>
        </row>
        <row r="82">
          <cell r="A82">
            <v>80</v>
          </cell>
          <cell r="B82">
            <v>14.61</v>
          </cell>
          <cell r="C82">
            <v>2.77</v>
          </cell>
          <cell r="D82">
            <v>63.04</v>
          </cell>
          <cell r="E82">
            <v>484.85</v>
          </cell>
          <cell r="F82">
            <v>6.09</v>
          </cell>
          <cell r="G82" t="str">
            <v>Significant Long Buildup</v>
          </cell>
          <cell r="H82">
            <v>-0.28999999999999998</v>
          </cell>
          <cell r="I82">
            <v>0.6</v>
          </cell>
          <cell r="J82">
            <v>-32.619999999999997</v>
          </cell>
          <cell r="K82" t="str">
            <v>Short Covering</v>
          </cell>
          <cell r="L82" t="str">
            <v>HINDALCO</v>
          </cell>
          <cell r="M82">
            <v>36.51</v>
          </cell>
        </row>
        <row r="83">
          <cell r="A83">
            <v>81</v>
          </cell>
          <cell r="B83">
            <v>-1.69</v>
          </cell>
          <cell r="C83">
            <v>6.38</v>
          </cell>
          <cell r="D83">
            <v>18.920000000000002</v>
          </cell>
          <cell r="E83">
            <v>159.30000000000001</v>
          </cell>
          <cell r="F83">
            <v>3.75</v>
          </cell>
          <cell r="G83" t="str">
            <v>Short Covering</v>
          </cell>
          <cell r="H83">
            <v>-0.87</v>
          </cell>
          <cell r="I83">
            <v>1.37</v>
          </cell>
          <cell r="J83">
            <v>14.66</v>
          </cell>
          <cell r="K83" t="str">
            <v>Short Covering</v>
          </cell>
          <cell r="L83" t="str">
            <v>HINDCOPPER</v>
          </cell>
          <cell r="M83">
            <v>12.7</v>
          </cell>
        </row>
        <row r="84">
          <cell r="A84">
            <v>82</v>
          </cell>
          <cell r="B84">
            <v>-1.75</v>
          </cell>
          <cell r="C84">
            <v>1.9</v>
          </cell>
          <cell r="D84">
            <v>89.36</v>
          </cell>
          <cell r="E84">
            <v>256.85000000000002</v>
          </cell>
          <cell r="F84">
            <v>7.35</v>
          </cell>
          <cell r="G84" t="str">
            <v>Short Covering</v>
          </cell>
          <cell r="H84">
            <v>0.08</v>
          </cell>
          <cell r="I84">
            <v>0.08</v>
          </cell>
          <cell r="J84">
            <v>26.07</v>
          </cell>
          <cell r="K84" t="str">
            <v>Long Buildup</v>
          </cell>
          <cell r="L84" t="str">
            <v>HINDPETRO</v>
          </cell>
          <cell r="M84">
            <v>42.06</v>
          </cell>
        </row>
        <row r="85">
          <cell r="A85">
            <v>83</v>
          </cell>
          <cell r="B85">
            <v>6.66</v>
          </cell>
          <cell r="C85">
            <v>1.81</v>
          </cell>
          <cell r="D85">
            <v>57.72</v>
          </cell>
          <cell r="E85">
            <v>2559.9</v>
          </cell>
          <cell r="F85">
            <v>20.13</v>
          </cell>
          <cell r="G85" t="str">
            <v>Long Buildup</v>
          </cell>
          <cell r="H85">
            <v>1.79</v>
          </cell>
          <cell r="I85">
            <v>-0.39</v>
          </cell>
          <cell r="J85">
            <v>-41.41</v>
          </cell>
          <cell r="K85" t="str">
            <v>Short Buildup</v>
          </cell>
          <cell r="L85" t="str">
            <v>HINDUNILVR</v>
          </cell>
          <cell r="M85">
            <v>40.869999999999997</v>
          </cell>
        </row>
        <row r="86">
          <cell r="A86">
            <v>84</v>
          </cell>
          <cell r="B86">
            <v>-1.64</v>
          </cell>
          <cell r="C86">
            <v>-0.95</v>
          </cell>
          <cell r="D86">
            <v>42.76</v>
          </cell>
          <cell r="E86">
            <v>171.5</v>
          </cell>
          <cell r="F86">
            <v>-4.16</v>
          </cell>
          <cell r="G86" t="str">
            <v>Long Unwinding</v>
          </cell>
          <cell r="H86">
            <v>-0.03</v>
          </cell>
          <cell r="I86">
            <v>0.09</v>
          </cell>
          <cell r="J86">
            <v>-15.25</v>
          </cell>
          <cell r="K86" t="str">
            <v>Short Covering</v>
          </cell>
          <cell r="L86" t="str">
            <v>IBULHSGFIN</v>
          </cell>
          <cell r="M86">
            <v>5.16</v>
          </cell>
        </row>
        <row r="87">
          <cell r="A87">
            <v>85</v>
          </cell>
          <cell r="B87">
            <v>-4.96</v>
          </cell>
          <cell r="C87">
            <v>1.36</v>
          </cell>
          <cell r="D87">
            <v>38.03</v>
          </cell>
          <cell r="E87">
            <v>952.65</v>
          </cell>
          <cell r="F87">
            <v>12.73</v>
          </cell>
          <cell r="G87" t="str">
            <v>Short Covering</v>
          </cell>
          <cell r="H87">
            <v>1.08</v>
          </cell>
          <cell r="I87">
            <v>-0.12</v>
          </cell>
          <cell r="J87">
            <v>-70.2</v>
          </cell>
          <cell r="K87" t="str">
            <v>Short Buildup</v>
          </cell>
          <cell r="L87" t="str">
            <v>ICICIBANK</v>
          </cell>
          <cell r="M87">
            <v>6.75</v>
          </cell>
        </row>
        <row r="88">
          <cell r="A88">
            <v>86</v>
          </cell>
          <cell r="B88">
            <v>2.5</v>
          </cell>
          <cell r="C88">
            <v>2.91</v>
          </cell>
          <cell r="D88">
            <v>154.32</v>
          </cell>
          <cell r="E88">
            <v>1338.15</v>
          </cell>
          <cell r="F88">
            <v>16.100000000000001</v>
          </cell>
          <cell r="G88" t="str">
            <v>Long Buildup</v>
          </cell>
          <cell r="H88">
            <v>5.54</v>
          </cell>
          <cell r="I88">
            <v>1.42</v>
          </cell>
          <cell r="J88">
            <v>52.37</v>
          </cell>
          <cell r="K88" t="str">
            <v>Significant Long Buildup</v>
          </cell>
          <cell r="L88" t="str">
            <v>ICICIGI</v>
          </cell>
          <cell r="M88">
            <v>50.6</v>
          </cell>
        </row>
        <row r="89">
          <cell r="A89">
            <v>87</v>
          </cell>
          <cell r="B89">
            <v>56.11</v>
          </cell>
          <cell r="C89">
            <v>-2.29</v>
          </cell>
          <cell r="D89">
            <v>84.1</v>
          </cell>
          <cell r="E89">
            <v>531.6</v>
          </cell>
          <cell r="F89">
            <v>7.63</v>
          </cell>
          <cell r="G89" t="str">
            <v>Significant Short Buildup</v>
          </cell>
          <cell r="H89">
            <v>1.1599999999999999</v>
          </cell>
          <cell r="I89">
            <v>1.51</v>
          </cell>
          <cell r="J89">
            <v>59.81</v>
          </cell>
          <cell r="K89" t="str">
            <v>Long Buildup</v>
          </cell>
          <cell r="L89" t="str">
            <v>ICICIPRULI</v>
          </cell>
          <cell r="M89">
            <v>59.13</v>
          </cell>
        </row>
        <row r="90">
          <cell r="A90">
            <v>88</v>
          </cell>
          <cell r="B90">
            <v>-4.91</v>
          </cell>
          <cell r="C90">
            <v>7.27</v>
          </cell>
          <cell r="D90">
            <v>82.02</v>
          </cell>
          <cell r="E90">
            <v>11.8</v>
          </cell>
          <cell r="F90">
            <v>5.65</v>
          </cell>
          <cell r="G90" t="str">
            <v>Short Covering</v>
          </cell>
          <cell r="H90">
            <v>1.56</v>
          </cell>
          <cell r="I90">
            <v>-2.0699999999999998</v>
          </cell>
          <cell r="J90">
            <v>-24.46</v>
          </cell>
          <cell r="K90" t="str">
            <v>Short Buildup</v>
          </cell>
          <cell r="L90" t="str">
            <v>IDEA</v>
          </cell>
          <cell r="M90">
            <v>73.02</v>
          </cell>
        </row>
        <row r="91">
          <cell r="A91">
            <v>89</v>
          </cell>
          <cell r="B91">
            <v>-4.79</v>
          </cell>
          <cell r="C91">
            <v>2.3199999999999998</v>
          </cell>
          <cell r="D91">
            <v>58.45</v>
          </cell>
          <cell r="E91">
            <v>125.6</v>
          </cell>
          <cell r="F91">
            <v>7.46</v>
          </cell>
          <cell r="G91" t="str">
            <v>Short Covering</v>
          </cell>
          <cell r="H91">
            <v>-0.75</v>
          </cell>
          <cell r="I91">
            <v>0.24</v>
          </cell>
          <cell r="J91">
            <v>-18.010000000000002</v>
          </cell>
          <cell r="K91" t="str">
            <v>Short Covering</v>
          </cell>
          <cell r="L91" t="str">
            <v>IDFC</v>
          </cell>
          <cell r="M91">
            <v>5.95</v>
          </cell>
        </row>
        <row r="92">
          <cell r="A92">
            <v>90</v>
          </cell>
          <cell r="B92">
            <v>1.1100000000000001</v>
          </cell>
          <cell r="C92">
            <v>2.0099999999999998</v>
          </cell>
          <cell r="D92">
            <v>120.64</v>
          </cell>
          <cell r="E92">
            <v>91.2</v>
          </cell>
          <cell r="F92">
            <v>7.23</v>
          </cell>
          <cell r="G92" t="str">
            <v>Long Buildup</v>
          </cell>
          <cell r="H92">
            <v>1.22</v>
          </cell>
          <cell r="I92">
            <v>0.83</v>
          </cell>
          <cell r="J92">
            <v>100.75</v>
          </cell>
          <cell r="K92" t="str">
            <v>Long Buildup</v>
          </cell>
          <cell r="L92" t="str">
            <v>IDFCFIRSTB</v>
          </cell>
          <cell r="M92">
            <v>28.57</v>
          </cell>
        </row>
        <row r="93">
          <cell r="A93">
            <v>91</v>
          </cell>
          <cell r="B93">
            <v>0.32</v>
          </cell>
          <cell r="C93">
            <v>2.65</v>
          </cell>
          <cell r="D93">
            <v>263.44</v>
          </cell>
          <cell r="E93">
            <v>135.35</v>
          </cell>
          <cell r="F93">
            <v>6.85</v>
          </cell>
          <cell r="G93" t="str">
            <v>Long Buildup</v>
          </cell>
          <cell r="H93">
            <v>-1.1299999999999999</v>
          </cell>
          <cell r="I93">
            <v>0.3</v>
          </cell>
          <cell r="J93">
            <v>137.93</v>
          </cell>
          <cell r="K93" t="str">
            <v>Short Covering</v>
          </cell>
          <cell r="L93" t="str">
            <v>IEX</v>
          </cell>
          <cell r="M93">
            <v>46.83</v>
          </cell>
        </row>
        <row r="94">
          <cell r="A94">
            <v>92</v>
          </cell>
          <cell r="B94">
            <v>5.17</v>
          </cell>
          <cell r="C94">
            <v>4.66</v>
          </cell>
          <cell r="D94">
            <v>111.28</v>
          </cell>
          <cell r="E94">
            <v>482.55</v>
          </cell>
          <cell r="F94">
            <v>3.14</v>
          </cell>
          <cell r="G94" t="str">
            <v>Significant Long Buildup</v>
          </cell>
          <cell r="H94">
            <v>2.57</v>
          </cell>
          <cell r="I94">
            <v>1.8</v>
          </cell>
          <cell r="J94">
            <v>2.08</v>
          </cell>
          <cell r="K94" t="str">
            <v>Significant Long Buildup</v>
          </cell>
          <cell r="L94" t="str">
            <v>IGL</v>
          </cell>
          <cell r="M94">
            <v>66.67</v>
          </cell>
        </row>
        <row r="95">
          <cell r="A95">
            <v>93</v>
          </cell>
          <cell r="B95">
            <v>13.58</v>
          </cell>
          <cell r="C95">
            <v>0.06</v>
          </cell>
          <cell r="D95">
            <v>40.24</v>
          </cell>
          <cell r="E95">
            <v>417.55</v>
          </cell>
          <cell r="F95">
            <v>8.83</v>
          </cell>
          <cell r="G95" t="str">
            <v>Long Buildup</v>
          </cell>
          <cell r="H95">
            <v>0.79</v>
          </cell>
          <cell r="I95">
            <v>0.35</v>
          </cell>
          <cell r="J95">
            <v>-54.16</v>
          </cell>
          <cell r="K95" t="str">
            <v>Long Buildup</v>
          </cell>
          <cell r="L95" t="str">
            <v>INDHOTEL</v>
          </cell>
          <cell r="M95">
            <v>16.670000000000002</v>
          </cell>
        </row>
        <row r="96">
          <cell r="A96">
            <v>94</v>
          </cell>
          <cell r="B96">
            <v>15.7</v>
          </cell>
          <cell r="C96">
            <v>-2.94</v>
          </cell>
          <cell r="D96">
            <v>8.49</v>
          </cell>
          <cell r="E96">
            <v>219.2</v>
          </cell>
          <cell r="F96">
            <v>7.94</v>
          </cell>
          <cell r="G96" t="str">
            <v>Significant Short Buildup</v>
          </cell>
          <cell r="H96">
            <v>-1.38</v>
          </cell>
          <cell r="I96">
            <v>-1.9</v>
          </cell>
          <cell r="J96">
            <v>-34.409999999999997</v>
          </cell>
          <cell r="K96" t="str">
            <v>Long Unwinding</v>
          </cell>
          <cell r="L96" t="str">
            <v>INDIACEM</v>
          </cell>
          <cell r="M96">
            <v>11.51</v>
          </cell>
        </row>
        <row r="97">
          <cell r="A97">
            <v>95</v>
          </cell>
          <cell r="B97">
            <v>16.82</v>
          </cell>
          <cell r="C97">
            <v>0.97</v>
          </cell>
          <cell r="D97">
            <v>253.5</v>
          </cell>
          <cell r="E97">
            <v>2833.1</v>
          </cell>
          <cell r="F97">
            <v>10.97</v>
          </cell>
          <cell r="G97" t="str">
            <v>Long Buildup</v>
          </cell>
          <cell r="H97">
            <v>2.27</v>
          </cell>
          <cell r="I97">
            <v>0.04</v>
          </cell>
          <cell r="J97">
            <v>275.58999999999997</v>
          </cell>
          <cell r="K97" t="str">
            <v>Long Buildup</v>
          </cell>
          <cell r="L97" t="str">
            <v>INDIAMART</v>
          </cell>
          <cell r="M97">
            <v>43.65</v>
          </cell>
        </row>
        <row r="98">
          <cell r="A98">
            <v>96</v>
          </cell>
          <cell r="B98">
            <v>34.33</v>
          </cell>
          <cell r="C98">
            <v>4.72</v>
          </cell>
          <cell r="D98">
            <v>27.99</v>
          </cell>
          <cell r="E98">
            <v>2596.9499999999998</v>
          </cell>
          <cell r="F98">
            <v>5.25</v>
          </cell>
          <cell r="G98" t="str">
            <v>Significant Long Buildup</v>
          </cell>
          <cell r="H98">
            <v>2.33</v>
          </cell>
          <cell r="I98">
            <v>-0.81</v>
          </cell>
          <cell r="J98">
            <v>-79.72</v>
          </cell>
          <cell r="K98" t="str">
            <v>Short Buildup</v>
          </cell>
          <cell r="L98" t="str">
            <v>INDIGO</v>
          </cell>
          <cell r="M98">
            <v>25.79</v>
          </cell>
        </row>
        <row r="99">
          <cell r="A99">
            <v>97</v>
          </cell>
          <cell r="B99">
            <v>1.63</v>
          </cell>
          <cell r="C99">
            <v>1.05</v>
          </cell>
          <cell r="D99">
            <v>35.57</v>
          </cell>
          <cell r="E99">
            <v>1448.25</v>
          </cell>
          <cell r="F99">
            <v>12.56</v>
          </cell>
          <cell r="G99" t="str">
            <v>Long Buildup</v>
          </cell>
          <cell r="H99">
            <v>1</v>
          </cell>
          <cell r="I99">
            <v>-1.21</v>
          </cell>
          <cell r="J99">
            <v>-80.62</v>
          </cell>
          <cell r="K99" t="str">
            <v>Short Buildup</v>
          </cell>
          <cell r="L99" t="str">
            <v>INDUSINDBK</v>
          </cell>
          <cell r="M99">
            <v>27.38</v>
          </cell>
        </row>
        <row r="100">
          <cell r="A100">
            <v>98</v>
          </cell>
          <cell r="B100">
            <v>-6.5</v>
          </cell>
          <cell r="C100">
            <v>4.7</v>
          </cell>
          <cell r="D100">
            <v>78.34</v>
          </cell>
          <cell r="E100">
            <v>188.05</v>
          </cell>
          <cell r="F100">
            <v>5.47</v>
          </cell>
          <cell r="G100" t="str">
            <v>Significant Short Covering</v>
          </cell>
          <cell r="H100">
            <v>1.33</v>
          </cell>
          <cell r="I100">
            <v>-1.78</v>
          </cell>
          <cell r="J100">
            <v>20.99</v>
          </cell>
          <cell r="K100" t="str">
            <v>Short Buildup</v>
          </cell>
          <cell r="L100" t="str">
            <v>INDUSTOWER</v>
          </cell>
          <cell r="M100">
            <v>60.32</v>
          </cell>
        </row>
        <row r="101">
          <cell r="A101">
            <v>99</v>
          </cell>
          <cell r="B101">
            <v>23.68</v>
          </cell>
          <cell r="C101">
            <v>-3.71</v>
          </cell>
          <cell r="D101">
            <v>25.3</v>
          </cell>
          <cell r="E101">
            <v>1414</v>
          </cell>
          <cell r="F101">
            <v>0.14000000000000001</v>
          </cell>
          <cell r="G101" t="str">
            <v>Significant Short Buildup</v>
          </cell>
          <cell r="H101">
            <v>1.3</v>
          </cell>
          <cell r="I101">
            <v>-0.04</v>
          </cell>
          <cell r="J101">
            <v>-83.74</v>
          </cell>
          <cell r="K101" t="str">
            <v>Short Buildup</v>
          </cell>
          <cell r="L101" t="str">
            <v>INFY</v>
          </cell>
          <cell r="M101">
            <v>36.9</v>
          </cell>
        </row>
        <row r="102">
          <cell r="A102">
            <v>100</v>
          </cell>
          <cell r="B102">
            <v>-6.99</v>
          </cell>
          <cell r="C102">
            <v>3.59</v>
          </cell>
          <cell r="D102">
            <v>104.1</v>
          </cell>
          <cell r="E102">
            <v>90.95</v>
          </cell>
          <cell r="F102">
            <v>9.81</v>
          </cell>
          <cell r="G102" t="str">
            <v>Significant Short Covering</v>
          </cell>
          <cell r="H102">
            <v>-0.93</v>
          </cell>
          <cell r="I102">
            <v>0</v>
          </cell>
          <cell r="J102">
            <v>-11.15</v>
          </cell>
          <cell r="K102" t="str">
            <v>Long Unwinding</v>
          </cell>
          <cell r="L102" t="str">
            <v>IOC</v>
          </cell>
          <cell r="M102">
            <v>19.440000000000001</v>
          </cell>
        </row>
        <row r="103">
          <cell r="A103">
            <v>101</v>
          </cell>
          <cell r="B103">
            <v>19.010000000000002</v>
          </cell>
          <cell r="C103">
            <v>2.56</v>
          </cell>
          <cell r="D103">
            <v>314.64999999999998</v>
          </cell>
          <cell r="E103">
            <v>958.6</v>
          </cell>
          <cell r="F103">
            <v>9.14</v>
          </cell>
          <cell r="G103" t="str">
            <v>Significant Long Buildup</v>
          </cell>
          <cell r="H103">
            <v>8.06</v>
          </cell>
          <cell r="I103">
            <v>0.37</v>
          </cell>
          <cell r="J103">
            <v>320.56</v>
          </cell>
          <cell r="K103" t="str">
            <v>Long Buildup</v>
          </cell>
          <cell r="L103" t="str">
            <v>IPCALAB</v>
          </cell>
          <cell r="M103">
            <v>73.209999999999994</v>
          </cell>
        </row>
        <row r="104">
          <cell r="A104">
            <v>102</v>
          </cell>
          <cell r="B104">
            <v>8.17</v>
          </cell>
          <cell r="C104">
            <v>-0.04</v>
          </cell>
          <cell r="D104">
            <v>168.58</v>
          </cell>
          <cell r="E104">
            <v>705.5</v>
          </cell>
          <cell r="F104">
            <v>9.24</v>
          </cell>
          <cell r="G104" t="str">
            <v>Short Buildup</v>
          </cell>
          <cell r="H104">
            <v>0.95</v>
          </cell>
          <cell r="I104">
            <v>-0.08</v>
          </cell>
          <cell r="J104">
            <v>108.46</v>
          </cell>
          <cell r="K104" t="str">
            <v>Short Buildup</v>
          </cell>
          <cell r="L104" t="str">
            <v>IRCTC</v>
          </cell>
          <cell r="M104">
            <v>17.059999999999999</v>
          </cell>
        </row>
        <row r="105">
          <cell r="A105">
            <v>103</v>
          </cell>
          <cell r="B105">
            <v>-10.27</v>
          </cell>
          <cell r="C105">
            <v>1.72</v>
          </cell>
          <cell r="D105">
            <v>27.63</v>
          </cell>
          <cell r="E105">
            <v>449.3</v>
          </cell>
          <cell r="F105">
            <v>13.59</v>
          </cell>
          <cell r="G105" t="str">
            <v>Short Covering</v>
          </cell>
          <cell r="H105">
            <v>1.38</v>
          </cell>
          <cell r="I105">
            <v>0.19</v>
          </cell>
          <cell r="J105">
            <v>-76.42</v>
          </cell>
          <cell r="K105" t="str">
            <v>Long Buildup</v>
          </cell>
          <cell r="L105" t="str">
            <v>ITC</v>
          </cell>
          <cell r="M105">
            <v>5.16</v>
          </cell>
        </row>
        <row r="106">
          <cell r="A106">
            <v>104</v>
          </cell>
          <cell r="B106">
            <v>7.29</v>
          </cell>
          <cell r="C106">
            <v>2.4900000000000002</v>
          </cell>
          <cell r="D106">
            <v>47.88</v>
          </cell>
          <cell r="E106">
            <v>694.55</v>
          </cell>
          <cell r="F106">
            <v>6.38</v>
          </cell>
          <cell r="G106" t="str">
            <v>Significant Long Buildup</v>
          </cell>
          <cell r="H106">
            <v>-0.93</v>
          </cell>
          <cell r="I106">
            <v>1.63</v>
          </cell>
          <cell r="J106">
            <v>-63.47</v>
          </cell>
          <cell r="K106" t="str">
            <v>Short Covering</v>
          </cell>
          <cell r="L106" t="str">
            <v>JINDALSTEL</v>
          </cell>
          <cell r="M106">
            <v>29.37</v>
          </cell>
        </row>
        <row r="107">
          <cell r="A107">
            <v>105</v>
          </cell>
          <cell r="B107">
            <v>4.28</v>
          </cell>
          <cell r="C107">
            <v>4.43</v>
          </cell>
          <cell r="D107">
            <v>238.22</v>
          </cell>
          <cell r="E107">
            <v>3236.55</v>
          </cell>
          <cell r="F107">
            <v>13.23</v>
          </cell>
          <cell r="G107" t="str">
            <v>Long Buildup</v>
          </cell>
          <cell r="H107">
            <v>3.21</v>
          </cell>
          <cell r="I107">
            <v>-0.43</v>
          </cell>
          <cell r="J107">
            <v>161.21</v>
          </cell>
          <cell r="K107" t="str">
            <v>Short Buildup</v>
          </cell>
          <cell r="L107" t="str">
            <v>JKCEMENT</v>
          </cell>
          <cell r="M107">
            <v>71.03</v>
          </cell>
        </row>
        <row r="108">
          <cell r="A108">
            <v>106</v>
          </cell>
          <cell r="B108">
            <v>-4.17</v>
          </cell>
          <cell r="C108">
            <v>4.04</v>
          </cell>
          <cell r="D108">
            <v>119.64</v>
          </cell>
          <cell r="E108">
            <v>791.3</v>
          </cell>
          <cell r="F108">
            <v>9.5399999999999991</v>
          </cell>
          <cell r="G108" t="str">
            <v>Short Covering</v>
          </cell>
          <cell r="H108">
            <v>0.24</v>
          </cell>
          <cell r="I108">
            <v>1.78</v>
          </cell>
          <cell r="J108">
            <v>35.090000000000003</v>
          </cell>
          <cell r="K108" t="str">
            <v>Long Buildup</v>
          </cell>
          <cell r="L108" t="str">
            <v>JSWSTEEL</v>
          </cell>
          <cell r="M108">
            <v>49.21</v>
          </cell>
        </row>
        <row r="109">
          <cell r="A109">
            <v>107</v>
          </cell>
          <cell r="B109">
            <v>5.04</v>
          </cell>
          <cell r="C109">
            <v>-0.55000000000000004</v>
          </cell>
          <cell r="D109">
            <v>463.75</v>
          </cell>
          <cell r="E109">
            <v>529.9</v>
          </cell>
          <cell r="F109">
            <v>10.17</v>
          </cell>
          <cell r="G109" t="str">
            <v>Short Buildup</v>
          </cell>
          <cell r="H109">
            <v>2.9</v>
          </cell>
          <cell r="I109">
            <v>-1.29</v>
          </cell>
          <cell r="J109">
            <v>491.84</v>
          </cell>
          <cell r="K109" t="str">
            <v>Significant Short Buildup</v>
          </cell>
          <cell r="L109" t="str">
            <v>JUBLFOOD</v>
          </cell>
          <cell r="M109">
            <v>44.84</v>
          </cell>
        </row>
        <row r="110">
          <cell r="A110">
            <v>108</v>
          </cell>
          <cell r="B110">
            <v>-12.38</v>
          </cell>
          <cell r="C110">
            <v>1.7</v>
          </cell>
          <cell r="D110">
            <v>57.14</v>
          </cell>
          <cell r="E110">
            <v>1753.2</v>
          </cell>
          <cell r="F110">
            <v>10.39</v>
          </cell>
          <cell r="G110" t="str">
            <v>Short Covering</v>
          </cell>
          <cell r="H110">
            <v>0.35</v>
          </cell>
          <cell r="I110">
            <v>-0.52</v>
          </cell>
          <cell r="J110">
            <v>-44.31</v>
          </cell>
          <cell r="K110" t="str">
            <v>Short Buildup</v>
          </cell>
          <cell r="L110" t="str">
            <v>KOTAKBANK</v>
          </cell>
          <cell r="M110">
            <v>6.35</v>
          </cell>
        </row>
        <row r="111">
          <cell r="A111">
            <v>109</v>
          </cell>
          <cell r="B111">
            <v>-15.18</v>
          </cell>
          <cell r="C111">
            <v>2.5499999999999998</v>
          </cell>
          <cell r="D111">
            <v>20.350000000000001</v>
          </cell>
          <cell r="E111">
            <v>134.85</v>
          </cell>
          <cell r="F111">
            <v>23.83</v>
          </cell>
          <cell r="G111" t="str">
            <v>Significant Short Covering</v>
          </cell>
          <cell r="H111">
            <v>-1.91</v>
          </cell>
          <cell r="I111">
            <v>0.9</v>
          </cell>
          <cell r="J111">
            <v>59.65</v>
          </cell>
          <cell r="K111" t="str">
            <v>Short Covering</v>
          </cell>
          <cell r="L111" t="str">
            <v>L&amp;TFH</v>
          </cell>
          <cell r="M111">
            <v>6.75</v>
          </cell>
        </row>
        <row r="112">
          <cell r="A112">
            <v>110</v>
          </cell>
          <cell r="B112">
            <v>17.59</v>
          </cell>
          <cell r="C112">
            <v>2.62</v>
          </cell>
          <cell r="D112">
            <v>93.41</v>
          </cell>
          <cell r="E112">
            <v>2554.35</v>
          </cell>
          <cell r="F112">
            <v>7.11</v>
          </cell>
          <cell r="G112" t="str">
            <v>Significant Long Buildup</v>
          </cell>
          <cell r="H112">
            <v>3.69</v>
          </cell>
          <cell r="I112">
            <v>0.2</v>
          </cell>
          <cell r="J112">
            <v>-23.77</v>
          </cell>
          <cell r="K112" t="str">
            <v>Long Buildup</v>
          </cell>
          <cell r="L112" t="str">
            <v>LALPATHLAB</v>
          </cell>
          <cell r="M112">
            <v>51.19</v>
          </cell>
        </row>
        <row r="113">
          <cell r="A113">
            <v>111</v>
          </cell>
          <cell r="B113">
            <v>45.26</v>
          </cell>
          <cell r="C113">
            <v>-0.88</v>
          </cell>
          <cell r="D113">
            <v>602.80999999999995</v>
          </cell>
          <cell r="E113">
            <v>395.05</v>
          </cell>
          <cell r="F113">
            <v>26.82</v>
          </cell>
          <cell r="G113" t="str">
            <v>Short Buildup</v>
          </cell>
          <cell r="H113">
            <v>25.4</v>
          </cell>
          <cell r="I113">
            <v>-2.15</v>
          </cell>
          <cell r="J113">
            <v>296.37</v>
          </cell>
          <cell r="K113" t="str">
            <v>Significant Short Buildup</v>
          </cell>
          <cell r="L113" t="str">
            <v>LAURUSLABS</v>
          </cell>
          <cell r="M113">
            <v>95.63</v>
          </cell>
        </row>
        <row r="114">
          <cell r="A114">
            <v>112</v>
          </cell>
          <cell r="B114">
            <v>-0.01</v>
          </cell>
          <cell r="C114">
            <v>1.1399999999999999</v>
          </cell>
          <cell r="D114">
            <v>69.78</v>
          </cell>
          <cell r="E114">
            <v>472.25</v>
          </cell>
          <cell r="F114">
            <v>6.71</v>
          </cell>
          <cell r="G114" t="str">
            <v>Short Covering</v>
          </cell>
          <cell r="H114">
            <v>0.37</v>
          </cell>
          <cell r="I114">
            <v>0.4</v>
          </cell>
          <cell r="J114">
            <v>-7.45</v>
          </cell>
          <cell r="K114" t="str">
            <v>Long Buildup</v>
          </cell>
          <cell r="L114" t="str">
            <v>LICHSGFIN</v>
          </cell>
          <cell r="M114">
            <v>23.21</v>
          </cell>
        </row>
        <row r="115">
          <cell r="A115">
            <v>113</v>
          </cell>
          <cell r="B115">
            <v>-2.48</v>
          </cell>
          <cell r="C115">
            <v>0.97</v>
          </cell>
          <cell r="D115">
            <v>47.68</v>
          </cell>
          <cell r="E115">
            <v>3110</v>
          </cell>
          <cell r="F115">
            <v>10.1</v>
          </cell>
          <cell r="G115" t="str">
            <v>Short Covering</v>
          </cell>
          <cell r="H115">
            <v>2.42</v>
          </cell>
          <cell r="I115">
            <v>0.4</v>
          </cell>
          <cell r="J115">
            <v>-54.44</v>
          </cell>
          <cell r="K115" t="str">
            <v>Long Buildup</v>
          </cell>
          <cell r="L115" t="str">
            <v>LT</v>
          </cell>
          <cell r="M115">
            <v>18.25</v>
          </cell>
        </row>
        <row r="116">
          <cell r="A116">
            <v>114</v>
          </cell>
          <cell r="B116">
            <v>9.2899999999999991</v>
          </cell>
          <cell r="C116">
            <v>-0.78</v>
          </cell>
          <cell r="D116">
            <v>113.74</v>
          </cell>
          <cell r="E116">
            <v>5185.1000000000004</v>
          </cell>
          <cell r="F116">
            <v>5.83</v>
          </cell>
          <cell r="G116" t="str">
            <v>Short Buildup</v>
          </cell>
          <cell r="H116">
            <v>3.49</v>
          </cell>
          <cell r="I116">
            <v>1.67</v>
          </cell>
          <cell r="J116">
            <v>-10.38</v>
          </cell>
          <cell r="K116" t="str">
            <v>Long Buildup</v>
          </cell>
          <cell r="L116" t="str">
            <v>LTIM</v>
          </cell>
          <cell r="M116">
            <v>0</v>
          </cell>
        </row>
        <row r="117">
          <cell r="A117">
            <v>115</v>
          </cell>
          <cell r="B117">
            <v>6.73</v>
          </cell>
          <cell r="C117">
            <v>-0.2</v>
          </cell>
          <cell r="D117">
            <v>74.92</v>
          </cell>
          <cell r="E117">
            <v>4703.8</v>
          </cell>
          <cell r="F117">
            <v>13.94</v>
          </cell>
          <cell r="G117" t="str">
            <v>Short Buildup</v>
          </cell>
          <cell r="H117">
            <v>6.37</v>
          </cell>
          <cell r="I117">
            <v>-0.52</v>
          </cell>
          <cell r="J117">
            <v>-31.83</v>
          </cell>
          <cell r="K117" t="str">
            <v>Short Buildup</v>
          </cell>
          <cell r="L117" t="str">
            <v>LTTS</v>
          </cell>
          <cell r="M117">
            <v>24.21</v>
          </cell>
        </row>
        <row r="118">
          <cell r="A118">
            <v>116</v>
          </cell>
          <cell r="B118">
            <v>16.489999999999998</v>
          </cell>
          <cell r="C118">
            <v>4.3</v>
          </cell>
          <cell r="D118">
            <v>156.81</v>
          </cell>
          <cell r="E118">
            <v>1204</v>
          </cell>
          <cell r="F118">
            <v>4.78</v>
          </cell>
          <cell r="G118" t="str">
            <v>Significant Long Buildup</v>
          </cell>
          <cell r="H118">
            <v>8.9600000000000009</v>
          </cell>
          <cell r="I118">
            <v>1.03</v>
          </cell>
          <cell r="J118">
            <v>35</v>
          </cell>
          <cell r="K118" t="str">
            <v>Significant Long Buildup</v>
          </cell>
          <cell r="L118" t="str">
            <v>LUPIN</v>
          </cell>
          <cell r="M118">
            <v>59.92</v>
          </cell>
        </row>
        <row r="119">
          <cell r="A119">
            <v>117</v>
          </cell>
          <cell r="B119">
            <v>-0.44</v>
          </cell>
          <cell r="C119">
            <v>3.45</v>
          </cell>
          <cell r="D119">
            <v>73.819999999999993</v>
          </cell>
          <cell r="E119">
            <v>1574.2</v>
          </cell>
          <cell r="F119">
            <v>11.04</v>
          </cell>
          <cell r="G119" t="str">
            <v>Short Covering</v>
          </cell>
          <cell r="H119">
            <v>-0.1</v>
          </cell>
          <cell r="I119">
            <v>0.4</v>
          </cell>
          <cell r="J119">
            <v>-28.68</v>
          </cell>
          <cell r="K119" t="str">
            <v>Short Covering</v>
          </cell>
          <cell r="L119" t="str">
            <v>M&amp;M</v>
          </cell>
          <cell r="M119">
            <v>10.32</v>
          </cell>
        </row>
        <row r="120">
          <cell r="A120">
            <v>118</v>
          </cell>
          <cell r="B120">
            <v>4.0599999999999996</v>
          </cell>
          <cell r="C120">
            <v>0.86</v>
          </cell>
          <cell r="D120">
            <v>128.69999999999999</v>
          </cell>
          <cell r="E120">
            <v>286.3</v>
          </cell>
          <cell r="F120">
            <v>9.7200000000000006</v>
          </cell>
          <cell r="G120" t="str">
            <v>Long Buildup</v>
          </cell>
          <cell r="H120">
            <v>2.06</v>
          </cell>
          <cell r="I120">
            <v>-0.02</v>
          </cell>
          <cell r="J120">
            <v>18.84</v>
          </cell>
          <cell r="K120" t="str">
            <v>Short Buildup</v>
          </cell>
          <cell r="L120" t="str">
            <v>M&amp;MFIN</v>
          </cell>
          <cell r="M120">
            <v>50</v>
          </cell>
        </row>
        <row r="121">
          <cell r="A121">
            <v>119</v>
          </cell>
          <cell r="B121">
            <v>-4.9400000000000004</v>
          </cell>
          <cell r="C121">
            <v>2.89</v>
          </cell>
          <cell r="D121">
            <v>21.28</v>
          </cell>
          <cell r="E121">
            <v>144</v>
          </cell>
          <cell r="F121">
            <v>8.41</v>
          </cell>
          <cell r="G121" t="str">
            <v>Short Covering</v>
          </cell>
          <cell r="H121">
            <v>-0.01</v>
          </cell>
          <cell r="I121">
            <v>-1.06</v>
          </cell>
          <cell r="J121">
            <v>-46.43</v>
          </cell>
          <cell r="K121" t="str">
            <v>Long Unwinding</v>
          </cell>
          <cell r="L121" t="str">
            <v>MANAPPURAM</v>
          </cell>
          <cell r="M121">
            <v>5.56</v>
          </cell>
        </row>
        <row r="122">
          <cell r="A122">
            <v>120</v>
          </cell>
          <cell r="B122">
            <v>-1.8</v>
          </cell>
          <cell r="C122">
            <v>0.46</v>
          </cell>
          <cell r="D122">
            <v>41.53</v>
          </cell>
          <cell r="E122">
            <v>542.95000000000005</v>
          </cell>
          <cell r="F122">
            <v>12.96</v>
          </cell>
          <cell r="G122" t="str">
            <v>Short Covering</v>
          </cell>
          <cell r="H122">
            <v>-0.06</v>
          </cell>
          <cell r="I122">
            <v>0.09</v>
          </cell>
          <cell r="J122">
            <v>-61.04</v>
          </cell>
          <cell r="K122" t="str">
            <v>Short Covering</v>
          </cell>
          <cell r="L122" t="str">
            <v>MARICO</v>
          </cell>
          <cell r="M122">
            <v>11.9</v>
          </cell>
        </row>
        <row r="123">
          <cell r="A123">
            <v>121</v>
          </cell>
          <cell r="B123">
            <v>18.899999999999999</v>
          </cell>
          <cell r="C123">
            <v>4.6900000000000004</v>
          </cell>
          <cell r="D123">
            <v>91.67</v>
          </cell>
          <cell r="E123">
            <v>10735.5</v>
          </cell>
          <cell r="F123">
            <v>9.61</v>
          </cell>
          <cell r="G123" t="str">
            <v>Significant Long Buildup</v>
          </cell>
          <cell r="H123">
            <v>0.23</v>
          </cell>
          <cell r="I123">
            <v>0.06</v>
          </cell>
          <cell r="J123">
            <v>-34.659999999999997</v>
          </cell>
          <cell r="K123" t="str">
            <v>Long Buildup</v>
          </cell>
          <cell r="L123" t="str">
            <v>MARUTI</v>
          </cell>
          <cell r="M123">
            <v>59.13</v>
          </cell>
        </row>
        <row r="124">
          <cell r="A124">
            <v>122</v>
          </cell>
          <cell r="B124">
            <v>-2.91</v>
          </cell>
          <cell r="C124">
            <v>6.6</v>
          </cell>
          <cell r="D124">
            <v>39.42</v>
          </cell>
          <cell r="E124">
            <v>1082.5</v>
          </cell>
          <cell r="F124">
            <v>15.89</v>
          </cell>
          <cell r="G124" t="str">
            <v>Short Covering</v>
          </cell>
          <cell r="H124">
            <v>0.99</v>
          </cell>
          <cell r="I124">
            <v>1.23</v>
          </cell>
          <cell r="J124">
            <v>-74.23</v>
          </cell>
          <cell r="K124" t="str">
            <v>Long Buildup</v>
          </cell>
          <cell r="L124" t="str">
            <v>MCDOWELL-N</v>
          </cell>
          <cell r="M124">
            <v>44.05</v>
          </cell>
        </row>
        <row r="125">
          <cell r="A125">
            <v>123</v>
          </cell>
          <cell r="B125">
            <v>-4.01</v>
          </cell>
          <cell r="C125">
            <v>6.15</v>
          </cell>
          <cell r="D125">
            <v>228.99</v>
          </cell>
          <cell r="E125">
            <v>2197</v>
          </cell>
          <cell r="F125">
            <v>2.35</v>
          </cell>
          <cell r="G125" t="str">
            <v>Short Covering</v>
          </cell>
          <cell r="H125">
            <v>34.18</v>
          </cell>
          <cell r="I125">
            <v>4.46</v>
          </cell>
          <cell r="J125">
            <v>285.07</v>
          </cell>
          <cell r="K125" t="str">
            <v>Significant Long Buildup</v>
          </cell>
          <cell r="L125" t="str">
            <v>MCX</v>
          </cell>
          <cell r="M125">
            <v>97.22</v>
          </cell>
        </row>
        <row r="126">
          <cell r="A126">
            <v>124</v>
          </cell>
          <cell r="B126">
            <v>12.94</v>
          </cell>
          <cell r="C126">
            <v>1.91</v>
          </cell>
          <cell r="D126">
            <v>150.57</v>
          </cell>
          <cell r="E126">
            <v>1534.4</v>
          </cell>
          <cell r="F126">
            <v>11.68</v>
          </cell>
          <cell r="G126" t="str">
            <v>Long Buildup</v>
          </cell>
          <cell r="H126">
            <v>7.94</v>
          </cell>
          <cell r="I126">
            <v>-1.1299999999999999</v>
          </cell>
          <cell r="J126">
            <v>-32.83</v>
          </cell>
          <cell r="K126" t="str">
            <v>Short Buildup</v>
          </cell>
          <cell r="L126" t="str">
            <v>METROPOLIS</v>
          </cell>
          <cell r="M126">
            <v>78.97</v>
          </cell>
        </row>
        <row r="127">
          <cell r="A127">
            <v>125</v>
          </cell>
          <cell r="B127">
            <v>-10.39</v>
          </cell>
          <cell r="C127">
            <v>2.3199999999999998</v>
          </cell>
          <cell r="D127">
            <v>39.119999999999997</v>
          </cell>
          <cell r="E127">
            <v>920.7</v>
          </cell>
          <cell r="F127">
            <v>16.66</v>
          </cell>
          <cell r="G127" t="str">
            <v>Significant Short Covering</v>
          </cell>
          <cell r="H127">
            <v>0.02</v>
          </cell>
          <cell r="I127">
            <v>0.46</v>
          </cell>
          <cell r="J127">
            <v>-42.49</v>
          </cell>
          <cell r="K127" t="str">
            <v>Long Buildup</v>
          </cell>
          <cell r="L127" t="str">
            <v>MFSL</v>
          </cell>
          <cell r="M127">
            <v>9.52</v>
          </cell>
        </row>
        <row r="128">
          <cell r="A128">
            <v>126</v>
          </cell>
          <cell r="B128">
            <v>-3.11</v>
          </cell>
          <cell r="C128">
            <v>2.1</v>
          </cell>
          <cell r="D128">
            <v>93.18</v>
          </cell>
          <cell r="E128">
            <v>1137.75</v>
          </cell>
          <cell r="F128">
            <v>8.23</v>
          </cell>
          <cell r="G128" t="str">
            <v>Short Covering</v>
          </cell>
          <cell r="H128">
            <v>2.44</v>
          </cell>
          <cell r="I128">
            <v>0.61</v>
          </cell>
          <cell r="J128">
            <v>-41.16</v>
          </cell>
          <cell r="K128" t="str">
            <v>Long Buildup</v>
          </cell>
          <cell r="L128" t="str">
            <v>MGL</v>
          </cell>
          <cell r="M128">
            <v>34.92</v>
          </cell>
        </row>
        <row r="129">
          <cell r="A129">
            <v>127</v>
          </cell>
          <cell r="B129">
            <v>-4.6900000000000004</v>
          </cell>
          <cell r="C129">
            <v>7.32</v>
          </cell>
          <cell r="D129">
            <v>305.16000000000003</v>
          </cell>
          <cell r="E129">
            <v>97.5</v>
          </cell>
          <cell r="F129">
            <v>5.35</v>
          </cell>
          <cell r="G129" t="str">
            <v>Short Covering</v>
          </cell>
          <cell r="H129">
            <v>-3</v>
          </cell>
          <cell r="I129">
            <v>2.96</v>
          </cell>
          <cell r="J129">
            <v>599.53</v>
          </cell>
          <cell r="K129" t="str">
            <v>Significant Short Covering</v>
          </cell>
          <cell r="L129" t="str">
            <v>MOTHERSON</v>
          </cell>
          <cell r="M129">
            <v>62.7</v>
          </cell>
        </row>
        <row r="130">
          <cell r="A130">
            <v>128</v>
          </cell>
          <cell r="B130">
            <v>10.74</v>
          </cell>
          <cell r="C130">
            <v>-4.5199999999999996</v>
          </cell>
          <cell r="D130">
            <v>72.14</v>
          </cell>
          <cell r="E130">
            <v>2349.9499999999998</v>
          </cell>
          <cell r="F130">
            <v>10.130000000000001</v>
          </cell>
          <cell r="G130" t="str">
            <v>Significant Short Buildup</v>
          </cell>
          <cell r="H130">
            <v>2.82</v>
          </cell>
          <cell r="I130">
            <v>-1.08</v>
          </cell>
          <cell r="J130">
            <v>-49.06</v>
          </cell>
          <cell r="K130" t="str">
            <v>Short Buildup</v>
          </cell>
          <cell r="L130" t="str">
            <v>MPHASIS</v>
          </cell>
          <cell r="M130">
            <v>63.49</v>
          </cell>
        </row>
        <row r="131">
          <cell r="A131">
            <v>129</v>
          </cell>
          <cell r="B131">
            <v>0.95</v>
          </cell>
          <cell r="C131">
            <v>1.77</v>
          </cell>
          <cell r="D131">
            <v>117.22</v>
          </cell>
          <cell r="E131">
            <v>109504.25</v>
          </cell>
          <cell r="F131">
            <v>6.33</v>
          </cell>
          <cell r="G131" t="str">
            <v>Long Buildup</v>
          </cell>
          <cell r="H131">
            <v>2.19</v>
          </cell>
          <cell r="I131">
            <v>0.16</v>
          </cell>
          <cell r="J131">
            <v>41.2</v>
          </cell>
          <cell r="K131" t="str">
            <v>Long Buildup</v>
          </cell>
          <cell r="L131" t="str">
            <v>MRF</v>
          </cell>
          <cell r="M131">
            <v>28.57</v>
          </cell>
        </row>
        <row r="132">
          <cell r="A132">
            <v>130</v>
          </cell>
          <cell r="B132">
            <v>-4.12</v>
          </cell>
          <cell r="C132">
            <v>4.4400000000000004</v>
          </cell>
          <cell r="D132">
            <v>72.81</v>
          </cell>
          <cell r="E132">
            <v>1245.1500000000001</v>
          </cell>
          <cell r="F132">
            <v>10.64</v>
          </cell>
          <cell r="G132" t="str">
            <v>Short Covering</v>
          </cell>
          <cell r="H132">
            <v>-0.64</v>
          </cell>
          <cell r="I132">
            <v>0.85</v>
          </cell>
          <cell r="J132">
            <v>10.41</v>
          </cell>
          <cell r="K132" t="str">
            <v>Short Covering</v>
          </cell>
          <cell r="L132" t="str">
            <v>MUTHOOTFIN</v>
          </cell>
          <cell r="M132">
            <v>47.62</v>
          </cell>
        </row>
        <row r="133">
          <cell r="A133">
            <v>131</v>
          </cell>
          <cell r="B133">
            <v>16.54</v>
          </cell>
          <cell r="C133">
            <v>7.46</v>
          </cell>
          <cell r="D133">
            <v>38.83</v>
          </cell>
          <cell r="E133">
            <v>100.8</v>
          </cell>
          <cell r="F133">
            <v>8.33</v>
          </cell>
          <cell r="G133" t="str">
            <v>Significant Long Buildup</v>
          </cell>
          <cell r="H133">
            <v>1.71</v>
          </cell>
          <cell r="I133">
            <v>1.56</v>
          </cell>
          <cell r="J133">
            <v>-65.33</v>
          </cell>
          <cell r="K133" t="str">
            <v>Long Buildup</v>
          </cell>
          <cell r="L133" t="str">
            <v>NATIONALUM</v>
          </cell>
          <cell r="M133">
            <v>65.08</v>
          </cell>
        </row>
        <row r="134">
          <cell r="A134">
            <v>132</v>
          </cell>
          <cell r="B134">
            <v>5.37</v>
          </cell>
          <cell r="C134">
            <v>-2.21</v>
          </cell>
          <cell r="D134">
            <v>79.95</v>
          </cell>
          <cell r="E134">
            <v>4123.1000000000004</v>
          </cell>
          <cell r="F134">
            <v>7</v>
          </cell>
          <cell r="G134" t="str">
            <v>Significant Short Buildup</v>
          </cell>
          <cell r="H134">
            <v>1.07</v>
          </cell>
          <cell r="I134">
            <v>-0.39</v>
          </cell>
          <cell r="J134">
            <v>-60.63</v>
          </cell>
          <cell r="K134" t="str">
            <v>Short Buildup</v>
          </cell>
          <cell r="L134" t="str">
            <v>NAUKRI</v>
          </cell>
          <cell r="M134">
            <v>17.86</v>
          </cell>
        </row>
        <row r="135">
          <cell r="A135">
            <v>133</v>
          </cell>
          <cell r="B135">
            <v>1.96</v>
          </cell>
          <cell r="C135">
            <v>-0.66</v>
          </cell>
          <cell r="D135">
            <v>80.75</v>
          </cell>
          <cell r="E135">
            <v>3700.25</v>
          </cell>
          <cell r="F135">
            <v>12.24</v>
          </cell>
          <cell r="G135" t="str">
            <v>Short Buildup</v>
          </cell>
          <cell r="H135">
            <v>1.43</v>
          </cell>
          <cell r="I135">
            <v>0.21</v>
          </cell>
          <cell r="J135">
            <v>-12.99</v>
          </cell>
          <cell r="K135" t="str">
            <v>Long Buildup</v>
          </cell>
          <cell r="L135" t="str">
            <v>NAVINFLUOR</v>
          </cell>
          <cell r="M135">
            <v>50</v>
          </cell>
        </row>
        <row r="136">
          <cell r="A136">
            <v>134</v>
          </cell>
          <cell r="B136">
            <v>12.8</v>
          </cell>
          <cell r="C136">
            <v>0.67</v>
          </cell>
          <cell r="D136">
            <v>252.78</v>
          </cell>
          <cell r="E136">
            <v>23132.25</v>
          </cell>
          <cell r="F136">
            <v>24.74</v>
          </cell>
          <cell r="G136" t="str">
            <v>Long Buildup</v>
          </cell>
          <cell r="H136">
            <v>17.52</v>
          </cell>
          <cell r="I136">
            <v>-1.85</v>
          </cell>
          <cell r="J136">
            <v>21.93</v>
          </cell>
          <cell r="K136" t="str">
            <v>Significant Short Buildup</v>
          </cell>
          <cell r="L136" t="str">
            <v>NESTLEIND</v>
          </cell>
          <cell r="M136">
            <v>87.3</v>
          </cell>
        </row>
        <row r="137">
          <cell r="A137">
            <v>135</v>
          </cell>
          <cell r="B137">
            <v>2.35</v>
          </cell>
          <cell r="C137">
            <v>15.39</v>
          </cell>
          <cell r="D137">
            <v>71.650000000000006</v>
          </cell>
          <cell r="E137">
            <v>165.35</v>
          </cell>
          <cell r="F137">
            <v>7.42</v>
          </cell>
          <cell r="G137" t="str">
            <v>Long Buildup</v>
          </cell>
          <cell r="H137">
            <v>4.6100000000000003</v>
          </cell>
          <cell r="I137">
            <v>3.25</v>
          </cell>
          <cell r="J137">
            <v>-40.090000000000003</v>
          </cell>
          <cell r="K137" t="str">
            <v>Long Buildup</v>
          </cell>
          <cell r="L137" t="str">
            <v>NMDC</v>
          </cell>
          <cell r="M137">
            <v>93.65</v>
          </cell>
        </row>
        <row r="138">
          <cell r="A138">
            <v>136</v>
          </cell>
          <cell r="B138">
            <v>-7.37</v>
          </cell>
          <cell r="C138">
            <v>3.7</v>
          </cell>
          <cell r="D138">
            <v>48.08</v>
          </cell>
          <cell r="E138">
            <v>243.7</v>
          </cell>
          <cell r="F138">
            <v>2.5299999999999998</v>
          </cell>
          <cell r="G138" t="str">
            <v>Significant Short Covering</v>
          </cell>
          <cell r="H138">
            <v>-0.1</v>
          </cell>
          <cell r="I138">
            <v>0.62</v>
          </cell>
          <cell r="J138">
            <v>-58.66</v>
          </cell>
          <cell r="K138" t="str">
            <v>Short Covering</v>
          </cell>
          <cell r="L138" t="str">
            <v>NTPC</v>
          </cell>
          <cell r="M138">
            <v>36.51</v>
          </cell>
        </row>
        <row r="139">
          <cell r="A139">
            <v>137</v>
          </cell>
          <cell r="B139">
            <v>3.67</v>
          </cell>
          <cell r="C139">
            <v>1.28</v>
          </cell>
          <cell r="D139">
            <v>58.9</v>
          </cell>
          <cell r="E139">
            <v>1134.45</v>
          </cell>
          <cell r="F139">
            <v>-1.98</v>
          </cell>
          <cell r="G139" t="str">
            <v>Long Buildup</v>
          </cell>
          <cell r="H139">
            <v>0.51</v>
          </cell>
          <cell r="I139">
            <v>0.27</v>
          </cell>
          <cell r="J139">
            <v>-22.71</v>
          </cell>
          <cell r="K139" t="str">
            <v>Long Buildup</v>
          </cell>
          <cell r="L139" t="str">
            <v>OBEROIRLTY</v>
          </cell>
          <cell r="M139">
            <v>30.75</v>
          </cell>
        </row>
        <row r="140">
          <cell r="A140">
            <v>138</v>
          </cell>
          <cell r="B140">
            <v>-4.2699999999999996</v>
          </cell>
          <cell r="C140">
            <v>0.37</v>
          </cell>
          <cell r="D140">
            <v>101.02</v>
          </cell>
          <cell r="E140">
            <v>4119.5</v>
          </cell>
          <cell r="F140">
            <v>14.44</v>
          </cell>
          <cell r="G140" t="str">
            <v>Short Covering</v>
          </cell>
          <cell r="H140">
            <v>-1.79</v>
          </cell>
          <cell r="I140">
            <v>0.43</v>
          </cell>
          <cell r="J140">
            <v>85.85</v>
          </cell>
          <cell r="K140" t="str">
            <v>Short Covering</v>
          </cell>
          <cell r="L140" t="str">
            <v>OFSS</v>
          </cell>
          <cell r="M140">
            <v>44.25</v>
          </cell>
        </row>
        <row r="141">
          <cell r="A141">
            <v>139</v>
          </cell>
          <cell r="B141">
            <v>10.01</v>
          </cell>
          <cell r="C141">
            <v>2.4700000000000002</v>
          </cell>
          <cell r="D141">
            <v>82.65</v>
          </cell>
          <cell r="E141">
            <v>186.9</v>
          </cell>
          <cell r="F141">
            <v>-3.52</v>
          </cell>
          <cell r="G141" t="str">
            <v>Significant Long Buildup</v>
          </cell>
          <cell r="H141">
            <v>11.38</v>
          </cell>
          <cell r="I141">
            <v>0.95</v>
          </cell>
          <cell r="J141">
            <v>-10.09</v>
          </cell>
          <cell r="K141" t="str">
            <v>Long Buildup</v>
          </cell>
          <cell r="L141" t="str">
            <v>ONGC</v>
          </cell>
          <cell r="M141">
            <v>67.459999999999994</v>
          </cell>
        </row>
        <row r="142">
          <cell r="A142">
            <v>140</v>
          </cell>
          <cell r="B142">
            <v>0.48</v>
          </cell>
          <cell r="C142">
            <v>-1.08</v>
          </cell>
          <cell r="D142">
            <v>43.65</v>
          </cell>
          <cell r="E142">
            <v>39083.800000000003</v>
          </cell>
          <cell r="F142">
            <v>14.31</v>
          </cell>
          <cell r="G142" t="str">
            <v>Short Buildup</v>
          </cell>
          <cell r="H142">
            <v>0.84</v>
          </cell>
          <cell r="I142">
            <v>-0.63</v>
          </cell>
          <cell r="J142">
            <v>-60.38</v>
          </cell>
          <cell r="K142" t="str">
            <v>Short Buildup</v>
          </cell>
          <cell r="L142" t="str">
            <v>PAGEIND</v>
          </cell>
          <cell r="M142">
            <v>29.17</v>
          </cell>
        </row>
        <row r="143">
          <cell r="A143">
            <v>141</v>
          </cell>
          <cell r="B143">
            <v>3.92</v>
          </cell>
          <cell r="C143">
            <v>1</v>
          </cell>
          <cell r="D143">
            <v>211.64</v>
          </cell>
          <cell r="E143">
            <v>1057.75</v>
          </cell>
          <cell r="F143">
            <v>8.6300000000000008</v>
          </cell>
          <cell r="G143" t="str">
            <v>Long Buildup</v>
          </cell>
          <cell r="H143">
            <v>0.75</v>
          </cell>
          <cell r="I143">
            <v>0.06</v>
          </cell>
          <cell r="J143">
            <v>228.23</v>
          </cell>
          <cell r="K143" t="str">
            <v>Long Buildup</v>
          </cell>
          <cell r="L143" t="str">
            <v>PEL</v>
          </cell>
          <cell r="M143">
            <v>15.87</v>
          </cell>
        </row>
        <row r="144">
          <cell r="A144">
            <v>142</v>
          </cell>
          <cell r="B144">
            <v>13.61</v>
          </cell>
          <cell r="C144">
            <v>2.93</v>
          </cell>
          <cell r="D144">
            <v>61.21</v>
          </cell>
          <cell r="E144">
            <v>5784.95</v>
          </cell>
          <cell r="F144">
            <v>8.4499999999999993</v>
          </cell>
          <cell r="G144" t="str">
            <v>Significant Long Buildup</v>
          </cell>
          <cell r="H144">
            <v>1.37</v>
          </cell>
          <cell r="I144">
            <v>0.12</v>
          </cell>
          <cell r="J144">
            <v>-34.270000000000003</v>
          </cell>
          <cell r="K144" t="str">
            <v>Long Buildup</v>
          </cell>
          <cell r="L144" t="str">
            <v>PERSISTENT</v>
          </cell>
          <cell r="M144">
            <v>36.9</v>
          </cell>
        </row>
        <row r="145">
          <cell r="A145">
            <v>143</v>
          </cell>
          <cell r="B145">
            <v>29.4</v>
          </cell>
          <cell r="C145">
            <v>3.03</v>
          </cell>
          <cell r="D145">
            <v>54.72</v>
          </cell>
          <cell r="E145">
            <v>231</v>
          </cell>
          <cell r="F145">
            <v>10.37</v>
          </cell>
          <cell r="G145" t="str">
            <v>Significant Long Buildup</v>
          </cell>
          <cell r="H145">
            <v>2</v>
          </cell>
          <cell r="I145">
            <v>-0.22</v>
          </cell>
          <cell r="J145">
            <v>-73.650000000000006</v>
          </cell>
          <cell r="K145" t="str">
            <v>Short Buildup</v>
          </cell>
          <cell r="L145" t="str">
            <v>PETRONET</v>
          </cell>
          <cell r="M145">
            <v>55.56</v>
          </cell>
        </row>
        <row r="146">
          <cell r="A146">
            <v>144</v>
          </cell>
          <cell r="B146">
            <v>13.04</v>
          </cell>
          <cell r="C146">
            <v>4.7699999999999996</v>
          </cell>
          <cell r="D146">
            <v>116.89</v>
          </cell>
          <cell r="E146">
            <v>252.8</v>
          </cell>
          <cell r="F146">
            <v>8.34</v>
          </cell>
          <cell r="G146" t="str">
            <v>Significant Long Buildup</v>
          </cell>
          <cell r="H146">
            <v>9.4</v>
          </cell>
          <cell r="I146">
            <v>0.86</v>
          </cell>
          <cell r="J146">
            <v>36.93</v>
          </cell>
          <cell r="K146" t="str">
            <v>Long Buildup</v>
          </cell>
          <cell r="L146" t="str">
            <v>PFC</v>
          </cell>
          <cell r="M146">
            <v>63.89</v>
          </cell>
        </row>
        <row r="147">
          <cell r="A147">
            <v>145</v>
          </cell>
          <cell r="B147">
            <v>-2.63</v>
          </cell>
          <cell r="C147">
            <v>0.15</v>
          </cell>
          <cell r="D147">
            <v>69.94</v>
          </cell>
          <cell r="E147">
            <v>2433.1</v>
          </cell>
          <cell r="F147">
            <v>12.95</v>
          </cell>
          <cell r="G147" t="str">
            <v>Short Covering</v>
          </cell>
          <cell r="H147">
            <v>3.96</v>
          </cell>
          <cell r="I147">
            <v>-1.39</v>
          </cell>
          <cell r="J147">
            <v>-8.64</v>
          </cell>
          <cell r="K147" t="str">
            <v>Short Buildup</v>
          </cell>
          <cell r="L147" t="str">
            <v>PIDILITIND</v>
          </cell>
          <cell r="M147">
            <v>34.130000000000003</v>
          </cell>
        </row>
        <row r="148">
          <cell r="A148">
            <v>146</v>
          </cell>
          <cell r="B148">
            <v>-3.48</v>
          </cell>
          <cell r="C148">
            <v>2.23</v>
          </cell>
          <cell r="D148">
            <v>115.8</v>
          </cell>
          <cell r="E148">
            <v>3511.85</v>
          </cell>
          <cell r="F148">
            <v>11.7</v>
          </cell>
          <cell r="G148" t="str">
            <v>Short Covering</v>
          </cell>
          <cell r="H148">
            <v>0.38</v>
          </cell>
          <cell r="I148">
            <v>0.54</v>
          </cell>
          <cell r="J148">
            <v>130.66999999999999</v>
          </cell>
          <cell r="K148" t="str">
            <v>Long Buildup</v>
          </cell>
          <cell r="L148" t="str">
            <v>PIIND</v>
          </cell>
          <cell r="M148">
            <v>36.11</v>
          </cell>
        </row>
        <row r="149">
          <cell r="A149">
            <v>147</v>
          </cell>
          <cell r="B149">
            <v>-6.8</v>
          </cell>
          <cell r="C149">
            <v>2.11</v>
          </cell>
          <cell r="D149">
            <v>25.11</v>
          </cell>
          <cell r="E149">
            <v>75</v>
          </cell>
          <cell r="F149">
            <v>8.19</v>
          </cell>
          <cell r="G149" t="str">
            <v>Significant Short Covering</v>
          </cell>
          <cell r="H149">
            <v>-0.22</v>
          </cell>
          <cell r="I149">
            <v>-0.4</v>
          </cell>
          <cell r="J149">
            <v>-43.78</v>
          </cell>
          <cell r="K149" t="str">
            <v>Long Unwinding</v>
          </cell>
          <cell r="L149" t="str">
            <v>PNB</v>
          </cell>
          <cell r="M149">
            <v>5.56</v>
          </cell>
        </row>
        <row r="150">
          <cell r="A150">
            <v>148</v>
          </cell>
          <cell r="B150">
            <v>13.89</v>
          </cell>
          <cell r="C150">
            <v>4.71</v>
          </cell>
          <cell r="D150">
            <v>277.19</v>
          </cell>
          <cell r="E150">
            <v>5442.95</v>
          </cell>
          <cell r="F150">
            <v>16.739999999999998</v>
          </cell>
          <cell r="G150" t="str">
            <v>Significant Long Buildup</v>
          </cell>
          <cell r="H150">
            <v>4.6399999999999997</v>
          </cell>
          <cell r="I150">
            <v>2.04</v>
          </cell>
          <cell r="J150">
            <v>104.12</v>
          </cell>
          <cell r="K150" t="str">
            <v>Significant Long Buildup</v>
          </cell>
          <cell r="L150" t="str">
            <v>POLYCAB</v>
          </cell>
          <cell r="M150">
            <v>92.86</v>
          </cell>
        </row>
        <row r="151">
          <cell r="A151">
            <v>149</v>
          </cell>
          <cell r="B151">
            <v>-6.23</v>
          </cell>
          <cell r="C151">
            <v>3.27</v>
          </cell>
          <cell r="D151">
            <v>101.49</v>
          </cell>
          <cell r="E151">
            <v>203.45</v>
          </cell>
          <cell r="F151">
            <v>3.39</v>
          </cell>
          <cell r="G151" t="str">
            <v>Significant Short Covering</v>
          </cell>
          <cell r="H151">
            <v>-0.93</v>
          </cell>
          <cell r="I151">
            <v>0.77</v>
          </cell>
          <cell r="J151">
            <v>-6.36</v>
          </cell>
          <cell r="K151" t="str">
            <v>Short Covering</v>
          </cell>
          <cell r="L151" t="str">
            <v>POWERGRID</v>
          </cell>
          <cell r="M151">
            <v>46.03</v>
          </cell>
        </row>
        <row r="152">
          <cell r="A152">
            <v>150</v>
          </cell>
          <cell r="B152">
            <v>14.36</v>
          </cell>
          <cell r="C152">
            <v>4.29</v>
          </cell>
          <cell r="D152">
            <v>70.05</v>
          </cell>
          <cell r="E152">
            <v>1748.5</v>
          </cell>
          <cell r="F152">
            <v>24.91</v>
          </cell>
          <cell r="G152" t="str">
            <v>Significant Long Buildup</v>
          </cell>
          <cell r="H152">
            <v>4.1399999999999997</v>
          </cell>
          <cell r="I152">
            <v>-0.61</v>
          </cell>
          <cell r="J152">
            <v>-52.35</v>
          </cell>
          <cell r="K152" t="str">
            <v>Short Buildup</v>
          </cell>
          <cell r="L152" t="str">
            <v>PVRINOX</v>
          </cell>
          <cell r="M152">
            <v>0</v>
          </cell>
        </row>
        <row r="153">
          <cell r="A153">
            <v>151</v>
          </cell>
          <cell r="B153">
            <v>16.37</v>
          </cell>
          <cell r="C153">
            <v>5.78</v>
          </cell>
          <cell r="D153">
            <v>90.07</v>
          </cell>
          <cell r="E153">
            <v>1002</v>
          </cell>
          <cell r="F153">
            <v>5.76</v>
          </cell>
          <cell r="G153" t="str">
            <v>Significant Long Buildup</v>
          </cell>
          <cell r="H153">
            <v>5.52</v>
          </cell>
          <cell r="I153">
            <v>0.49</v>
          </cell>
          <cell r="J153">
            <v>63.02</v>
          </cell>
          <cell r="K153" t="str">
            <v>Long Buildup</v>
          </cell>
          <cell r="L153" t="str">
            <v>RAMCOCEM</v>
          </cell>
          <cell r="M153">
            <v>69.84</v>
          </cell>
        </row>
        <row r="154">
          <cell r="A154">
            <v>152</v>
          </cell>
          <cell r="B154">
            <v>1.44</v>
          </cell>
          <cell r="C154">
            <v>-0.41</v>
          </cell>
          <cell r="D154">
            <v>146.31</v>
          </cell>
          <cell r="E154">
            <v>244</v>
          </cell>
          <cell r="F154">
            <v>13.01</v>
          </cell>
          <cell r="G154" t="str">
            <v>Short Buildup</v>
          </cell>
          <cell r="H154">
            <v>1.22</v>
          </cell>
          <cell r="I154">
            <v>-1.05</v>
          </cell>
          <cell r="J154">
            <v>92.87</v>
          </cell>
          <cell r="K154" t="str">
            <v>Short Buildup</v>
          </cell>
          <cell r="L154" t="str">
            <v>RBLBANK</v>
          </cell>
          <cell r="M154">
            <v>26.98</v>
          </cell>
        </row>
        <row r="155">
          <cell r="A155">
            <v>153</v>
          </cell>
          <cell r="B155">
            <v>5.67</v>
          </cell>
          <cell r="C155">
            <v>4.74</v>
          </cell>
          <cell r="D155">
            <v>120.12</v>
          </cell>
          <cell r="E155">
            <v>295</v>
          </cell>
          <cell r="F155">
            <v>8.98</v>
          </cell>
          <cell r="G155" t="str">
            <v>Significant Long Buildup</v>
          </cell>
          <cell r="H155">
            <v>3.7</v>
          </cell>
          <cell r="I155">
            <v>0.56000000000000005</v>
          </cell>
          <cell r="J155">
            <v>15.96</v>
          </cell>
          <cell r="K155" t="str">
            <v>Long Buildup</v>
          </cell>
          <cell r="L155" t="str">
            <v>RECLTD</v>
          </cell>
          <cell r="M155">
            <v>63.1</v>
          </cell>
        </row>
        <row r="156">
          <cell r="A156">
            <v>154</v>
          </cell>
          <cell r="B156">
            <v>-2.79</v>
          </cell>
          <cell r="C156">
            <v>1.8</v>
          </cell>
          <cell r="D156">
            <v>64.59</v>
          </cell>
          <cell r="E156">
            <v>2349.3000000000002</v>
          </cell>
          <cell r="F156">
            <v>9.9499999999999993</v>
          </cell>
          <cell r="G156" t="str">
            <v>Short Covering</v>
          </cell>
          <cell r="H156">
            <v>1.01</v>
          </cell>
          <cell r="I156">
            <v>-0.11</v>
          </cell>
          <cell r="J156">
            <v>-41.85</v>
          </cell>
          <cell r="K156" t="str">
            <v>Short Buildup</v>
          </cell>
          <cell r="L156" t="str">
            <v>RELIANCE</v>
          </cell>
          <cell r="M156">
            <v>6.75</v>
          </cell>
        </row>
        <row r="157">
          <cell r="A157">
            <v>155</v>
          </cell>
          <cell r="B157">
            <v>0.66</v>
          </cell>
          <cell r="C157">
            <v>3.64</v>
          </cell>
          <cell r="D157">
            <v>11.99</v>
          </cell>
          <cell r="E157">
            <v>89.65</v>
          </cell>
          <cell r="F157">
            <v>12.1</v>
          </cell>
          <cell r="G157" t="str">
            <v>Long Buildup</v>
          </cell>
          <cell r="H157">
            <v>-1.87</v>
          </cell>
          <cell r="I157">
            <v>0.79</v>
          </cell>
          <cell r="J157">
            <v>-87.6</v>
          </cell>
          <cell r="K157" t="str">
            <v>Short Covering</v>
          </cell>
          <cell r="L157" t="str">
            <v>SAIL</v>
          </cell>
          <cell r="M157">
            <v>8.33</v>
          </cell>
        </row>
        <row r="158">
          <cell r="A158">
            <v>156</v>
          </cell>
          <cell r="B158">
            <v>2.61</v>
          </cell>
          <cell r="C158">
            <v>1.99</v>
          </cell>
          <cell r="D158">
            <v>130.66</v>
          </cell>
          <cell r="E158">
            <v>799.9</v>
          </cell>
          <cell r="F158">
            <v>7.13</v>
          </cell>
          <cell r="G158" t="str">
            <v>Long Buildup</v>
          </cell>
          <cell r="H158">
            <v>-0.34</v>
          </cell>
          <cell r="I158">
            <v>0.93</v>
          </cell>
          <cell r="J158">
            <v>67.3</v>
          </cell>
          <cell r="K158" t="str">
            <v>Short Covering</v>
          </cell>
          <cell r="L158" t="str">
            <v>SBICARD</v>
          </cell>
          <cell r="M158">
            <v>46.03</v>
          </cell>
        </row>
        <row r="159">
          <cell r="A159">
            <v>157</v>
          </cell>
          <cell r="B159">
            <v>-7.65</v>
          </cell>
          <cell r="C159">
            <v>3.79</v>
          </cell>
          <cell r="D159">
            <v>73.180000000000007</v>
          </cell>
          <cell r="E159">
            <v>1327</v>
          </cell>
          <cell r="F159">
            <v>9.75</v>
          </cell>
          <cell r="G159" t="str">
            <v>Significant Short Covering</v>
          </cell>
          <cell r="H159">
            <v>-0.14000000000000001</v>
          </cell>
          <cell r="I159">
            <v>0.76</v>
          </cell>
          <cell r="J159">
            <v>-30.82</v>
          </cell>
          <cell r="K159" t="str">
            <v>Short Covering</v>
          </cell>
          <cell r="L159" t="str">
            <v>SBILIFE</v>
          </cell>
          <cell r="M159">
            <v>30.16</v>
          </cell>
        </row>
        <row r="160">
          <cell r="A160">
            <v>158</v>
          </cell>
          <cell r="B160">
            <v>15.22</v>
          </cell>
          <cell r="C160">
            <v>-1.49</v>
          </cell>
          <cell r="D160">
            <v>75.59</v>
          </cell>
          <cell r="E160">
            <v>576.9</v>
          </cell>
          <cell r="F160">
            <v>9.17</v>
          </cell>
          <cell r="G160" t="str">
            <v>Short Buildup</v>
          </cell>
          <cell r="H160">
            <v>-0.12</v>
          </cell>
          <cell r="I160">
            <v>0.03</v>
          </cell>
          <cell r="J160">
            <v>-55.87</v>
          </cell>
          <cell r="K160" t="str">
            <v>Short Covering</v>
          </cell>
          <cell r="L160" t="str">
            <v>SBIN</v>
          </cell>
          <cell r="M160">
            <v>26.98</v>
          </cell>
        </row>
        <row r="161">
          <cell r="A161">
            <v>159</v>
          </cell>
          <cell r="B161">
            <v>9.1999999999999993</v>
          </cell>
          <cell r="C161">
            <v>3.6</v>
          </cell>
          <cell r="D161">
            <v>240.64</v>
          </cell>
          <cell r="E161">
            <v>26716.35</v>
          </cell>
          <cell r="F161">
            <v>7.05</v>
          </cell>
          <cell r="G161" t="str">
            <v>Significant Long Buildup</v>
          </cell>
          <cell r="H161">
            <v>11.48</v>
          </cell>
          <cell r="I161">
            <v>-0.51</v>
          </cell>
          <cell r="J161">
            <v>158.09</v>
          </cell>
          <cell r="K161" t="str">
            <v>Short Buildup</v>
          </cell>
          <cell r="L161" t="str">
            <v>SHREECEM</v>
          </cell>
          <cell r="M161">
            <v>64.680000000000007</v>
          </cell>
        </row>
        <row r="162">
          <cell r="A162">
            <v>160</v>
          </cell>
          <cell r="B162">
            <v>1.71</v>
          </cell>
          <cell r="C162">
            <v>1.76</v>
          </cell>
          <cell r="D162">
            <v>68.33</v>
          </cell>
          <cell r="E162">
            <v>3609</v>
          </cell>
          <cell r="F162">
            <v>8.36</v>
          </cell>
          <cell r="G162" t="str">
            <v>Long Buildup</v>
          </cell>
          <cell r="H162">
            <v>0.33</v>
          </cell>
          <cell r="I162">
            <v>0.39</v>
          </cell>
          <cell r="J162">
            <v>1.83</v>
          </cell>
          <cell r="K162" t="str">
            <v>Long Buildup</v>
          </cell>
          <cell r="L162" t="str">
            <v>SIEMENS</v>
          </cell>
          <cell r="M162">
            <v>12.7</v>
          </cell>
        </row>
        <row r="163">
          <cell r="A163">
            <v>161</v>
          </cell>
          <cell r="B163">
            <v>10.17</v>
          </cell>
          <cell r="C163">
            <v>2.16</v>
          </cell>
          <cell r="D163">
            <v>267.24</v>
          </cell>
          <cell r="E163">
            <v>2256.0500000000002</v>
          </cell>
          <cell r="F163">
            <v>5.73</v>
          </cell>
          <cell r="G163" t="str">
            <v>Significant Long Buildup</v>
          </cell>
          <cell r="H163">
            <v>0.88</v>
          </cell>
          <cell r="I163">
            <v>-0.1</v>
          </cell>
          <cell r="J163">
            <v>323.39</v>
          </cell>
          <cell r="K163" t="str">
            <v>Short Buildup</v>
          </cell>
          <cell r="L163" t="str">
            <v>SRF</v>
          </cell>
          <cell r="M163">
            <v>29.17</v>
          </cell>
        </row>
        <row r="164">
          <cell r="A164">
            <v>162</v>
          </cell>
          <cell r="B164">
            <v>-3.67</v>
          </cell>
          <cell r="C164">
            <v>2.62</v>
          </cell>
          <cell r="D164">
            <v>94.23</v>
          </cell>
          <cell r="E164">
            <v>1874.75</v>
          </cell>
          <cell r="F164">
            <v>8.39</v>
          </cell>
          <cell r="G164" t="str">
            <v>Short Covering</v>
          </cell>
          <cell r="H164">
            <v>1.1599999999999999</v>
          </cell>
          <cell r="I164">
            <v>-0.51</v>
          </cell>
          <cell r="J164">
            <v>80.91</v>
          </cell>
          <cell r="K164" t="str">
            <v>Short Buildup</v>
          </cell>
          <cell r="L164" t="str">
            <v>SHRIRAMFIN</v>
          </cell>
          <cell r="M164">
            <v>0</v>
          </cell>
        </row>
        <row r="165">
          <cell r="A165">
            <v>163</v>
          </cell>
          <cell r="B165">
            <v>-4.53</v>
          </cell>
          <cell r="C165">
            <v>0.69</v>
          </cell>
          <cell r="D165">
            <v>30.03</v>
          </cell>
          <cell r="E165">
            <v>1135</v>
          </cell>
          <cell r="F165">
            <v>11.86</v>
          </cell>
          <cell r="G165" t="str">
            <v>Short Covering</v>
          </cell>
          <cell r="H165">
            <v>0.65</v>
          </cell>
          <cell r="I165">
            <v>-0.95</v>
          </cell>
          <cell r="J165">
            <v>-81.5</v>
          </cell>
          <cell r="K165" t="str">
            <v>Short Buildup</v>
          </cell>
          <cell r="L165" t="str">
            <v>SUNPHARMA</v>
          </cell>
          <cell r="M165">
            <v>10.71</v>
          </cell>
        </row>
        <row r="166">
          <cell r="A166">
            <v>164</v>
          </cell>
          <cell r="B166">
            <v>0.67</v>
          </cell>
          <cell r="C166">
            <v>4.37</v>
          </cell>
          <cell r="D166">
            <v>25.85</v>
          </cell>
          <cell r="E166">
            <v>640.70000000000005</v>
          </cell>
          <cell r="F166">
            <v>6.45</v>
          </cell>
          <cell r="G166" t="str">
            <v>Long Buildup</v>
          </cell>
          <cell r="H166">
            <v>-3.75</v>
          </cell>
          <cell r="I166">
            <v>1.02</v>
          </cell>
          <cell r="J166">
            <v>25.79</v>
          </cell>
          <cell r="K166" t="str">
            <v>Significant Short Covering</v>
          </cell>
          <cell r="L166" t="str">
            <v>SUNTV</v>
          </cell>
          <cell r="M166">
            <v>14.29</v>
          </cell>
        </row>
        <row r="167">
          <cell r="A167">
            <v>165</v>
          </cell>
          <cell r="B167">
            <v>6.17</v>
          </cell>
          <cell r="C167">
            <v>-0.56999999999999995</v>
          </cell>
          <cell r="D167">
            <v>155.65</v>
          </cell>
          <cell r="E167">
            <v>778.35</v>
          </cell>
          <cell r="F167">
            <v>22.67</v>
          </cell>
          <cell r="G167" t="str">
            <v>Short Buildup</v>
          </cell>
          <cell r="H167">
            <v>-1.54</v>
          </cell>
          <cell r="I167">
            <v>-0.28999999999999998</v>
          </cell>
          <cell r="J167">
            <v>-43.89</v>
          </cell>
          <cell r="K167" t="str">
            <v>Long Unwinding</v>
          </cell>
          <cell r="L167" t="str">
            <v>SYNGENE</v>
          </cell>
          <cell r="M167">
            <v>71.430000000000007</v>
          </cell>
        </row>
        <row r="168">
          <cell r="A168">
            <v>166</v>
          </cell>
          <cell r="B168">
            <v>15.31</v>
          </cell>
          <cell r="C168">
            <v>3.62</v>
          </cell>
          <cell r="D168">
            <v>47.58</v>
          </cell>
          <cell r="E168">
            <v>1042.7</v>
          </cell>
          <cell r="F168">
            <v>7.83</v>
          </cell>
          <cell r="G168" t="str">
            <v>Significant Long Buildup</v>
          </cell>
          <cell r="H168">
            <v>-1.1399999999999999</v>
          </cell>
          <cell r="I168">
            <v>0.83</v>
          </cell>
          <cell r="J168">
            <v>-28.19</v>
          </cell>
          <cell r="K168" t="str">
            <v>Short Covering</v>
          </cell>
          <cell r="L168" t="str">
            <v>TATACHEM</v>
          </cell>
          <cell r="M168">
            <v>43.65</v>
          </cell>
        </row>
        <row r="169">
          <cell r="A169">
            <v>167</v>
          </cell>
          <cell r="B169">
            <v>10.6</v>
          </cell>
          <cell r="C169">
            <v>-0.77</v>
          </cell>
          <cell r="D169">
            <v>84.14</v>
          </cell>
          <cell r="E169">
            <v>1801.25</v>
          </cell>
          <cell r="F169">
            <v>11.75</v>
          </cell>
          <cell r="G169" t="str">
            <v>Short Buildup</v>
          </cell>
          <cell r="H169">
            <v>1.7</v>
          </cell>
          <cell r="I169">
            <v>-0.56000000000000005</v>
          </cell>
          <cell r="J169">
            <v>5.13</v>
          </cell>
          <cell r="K169" t="str">
            <v>Short Buildup</v>
          </cell>
          <cell r="L169" t="str">
            <v>TATACOMM</v>
          </cell>
          <cell r="M169">
            <v>40.08</v>
          </cell>
        </row>
        <row r="170">
          <cell r="A170">
            <v>168</v>
          </cell>
          <cell r="B170">
            <v>4.29</v>
          </cell>
          <cell r="C170">
            <v>2.69</v>
          </cell>
          <cell r="D170">
            <v>55.22</v>
          </cell>
          <cell r="E170">
            <v>908.6</v>
          </cell>
          <cell r="F170">
            <v>13.19</v>
          </cell>
          <cell r="G170" t="str">
            <v>Long Buildup</v>
          </cell>
          <cell r="H170">
            <v>4.4000000000000004</v>
          </cell>
          <cell r="I170">
            <v>-0.59</v>
          </cell>
          <cell r="J170">
            <v>-78.239999999999995</v>
          </cell>
          <cell r="K170" t="str">
            <v>Short Buildup</v>
          </cell>
          <cell r="L170" t="str">
            <v>TATACONSUM</v>
          </cell>
          <cell r="M170">
            <v>71.03</v>
          </cell>
        </row>
        <row r="171">
          <cell r="A171">
            <v>169</v>
          </cell>
          <cell r="B171">
            <v>16.079999999999998</v>
          </cell>
          <cell r="C171">
            <v>7.88</v>
          </cell>
          <cell r="D171">
            <v>86.56</v>
          </cell>
          <cell r="E171">
            <v>667.1</v>
          </cell>
          <cell r="F171">
            <v>13.2</v>
          </cell>
          <cell r="G171" t="str">
            <v>Significant Long Buildup</v>
          </cell>
          <cell r="H171">
            <v>4.32</v>
          </cell>
          <cell r="I171">
            <v>-0.23</v>
          </cell>
          <cell r="J171">
            <v>-67.27</v>
          </cell>
          <cell r="K171" t="str">
            <v>Short Buildup</v>
          </cell>
          <cell r="L171" t="str">
            <v>TATAMOTORS</v>
          </cell>
          <cell r="M171">
            <v>83.33</v>
          </cell>
        </row>
        <row r="172">
          <cell r="A172">
            <v>170</v>
          </cell>
          <cell r="B172">
            <v>1.72</v>
          </cell>
          <cell r="C172">
            <v>1.81</v>
          </cell>
          <cell r="D172">
            <v>44.63</v>
          </cell>
          <cell r="E172">
            <v>255.55</v>
          </cell>
          <cell r="F172">
            <v>2.86</v>
          </cell>
          <cell r="G172" t="str">
            <v>Long Buildup</v>
          </cell>
          <cell r="H172">
            <v>0.04</v>
          </cell>
          <cell r="I172">
            <v>0.27</v>
          </cell>
          <cell r="J172">
            <v>-33.56</v>
          </cell>
          <cell r="K172" t="str">
            <v>Long Buildup</v>
          </cell>
          <cell r="L172" t="str">
            <v>TATAPOWER</v>
          </cell>
          <cell r="M172">
            <v>21.43</v>
          </cell>
        </row>
        <row r="173">
          <cell r="A173">
            <v>171</v>
          </cell>
          <cell r="B173">
            <v>7</v>
          </cell>
          <cell r="C173">
            <v>2.42</v>
          </cell>
          <cell r="D173">
            <v>1363.44</v>
          </cell>
          <cell r="E173">
            <v>127.05</v>
          </cell>
          <cell r="F173">
            <v>4.33</v>
          </cell>
          <cell r="G173" t="str">
            <v>Significant Long Buildup</v>
          </cell>
          <cell r="H173">
            <v>-1.21</v>
          </cell>
          <cell r="I173">
            <v>1.56</v>
          </cell>
          <cell r="J173">
            <v>1187.32</v>
          </cell>
          <cell r="K173" t="str">
            <v>Short Covering</v>
          </cell>
          <cell r="L173" t="str">
            <v>TATASTEEL</v>
          </cell>
          <cell r="M173">
            <v>34.520000000000003</v>
          </cell>
        </row>
        <row r="174">
          <cell r="A174">
            <v>172</v>
          </cell>
          <cell r="B174">
            <v>14.56</v>
          </cell>
          <cell r="C174">
            <v>-2.96</v>
          </cell>
          <cell r="D174">
            <v>24.67</v>
          </cell>
          <cell r="E174">
            <v>3521</v>
          </cell>
          <cell r="F174">
            <v>8.26</v>
          </cell>
          <cell r="G174" t="str">
            <v>Significant Short Buildup</v>
          </cell>
          <cell r="H174">
            <v>4.38</v>
          </cell>
          <cell r="I174">
            <v>-1.2</v>
          </cell>
          <cell r="J174">
            <v>-65.5</v>
          </cell>
          <cell r="K174" t="str">
            <v>Short Buildup</v>
          </cell>
          <cell r="L174" t="str">
            <v>TCS</v>
          </cell>
          <cell r="M174">
            <v>43.25</v>
          </cell>
        </row>
        <row r="175">
          <cell r="A175">
            <v>173</v>
          </cell>
          <cell r="B175">
            <v>12.47</v>
          </cell>
          <cell r="C175">
            <v>-2.15</v>
          </cell>
          <cell r="D175">
            <v>88.19</v>
          </cell>
          <cell r="E175">
            <v>1187.95</v>
          </cell>
          <cell r="F175">
            <v>10.7</v>
          </cell>
          <cell r="G175" t="str">
            <v>Significant Short Buildup</v>
          </cell>
          <cell r="H175">
            <v>6.48</v>
          </cell>
          <cell r="I175">
            <v>-0.83</v>
          </cell>
          <cell r="J175">
            <v>-41.6</v>
          </cell>
          <cell r="K175" t="str">
            <v>Short Buildup</v>
          </cell>
          <cell r="L175" t="str">
            <v>TECHM</v>
          </cell>
          <cell r="M175">
            <v>40.08</v>
          </cell>
        </row>
        <row r="176">
          <cell r="A176">
            <v>174</v>
          </cell>
          <cell r="B176">
            <v>-3.68</v>
          </cell>
          <cell r="C176">
            <v>0.92</v>
          </cell>
          <cell r="D176">
            <v>120.02</v>
          </cell>
          <cell r="E176">
            <v>3311.05</v>
          </cell>
          <cell r="F176">
            <v>10</v>
          </cell>
          <cell r="G176" t="str">
            <v>Short Covering</v>
          </cell>
          <cell r="H176">
            <v>2.57</v>
          </cell>
          <cell r="I176">
            <v>0.79</v>
          </cell>
          <cell r="J176">
            <v>-0.17</v>
          </cell>
          <cell r="K176" t="str">
            <v>Long Buildup</v>
          </cell>
          <cell r="L176" t="str">
            <v>TITAN</v>
          </cell>
          <cell r="M176">
            <v>59.13</v>
          </cell>
        </row>
        <row r="177">
          <cell r="A177">
            <v>175</v>
          </cell>
          <cell r="B177">
            <v>-8.36</v>
          </cell>
          <cell r="C177">
            <v>0.96</v>
          </cell>
          <cell r="D177">
            <v>471.77</v>
          </cell>
          <cell r="E177">
            <v>1911.85</v>
          </cell>
          <cell r="F177">
            <v>10.27</v>
          </cell>
          <cell r="G177" t="str">
            <v>Short Covering</v>
          </cell>
          <cell r="H177">
            <v>2.06</v>
          </cell>
          <cell r="I177">
            <v>0.71</v>
          </cell>
          <cell r="J177">
            <v>270.66000000000003</v>
          </cell>
          <cell r="K177" t="str">
            <v>Long Buildup</v>
          </cell>
          <cell r="L177" t="str">
            <v>TORNTPHARM</v>
          </cell>
          <cell r="M177">
            <v>77.38</v>
          </cell>
        </row>
        <row r="178">
          <cell r="A178">
            <v>176</v>
          </cell>
          <cell r="B178">
            <v>11.13</v>
          </cell>
          <cell r="C178">
            <v>1.44</v>
          </cell>
          <cell r="D178">
            <v>57.17</v>
          </cell>
          <cell r="E178">
            <v>2111</v>
          </cell>
          <cell r="F178">
            <v>22.31</v>
          </cell>
          <cell r="G178" t="str">
            <v>Long Buildup</v>
          </cell>
          <cell r="H178">
            <v>1.72</v>
          </cell>
          <cell r="I178">
            <v>0.91</v>
          </cell>
          <cell r="J178">
            <v>-35.47</v>
          </cell>
          <cell r="K178" t="str">
            <v>Long Buildup</v>
          </cell>
          <cell r="L178" t="str">
            <v>TRENT</v>
          </cell>
          <cell r="M178">
            <v>49.6</v>
          </cell>
        </row>
        <row r="179">
          <cell r="A179">
            <v>177</v>
          </cell>
          <cell r="B179">
            <v>16.79</v>
          </cell>
          <cell r="C179">
            <v>5.0599999999999996</v>
          </cell>
          <cell r="D179">
            <v>36.35</v>
          </cell>
          <cell r="E179">
            <v>1600.45</v>
          </cell>
          <cell r="F179">
            <v>8.73</v>
          </cell>
          <cell r="G179" t="str">
            <v>Significant Long Buildup</v>
          </cell>
          <cell r="H179">
            <v>4.18</v>
          </cell>
          <cell r="I179">
            <v>0.12</v>
          </cell>
          <cell r="J179">
            <v>-51.03</v>
          </cell>
          <cell r="K179" t="str">
            <v>Long Buildup</v>
          </cell>
          <cell r="L179" t="str">
            <v>TVSMOTOR</v>
          </cell>
          <cell r="M179">
            <v>41.27</v>
          </cell>
        </row>
        <row r="180">
          <cell r="A180">
            <v>178</v>
          </cell>
          <cell r="B180">
            <v>13.16</v>
          </cell>
          <cell r="C180">
            <v>0.11</v>
          </cell>
          <cell r="D180">
            <v>46.86</v>
          </cell>
          <cell r="E180">
            <v>1567.75</v>
          </cell>
          <cell r="F180">
            <v>4.76</v>
          </cell>
          <cell r="G180" t="str">
            <v>Long Buildup</v>
          </cell>
          <cell r="H180">
            <v>5.41</v>
          </cell>
          <cell r="I180">
            <v>-1.23</v>
          </cell>
          <cell r="J180">
            <v>-17.39</v>
          </cell>
          <cell r="K180" t="str">
            <v>Short Buildup</v>
          </cell>
          <cell r="L180" t="str">
            <v>UBL</v>
          </cell>
          <cell r="M180">
            <v>76.98</v>
          </cell>
        </row>
        <row r="181">
          <cell r="A181">
            <v>179</v>
          </cell>
          <cell r="B181">
            <v>-6.03</v>
          </cell>
          <cell r="C181">
            <v>2.0699999999999998</v>
          </cell>
          <cell r="D181">
            <v>172.59</v>
          </cell>
          <cell r="E181">
            <v>8311.5</v>
          </cell>
          <cell r="F181">
            <v>15.53</v>
          </cell>
          <cell r="G181" t="str">
            <v>Significant Short Covering</v>
          </cell>
          <cell r="H181">
            <v>12.77</v>
          </cell>
          <cell r="I181">
            <v>-0.77</v>
          </cell>
          <cell r="J181">
            <v>88.12</v>
          </cell>
          <cell r="K181" t="str">
            <v>Short Buildup</v>
          </cell>
          <cell r="L181" t="str">
            <v>ULTRACEMCO</v>
          </cell>
          <cell r="M181">
            <v>70.63</v>
          </cell>
        </row>
        <row r="182">
          <cell r="A182">
            <v>180</v>
          </cell>
          <cell r="B182">
            <v>-1.21</v>
          </cell>
          <cell r="C182">
            <v>3.4</v>
          </cell>
          <cell r="D182">
            <v>111.85</v>
          </cell>
          <cell r="E182">
            <v>632.20000000000005</v>
          </cell>
          <cell r="F182">
            <v>7.69</v>
          </cell>
          <cell r="G182" t="str">
            <v>Short Covering</v>
          </cell>
          <cell r="H182">
            <v>2.21</v>
          </cell>
          <cell r="I182">
            <v>1.38</v>
          </cell>
          <cell r="J182">
            <v>34.76</v>
          </cell>
          <cell r="K182" t="str">
            <v>Significant Long Buildup</v>
          </cell>
          <cell r="L182" t="str">
            <v>UPL</v>
          </cell>
          <cell r="M182">
            <v>60.71</v>
          </cell>
        </row>
        <row r="183">
          <cell r="A183">
            <v>181</v>
          </cell>
          <cell r="B183">
            <v>15.51</v>
          </cell>
          <cell r="C183">
            <v>4.55</v>
          </cell>
          <cell r="D183">
            <v>95.83</v>
          </cell>
          <cell r="E183">
            <v>230</v>
          </cell>
          <cell r="F183">
            <v>6.08</v>
          </cell>
          <cell r="G183" t="str">
            <v>Significant Long Buildup</v>
          </cell>
          <cell r="H183">
            <v>3.43</v>
          </cell>
          <cell r="I183">
            <v>1.43</v>
          </cell>
          <cell r="J183">
            <v>-5.21</v>
          </cell>
          <cell r="K183" t="str">
            <v>Long Buildup</v>
          </cell>
          <cell r="L183" t="str">
            <v>VEDL</v>
          </cell>
          <cell r="M183">
            <v>69.44</v>
          </cell>
        </row>
        <row r="184">
          <cell r="A184">
            <v>182</v>
          </cell>
          <cell r="B184">
            <v>11.02</v>
          </cell>
          <cell r="C184">
            <v>0.2</v>
          </cell>
          <cell r="D184">
            <v>76.760000000000005</v>
          </cell>
          <cell r="E184">
            <v>855</v>
          </cell>
          <cell r="F184">
            <v>9.93</v>
          </cell>
          <cell r="G184" t="str">
            <v>Long Buildup</v>
          </cell>
          <cell r="H184">
            <v>0.84</v>
          </cell>
          <cell r="I184">
            <v>0.88</v>
          </cell>
          <cell r="J184">
            <v>-25.53</v>
          </cell>
          <cell r="K184" t="str">
            <v>Long Buildup</v>
          </cell>
          <cell r="L184" t="str">
            <v>VOLTAS</v>
          </cell>
          <cell r="M184">
            <v>13.89</v>
          </cell>
        </row>
        <row r="185">
          <cell r="A185">
            <v>183</v>
          </cell>
          <cell r="B185">
            <v>12.47</v>
          </cell>
          <cell r="C185">
            <v>1.07</v>
          </cell>
          <cell r="D185">
            <v>43.2</v>
          </cell>
          <cell r="E185">
            <v>411.65</v>
          </cell>
          <cell r="F185">
            <v>8.8800000000000008</v>
          </cell>
          <cell r="G185" t="str">
            <v>Long Buildup</v>
          </cell>
          <cell r="H185">
            <v>2.11</v>
          </cell>
          <cell r="I185">
            <v>-0.02</v>
          </cell>
          <cell r="J185">
            <v>-54.37</v>
          </cell>
          <cell r="K185" t="str">
            <v>Short Buildup</v>
          </cell>
          <cell r="L185" t="str">
            <v>WIPRO</v>
          </cell>
          <cell r="M185">
            <v>16.670000000000002</v>
          </cell>
        </row>
        <row r="186">
          <cell r="A186">
            <v>184</v>
          </cell>
          <cell r="B186">
            <v>15.39</v>
          </cell>
          <cell r="C186">
            <v>-2.11</v>
          </cell>
          <cell r="D186">
            <v>38.6</v>
          </cell>
          <cell r="E186">
            <v>590.25</v>
          </cell>
          <cell r="F186">
            <v>1.34</v>
          </cell>
          <cell r="G186" t="str">
            <v>Significant Short Buildup</v>
          </cell>
          <cell r="H186">
            <v>0.4</v>
          </cell>
          <cell r="I186">
            <v>-0.37</v>
          </cell>
          <cell r="J186">
            <v>-69.569999999999993</v>
          </cell>
          <cell r="K186" t="str">
            <v>Short Buildup</v>
          </cell>
          <cell r="L186" t="str">
            <v>ZYDUSLIFE</v>
          </cell>
          <cell r="M186">
            <v>5.56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vertcsv_F"/>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stra_options"/>
    </sheetNames>
    <sheetDataSet>
      <sheetData sheetId="0">
        <row r="1">
          <cell r="A1" t="str">
            <v>calliv</v>
          </cell>
          <cell r="B1" t="str">
            <v>iv</v>
          </cell>
          <cell r="C1" t="str">
            <v>ivchange</v>
          </cell>
          <cell r="D1" t="str">
            <v>ivp</v>
          </cell>
          <cell r="E1" t="str">
            <v>ivpq</v>
          </cell>
          <cell r="F1" t="str">
            <v>ivr</v>
          </cell>
          <cell r="G1" t="str">
            <v>liquidity</v>
          </cell>
          <cell r="H1" t="str">
            <v>putiv</v>
          </cell>
          <cell r="I1" t="str">
            <v>resultdate</v>
          </cell>
          <cell r="J1" t="str">
            <v>spotprice</v>
          </cell>
          <cell r="K1" t="str">
            <v>straddlepremium</v>
          </cell>
          <cell r="L1" t="str">
            <v>ticker</v>
          </cell>
          <cell r="M1" t="str">
            <v>tickerchange</v>
          </cell>
          <cell r="N1" t="str">
            <v>tickerpercentchange</v>
          </cell>
        </row>
        <row r="2">
          <cell r="A2">
            <v>10.37</v>
          </cell>
          <cell r="B2">
            <v>11.26</v>
          </cell>
          <cell r="C2">
            <v>6.03</v>
          </cell>
          <cell r="D2">
            <v>19.559999999999999</v>
          </cell>
          <cell r="E2">
            <v>44.44</v>
          </cell>
          <cell r="F2">
            <v>13.53</v>
          </cell>
          <cell r="G2" t="b">
            <v>1</v>
          </cell>
          <cell r="H2">
            <v>12.14</v>
          </cell>
          <cell r="I2" t="str">
            <v>None</v>
          </cell>
          <cell r="J2">
            <v>19732.849999999999</v>
          </cell>
          <cell r="K2">
            <v>1.36</v>
          </cell>
          <cell r="L2" t="str">
            <v>NIFTY</v>
          </cell>
          <cell r="M2">
            <v>-9.1999999999999993</v>
          </cell>
          <cell r="N2">
            <v>-0.05</v>
          </cell>
        </row>
        <row r="3">
          <cell r="A3">
            <v>13.3</v>
          </cell>
          <cell r="B3">
            <v>14.02</v>
          </cell>
          <cell r="C3">
            <v>12.34</v>
          </cell>
          <cell r="D3">
            <v>47.98</v>
          </cell>
          <cell r="E3">
            <v>91.27</v>
          </cell>
          <cell r="F3">
            <v>21.3</v>
          </cell>
          <cell r="G3" t="b">
            <v>1</v>
          </cell>
          <cell r="H3">
            <v>14.75</v>
          </cell>
          <cell r="I3" t="str">
            <v>None</v>
          </cell>
          <cell r="J3">
            <v>44357.85</v>
          </cell>
          <cell r="K3">
            <v>1.72</v>
          </cell>
          <cell r="L3" t="str">
            <v>BANKNIFTY</v>
          </cell>
          <cell r="M3">
            <v>-36.200000000000003</v>
          </cell>
          <cell r="N3">
            <v>-0.08</v>
          </cell>
        </row>
        <row r="4">
          <cell r="A4">
            <v>31.83</v>
          </cell>
          <cell r="B4">
            <v>30.49</v>
          </cell>
          <cell r="C4">
            <v>4.0999999999999996</v>
          </cell>
          <cell r="D4">
            <v>40.729999999999997</v>
          </cell>
          <cell r="E4">
            <v>36.51</v>
          </cell>
          <cell r="F4">
            <v>55.1</v>
          </cell>
          <cell r="G4" t="b">
            <v>1</v>
          </cell>
          <cell r="H4">
            <v>29.14</v>
          </cell>
          <cell r="I4" t="str">
            <v>None</v>
          </cell>
          <cell r="J4">
            <v>490.1</v>
          </cell>
          <cell r="K4">
            <v>3.81</v>
          </cell>
          <cell r="L4" t="str">
            <v>AARTIIND</v>
          </cell>
          <cell r="M4">
            <v>3.95</v>
          </cell>
          <cell r="N4">
            <v>0.81</v>
          </cell>
        </row>
        <row r="5">
          <cell r="A5">
            <v>24.3</v>
          </cell>
          <cell r="B5">
            <v>26.86</v>
          </cell>
          <cell r="C5">
            <v>5.33</v>
          </cell>
          <cell r="D5">
            <v>30.57</v>
          </cell>
          <cell r="E5">
            <v>33.33</v>
          </cell>
          <cell r="F5">
            <v>14.58</v>
          </cell>
          <cell r="G5" t="b">
            <v>0</v>
          </cell>
          <cell r="H5">
            <v>29.41</v>
          </cell>
          <cell r="I5">
            <v>45239</v>
          </cell>
          <cell r="J5">
            <v>4285.95</v>
          </cell>
          <cell r="K5">
            <v>3.21</v>
          </cell>
          <cell r="L5" t="str">
            <v>ABB</v>
          </cell>
          <cell r="M5">
            <v>56.45</v>
          </cell>
          <cell r="N5">
            <v>1.33</v>
          </cell>
        </row>
        <row r="6">
          <cell r="A6">
            <v>25.9</v>
          </cell>
          <cell r="B6">
            <v>22.81</v>
          </cell>
          <cell r="C6">
            <v>11.16</v>
          </cell>
          <cell r="D6">
            <v>26.53</v>
          </cell>
          <cell r="E6">
            <v>46.03</v>
          </cell>
          <cell r="F6">
            <v>26.49</v>
          </cell>
          <cell r="G6" t="b">
            <v>0</v>
          </cell>
          <cell r="H6">
            <v>19.71</v>
          </cell>
          <cell r="I6" t="str">
            <v>None</v>
          </cell>
          <cell r="J6">
            <v>22394.799999999999</v>
          </cell>
          <cell r="K6">
            <v>2.74</v>
          </cell>
          <cell r="L6" t="str">
            <v>ABBOTINDIA</v>
          </cell>
          <cell r="M6">
            <v>-26.5</v>
          </cell>
          <cell r="N6">
            <v>-0.12</v>
          </cell>
        </row>
        <row r="7">
          <cell r="A7">
            <v>30.74</v>
          </cell>
          <cell r="B7">
            <v>30.34</v>
          </cell>
          <cell r="C7">
            <v>13.85</v>
          </cell>
          <cell r="D7">
            <v>30.44</v>
          </cell>
          <cell r="E7">
            <v>43.65</v>
          </cell>
          <cell r="F7">
            <v>26.93</v>
          </cell>
          <cell r="G7" t="b">
            <v>0</v>
          </cell>
          <cell r="H7">
            <v>29.95</v>
          </cell>
          <cell r="I7">
            <v>45233</v>
          </cell>
          <cell r="J7">
            <v>180.8</v>
          </cell>
          <cell r="K7">
            <v>3.48</v>
          </cell>
          <cell r="L7" t="str">
            <v>ABCAPITAL</v>
          </cell>
          <cell r="M7">
            <v>-0.25</v>
          </cell>
          <cell r="N7">
            <v>-0.14000000000000001</v>
          </cell>
        </row>
        <row r="8">
          <cell r="A8">
            <v>29.02</v>
          </cell>
          <cell r="B8">
            <v>28.88</v>
          </cell>
          <cell r="C8">
            <v>7.2</v>
          </cell>
          <cell r="D8">
            <v>7.72</v>
          </cell>
          <cell r="E8">
            <v>11.11</v>
          </cell>
          <cell r="F8">
            <v>7.63</v>
          </cell>
          <cell r="G8" t="b">
            <v>0</v>
          </cell>
          <cell r="H8">
            <v>28.75</v>
          </cell>
          <cell r="I8" t="str">
            <v>None</v>
          </cell>
          <cell r="J8">
            <v>227.25</v>
          </cell>
          <cell r="K8">
            <v>3.63</v>
          </cell>
          <cell r="L8" t="str">
            <v>ABFRL</v>
          </cell>
          <cell r="M8">
            <v>4.4000000000000004</v>
          </cell>
          <cell r="N8">
            <v>1.97</v>
          </cell>
        </row>
        <row r="9">
          <cell r="A9">
            <v>23.83</v>
          </cell>
          <cell r="B9">
            <v>24.37</v>
          </cell>
          <cell r="C9">
            <v>-2.25</v>
          </cell>
          <cell r="D9">
            <v>1.21</v>
          </cell>
          <cell r="E9">
            <v>1.59</v>
          </cell>
          <cell r="F9">
            <v>0.84</v>
          </cell>
          <cell r="G9" t="b">
            <v>1</v>
          </cell>
          <cell r="H9">
            <v>24.91</v>
          </cell>
          <cell r="I9" t="str">
            <v>None</v>
          </cell>
          <cell r="J9">
            <v>2031.35</v>
          </cell>
          <cell r="K9">
            <v>2.76</v>
          </cell>
          <cell r="L9" t="str">
            <v>ACC</v>
          </cell>
          <cell r="M9">
            <v>18.5</v>
          </cell>
          <cell r="N9">
            <v>0.92</v>
          </cell>
        </row>
        <row r="10">
          <cell r="A10">
            <v>50.62</v>
          </cell>
          <cell r="B10">
            <v>52.01</v>
          </cell>
          <cell r="C10">
            <v>12.67</v>
          </cell>
          <cell r="D10">
            <v>43.55</v>
          </cell>
          <cell r="E10">
            <v>50.79</v>
          </cell>
          <cell r="F10">
            <v>10.93</v>
          </cell>
          <cell r="G10" t="b">
            <v>1</v>
          </cell>
          <cell r="H10">
            <v>53.4</v>
          </cell>
          <cell r="I10" t="str">
            <v>None</v>
          </cell>
          <cell r="J10">
            <v>2437.9499999999998</v>
          </cell>
          <cell r="K10">
            <v>5.87</v>
          </cell>
          <cell r="L10" t="str">
            <v>ADANIENT</v>
          </cell>
          <cell r="M10">
            <v>-23.25</v>
          </cell>
          <cell r="N10">
            <v>-0.94</v>
          </cell>
        </row>
        <row r="11">
          <cell r="A11">
            <v>36.56</v>
          </cell>
          <cell r="B11">
            <v>35.49</v>
          </cell>
          <cell r="C11">
            <v>10.08</v>
          </cell>
          <cell r="D11">
            <v>42.74</v>
          </cell>
          <cell r="E11">
            <v>63.49</v>
          </cell>
          <cell r="F11">
            <v>8.0500000000000007</v>
          </cell>
          <cell r="G11" t="b">
            <v>1</v>
          </cell>
          <cell r="H11">
            <v>34.42</v>
          </cell>
          <cell r="I11" t="str">
            <v>None</v>
          </cell>
          <cell r="J11">
            <v>806.2</v>
          </cell>
          <cell r="K11">
            <v>4.3099999999999996</v>
          </cell>
          <cell r="L11" t="str">
            <v>ADANIPORTS</v>
          </cell>
          <cell r="M11">
            <v>-10.3</v>
          </cell>
          <cell r="N11">
            <v>-1.26</v>
          </cell>
        </row>
        <row r="12">
          <cell r="A12">
            <v>27.61</v>
          </cell>
          <cell r="B12">
            <v>29.26</v>
          </cell>
          <cell r="C12">
            <v>12.8</v>
          </cell>
          <cell r="D12">
            <v>64.489999999999995</v>
          </cell>
          <cell r="E12">
            <v>50.79</v>
          </cell>
          <cell r="F12">
            <v>39.06</v>
          </cell>
          <cell r="G12" t="b">
            <v>0</v>
          </cell>
          <cell r="H12">
            <v>30.92</v>
          </cell>
          <cell r="I12" t="str">
            <v>None</v>
          </cell>
          <cell r="J12">
            <v>3618</v>
          </cell>
          <cell r="K12">
            <v>0</v>
          </cell>
          <cell r="L12" t="str">
            <v>ALKEM</v>
          </cell>
          <cell r="M12">
            <v>4.0999999999999996</v>
          </cell>
          <cell r="N12">
            <v>0.11</v>
          </cell>
        </row>
        <row r="13">
          <cell r="A13">
            <v>27.06</v>
          </cell>
          <cell r="B13">
            <v>27.44</v>
          </cell>
          <cell r="C13">
            <v>5.38</v>
          </cell>
          <cell r="D13">
            <v>4.03</v>
          </cell>
          <cell r="E13">
            <v>12.7</v>
          </cell>
          <cell r="F13">
            <v>4.16</v>
          </cell>
          <cell r="G13" t="b">
            <v>1</v>
          </cell>
          <cell r="H13">
            <v>27.82</v>
          </cell>
          <cell r="I13" t="str">
            <v>None</v>
          </cell>
          <cell r="J13">
            <v>442.7</v>
          </cell>
          <cell r="K13">
            <v>3.42</v>
          </cell>
          <cell r="L13" t="str">
            <v>AMBUJACEM</v>
          </cell>
          <cell r="M13">
            <v>1.45</v>
          </cell>
          <cell r="N13">
            <v>0.33</v>
          </cell>
        </row>
        <row r="14">
          <cell r="A14">
            <v>25.47</v>
          </cell>
          <cell r="B14">
            <v>24.95</v>
          </cell>
          <cell r="C14">
            <v>2.84</v>
          </cell>
          <cell r="D14">
            <v>11.49</v>
          </cell>
          <cell r="E14">
            <v>36.51</v>
          </cell>
          <cell r="F14">
            <v>13.3</v>
          </cell>
          <cell r="G14" t="b">
            <v>1</v>
          </cell>
          <cell r="H14">
            <v>24.43</v>
          </cell>
          <cell r="I14" t="str">
            <v>None</v>
          </cell>
          <cell r="J14">
            <v>5021.6499999999996</v>
          </cell>
          <cell r="K14">
            <v>3.11</v>
          </cell>
          <cell r="L14" t="str">
            <v>APOLLOHOSP</v>
          </cell>
          <cell r="M14">
            <v>-13.6</v>
          </cell>
          <cell r="N14">
            <v>-0.27</v>
          </cell>
        </row>
        <row r="15">
          <cell r="A15">
            <v>31.05</v>
          </cell>
          <cell r="B15">
            <v>30.43</v>
          </cell>
          <cell r="C15">
            <v>5.48</v>
          </cell>
          <cell r="D15">
            <v>55.44</v>
          </cell>
          <cell r="E15">
            <v>57.14</v>
          </cell>
          <cell r="F15">
            <v>29.08</v>
          </cell>
          <cell r="G15" t="b">
            <v>0</v>
          </cell>
          <cell r="H15">
            <v>29.8</v>
          </cell>
          <cell r="I15" t="str">
            <v>None</v>
          </cell>
          <cell r="J15">
            <v>379.05</v>
          </cell>
          <cell r="K15">
            <v>3.89</v>
          </cell>
          <cell r="L15" t="str">
            <v>APOLLOTYRE</v>
          </cell>
          <cell r="M15">
            <v>-1.2</v>
          </cell>
          <cell r="N15">
            <v>-0.32</v>
          </cell>
        </row>
        <row r="16">
          <cell r="A16">
            <v>26.67</v>
          </cell>
          <cell r="B16">
            <v>25.26</v>
          </cell>
          <cell r="C16">
            <v>5.16</v>
          </cell>
          <cell r="D16">
            <v>17.14</v>
          </cell>
          <cell r="E16">
            <v>11.11</v>
          </cell>
          <cell r="F16">
            <v>13.34</v>
          </cell>
          <cell r="G16" t="b">
            <v>1</v>
          </cell>
          <cell r="H16">
            <v>23.86</v>
          </cell>
          <cell r="I16" t="str">
            <v>None</v>
          </cell>
          <cell r="J16">
            <v>176.9</v>
          </cell>
          <cell r="K16">
            <v>3.17</v>
          </cell>
          <cell r="L16" t="str">
            <v>ASHOKLEY</v>
          </cell>
          <cell r="M16">
            <v>0.45</v>
          </cell>
          <cell r="N16">
            <v>0.26</v>
          </cell>
        </row>
        <row r="17">
          <cell r="A17">
            <v>27.63</v>
          </cell>
          <cell r="B17">
            <v>25.8</v>
          </cell>
          <cell r="C17">
            <v>9.32</v>
          </cell>
          <cell r="D17">
            <v>91.53</v>
          </cell>
          <cell r="E17">
            <v>92.06</v>
          </cell>
          <cell r="F17">
            <v>43.11</v>
          </cell>
          <cell r="G17" t="b">
            <v>1</v>
          </cell>
          <cell r="H17">
            <v>23.97</v>
          </cell>
          <cell r="I17">
            <v>45225</v>
          </cell>
          <cell r="J17">
            <v>3113.1</v>
          </cell>
          <cell r="K17">
            <v>3.13</v>
          </cell>
          <cell r="L17" t="str">
            <v>ASIANPAINT</v>
          </cell>
          <cell r="M17">
            <v>-45.1</v>
          </cell>
          <cell r="N17">
            <v>-1.43</v>
          </cell>
        </row>
        <row r="18">
          <cell r="A18">
            <v>34.79</v>
          </cell>
          <cell r="B18">
            <v>35.26</v>
          </cell>
          <cell r="C18">
            <v>13.74</v>
          </cell>
          <cell r="D18">
            <v>74.19</v>
          </cell>
          <cell r="E18">
            <v>74.599999999999994</v>
          </cell>
          <cell r="F18">
            <v>58.77</v>
          </cell>
          <cell r="G18" t="b">
            <v>1</v>
          </cell>
          <cell r="H18">
            <v>35.74</v>
          </cell>
          <cell r="I18">
            <v>45217</v>
          </cell>
          <cell r="J18">
            <v>1955.2</v>
          </cell>
          <cell r="K18">
            <v>4.5999999999999996</v>
          </cell>
          <cell r="L18" t="str">
            <v>ASTRAL</v>
          </cell>
          <cell r="M18">
            <v>15.3</v>
          </cell>
          <cell r="N18">
            <v>0.79</v>
          </cell>
        </row>
        <row r="19">
          <cell r="A19">
            <v>38.619999999999997</v>
          </cell>
          <cell r="B19">
            <v>37.619999999999997</v>
          </cell>
          <cell r="C19">
            <v>31.26</v>
          </cell>
          <cell r="D19">
            <v>91.8</v>
          </cell>
          <cell r="E19">
            <v>92.06</v>
          </cell>
          <cell r="F19">
            <v>67.19</v>
          </cell>
          <cell r="G19" t="b">
            <v>0</v>
          </cell>
          <cell r="H19">
            <v>36.619999999999997</v>
          </cell>
          <cell r="I19">
            <v>45219</v>
          </cell>
          <cell r="J19">
            <v>6863</v>
          </cell>
          <cell r="K19">
            <v>4.75</v>
          </cell>
          <cell r="L19" t="str">
            <v>ATUL</v>
          </cell>
          <cell r="M19">
            <v>-37.200000000000003</v>
          </cell>
          <cell r="N19">
            <v>-0.54</v>
          </cell>
        </row>
        <row r="20">
          <cell r="A20">
            <v>33.07</v>
          </cell>
          <cell r="B20">
            <v>32.71</v>
          </cell>
          <cell r="C20">
            <v>8.89</v>
          </cell>
          <cell r="D20">
            <v>67.739999999999995</v>
          </cell>
          <cell r="E20">
            <v>87.3</v>
          </cell>
          <cell r="F20">
            <v>42.31</v>
          </cell>
          <cell r="G20" t="b">
            <v>1</v>
          </cell>
          <cell r="H20">
            <v>32.35</v>
          </cell>
          <cell r="I20" t="str">
            <v>None</v>
          </cell>
          <cell r="J20">
            <v>707.85</v>
          </cell>
          <cell r="K20">
            <v>4.26</v>
          </cell>
          <cell r="L20" t="str">
            <v>AUBANK</v>
          </cell>
          <cell r="M20">
            <v>-8.15</v>
          </cell>
          <cell r="N20">
            <v>-1.1399999999999999</v>
          </cell>
        </row>
        <row r="21">
          <cell r="A21">
            <v>30.28</v>
          </cell>
          <cell r="B21">
            <v>29.62</v>
          </cell>
          <cell r="C21">
            <v>7.94</v>
          </cell>
          <cell r="D21">
            <v>33.869999999999997</v>
          </cell>
          <cell r="E21">
            <v>36.51</v>
          </cell>
          <cell r="F21">
            <v>15.17</v>
          </cell>
          <cell r="G21" t="b">
            <v>1</v>
          </cell>
          <cell r="H21">
            <v>28.96</v>
          </cell>
          <cell r="I21" t="str">
            <v>None</v>
          </cell>
          <cell r="J21">
            <v>911.3</v>
          </cell>
          <cell r="K21">
            <v>3.71</v>
          </cell>
          <cell r="L21" t="str">
            <v>AUROPHARMA</v>
          </cell>
          <cell r="M21">
            <v>-10.25</v>
          </cell>
          <cell r="N21">
            <v>-1.1100000000000001</v>
          </cell>
        </row>
        <row r="22">
          <cell r="A22">
            <v>23.25</v>
          </cell>
          <cell r="B22">
            <v>23.53</v>
          </cell>
          <cell r="C22">
            <v>2.93</v>
          </cell>
          <cell r="D22">
            <v>70.97</v>
          </cell>
          <cell r="E22">
            <v>87.3</v>
          </cell>
          <cell r="F22">
            <v>40.35</v>
          </cell>
          <cell r="G22" t="b">
            <v>1</v>
          </cell>
          <cell r="H22">
            <v>23.81</v>
          </cell>
          <cell r="I22">
            <v>45224</v>
          </cell>
          <cell r="J22">
            <v>1007.5</v>
          </cell>
          <cell r="K22">
            <v>2.94</v>
          </cell>
          <cell r="L22" t="str">
            <v>AXISBANK</v>
          </cell>
          <cell r="M22">
            <v>10.050000000000001</v>
          </cell>
          <cell r="N22">
            <v>1.01</v>
          </cell>
        </row>
        <row r="23">
          <cell r="A23">
            <v>26.82</v>
          </cell>
          <cell r="B23">
            <v>27.86</v>
          </cell>
          <cell r="C23">
            <v>18.7</v>
          </cell>
          <cell r="D23">
            <v>99.6</v>
          </cell>
          <cell r="E23">
            <v>100</v>
          </cell>
          <cell r="F23">
            <v>91.91</v>
          </cell>
          <cell r="G23" t="b">
            <v>1</v>
          </cell>
          <cell r="H23">
            <v>28.91</v>
          </cell>
          <cell r="I23">
            <v>45217</v>
          </cell>
          <cell r="J23">
            <v>5095</v>
          </cell>
          <cell r="K23">
            <v>3.42</v>
          </cell>
          <cell r="L23" t="str">
            <v>BAJAJ-AUTO</v>
          </cell>
          <cell r="M23">
            <v>24.1</v>
          </cell>
          <cell r="N23">
            <v>0.48</v>
          </cell>
        </row>
        <row r="24">
          <cell r="A24">
            <v>24.26</v>
          </cell>
          <cell r="B24">
            <v>24.83</v>
          </cell>
          <cell r="C24">
            <v>5.98</v>
          </cell>
          <cell r="D24">
            <v>26.21</v>
          </cell>
          <cell r="E24">
            <v>61.9</v>
          </cell>
          <cell r="F24">
            <v>22.29</v>
          </cell>
          <cell r="G24" t="b">
            <v>1</v>
          </cell>
          <cell r="H24">
            <v>25.4</v>
          </cell>
          <cell r="I24">
            <v>45226</v>
          </cell>
          <cell r="J24">
            <v>1646.45</v>
          </cell>
          <cell r="K24">
            <v>3.16</v>
          </cell>
          <cell r="L24" t="str">
            <v>BAJAJFINSV</v>
          </cell>
          <cell r="M24">
            <v>-0.75</v>
          </cell>
          <cell r="N24">
            <v>-0.05</v>
          </cell>
        </row>
        <row r="25">
          <cell r="A25">
            <v>29.99</v>
          </cell>
          <cell r="B25">
            <v>30.58</v>
          </cell>
          <cell r="C25">
            <v>13.98</v>
          </cell>
          <cell r="D25">
            <v>88.31</v>
          </cell>
          <cell r="E25">
            <v>95.24</v>
          </cell>
          <cell r="F25">
            <v>56.69</v>
          </cell>
          <cell r="G25" t="b">
            <v>1</v>
          </cell>
          <cell r="H25">
            <v>31.18</v>
          </cell>
          <cell r="I25">
            <v>45216</v>
          </cell>
          <cell r="J25">
            <v>8052</v>
          </cell>
          <cell r="K25">
            <v>3.84</v>
          </cell>
          <cell r="L25" t="str">
            <v>BAJFINANCE</v>
          </cell>
          <cell r="M25">
            <v>-26.3</v>
          </cell>
          <cell r="N25">
            <v>-0.33</v>
          </cell>
        </row>
        <row r="26">
          <cell r="A26">
            <v>28.07</v>
          </cell>
          <cell r="B26">
            <v>31.13</v>
          </cell>
          <cell r="C26">
            <v>18.010000000000002</v>
          </cell>
          <cell r="D26">
            <v>72.47</v>
          </cell>
          <cell r="E26">
            <v>77.78</v>
          </cell>
          <cell r="F26">
            <v>41.16</v>
          </cell>
          <cell r="G26" t="b">
            <v>0</v>
          </cell>
          <cell r="H26">
            <v>34.19</v>
          </cell>
          <cell r="I26">
            <v>45220</v>
          </cell>
          <cell r="J26">
            <v>2593.9499999999998</v>
          </cell>
          <cell r="K26">
            <v>3.7</v>
          </cell>
          <cell r="L26" t="str">
            <v>BALKRISIND</v>
          </cell>
          <cell r="M26">
            <v>1.95</v>
          </cell>
          <cell r="N26">
            <v>0.08</v>
          </cell>
        </row>
        <row r="27">
          <cell r="A27">
            <v>40.880000000000003</v>
          </cell>
          <cell r="B27">
            <v>36.58</v>
          </cell>
          <cell r="C27">
            <v>3.54</v>
          </cell>
          <cell r="D27">
            <v>53.66</v>
          </cell>
          <cell r="E27">
            <v>60.32</v>
          </cell>
          <cell r="F27">
            <v>43.88</v>
          </cell>
          <cell r="G27" t="b">
            <v>0</v>
          </cell>
          <cell r="H27">
            <v>32.270000000000003</v>
          </cell>
          <cell r="I27" t="str">
            <v>None</v>
          </cell>
          <cell r="J27">
            <v>422.5</v>
          </cell>
          <cell r="K27">
            <v>4.47</v>
          </cell>
          <cell r="L27" t="str">
            <v>BALRAMCHIN</v>
          </cell>
          <cell r="M27">
            <v>5.25</v>
          </cell>
          <cell r="N27">
            <v>1.26</v>
          </cell>
        </row>
        <row r="28">
          <cell r="A28">
            <v>44.32</v>
          </cell>
          <cell r="B28">
            <v>43.69</v>
          </cell>
          <cell r="C28">
            <v>4.6500000000000004</v>
          </cell>
          <cell r="D28">
            <v>86.29</v>
          </cell>
          <cell r="E28">
            <v>100</v>
          </cell>
          <cell r="F28">
            <v>63.03</v>
          </cell>
          <cell r="G28" t="b">
            <v>1</v>
          </cell>
          <cell r="H28">
            <v>43.05</v>
          </cell>
          <cell r="I28">
            <v>45217</v>
          </cell>
          <cell r="J28">
            <v>244.65</v>
          </cell>
          <cell r="K28">
            <v>5.54</v>
          </cell>
          <cell r="L28" t="str">
            <v>BANDHANBNK</v>
          </cell>
          <cell r="M28">
            <v>4.4000000000000004</v>
          </cell>
          <cell r="N28">
            <v>1.83</v>
          </cell>
        </row>
        <row r="29">
          <cell r="A29">
            <v>32.76</v>
          </cell>
          <cell r="B29">
            <v>32.32</v>
          </cell>
          <cell r="C29">
            <v>4.49</v>
          </cell>
          <cell r="D29">
            <v>41.53</v>
          </cell>
          <cell r="E29">
            <v>55.56</v>
          </cell>
          <cell r="F29">
            <v>21.21</v>
          </cell>
          <cell r="G29" t="b">
            <v>1</v>
          </cell>
          <cell r="H29">
            <v>31.89</v>
          </cell>
          <cell r="I29" t="str">
            <v>None</v>
          </cell>
          <cell r="J29">
            <v>206</v>
          </cell>
          <cell r="K29">
            <v>3.88</v>
          </cell>
          <cell r="L29" t="str">
            <v>BANKBARODA</v>
          </cell>
          <cell r="M29">
            <v>1.95</v>
          </cell>
          <cell r="N29">
            <v>0.96</v>
          </cell>
        </row>
        <row r="30">
          <cell r="A30">
            <v>22.75</v>
          </cell>
          <cell r="B30">
            <v>23.55</v>
          </cell>
          <cell r="C30">
            <v>2.66</v>
          </cell>
          <cell r="D30">
            <v>16.190000000000001</v>
          </cell>
          <cell r="E30">
            <v>25.4</v>
          </cell>
          <cell r="F30">
            <v>23.94</v>
          </cell>
          <cell r="G30" t="b">
            <v>1</v>
          </cell>
          <cell r="H30">
            <v>24.35</v>
          </cell>
          <cell r="I30" t="str">
            <v>None</v>
          </cell>
          <cell r="J30">
            <v>1632.9</v>
          </cell>
          <cell r="K30">
            <v>2.76</v>
          </cell>
          <cell r="L30" t="str">
            <v>BATAINDIA</v>
          </cell>
          <cell r="M30">
            <v>14.2</v>
          </cell>
          <cell r="N30">
            <v>0.88</v>
          </cell>
        </row>
        <row r="31">
          <cell r="A31">
            <v>33.01</v>
          </cell>
          <cell r="B31">
            <v>32.6</v>
          </cell>
          <cell r="C31">
            <v>15.44</v>
          </cell>
          <cell r="D31">
            <v>52.02</v>
          </cell>
          <cell r="E31">
            <v>68.25</v>
          </cell>
          <cell r="F31">
            <v>46.5</v>
          </cell>
          <cell r="G31" t="b">
            <v>1</v>
          </cell>
          <cell r="H31">
            <v>32.18</v>
          </cell>
          <cell r="I31">
            <v>45227</v>
          </cell>
          <cell r="J31">
            <v>137.55000000000001</v>
          </cell>
          <cell r="K31">
            <v>3.74</v>
          </cell>
          <cell r="L31" t="str">
            <v>BEL</v>
          </cell>
          <cell r="M31">
            <v>-0.35</v>
          </cell>
          <cell r="N31">
            <v>-0.25</v>
          </cell>
        </row>
        <row r="32">
          <cell r="A32">
            <v>29.18</v>
          </cell>
          <cell r="B32">
            <v>28.21</v>
          </cell>
          <cell r="C32">
            <v>11.41</v>
          </cell>
          <cell r="D32">
            <v>77.02</v>
          </cell>
          <cell r="E32">
            <v>71.430000000000007</v>
          </cell>
          <cell r="F32">
            <v>52.36</v>
          </cell>
          <cell r="G32" t="b">
            <v>1</v>
          </cell>
          <cell r="H32">
            <v>27.25</v>
          </cell>
          <cell r="I32" t="str">
            <v>None</v>
          </cell>
          <cell r="J32">
            <v>568</v>
          </cell>
          <cell r="K32">
            <v>3.5</v>
          </cell>
          <cell r="L32" t="str">
            <v>BERGEPAINT</v>
          </cell>
          <cell r="M32">
            <v>0.9</v>
          </cell>
          <cell r="N32">
            <v>0.16</v>
          </cell>
        </row>
        <row r="33">
          <cell r="A33">
            <v>25.61</v>
          </cell>
          <cell r="B33">
            <v>25.36</v>
          </cell>
          <cell r="C33">
            <v>3.72</v>
          </cell>
          <cell r="D33">
            <v>12.5</v>
          </cell>
          <cell r="E33">
            <v>9.52</v>
          </cell>
          <cell r="F33">
            <v>22.54</v>
          </cell>
          <cell r="G33" t="b">
            <v>1</v>
          </cell>
          <cell r="H33">
            <v>25.11</v>
          </cell>
          <cell r="I33" t="str">
            <v>None</v>
          </cell>
          <cell r="J33">
            <v>1124.2</v>
          </cell>
          <cell r="K33">
            <v>3.22</v>
          </cell>
          <cell r="L33" t="str">
            <v>BHARATFORG</v>
          </cell>
          <cell r="M33">
            <v>4.25</v>
          </cell>
          <cell r="N33">
            <v>0.38</v>
          </cell>
        </row>
        <row r="34">
          <cell r="A34">
            <v>14.85</v>
          </cell>
          <cell r="B34">
            <v>15.41</v>
          </cell>
          <cell r="C34">
            <v>5.84</v>
          </cell>
          <cell r="D34">
            <v>2.42</v>
          </cell>
          <cell r="E34">
            <v>4.76</v>
          </cell>
          <cell r="F34">
            <v>9.39</v>
          </cell>
          <cell r="G34" t="b">
            <v>1</v>
          </cell>
          <cell r="H34">
            <v>15.97</v>
          </cell>
          <cell r="I34" t="str">
            <v>None</v>
          </cell>
          <cell r="J34">
            <v>948.35</v>
          </cell>
          <cell r="K34">
            <v>1.88</v>
          </cell>
          <cell r="L34" t="str">
            <v>BHARTIARTL</v>
          </cell>
          <cell r="M34">
            <v>-8.15</v>
          </cell>
          <cell r="N34">
            <v>-0.85</v>
          </cell>
        </row>
        <row r="35">
          <cell r="A35">
            <v>47.95</v>
          </cell>
          <cell r="B35">
            <v>47.15</v>
          </cell>
          <cell r="C35">
            <v>17.43</v>
          </cell>
          <cell r="D35">
            <v>91.5</v>
          </cell>
          <cell r="E35">
            <v>87.3</v>
          </cell>
          <cell r="F35">
            <v>66.2</v>
          </cell>
          <cell r="G35" t="b">
            <v>1</v>
          </cell>
          <cell r="H35">
            <v>46.35</v>
          </cell>
          <cell r="I35" t="str">
            <v>None</v>
          </cell>
          <cell r="J35">
            <v>130.94999999999999</v>
          </cell>
          <cell r="K35">
            <v>0</v>
          </cell>
          <cell r="L35" t="str">
            <v>BHEL</v>
          </cell>
          <cell r="M35">
            <v>2.5499999999999998</v>
          </cell>
          <cell r="N35">
            <v>1.99</v>
          </cell>
        </row>
        <row r="36">
          <cell r="A36">
            <v>33.549999999999997</v>
          </cell>
          <cell r="B36">
            <v>31.76</v>
          </cell>
          <cell r="C36">
            <v>9.44</v>
          </cell>
          <cell r="D36">
            <v>51.21</v>
          </cell>
          <cell r="E36">
            <v>42.86</v>
          </cell>
          <cell r="F36">
            <v>21.44</v>
          </cell>
          <cell r="G36" t="b">
            <v>1</v>
          </cell>
          <cell r="H36">
            <v>29.98</v>
          </cell>
          <cell r="I36">
            <v>45240</v>
          </cell>
          <cell r="J36">
            <v>254.25</v>
          </cell>
          <cell r="K36">
            <v>3.74</v>
          </cell>
          <cell r="L36" t="str">
            <v>BIOCON</v>
          </cell>
          <cell r="M36">
            <v>-1.05</v>
          </cell>
          <cell r="N36">
            <v>-0.41</v>
          </cell>
        </row>
        <row r="37">
          <cell r="A37">
            <v>22.25</v>
          </cell>
          <cell r="B37">
            <v>23.57</v>
          </cell>
          <cell r="C37">
            <v>3.74</v>
          </cell>
          <cell r="D37">
            <v>41.13</v>
          </cell>
          <cell r="E37">
            <v>68.25</v>
          </cell>
          <cell r="F37">
            <v>33.68</v>
          </cell>
          <cell r="G37" t="b">
            <v>1</v>
          </cell>
          <cell r="H37">
            <v>24.89</v>
          </cell>
          <cell r="I37">
            <v>45239</v>
          </cell>
          <cell r="J37">
            <v>20639.5</v>
          </cell>
          <cell r="K37">
            <v>2.68</v>
          </cell>
          <cell r="L37" t="str">
            <v>BOSCHLTD</v>
          </cell>
          <cell r="M37">
            <v>206.1</v>
          </cell>
          <cell r="N37">
            <v>1.01</v>
          </cell>
        </row>
        <row r="38">
          <cell r="A38">
            <v>24.77</v>
          </cell>
          <cell r="B38">
            <v>24.65</v>
          </cell>
          <cell r="C38">
            <v>8.93</v>
          </cell>
          <cell r="D38">
            <v>55.65</v>
          </cell>
          <cell r="E38">
            <v>47.62</v>
          </cell>
          <cell r="F38">
            <v>48.18</v>
          </cell>
          <cell r="G38" t="b">
            <v>1</v>
          </cell>
          <cell r="H38">
            <v>24.53</v>
          </cell>
          <cell r="I38" t="str">
            <v>None</v>
          </cell>
          <cell r="J38">
            <v>347.55</v>
          </cell>
          <cell r="K38">
            <v>3.02</v>
          </cell>
          <cell r="L38" t="str">
            <v>BPCL</v>
          </cell>
          <cell r="M38">
            <v>-0.45</v>
          </cell>
          <cell r="N38">
            <v>-0.13</v>
          </cell>
        </row>
        <row r="39">
          <cell r="A39">
            <v>18.41</v>
          </cell>
          <cell r="B39">
            <v>19.670000000000002</v>
          </cell>
          <cell r="C39">
            <v>3.36</v>
          </cell>
          <cell r="D39">
            <v>43.55</v>
          </cell>
          <cell r="E39">
            <v>25.4</v>
          </cell>
          <cell r="F39">
            <v>31.02</v>
          </cell>
          <cell r="G39" t="b">
            <v>1</v>
          </cell>
          <cell r="H39">
            <v>20.94</v>
          </cell>
          <cell r="I39" t="str">
            <v>None</v>
          </cell>
          <cell r="J39">
            <v>4583.25</v>
          </cell>
          <cell r="K39">
            <v>2.6</v>
          </cell>
          <cell r="L39" t="str">
            <v>BRITANNIA</v>
          </cell>
          <cell r="M39">
            <v>8.25</v>
          </cell>
          <cell r="N39">
            <v>0.18</v>
          </cell>
        </row>
        <row r="40">
          <cell r="A40">
            <v>35.56</v>
          </cell>
          <cell r="B40">
            <v>35.880000000000003</v>
          </cell>
          <cell r="C40">
            <v>6.91</v>
          </cell>
          <cell r="D40">
            <v>53.63</v>
          </cell>
          <cell r="E40">
            <v>76.19</v>
          </cell>
          <cell r="F40">
            <v>25.92</v>
          </cell>
          <cell r="G40" t="b">
            <v>0</v>
          </cell>
          <cell r="H40">
            <v>36.19</v>
          </cell>
          <cell r="I40" t="str">
            <v>None</v>
          </cell>
          <cell r="J40">
            <v>544.04999999999995</v>
          </cell>
          <cell r="K40">
            <v>4.63</v>
          </cell>
          <cell r="L40" t="str">
            <v>BSOFT</v>
          </cell>
          <cell r="M40">
            <v>0.1</v>
          </cell>
          <cell r="N40">
            <v>0.02</v>
          </cell>
        </row>
        <row r="41">
          <cell r="A41">
            <v>34.82</v>
          </cell>
          <cell r="B41">
            <v>35.090000000000003</v>
          </cell>
          <cell r="C41">
            <v>6.82</v>
          </cell>
          <cell r="D41">
            <v>72.180000000000007</v>
          </cell>
          <cell r="E41">
            <v>90.48</v>
          </cell>
          <cell r="F41">
            <v>53.64</v>
          </cell>
          <cell r="G41" t="b">
            <v>1</v>
          </cell>
          <cell r="H41">
            <v>35.369999999999997</v>
          </cell>
          <cell r="I41">
            <v>45225</v>
          </cell>
          <cell r="J41">
            <v>372</v>
          </cell>
          <cell r="K41">
            <v>4.42</v>
          </cell>
          <cell r="L41" t="str">
            <v>CANBK</v>
          </cell>
          <cell r="M41">
            <v>5.3</v>
          </cell>
          <cell r="N41">
            <v>1.45</v>
          </cell>
        </row>
        <row r="42">
          <cell r="A42">
            <v>41.09</v>
          </cell>
          <cell r="B42">
            <v>41.15</v>
          </cell>
          <cell r="C42">
            <v>15.2</v>
          </cell>
          <cell r="D42">
            <v>96.37</v>
          </cell>
          <cell r="E42">
            <v>95.24</v>
          </cell>
          <cell r="F42">
            <v>52.62</v>
          </cell>
          <cell r="G42" t="b">
            <v>1</v>
          </cell>
          <cell r="H42">
            <v>41.21</v>
          </cell>
          <cell r="I42">
            <v>45216</v>
          </cell>
          <cell r="J42">
            <v>740.8</v>
          </cell>
          <cell r="K42">
            <v>5.22</v>
          </cell>
          <cell r="L42" t="str">
            <v>CANFINHOME</v>
          </cell>
          <cell r="M42">
            <v>-7.1</v>
          </cell>
          <cell r="N42">
            <v>-0.95</v>
          </cell>
        </row>
        <row r="43">
          <cell r="A43">
            <v>36.15</v>
          </cell>
          <cell r="B43">
            <v>34.86</v>
          </cell>
          <cell r="C43">
            <v>14.94</v>
          </cell>
          <cell r="D43">
            <v>31.85</v>
          </cell>
          <cell r="E43">
            <v>36.51</v>
          </cell>
          <cell r="F43">
            <v>34.659999999999997</v>
          </cell>
          <cell r="G43" t="b">
            <v>0</v>
          </cell>
          <cell r="H43">
            <v>33.57</v>
          </cell>
          <cell r="I43" t="str">
            <v>None</v>
          </cell>
          <cell r="J43">
            <v>296.2</v>
          </cell>
          <cell r="K43">
            <v>4.5199999999999996</v>
          </cell>
          <cell r="L43" t="str">
            <v>CHAMBLFERT</v>
          </cell>
          <cell r="M43">
            <v>4</v>
          </cell>
          <cell r="N43">
            <v>1.37</v>
          </cell>
        </row>
        <row r="44">
          <cell r="A44">
            <v>27.04</v>
          </cell>
          <cell r="B44">
            <v>27.55</v>
          </cell>
          <cell r="C44">
            <v>6.74</v>
          </cell>
          <cell r="D44">
            <v>32.86</v>
          </cell>
          <cell r="E44">
            <v>23.81</v>
          </cell>
          <cell r="F44">
            <v>40.270000000000003</v>
          </cell>
          <cell r="G44" t="b">
            <v>1</v>
          </cell>
          <cell r="H44">
            <v>28.06</v>
          </cell>
          <cell r="I44">
            <v>45232</v>
          </cell>
          <cell r="J44">
            <v>1250.2</v>
          </cell>
          <cell r="K44">
            <v>3.41</v>
          </cell>
          <cell r="L44" t="str">
            <v>CHOLAFIN</v>
          </cell>
          <cell r="M44">
            <v>-6.2</v>
          </cell>
          <cell r="N44">
            <v>-0.49</v>
          </cell>
        </row>
        <row r="45">
          <cell r="A45">
            <v>24.52</v>
          </cell>
          <cell r="B45">
            <v>24.96</v>
          </cell>
          <cell r="C45">
            <v>8.0500000000000007</v>
          </cell>
          <cell r="D45">
            <v>66.53</v>
          </cell>
          <cell r="E45">
            <v>55.56</v>
          </cell>
          <cell r="F45">
            <v>61.51</v>
          </cell>
          <cell r="G45" t="b">
            <v>1</v>
          </cell>
          <cell r="H45">
            <v>25.4</v>
          </cell>
          <cell r="I45">
            <v>45226</v>
          </cell>
          <cell r="J45">
            <v>1166.5999999999999</v>
          </cell>
          <cell r="K45">
            <v>3.12</v>
          </cell>
          <cell r="L45" t="str">
            <v>CIPLA</v>
          </cell>
          <cell r="M45">
            <v>-1.95</v>
          </cell>
          <cell r="N45">
            <v>-0.17</v>
          </cell>
        </row>
        <row r="46">
          <cell r="A46">
            <v>25.86</v>
          </cell>
          <cell r="B46">
            <v>27.16</v>
          </cell>
          <cell r="C46">
            <v>8.42</v>
          </cell>
          <cell r="D46">
            <v>81.45</v>
          </cell>
          <cell r="E46">
            <v>73.02</v>
          </cell>
          <cell r="F46">
            <v>60.46</v>
          </cell>
          <cell r="G46" t="b">
            <v>1</v>
          </cell>
          <cell r="H46">
            <v>28.46</v>
          </cell>
          <cell r="I46" t="str">
            <v>None</v>
          </cell>
          <cell r="J46">
            <v>312.10000000000002</v>
          </cell>
          <cell r="K46">
            <v>3.19</v>
          </cell>
          <cell r="L46" t="str">
            <v>COALINDIA</v>
          </cell>
          <cell r="M46">
            <v>4</v>
          </cell>
          <cell r="N46">
            <v>1.3</v>
          </cell>
        </row>
        <row r="47">
          <cell r="A47">
            <v>45.17</v>
          </cell>
          <cell r="B47">
            <v>45.59</v>
          </cell>
          <cell r="C47">
            <v>6.34</v>
          </cell>
          <cell r="D47">
            <v>99.19</v>
          </cell>
          <cell r="E47">
            <v>98.41</v>
          </cell>
          <cell r="F47">
            <v>88.45</v>
          </cell>
          <cell r="G47" t="b">
            <v>1</v>
          </cell>
          <cell r="H47">
            <v>46.02</v>
          </cell>
          <cell r="I47">
            <v>45218</v>
          </cell>
          <cell r="J47">
            <v>5054.75</v>
          </cell>
          <cell r="K47">
            <v>5.84</v>
          </cell>
          <cell r="L47" t="str">
            <v>COFORGE</v>
          </cell>
          <cell r="M47">
            <v>42.85</v>
          </cell>
          <cell r="N47">
            <v>0.85</v>
          </cell>
        </row>
        <row r="48">
          <cell r="A48">
            <v>26.75</v>
          </cell>
          <cell r="B48">
            <v>28.84</v>
          </cell>
          <cell r="C48">
            <v>11.74</v>
          </cell>
          <cell r="D48">
            <v>100</v>
          </cell>
          <cell r="E48">
            <v>100</v>
          </cell>
          <cell r="F48">
            <v>100</v>
          </cell>
          <cell r="G48" t="b">
            <v>1</v>
          </cell>
          <cell r="H48">
            <v>30.92</v>
          </cell>
          <cell r="I48" t="str">
            <v>None</v>
          </cell>
          <cell r="J48">
            <v>2073.85</v>
          </cell>
          <cell r="K48">
            <v>3.56</v>
          </cell>
          <cell r="L48" t="str">
            <v>COLPAL</v>
          </cell>
          <cell r="M48">
            <v>28.65</v>
          </cell>
          <cell r="N48">
            <v>1.4</v>
          </cell>
        </row>
        <row r="49">
          <cell r="A49">
            <v>30.17</v>
          </cell>
          <cell r="B49">
            <v>31.24</v>
          </cell>
          <cell r="C49">
            <v>11.65</v>
          </cell>
          <cell r="D49">
            <v>62.9</v>
          </cell>
          <cell r="E49">
            <v>66.67</v>
          </cell>
          <cell r="F49">
            <v>34.86</v>
          </cell>
          <cell r="G49" t="b">
            <v>1</v>
          </cell>
          <cell r="H49">
            <v>32.31</v>
          </cell>
          <cell r="I49">
            <v>45232</v>
          </cell>
          <cell r="J49">
            <v>718</v>
          </cell>
          <cell r="K49">
            <v>3.87</v>
          </cell>
          <cell r="L49" t="str">
            <v>CONCOR</v>
          </cell>
          <cell r="M49">
            <v>4.6500000000000004</v>
          </cell>
          <cell r="N49">
            <v>0.65</v>
          </cell>
        </row>
        <row r="50">
          <cell r="A50">
            <v>29.02</v>
          </cell>
          <cell r="B50">
            <v>29.27</v>
          </cell>
          <cell r="C50">
            <v>10.66</v>
          </cell>
          <cell r="D50">
            <v>40.89</v>
          </cell>
          <cell r="E50">
            <v>38.1</v>
          </cell>
          <cell r="F50">
            <v>37.590000000000003</v>
          </cell>
          <cell r="G50" t="b">
            <v>1</v>
          </cell>
          <cell r="H50">
            <v>29.52</v>
          </cell>
          <cell r="I50" t="str">
            <v>None</v>
          </cell>
          <cell r="J50">
            <v>1159.3499999999999</v>
          </cell>
          <cell r="K50">
            <v>3.78</v>
          </cell>
          <cell r="L50" t="str">
            <v>COROMANDEL</v>
          </cell>
          <cell r="M50">
            <v>4.8</v>
          </cell>
          <cell r="N50">
            <v>0.42</v>
          </cell>
        </row>
        <row r="51">
          <cell r="A51">
            <v>31.85</v>
          </cell>
          <cell r="B51">
            <v>30.99</v>
          </cell>
          <cell r="C51">
            <v>5.66</v>
          </cell>
          <cell r="D51">
            <v>39.92</v>
          </cell>
          <cell r="E51">
            <v>47.62</v>
          </cell>
          <cell r="F51">
            <v>19.510000000000002</v>
          </cell>
          <cell r="G51" t="b">
            <v>0</v>
          </cell>
          <cell r="H51">
            <v>30.13</v>
          </cell>
          <cell r="I51">
            <v>45233</v>
          </cell>
          <cell r="J51">
            <v>301.45</v>
          </cell>
          <cell r="K51">
            <v>0</v>
          </cell>
          <cell r="L51" t="str">
            <v>CROMPTON</v>
          </cell>
          <cell r="M51">
            <v>0.7</v>
          </cell>
          <cell r="N51">
            <v>0.23</v>
          </cell>
        </row>
        <row r="52">
          <cell r="A52">
            <v>36</v>
          </cell>
          <cell r="B52">
            <v>36.58</v>
          </cell>
          <cell r="C52">
            <v>7.12</v>
          </cell>
          <cell r="D52">
            <v>50.81</v>
          </cell>
          <cell r="E52">
            <v>71.430000000000007</v>
          </cell>
          <cell r="F52">
            <v>31.35</v>
          </cell>
          <cell r="G52" t="b">
            <v>0</v>
          </cell>
          <cell r="H52">
            <v>37.159999999999997</v>
          </cell>
          <cell r="I52" t="str">
            <v>None</v>
          </cell>
          <cell r="J52">
            <v>139.15</v>
          </cell>
          <cell r="K52">
            <v>4.5599999999999996</v>
          </cell>
          <cell r="L52" t="str">
            <v>CUB</v>
          </cell>
          <cell r="M52">
            <v>1.75</v>
          </cell>
          <cell r="N52">
            <v>1.27</v>
          </cell>
        </row>
        <row r="53">
          <cell r="A53">
            <v>25.37</v>
          </cell>
          <cell r="B53">
            <v>27.1</v>
          </cell>
          <cell r="C53">
            <v>3.12</v>
          </cell>
          <cell r="D53">
            <v>24.19</v>
          </cell>
          <cell r="E53">
            <v>23.81</v>
          </cell>
          <cell r="F53">
            <v>27.56</v>
          </cell>
          <cell r="G53" t="b">
            <v>1</v>
          </cell>
          <cell r="H53">
            <v>28.83</v>
          </cell>
          <cell r="I53" t="str">
            <v>None</v>
          </cell>
          <cell r="J53">
            <v>1724</v>
          </cell>
          <cell r="K53">
            <v>2.97</v>
          </cell>
          <cell r="L53" t="str">
            <v>CUMMINSIND</v>
          </cell>
          <cell r="M53">
            <v>1.35</v>
          </cell>
          <cell r="N53">
            <v>0.08</v>
          </cell>
        </row>
        <row r="54">
          <cell r="A54">
            <v>20.5</v>
          </cell>
          <cell r="B54">
            <v>19.510000000000002</v>
          </cell>
          <cell r="C54">
            <v>3.17</v>
          </cell>
          <cell r="D54">
            <v>39.11</v>
          </cell>
          <cell r="E54">
            <v>26.98</v>
          </cell>
          <cell r="F54">
            <v>33.909999999999997</v>
          </cell>
          <cell r="G54" t="b">
            <v>1</v>
          </cell>
          <cell r="H54">
            <v>18.52</v>
          </cell>
          <cell r="I54">
            <v>45232</v>
          </cell>
          <cell r="J54">
            <v>538.35</v>
          </cell>
          <cell r="K54">
            <v>2.41</v>
          </cell>
          <cell r="L54" t="str">
            <v>DABUR</v>
          </cell>
          <cell r="M54">
            <v>-2.15</v>
          </cell>
          <cell r="N54">
            <v>-0.4</v>
          </cell>
        </row>
        <row r="55">
          <cell r="A55">
            <v>30.23</v>
          </cell>
          <cell r="B55">
            <v>29.6</v>
          </cell>
          <cell r="C55">
            <v>-8.27</v>
          </cell>
          <cell r="D55">
            <v>49.39</v>
          </cell>
          <cell r="E55">
            <v>55.56</v>
          </cell>
          <cell r="F55">
            <v>29.88</v>
          </cell>
          <cell r="G55" t="b">
            <v>0</v>
          </cell>
          <cell r="H55">
            <v>28.98</v>
          </cell>
          <cell r="I55" t="str">
            <v>None</v>
          </cell>
          <cell r="J55">
            <v>2320.0500000000002</v>
          </cell>
          <cell r="K55">
            <v>3.65</v>
          </cell>
          <cell r="L55" t="str">
            <v>DALBHARAT</v>
          </cell>
          <cell r="M55">
            <v>32.35</v>
          </cell>
          <cell r="N55">
            <v>1.41</v>
          </cell>
        </row>
        <row r="56">
          <cell r="A56">
            <v>33.96</v>
          </cell>
          <cell r="B56">
            <v>33.83</v>
          </cell>
          <cell r="C56">
            <v>5.59</v>
          </cell>
          <cell r="D56">
            <v>67.739999999999995</v>
          </cell>
          <cell r="E56">
            <v>76.19</v>
          </cell>
          <cell r="F56">
            <v>41.6</v>
          </cell>
          <cell r="G56" t="b">
            <v>1</v>
          </cell>
          <cell r="H56">
            <v>33.71</v>
          </cell>
          <cell r="I56" t="str">
            <v>None</v>
          </cell>
          <cell r="J56">
            <v>2109</v>
          </cell>
          <cell r="K56">
            <v>4.25</v>
          </cell>
          <cell r="L56" t="str">
            <v>DEEPAKNTR</v>
          </cell>
          <cell r="M56">
            <v>24.85</v>
          </cell>
          <cell r="N56">
            <v>1.19</v>
          </cell>
        </row>
        <row r="57">
          <cell r="A57">
            <v>74.260000000000005</v>
          </cell>
          <cell r="B57">
            <v>72.98</v>
          </cell>
          <cell r="C57">
            <v>42.04</v>
          </cell>
          <cell r="D57">
            <v>99.18</v>
          </cell>
          <cell r="E57">
            <v>98.41</v>
          </cell>
          <cell r="F57">
            <v>75.98</v>
          </cell>
          <cell r="G57" t="b">
            <v>0</v>
          </cell>
          <cell r="H57">
            <v>71.7</v>
          </cell>
          <cell r="I57" t="str">
            <v>None</v>
          </cell>
          <cell r="J57">
            <v>129</v>
          </cell>
          <cell r="K57">
            <v>0</v>
          </cell>
          <cell r="L57" t="str">
            <v>DELTACORP</v>
          </cell>
          <cell r="M57">
            <v>-11.35</v>
          </cell>
          <cell r="N57">
            <v>-8.09</v>
          </cell>
        </row>
        <row r="58">
          <cell r="A58">
            <v>27.5</v>
          </cell>
          <cell r="B58">
            <v>27.76</v>
          </cell>
          <cell r="C58">
            <v>17.03</v>
          </cell>
          <cell r="D58">
            <v>70.16</v>
          </cell>
          <cell r="E58">
            <v>69.84</v>
          </cell>
          <cell r="F58">
            <v>25.91</v>
          </cell>
          <cell r="G58" t="b">
            <v>1</v>
          </cell>
          <cell r="H58">
            <v>28.03</v>
          </cell>
          <cell r="I58" t="str">
            <v>None</v>
          </cell>
          <cell r="J58">
            <v>3649</v>
          </cell>
          <cell r="K58">
            <v>3.42</v>
          </cell>
          <cell r="L58" t="str">
            <v>DIVISLAB</v>
          </cell>
          <cell r="M58">
            <v>-99.45</v>
          </cell>
          <cell r="N58">
            <v>-2.65</v>
          </cell>
        </row>
        <row r="59">
          <cell r="A59">
            <v>34.479999999999997</v>
          </cell>
          <cell r="B59">
            <v>36.61</v>
          </cell>
          <cell r="C59">
            <v>9.1199999999999992</v>
          </cell>
          <cell r="D59">
            <v>63.31</v>
          </cell>
          <cell r="E59">
            <v>69.84</v>
          </cell>
          <cell r="F59">
            <v>32.08</v>
          </cell>
          <cell r="G59" t="b">
            <v>0</v>
          </cell>
          <cell r="H59">
            <v>38.75</v>
          </cell>
          <cell r="I59" t="str">
            <v>None</v>
          </cell>
          <cell r="J59">
            <v>5395</v>
          </cell>
          <cell r="K59">
            <v>4.49</v>
          </cell>
          <cell r="L59" t="str">
            <v>DIXON</v>
          </cell>
          <cell r="M59">
            <v>48.1</v>
          </cell>
          <cell r="N59">
            <v>0.9</v>
          </cell>
        </row>
        <row r="60">
          <cell r="A60">
            <v>28.03</v>
          </cell>
          <cell r="B60">
            <v>29.15</v>
          </cell>
          <cell r="C60">
            <v>8.4</v>
          </cell>
          <cell r="D60">
            <v>39.92</v>
          </cell>
          <cell r="E60">
            <v>74.599999999999994</v>
          </cell>
          <cell r="F60">
            <v>42.66</v>
          </cell>
          <cell r="G60" t="b">
            <v>1</v>
          </cell>
          <cell r="H60">
            <v>30.28</v>
          </cell>
          <cell r="I60" t="str">
            <v>None</v>
          </cell>
          <cell r="J60">
            <v>568.35</v>
          </cell>
          <cell r="K60">
            <v>3.77</v>
          </cell>
          <cell r="L60" t="str">
            <v>DLF</v>
          </cell>
          <cell r="M60">
            <v>-1.2</v>
          </cell>
          <cell r="N60">
            <v>-0.21</v>
          </cell>
        </row>
        <row r="61">
          <cell r="A61">
            <v>23.82</v>
          </cell>
          <cell r="B61">
            <v>24.05</v>
          </cell>
          <cell r="C61">
            <v>10.17</v>
          </cell>
          <cell r="D61">
            <v>72.180000000000007</v>
          </cell>
          <cell r="E61">
            <v>72.22</v>
          </cell>
          <cell r="F61">
            <v>49.71</v>
          </cell>
          <cell r="G61" t="b">
            <v>1</v>
          </cell>
          <cell r="H61">
            <v>24.28</v>
          </cell>
          <cell r="I61">
            <v>45226</v>
          </cell>
          <cell r="J61">
            <v>5498.1</v>
          </cell>
          <cell r="K61">
            <v>2.91</v>
          </cell>
          <cell r="L61" t="str">
            <v>DRREDDY</v>
          </cell>
          <cell r="M61">
            <v>18.649999999999999</v>
          </cell>
          <cell r="N61">
            <v>0.34</v>
          </cell>
        </row>
        <row r="62">
          <cell r="A62">
            <v>23.69</v>
          </cell>
          <cell r="B62">
            <v>24.6</v>
          </cell>
          <cell r="C62">
            <v>4.7699999999999996</v>
          </cell>
          <cell r="D62">
            <v>22.98</v>
          </cell>
          <cell r="E62">
            <v>25.4</v>
          </cell>
          <cell r="F62">
            <v>21.49</v>
          </cell>
          <cell r="G62" t="b">
            <v>1</v>
          </cell>
          <cell r="H62">
            <v>25.51</v>
          </cell>
          <cell r="I62" t="str">
            <v>None</v>
          </cell>
          <cell r="J62">
            <v>3493</v>
          </cell>
          <cell r="K62">
            <v>3.03</v>
          </cell>
          <cell r="L62" t="str">
            <v>EICHERMOT</v>
          </cell>
          <cell r="M62">
            <v>10.1</v>
          </cell>
          <cell r="N62">
            <v>0.28999999999999998</v>
          </cell>
        </row>
        <row r="63">
          <cell r="A63">
            <v>33.06</v>
          </cell>
          <cell r="B63">
            <v>33.65</v>
          </cell>
          <cell r="C63">
            <v>7.68</v>
          </cell>
          <cell r="D63">
            <v>83</v>
          </cell>
          <cell r="E63">
            <v>93.65</v>
          </cell>
          <cell r="F63">
            <v>51.83</v>
          </cell>
          <cell r="G63" t="b">
            <v>1</v>
          </cell>
          <cell r="H63">
            <v>34.24</v>
          </cell>
          <cell r="I63" t="str">
            <v>None</v>
          </cell>
          <cell r="J63">
            <v>3370.6</v>
          </cell>
          <cell r="K63">
            <v>4.22</v>
          </cell>
          <cell r="L63" t="str">
            <v>ESCORTS</v>
          </cell>
          <cell r="M63">
            <v>-10.3</v>
          </cell>
          <cell r="N63">
            <v>-0.3</v>
          </cell>
        </row>
        <row r="64">
          <cell r="A64">
            <v>28.94</v>
          </cell>
          <cell r="B64">
            <v>28.93</v>
          </cell>
          <cell r="C64">
            <v>9.0500000000000007</v>
          </cell>
          <cell r="D64">
            <v>62.5</v>
          </cell>
          <cell r="E64">
            <v>58.73</v>
          </cell>
          <cell r="F64">
            <v>47.19</v>
          </cell>
          <cell r="G64" t="b">
            <v>1</v>
          </cell>
          <cell r="H64">
            <v>28.91</v>
          </cell>
          <cell r="I64">
            <v>45236</v>
          </cell>
          <cell r="J64">
            <v>265.2</v>
          </cell>
          <cell r="K64">
            <v>3.56</v>
          </cell>
          <cell r="L64" t="str">
            <v>EXIDEIND</v>
          </cell>
          <cell r="M64">
            <v>1.75</v>
          </cell>
          <cell r="N64">
            <v>0.66</v>
          </cell>
        </row>
        <row r="65">
          <cell r="A65">
            <v>32.19</v>
          </cell>
          <cell r="B65">
            <v>30.57</v>
          </cell>
          <cell r="C65">
            <v>-6.14</v>
          </cell>
          <cell r="D65">
            <v>61.69</v>
          </cell>
          <cell r="E65">
            <v>68.25</v>
          </cell>
          <cell r="F65">
            <v>52.51</v>
          </cell>
          <cell r="G65" t="b">
            <v>1</v>
          </cell>
          <cell r="H65">
            <v>28.96</v>
          </cell>
          <cell r="I65">
            <v>45215</v>
          </cell>
          <cell r="J65">
            <v>148.75</v>
          </cell>
          <cell r="K65">
            <v>3.8</v>
          </cell>
          <cell r="L65" t="str">
            <v>FEDERALBNK</v>
          </cell>
          <cell r="M65">
            <v>-1.2</v>
          </cell>
          <cell r="N65">
            <v>-0.8</v>
          </cell>
        </row>
        <row r="66">
          <cell r="A66">
            <v>31.18</v>
          </cell>
          <cell r="B66">
            <v>30.62</v>
          </cell>
          <cell r="C66">
            <v>6.99</v>
          </cell>
          <cell r="D66">
            <v>80.849999999999994</v>
          </cell>
          <cell r="E66">
            <v>73.02</v>
          </cell>
          <cell r="F66">
            <v>56.82</v>
          </cell>
          <cell r="G66" t="b">
            <v>1</v>
          </cell>
          <cell r="H66">
            <v>30.05</v>
          </cell>
          <cell r="I66" t="str">
            <v>None</v>
          </cell>
          <cell r="J66">
            <v>130.4</v>
          </cell>
          <cell r="K66">
            <v>3.91</v>
          </cell>
          <cell r="L66" t="str">
            <v>GAIL</v>
          </cell>
          <cell r="M66">
            <v>1.7</v>
          </cell>
          <cell r="N66">
            <v>1.32</v>
          </cell>
        </row>
        <row r="67">
          <cell r="A67">
            <v>35.07</v>
          </cell>
          <cell r="B67">
            <v>34.83</v>
          </cell>
          <cell r="C67">
            <v>8.5</v>
          </cell>
          <cell r="D67">
            <v>75</v>
          </cell>
          <cell r="E67">
            <v>74.599999999999994</v>
          </cell>
          <cell r="F67">
            <v>50.37</v>
          </cell>
          <cell r="G67" t="b">
            <v>0</v>
          </cell>
          <cell r="H67">
            <v>34.590000000000003</v>
          </cell>
          <cell r="I67" t="str">
            <v>None</v>
          </cell>
          <cell r="J67">
            <v>797.95</v>
          </cell>
          <cell r="K67">
            <v>4.38</v>
          </cell>
          <cell r="L67" t="str">
            <v>GLENMARK</v>
          </cell>
          <cell r="M67">
            <v>-2.95</v>
          </cell>
          <cell r="N67">
            <v>-0.37</v>
          </cell>
        </row>
        <row r="68">
          <cell r="A68">
            <v>45.39</v>
          </cell>
          <cell r="B68">
            <v>42.46</v>
          </cell>
          <cell r="C68">
            <v>10.37</v>
          </cell>
          <cell r="D68">
            <v>89.92</v>
          </cell>
          <cell r="E68">
            <v>77.78</v>
          </cell>
          <cell r="F68">
            <v>52.5</v>
          </cell>
          <cell r="G68" t="b">
            <v>0</v>
          </cell>
          <cell r="H68">
            <v>39.54</v>
          </cell>
          <cell r="I68" t="str">
            <v>None</v>
          </cell>
          <cell r="J68">
            <v>58.7</v>
          </cell>
          <cell r="K68">
            <v>5.2</v>
          </cell>
          <cell r="L68" t="str">
            <v>GMRINFRA</v>
          </cell>
          <cell r="M68">
            <v>-0.75</v>
          </cell>
          <cell r="N68">
            <v>-1.26</v>
          </cell>
        </row>
        <row r="69">
          <cell r="A69">
            <v>36.06</v>
          </cell>
          <cell r="B69">
            <v>35.97</v>
          </cell>
          <cell r="C69">
            <v>8.18</v>
          </cell>
          <cell r="D69">
            <v>50.2</v>
          </cell>
          <cell r="E69">
            <v>84.13</v>
          </cell>
          <cell r="F69">
            <v>35.369999999999997</v>
          </cell>
          <cell r="G69" t="b">
            <v>0</v>
          </cell>
          <cell r="H69">
            <v>35.89</v>
          </cell>
          <cell r="I69" t="str">
            <v>None</v>
          </cell>
          <cell r="J69">
            <v>668.5</v>
          </cell>
          <cell r="K69">
            <v>4.6100000000000003</v>
          </cell>
          <cell r="L69" t="str">
            <v>GNFC</v>
          </cell>
          <cell r="M69">
            <v>32.049999999999997</v>
          </cell>
          <cell r="N69">
            <v>5.04</v>
          </cell>
        </row>
        <row r="70">
          <cell r="A70">
            <v>23.31</v>
          </cell>
          <cell r="B70">
            <v>23.06</v>
          </cell>
          <cell r="C70">
            <v>8.82</v>
          </cell>
          <cell r="D70">
            <v>30.24</v>
          </cell>
          <cell r="E70">
            <v>53.97</v>
          </cell>
          <cell r="F70">
            <v>31.83</v>
          </cell>
          <cell r="G70" t="b">
            <v>1</v>
          </cell>
          <cell r="H70">
            <v>22.82</v>
          </cell>
          <cell r="I70" t="str">
            <v>None</v>
          </cell>
          <cell r="J70">
            <v>985.75</v>
          </cell>
          <cell r="K70">
            <v>2.87</v>
          </cell>
          <cell r="L70" t="str">
            <v>GODREJCP</v>
          </cell>
          <cell r="M70">
            <v>2.4</v>
          </cell>
          <cell r="N70">
            <v>0.24</v>
          </cell>
        </row>
        <row r="71">
          <cell r="A71">
            <v>32.5</v>
          </cell>
          <cell r="B71">
            <v>33.11</v>
          </cell>
          <cell r="C71">
            <v>9.82</v>
          </cell>
          <cell r="D71">
            <v>56.05</v>
          </cell>
          <cell r="E71">
            <v>77.78</v>
          </cell>
          <cell r="F71">
            <v>38.08</v>
          </cell>
          <cell r="G71" t="b">
            <v>1</v>
          </cell>
          <cell r="H71">
            <v>33.72</v>
          </cell>
          <cell r="I71" t="str">
            <v>None</v>
          </cell>
          <cell r="J71">
            <v>1701</v>
          </cell>
          <cell r="K71">
            <v>3.96</v>
          </cell>
          <cell r="L71" t="str">
            <v>GODREJPROP</v>
          </cell>
          <cell r="M71">
            <v>10.6</v>
          </cell>
          <cell r="N71">
            <v>0.63</v>
          </cell>
        </row>
        <row r="72">
          <cell r="A72">
            <v>31.53</v>
          </cell>
          <cell r="B72">
            <v>32.119999999999997</v>
          </cell>
          <cell r="C72">
            <v>8.08</v>
          </cell>
          <cell r="D72">
            <v>47.58</v>
          </cell>
          <cell r="E72">
            <v>28.57</v>
          </cell>
          <cell r="F72">
            <v>39.380000000000003</v>
          </cell>
          <cell r="G72" t="b">
            <v>0</v>
          </cell>
          <cell r="H72">
            <v>32.71</v>
          </cell>
          <cell r="I72" t="str">
            <v>None</v>
          </cell>
          <cell r="J72">
            <v>353.75</v>
          </cell>
          <cell r="K72">
            <v>3.79</v>
          </cell>
          <cell r="L72" t="str">
            <v>GRANULES</v>
          </cell>
          <cell r="M72">
            <v>-0.5</v>
          </cell>
          <cell r="N72">
            <v>-0.14000000000000001</v>
          </cell>
        </row>
        <row r="73">
          <cell r="A73">
            <v>23.22</v>
          </cell>
          <cell r="B73">
            <v>23.13</v>
          </cell>
          <cell r="C73">
            <v>8.44</v>
          </cell>
          <cell r="D73">
            <v>38.1</v>
          </cell>
          <cell r="E73">
            <v>39.68</v>
          </cell>
          <cell r="F73">
            <v>39.159999999999997</v>
          </cell>
          <cell r="G73" t="b">
            <v>1</v>
          </cell>
          <cell r="H73">
            <v>23.04</v>
          </cell>
          <cell r="I73" t="str">
            <v>None</v>
          </cell>
          <cell r="J73">
            <v>1978.8</v>
          </cell>
          <cell r="K73">
            <v>2.94</v>
          </cell>
          <cell r="L73" t="str">
            <v>GRASIM</v>
          </cell>
          <cell r="M73">
            <v>-5.5</v>
          </cell>
          <cell r="N73">
            <v>-0.28000000000000003</v>
          </cell>
        </row>
        <row r="74">
          <cell r="A74">
            <v>31.35</v>
          </cell>
          <cell r="B74">
            <v>30.57</v>
          </cell>
          <cell r="C74">
            <v>11.9</v>
          </cell>
          <cell r="D74">
            <v>38.51</v>
          </cell>
          <cell r="E74">
            <v>77.78</v>
          </cell>
          <cell r="F74">
            <v>31.16</v>
          </cell>
          <cell r="G74" t="b">
            <v>1</v>
          </cell>
          <cell r="H74">
            <v>29.79</v>
          </cell>
          <cell r="I74">
            <v>45232</v>
          </cell>
          <cell r="J74">
            <v>425.85</v>
          </cell>
          <cell r="K74">
            <v>3.95</v>
          </cell>
          <cell r="L74" t="str">
            <v>GUJGASLTD</v>
          </cell>
          <cell r="M74">
            <v>-0.9</v>
          </cell>
          <cell r="N74">
            <v>-0.21</v>
          </cell>
        </row>
        <row r="75">
          <cell r="A75">
            <v>30.07</v>
          </cell>
          <cell r="B75">
            <v>28.97</v>
          </cell>
          <cell r="C75">
            <v>11.04</v>
          </cell>
          <cell r="D75">
            <v>13.51</v>
          </cell>
          <cell r="E75">
            <v>15.87</v>
          </cell>
          <cell r="F75">
            <v>16.04</v>
          </cell>
          <cell r="G75" t="b">
            <v>1</v>
          </cell>
          <cell r="H75">
            <v>27.88</v>
          </cell>
          <cell r="I75" t="str">
            <v>None</v>
          </cell>
          <cell r="J75">
            <v>1970.75</v>
          </cell>
          <cell r="K75">
            <v>3.6</v>
          </cell>
          <cell r="L75" t="str">
            <v>HAL</v>
          </cell>
          <cell r="M75">
            <v>-7.7</v>
          </cell>
          <cell r="N75">
            <v>-0.39</v>
          </cell>
        </row>
        <row r="76">
          <cell r="A76">
            <v>40.369999999999997</v>
          </cell>
          <cell r="B76">
            <v>40.4</v>
          </cell>
          <cell r="C76">
            <v>18.48</v>
          </cell>
          <cell r="D76">
            <v>98.79</v>
          </cell>
          <cell r="E76">
            <v>96.83</v>
          </cell>
          <cell r="F76">
            <v>71.569999999999993</v>
          </cell>
          <cell r="G76" t="b">
            <v>1</v>
          </cell>
          <cell r="H76">
            <v>40.42</v>
          </cell>
          <cell r="I76">
            <v>45218</v>
          </cell>
          <cell r="J76">
            <v>1414</v>
          </cell>
          <cell r="K76">
            <v>5.37</v>
          </cell>
          <cell r="L76" t="str">
            <v>HAVELLS</v>
          </cell>
          <cell r="M76">
            <v>21.2</v>
          </cell>
          <cell r="N76">
            <v>1.52</v>
          </cell>
        </row>
        <row r="77">
          <cell r="A77">
            <v>19.23</v>
          </cell>
          <cell r="B77">
            <v>20.28</v>
          </cell>
          <cell r="C77">
            <v>-2.5499999999999998</v>
          </cell>
          <cell r="D77">
            <v>41.33</v>
          </cell>
          <cell r="E77">
            <v>46.83</v>
          </cell>
          <cell r="F77">
            <v>18.8</v>
          </cell>
          <cell r="G77" t="b">
            <v>1</v>
          </cell>
          <cell r="H77">
            <v>21.32</v>
          </cell>
          <cell r="I77" t="str">
            <v>None</v>
          </cell>
          <cell r="J77">
            <v>1259.5</v>
          </cell>
          <cell r="K77">
            <v>2.37</v>
          </cell>
          <cell r="L77" t="str">
            <v>HCLTECH</v>
          </cell>
          <cell r="M77">
            <v>11.35</v>
          </cell>
          <cell r="N77">
            <v>0.91</v>
          </cell>
        </row>
        <row r="78">
          <cell r="A78">
            <v>26.02</v>
          </cell>
          <cell r="B78">
            <v>26.96</v>
          </cell>
          <cell r="C78">
            <v>4.5</v>
          </cell>
          <cell r="D78">
            <v>38.71</v>
          </cell>
          <cell r="E78">
            <v>4.76</v>
          </cell>
          <cell r="F78">
            <v>30.2</v>
          </cell>
          <cell r="G78" t="b">
            <v>1</v>
          </cell>
          <cell r="H78">
            <v>27.89</v>
          </cell>
          <cell r="I78" t="str">
            <v>None</v>
          </cell>
          <cell r="J78">
            <v>2864.55</v>
          </cell>
          <cell r="K78">
            <v>3.13</v>
          </cell>
          <cell r="L78" t="str">
            <v>HDFCAMC</v>
          </cell>
          <cell r="M78">
            <v>2.7</v>
          </cell>
          <cell r="N78">
            <v>0.09</v>
          </cell>
        </row>
        <row r="79">
          <cell r="A79">
            <v>24.41</v>
          </cell>
          <cell r="B79">
            <v>24.9</v>
          </cell>
          <cell r="C79">
            <v>16.57</v>
          </cell>
          <cell r="D79">
            <v>98.39</v>
          </cell>
          <cell r="E79">
            <v>100</v>
          </cell>
          <cell r="F79">
            <v>90.79</v>
          </cell>
          <cell r="G79" t="b">
            <v>1</v>
          </cell>
          <cell r="H79">
            <v>25.38</v>
          </cell>
          <cell r="I79">
            <v>45215</v>
          </cell>
          <cell r="J79">
            <v>1533.2</v>
          </cell>
          <cell r="K79">
            <v>3.03</v>
          </cell>
          <cell r="L79" t="str">
            <v>HDFCBANK</v>
          </cell>
          <cell r="M79">
            <v>-3</v>
          </cell>
          <cell r="N79">
            <v>-0.2</v>
          </cell>
        </row>
        <row r="80">
          <cell r="A80">
            <v>23.65</v>
          </cell>
          <cell r="B80">
            <v>25</v>
          </cell>
          <cell r="C80">
            <v>-0.71</v>
          </cell>
          <cell r="D80">
            <v>63.31</v>
          </cell>
          <cell r="E80">
            <v>79.37</v>
          </cell>
          <cell r="F80">
            <v>33.409999999999997</v>
          </cell>
          <cell r="G80" t="b">
            <v>1</v>
          </cell>
          <cell r="H80">
            <v>26.35</v>
          </cell>
          <cell r="I80" t="str">
            <v>None</v>
          </cell>
          <cell r="J80">
            <v>630.5</v>
          </cell>
          <cell r="K80">
            <v>2.91</v>
          </cell>
          <cell r="L80" t="str">
            <v>HDFCLIFE</v>
          </cell>
          <cell r="M80">
            <v>4.9000000000000004</v>
          </cell>
          <cell r="N80">
            <v>0.78</v>
          </cell>
        </row>
        <row r="81">
          <cell r="A81">
            <v>24.2</v>
          </cell>
          <cell r="B81">
            <v>26.18</v>
          </cell>
          <cell r="C81">
            <v>11.69</v>
          </cell>
          <cell r="D81">
            <v>82.26</v>
          </cell>
          <cell r="E81">
            <v>66.67</v>
          </cell>
          <cell r="F81">
            <v>61.72</v>
          </cell>
          <cell r="G81" t="b">
            <v>1</v>
          </cell>
          <cell r="H81">
            <v>28.16</v>
          </cell>
          <cell r="I81" t="str">
            <v>None</v>
          </cell>
          <cell r="J81">
            <v>3172.85</v>
          </cell>
          <cell r="K81">
            <v>3.06</v>
          </cell>
          <cell r="L81" t="str">
            <v>HEROMOTOCO</v>
          </cell>
          <cell r="M81">
            <v>63.8</v>
          </cell>
          <cell r="N81">
            <v>2.0499999999999998</v>
          </cell>
        </row>
        <row r="82">
          <cell r="A82">
            <v>28.17</v>
          </cell>
          <cell r="B82">
            <v>28.56</v>
          </cell>
          <cell r="C82">
            <v>6.09</v>
          </cell>
          <cell r="D82">
            <v>34.68</v>
          </cell>
          <cell r="E82">
            <v>65.08</v>
          </cell>
          <cell r="F82">
            <v>41.43</v>
          </cell>
          <cell r="G82" t="b">
            <v>1</v>
          </cell>
          <cell r="H82">
            <v>28.95</v>
          </cell>
          <cell r="I82">
            <v>45240</v>
          </cell>
          <cell r="J82">
            <v>484.85</v>
          </cell>
          <cell r="K82">
            <v>3.61</v>
          </cell>
          <cell r="L82" t="str">
            <v>HINDALCO</v>
          </cell>
          <cell r="M82">
            <v>2.9</v>
          </cell>
          <cell r="N82">
            <v>0.6</v>
          </cell>
        </row>
        <row r="83">
          <cell r="A83">
            <v>43.75</v>
          </cell>
          <cell r="B83">
            <v>40.43</v>
          </cell>
          <cell r="C83">
            <v>3.77</v>
          </cell>
          <cell r="D83">
            <v>80.42</v>
          </cell>
          <cell r="E83">
            <v>74.599999999999994</v>
          </cell>
          <cell r="F83">
            <v>63.21</v>
          </cell>
          <cell r="G83" t="b">
            <v>0</v>
          </cell>
          <cell r="H83">
            <v>37.1</v>
          </cell>
          <cell r="I83" t="str">
            <v>None</v>
          </cell>
          <cell r="J83">
            <v>159.30000000000001</v>
          </cell>
          <cell r="K83">
            <v>0</v>
          </cell>
          <cell r="L83" t="str">
            <v>HINDCOPPER</v>
          </cell>
          <cell r="M83">
            <v>2.15</v>
          </cell>
          <cell r="N83">
            <v>1.37</v>
          </cell>
        </row>
        <row r="84">
          <cell r="A84">
            <v>30.96</v>
          </cell>
          <cell r="B84">
            <v>30.22</v>
          </cell>
          <cell r="C84">
            <v>7.35</v>
          </cell>
          <cell r="D84">
            <v>61.69</v>
          </cell>
          <cell r="E84">
            <v>34.92</v>
          </cell>
          <cell r="F84">
            <v>45</v>
          </cell>
          <cell r="G84" t="b">
            <v>1</v>
          </cell>
          <cell r="H84">
            <v>29.49</v>
          </cell>
          <cell r="I84" t="str">
            <v>None</v>
          </cell>
          <cell r="J84">
            <v>256.85000000000002</v>
          </cell>
          <cell r="K84">
            <v>3.83</v>
          </cell>
          <cell r="L84" t="str">
            <v>HINDPETRO</v>
          </cell>
          <cell r="M84">
            <v>0.2</v>
          </cell>
          <cell r="N84">
            <v>0.08</v>
          </cell>
        </row>
        <row r="85">
          <cell r="A85">
            <v>18.82</v>
          </cell>
          <cell r="B85">
            <v>19.04</v>
          </cell>
          <cell r="C85">
            <v>20.13</v>
          </cell>
          <cell r="D85">
            <v>70.16</v>
          </cell>
          <cell r="E85">
            <v>92.06</v>
          </cell>
          <cell r="F85">
            <v>47.08</v>
          </cell>
          <cell r="G85" t="b">
            <v>1</v>
          </cell>
          <cell r="H85">
            <v>19.27</v>
          </cell>
          <cell r="I85">
            <v>45218</v>
          </cell>
          <cell r="J85">
            <v>2559.9</v>
          </cell>
          <cell r="K85">
            <v>2.4</v>
          </cell>
          <cell r="L85" t="str">
            <v>HINDUNILVR</v>
          </cell>
          <cell r="M85">
            <v>-10.050000000000001</v>
          </cell>
          <cell r="N85">
            <v>-0.39</v>
          </cell>
        </row>
        <row r="86">
          <cell r="A86">
            <v>64.89</v>
          </cell>
          <cell r="B86">
            <v>60.15</v>
          </cell>
          <cell r="C86">
            <v>-4.16</v>
          </cell>
          <cell r="D86">
            <v>87.18</v>
          </cell>
          <cell r="E86">
            <v>74.599999999999994</v>
          </cell>
          <cell r="F86">
            <v>60.36</v>
          </cell>
          <cell r="G86" t="b">
            <v>0</v>
          </cell>
          <cell r="H86">
            <v>55.4</v>
          </cell>
          <cell r="I86" t="str">
            <v>None</v>
          </cell>
          <cell r="J86">
            <v>171.5</v>
          </cell>
          <cell r="K86">
            <v>0</v>
          </cell>
          <cell r="L86" t="str">
            <v>IBULHSGFIN</v>
          </cell>
          <cell r="M86">
            <v>0.15</v>
          </cell>
          <cell r="N86">
            <v>0.09</v>
          </cell>
        </row>
        <row r="87">
          <cell r="A87">
            <v>23.63</v>
          </cell>
          <cell r="B87">
            <v>23.02</v>
          </cell>
          <cell r="C87">
            <v>12.73</v>
          </cell>
          <cell r="D87">
            <v>76.41</v>
          </cell>
          <cell r="E87">
            <v>92.06</v>
          </cell>
          <cell r="F87">
            <v>47.92</v>
          </cell>
          <cell r="G87" t="b">
            <v>1</v>
          </cell>
          <cell r="H87">
            <v>22.41</v>
          </cell>
          <cell r="I87">
            <v>45220</v>
          </cell>
          <cell r="J87">
            <v>952.65</v>
          </cell>
          <cell r="K87">
            <v>2.92</v>
          </cell>
          <cell r="L87" t="str">
            <v>ICICIBANK</v>
          </cell>
          <cell r="M87">
            <v>-1.1000000000000001</v>
          </cell>
          <cell r="N87">
            <v>-0.12</v>
          </cell>
        </row>
        <row r="88">
          <cell r="A88">
            <v>30.77</v>
          </cell>
          <cell r="B88">
            <v>31.15</v>
          </cell>
          <cell r="C88">
            <v>16.100000000000001</v>
          </cell>
          <cell r="D88">
            <v>92.74</v>
          </cell>
          <cell r="E88">
            <v>96.83</v>
          </cell>
          <cell r="F88">
            <v>51.04</v>
          </cell>
          <cell r="G88" t="b">
            <v>1</v>
          </cell>
          <cell r="H88">
            <v>31.52</v>
          </cell>
          <cell r="I88">
            <v>45217</v>
          </cell>
          <cell r="J88">
            <v>1338.15</v>
          </cell>
          <cell r="K88">
            <v>3.96</v>
          </cell>
          <cell r="L88" t="str">
            <v>ICICIGI</v>
          </cell>
          <cell r="M88">
            <v>18.75</v>
          </cell>
          <cell r="N88">
            <v>1.42</v>
          </cell>
        </row>
        <row r="89">
          <cell r="A89">
            <v>35.270000000000003</v>
          </cell>
          <cell r="B89">
            <v>35.270000000000003</v>
          </cell>
          <cell r="C89">
            <v>7.66</v>
          </cell>
          <cell r="D89">
            <v>95.97</v>
          </cell>
          <cell r="E89">
            <v>98.41</v>
          </cell>
          <cell r="F89">
            <v>48.35</v>
          </cell>
          <cell r="G89" t="b">
            <v>1</v>
          </cell>
          <cell r="H89">
            <v>35.26</v>
          </cell>
          <cell r="I89">
            <v>45216</v>
          </cell>
          <cell r="J89">
            <v>531.6</v>
          </cell>
          <cell r="K89">
            <v>4.58</v>
          </cell>
          <cell r="L89" t="str">
            <v>ICICIPRULI</v>
          </cell>
          <cell r="M89">
            <v>7.9</v>
          </cell>
          <cell r="N89">
            <v>1.51</v>
          </cell>
        </row>
        <row r="90">
          <cell r="A90">
            <v>80.540000000000006</v>
          </cell>
          <cell r="B90">
            <v>76.14</v>
          </cell>
          <cell r="C90">
            <v>5.66</v>
          </cell>
          <cell r="D90">
            <v>88.71</v>
          </cell>
          <cell r="E90">
            <v>66.67</v>
          </cell>
          <cell r="F90">
            <v>63.89</v>
          </cell>
          <cell r="G90" t="b">
            <v>1</v>
          </cell>
          <cell r="H90">
            <v>71.739999999999995</v>
          </cell>
          <cell r="I90" t="str">
            <v>None</v>
          </cell>
          <cell r="J90">
            <v>11.8</v>
          </cell>
          <cell r="K90">
            <v>10.17</v>
          </cell>
          <cell r="L90" t="str">
            <v>IDEA</v>
          </cell>
          <cell r="M90">
            <v>-0.25</v>
          </cell>
          <cell r="N90">
            <v>-2.0699999999999998</v>
          </cell>
        </row>
        <row r="91">
          <cell r="A91">
            <v>28.95</v>
          </cell>
          <cell r="B91">
            <v>27.08</v>
          </cell>
          <cell r="C91">
            <v>7.46</v>
          </cell>
          <cell r="D91">
            <v>20.16</v>
          </cell>
          <cell r="E91">
            <v>22.22</v>
          </cell>
          <cell r="F91">
            <v>11.64</v>
          </cell>
          <cell r="G91" t="b">
            <v>0</v>
          </cell>
          <cell r="H91">
            <v>25.21</v>
          </cell>
          <cell r="I91">
            <v>45229</v>
          </cell>
          <cell r="J91">
            <v>125.6</v>
          </cell>
          <cell r="K91">
            <v>3.3</v>
          </cell>
          <cell r="L91" t="str">
            <v>IDFC</v>
          </cell>
          <cell r="M91">
            <v>0.3</v>
          </cell>
          <cell r="N91">
            <v>0.24</v>
          </cell>
        </row>
        <row r="92">
          <cell r="A92">
            <v>33.4</v>
          </cell>
          <cell r="B92">
            <v>32.340000000000003</v>
          </cell>
          <cell r="C92">
            <v>7.23</v>
          </cell>
          <cell r="D92">
            <v>43.95</v>
          </cell>
          <cell r="E92">
            <v>53.97</v>
          </cell>
          <cell r="F92">
            <v>23.42</v>
          </cell>
          <cell r="G92" t="b">
            <v>1</v>
          </cell>
          <cell r="H92">
            <v>31.27</v>
          </cell>
          <cell r="I92">
            <v>45227</v>
          </cell>
          <cell r="J92">
            <v>91.2</v>
          </cell>
          <cell r="K92">
            <v>3.84</v>
          </cell>
          <cell r="L92" t="str">
            <v>IDFCFIRSTB</v>
          </cell>
          <cell r="M92">
            <v>0.75</v>
          </cell>
          <cell r="N92">
            <v>0.83</v>
          </cell>
        </row>
        <row r="93">
          <cell r="A93">
            <v>39.82</v>
          </cell>
          <cell r="B93">
            <v>37.9</v>
          </cell>
          <cell r="C93">
            <v>6.88</v>
          </cell>
          <cell r="D93">
            <v>69.56</v>
          </cell>
          <cell r="E93">
            <v>61.9</v>
          </cell>
          <cell r="F93">
            <v>32.82</v>
          </cell>
          <cell r="G93" t="b">
            <v>1</v>
          </cell>
          <cell r="H93">
            <v>35.979999999999997</v>
          </cell>
          <cell r="I93" t="str">
            <v>None</v>
          </cell>
          <cell r="J93">
            <v>135.35</v>
          </cell>
          <cell r="K93">
            <v>4.88</v>
          </cell>
          <cell r="L93" t="str">
            <v>IEX</v>
          </cell>
          <cell r="M93">
            <v>0.4</v>
          </cell>
          <cell r="N93">
            <v>0.3</v>
          </cell>
        </row>
        <row r="94">
          <cell r="A94">
            <v>27.33</v>
          </cell>
          <cell r="B94">
            <v>28.59</v>
          </cell>
          <cell r="C94">
            <v>3.14</v>
          </cell>
          <cell r="D94">
            <v>29.84</v>
          </cell>
          <cell r="E94">
            <v>44.44</v>
          </cell>
          <cell r="F94">
            <v>32.53</v>
          </cell>
          <cell r="G94" t="b">
            <v>1</v>
          </cell>
          <cell r="H94">
            <v>29.85</v>
          </cell>
          <cell r="I94" t="str">
            <v>None</v>
          </cell>
          <cell r="J94">
            <v>482.55</v>
          </cell>
          <cell r="K94">
            <v>3.65</v>
          </cell>
          <cell r="L94" t="str">
            <v>IGL</v>
          </cell>
          <cell r="M94">
            <v>8.5500000000000007</v>
          </cell>
          <cell r="N94">
            <v>1.8</v>
          </cell>
        </row>
        <row r="95">
          <cell r="A95">
            <v>30.71</v>
          </cell>
          <cell r="B95">
            <v>30.2</v>
          </cell>
          <cell r="C95">
            <v>8.83</v>
          </cell>
          <cell r="D95">
            <v>66.73</v>
          </cell>
          <cell r="E95">
            <v>65.87</v>
          </cell>
          <cell r="F95">
            <v>41.34</v>
          </cell>
          <cell r="G95" t="b">
            <v>1</v>
          </cell>
          <cell r="H95">
            <v>29.69</v>
          </cell>
          <cell r="I95" t="str">
            <v>None</v>
          </cell>
          <cell r="J95">
            <v>417.55</v>
          </cell>
          <cell r="K95">
            <v>3.94</v>
          </cell>
          <cell r="L95" t="str">
            <v>INDHOTEL</v>
          </cell>
          <cell r="M95">
            <v>1.45</v>
          </cell>
          <cell r="N95">
            <v>0.35</v>
          </cell>
        </row>
        <row r="96">
          <cell r="A96">
            <v>49.48</v>
          </cell>
          <cell r="B96">
            <v>43.51</v>
          </cell>
          <cell r="C96">
            <v>7.94</v>
          </cell>
          <cell r="D96">
            <v>75.2</v>
          </cell>
          <cell r="E96">
            <v>66.67</v>
          </cell>
          <cell r="F96">
            <v>54.77</v>
          </cell>
          <cell r="G96" t="b">
            <v>0</v>
          </cell>
          <cell r="H96">
            <v>37.54</v>
          </cell>
          <cell r="I96" t="str">
            <v>None</v>
          </cell>
          <cell r="J96">
            <v>219.2</v>
          </cell>
          <cell r="K96">
            <v>5.91</v>
          </cell>
          <cell r="L96" t="str">
            <v>INDIACEM</v>
          </cell>
          <cell r="M96">
            <v>-4.25</v>
          </cell>
          <cell r="N96">
            <v>-1.9</v>
          </cell>
        </row>
        <row r="97">
          <cell r="A97">
            <v>39.03</v>
          </cell>
          <cell r="B97">
            <v>38.44</v>
          </cell>
          <cell r="C97">
            <v>10.97</v>
          </cell>
          <cell r="D97">
            <v>91.94</v>
          </cell>
          <cell r="E97">
            <v>92.06</v>
          </cell>
          <cell r="F97">
            <v>56.01</v>
          </cell>
          <cell r="G97" t="b">
            <v>1</v>
          </cell>
          <cell r="H97">
            <v>37.86</v>
          </cell>
          <cell r="I97" t="str">
            <v>None</v>
          </cell>
          <cell r="J97">
            <v>2833.1</v>
          </cell>
          <cell r="K97">
            <v>5.0199999999999996</v>
          </cell>
          <cell r="L97" t="str">
            <v>INDIAMART</v>
          </cell>
          <cell r="M97">
            <v>1.05</v>
          </cell>
          <cell r="N97">
            <v>0.04</v>
          </cell>
        </row>
        <row r="98">
          <cell r="A98">
            <v>26.53</v>
          </cell>
          <cell r="B98">
            <v>26.27</v>
          </cell>
          <cell r="C98">
            <v>5.25</v>
          </cell>
          <cell r="D98">
            <v>15.32</v>
          </cell>
          <cell r="E98">
            <v>38.1</v>
          </cell>
          <cell r="F98">
            <v>16.73</v>
          </cell>
          <cell r="G98" t="b">
            <v>1</v>
          </cell>
          <cell r="H98">
            <v>26.02</v>
          </cell>
          <cell r="I98" t="str">
            <v>None</v>
          </cell>
          <cell r="J98">
            <v>2596.9499999999998</v>
          </cell>
          <cell r="K98">
            <v>3.23</v>
          </cell>
          <cell r="L98" t="str">
            <v>INDIGO</v>
          </cell>
          <cell r="M98">
            <v>-21.25</v>
          </cell>
          <cell r="N98">
            <v>-0.81</v>
          </cell>
        </row>
        <row r="99">
          <cell r="A99">
            <v>32.869999999999997</v>
          </cell>
          <cell r="B99">
            <v>32.81</v>
          </cell>
          <cell r="C99">
            <v>12.56</v>
          </cell>
          <cell r="D99">
            <v>83.06</v>
          </cell>
          <cell r="E99">
            <v>96.83</v>
          </cell>
          <cell r="F99">
            <v>55.78</v>
          </cell>
          <cell r="G99" t="b">
            <v>1</v>
          </cell>
          <cell r="H99">
            <v>32.75</v>
          </cell>
          <cell r="I99">
            <v>45217</v>
          </cell>
          <cell r="J99">
            <v>1448.25</v>
          </cell>
          <cell r="K99">
            <v>4.25</v>
          </cell>
          <cell r="L99" t="str">
            <v>INDUSINDBK</v>
          </cell>
          <cell r="M99">
            <v>-17.7</v>
          </cell>
          <cell r="N99">
            <v>-1.21</v>
          </cell>
        </row>
        <row r="100">
          <cell r="A100">
            <v>43.21</v>
          </cell>
          <cell r="B100">
            <v>40.5</v>
          </cell>
          <cell r="C100">
            <v>5.47</v>
          </cell>
          <cell r="D100">
            <v>67.739999999999995</v>
          </cell>
          <cell r="E100">
            <v>50.79</v>
          </cell>
          <cell r="F100">
            <v>58.01</v>
          </cell>
          <cell r="G100" t="b">
            <v>1</v>
          </cell>
          <cell r="H100">
            <v>37.799999999999997</v>
          </cell>
          <cell r="I100">
            <v>45224</v>
          </cell>
          <cell r="J100">
            <v>188.05</v>
          </cell>
          <cell r="K100">
            <v>5.05</v>
          </cell>
          <cell r="L100" t="str">
            <v>INDUSTOWER</v>
          </cell>
          <cell r="M100">
            <v>-3.4</v>
          </cell>
          <cell r="N100">
            <v>-1.78</v>
          </cell>
        </row>
        <row r="101">
          <cell r="A101">
            <v>22.31</v>
          </cell>
          <cell r="B101">
            <v>21.44</v>
          </cell>
          <cell r="C101">
            <v>0.14000000000000001</v>
          </cell>
          <cell r="D101">
            <v>53.23</v>
          </cell>
          <cell r="E101">
            <v>68.25</v>
          </cell>
          <cell r="F101">
            <v>33.049999999999997</v>
          </cell>
          <cell r="G101" t="b">
            <v>1</v>
          </cell>
          <cell r="H101">
            <v>20.58</v>
          </cell>
          <cell r="I101" t="str">
            <v>None</v>
          </cell>
          <cell r="J101">
            <v>1414</v>
          </cell>
          <cell r="K101">
            <v>2.42</v>
          </cell>
          <cell r="L101" t="str">
            <v>INFY</v>
          </cell>
          <cell r="M101">
            <v>-0.6</v>
          </cell>
          <cell r="N101">
            <v>-0.04</v>
          </cell>
        </row>
        <row r="102">
          <cell r="A102">
            <v>26.57</v>
          </cell>
          <cell r="B102">
            <v>24.96</v>
          </cell>
          <cell r="C102">
            <v>9.81</v>
          </cell>
          <cell r="D102">
            <v>51.21</v>
          </cell>
          <cell r="E102">
            <v>36.51</v>
          </cell>
          <cell r="F102">
            <v>49.23</v>
          </cell>
          <cell r="G102" t="b">
            <v>1</v>
          </cell>
          <cell r="H102">
            <v>23.35</v>
          </cell>
          <cell r="I102" t="str">
            <v>None</v>
          </cell>
          <cell r="J102">
            <v>90.95</v>
          </cell>
          <cell r="K102">
            <v>2.91</v>
          </cell>
          <cell r="L102" t="str">
            <v>IOC</v>
          </cell>
          <cell r="M102">
            <v>0</v>
          </cell>
          <cell r="N102">
            <v>0</v>
          </cell>
        </row>
        <row r="103">
          <cell r="A103">
            <v>37.270000000000003</v>
          </cell>
          <cell r="B103">
            <v>36.409999999999997</v>
          </cell>
          <cell r="C103">
            <v>9.14</v>
          </cell>
          <cell r="D103">
            <v>87.35</v>
          </cell>
          <cell r="E103">
            <v>84.13</v>
          </cell>
          <cell r="F103">
            <v>74.98</v>
          </cell>
          <cell r="G103" t="b">
            <v>1</v>
          </cell>
          <cell r="H103">
            <v>35.549999999999997</v>
          </cell>
          <cell r="I103" t="str">
            <v>None</v>
          </cell>
          <cell r="J103">
            <v>958.6</v>
          </cell>
          <cell r="K103">
            <v>4.63</v>
          </cell>
          <cell r="L103" t="str">
            <v>IPCALAB</v>
          </cell>
          <cell r="M103">
            <v>3.5</v>
          </cell>
          <cell r="N103">
            <v>0.37</v>
          </cell>
        </row>
        <row r="104">
          <cell r="A104">
            <v>30.31</v>
          </cell>
          <cell r="B104">
            <v>29.57</v>
          </cell>
          <cell r="C104">
            <v>9.24</v>
          </cell>
          <cell r="D104">
            <v>75</v>
          </cell>
          <cell r="E104">
            <v>82.54</v>
          </cell>
          <cell r="F104">
            <v>28.43</v>
          </cell>
          <cell r="G104" t="b">
            <v>1</v>
          </cell>
          <cell r="H104">
            <v>28.83</v>
          </cell>
          <cell r="I104" t="str">
            <v>None</v>
          </cell>
          <cell r="J104">
            <v>705.5</v>
          </cell>
          <cell r="K104">
            <v>3.62</v>
          </cell>
          <cell r="L104" t="str">
            <v>IRCTC</v>
          </cell>
          <cell r="M104">
            <v>-0.6</v>
          </cell>
          <cell r="N104">
            <v>-0.08</v>
          </cell>
        </row>
        <row r="105">
          <cell r="A105">
            <v>19.77</v>
          </cell>
          <cell r="B105">
            <v>19.97</v>
          </cell>
          <cell r="C105">
            <v>13.59</v>
          </cell>
          <cell r="D105">
            <v>57.66</v>
          </cell>
          <cell r="E105">
            <v>58.73</v>
          </cell>
          <cell r="F105">
            <v>23.95</v>
          </cell>
          <cell r="G105" t="b">
            <v>1</v>
          </cell>
          <cell r="H105">
            <v>20.170000000000002</v>
          </cell>
          <cell r="I105">
            <v>45218</v>
          </cell>
          <cell r="J105">
            <v>449.3</v>
          </cell>
          <cell r="K105">
            <v>2.48</v>
          </cell>
          <cell r="L105" t="str">
            <v>ITC</v>
          </cell>
          <cell r="M105">
            <v>0.85</v>
          </cell>
          <cell r="N105">
            <v>0.19</v>
          </cell>
        </row>
        <row r="106">
          <cell r="A106">
            <v>30.18</v>
          </cell>
          <cell r="B106">
            <v>30.66</v>
          </cell>
          <cell r="C106">
            <v>6.38</v>
          </cell>
          <cell r="D106">
            <v>26.61</v>
          </cell>
          <cell r="E106">
            <v>46.03</v>
          </cell>
          <cell r="F106">
            <v>33.700000000000003</v>
          </cell>
          <cell r="G106" t="b">
            <v>1</v>
          </cell>
          <cell r="H106">
            <v>31.14</v>
          </cell>
          <cell r="I106" t="str">
            <v>None</v>
          </cell>
          <cell r="J106">
            <v>694.55</v>
          </cell>
          <cell r="K106">
            <v>3.93</v>
          </cell>
          <cell r="L106" t="str">
            <v>JINDALSTEL</v>
          </cell>
          <cell r="M106">
            <v>11.15</v>
          </cell>
          <cell r="N106">
            <v>1.63</v>
          </cell>
        </row>
        <row r="107">
          <cell r="A107">
            <v>33.49</v>
          </cell>
          <cell r="B107">
            <v>35.950000000000003</v>
          </cell>
          <cell r="C107">
            <v>13.23</v>
          </cell>
          <cell r="D107">
            <v>73.459999999999994</v>
          </cell>
          <cell r="E107">
            <v>77.78</v>
          </cell>
          <cell r="F107">
            <v>43.56</v>
          </cell>
          <cell r="G107" t="b">
            <v>0</v>
          </cell>
          <cell r="H107">
            <v>38.42</v>
          </cell>
          <cell r="I107" t="str">
            <v>None</v>
          </cell>
          <cell r="J107">
            <v>3236.55</v>
          </cell>
          <cell r="K107">
            <v>3.84</v>
          </cell>
          <cell r="L107" t="str">
            <v>JKCEMENT</v>
          </cell>
          <cell r="M107">
            <v>-14.1</v>
          </cell>
          <cell r="N107">
            <v>-0.43</v>
          </cell>
        </row>
        <row r="108">
          <cell r="A108">
            <v>29.3</v>
          </cell>
          <cell r="B108">
            <v>29.27</v>
          </cell>
          <cell r="C108">
            <v>9.5399999999999991</v>
          </cell>
          <cell r="D108">
            <v>74.599999999999994</v>
          </cell>
          <cell r="E108">
            <v>87.3</v>
          </cell>
          <cell r="F108">
            <v>46.69</v>
          </cell>
          <cell r="G108" t="b">
            <v>1</v>
          </cell>
          <cell r="H108">
            <v>29.25</v>
          </cell>
          <cell r="I108">
            <v>45219</v>
          </cell>
          <cell r="J108">
            <v>791.3</v>
          </cell>
          <cell r="K108">
            <v>3.73</v>
          </cell>
          <cell r="L108" t="str">
            <v>JSWSTEEL</v>
          </cell>
          <cell r="M108">
            <v>13.85</v>
          </cell>
          <cell r="N108">
            <v>1.78</v>
          </cell>
        </row>
        <row r="109">
          <cell r="A109">
            <v>35.86</v>
          </cell>
          <cell r="B109">
            <v>34.46</v>
          </cell>
          <cell r="C109">
            <v>10.17</v>
          </cell>
          <cell r="D109">
            <v>77.819999999999993</v>
          </cell>
          <cell r="E109">
            <v>90.48</v>
          </cell>
          <cell r="F109">
            <v>43.43</v>
          </cell>
          <cell r="G109" t="b">
            <v>1</v>
          </cell>
          <cell r="H109">
            <v>33.049999999999997</v>
          </cell>
          <cell r="I109">
            <v>45224</v>
          </cell>
          <cell r="J109">
            <v>529.9</v>
          </cell>
          <cell r="K109">
            <v>4.42</v>
          </cell>
          <cell r="L109" t="str">
            <v>JUBLFOOD</v>
          </cell>
          <cell r="M109">
            <v>-6.95</v>
          </cell>
          <cell r="N109">
            <v>-1.29</v>
          </cell>
        </row>
        <row r="110">
          <cell r="A110">
            <v>22.08</v>
          </cell>
          <cell r="B110">
            <v>21.25</v>
          </cell>
          <cell r="C110">
            <v>10.39</v>
          </cell>
          <cell r="D110">
            <v>69.150000000000006</v>
          </cell>
          <cell r="E110">
            <v>92.06</v>
          </cell>
          <cell r="F110">
            <v>39.76</v>
          </cell>
          <cell r="G110" t="b">
            <v>1</v>
          </cell>
          <cell r="H110">
            <v>20.43</v>
          </cell>
          <cell r="I110">
            <v>45220</v>
          </cell>
          <cell r="J110">
            <v>1753.2</v>
          </cell>
          <cell r="K110">
            <v>2.67</v>
          </cell>
          <cell r="L110" t="str">
            <v>KOTAKBANK</v>
          </cell>
          <cell r="M110">
            <v>-9.1999999999999993</v>
          </cell>
          <cell r="N110">
            <v>-0.52</v>
          </cell>
        </row>
        <row r="111">
          <cell r="A111">
            <v>46.39</v>
          </cell>
          <cell r="B111">
            <v>43.66</v>
          </cell>
          <cell r="C111">
            <v>23.86</v>
          </cell>
          <cell r="D111">
            <v>91.9</v>
          </cell>
          <cell r="E111">
            <v>93.65</v>
          </cell>
          <cell r="F111">
            <v>69.599999999999994</v>
          </cell>
          <cell r="G111" t="b">
            <v>0</v>
          </cell>
          <cell r="H111">
            <v>40.92</v>
          </cell>
          <cell r="I111">
            <v>45219</v>
          </cell>
          <cell r="J111">
            <v>134.85</v>
          </cell>
          <cell r="K111">
            <v>6.82</v>
          </cell>
          <cell r="L111" t="str">
            <v>L&amp;TFH</v>
          </cell>
          <cell r="M111">
            <v>1.2</v>
          </cell>
          <cell r="N111">
            <v>0.9</v>
          </cell>
        </row>
        <row r="112">
          <cell r="A112">
            <v>37.54</v>
          </cell>
          <cell r="B112">
            <v>36.61</v>
          </cell>
          <cell r="C112">
            <v>7.11</v>
          </cell>
          <cell r="D112">
            <v>70.56</v>
          </cell>
          <cell r="E112">
            <v>87.3</v>
          </cell>
          <cell r="F112">
            <v>52.89</v>
          </cell>
          <cell r="G112" t="b">
            <v>1</v>
          </cell>
          <cell r="H112">
            <v>35.67</v>
          </cell>
          <cell r="I112" t="str">
            <v>None</v>
          </cell>
          <cell r="J112">
            <v>2554.35</v>
          </cell>
          <cell r="K112">
            <v>4.57</v>
          </cell>
          <cell r="L112" t="str">
            <v>LALPATHLAB</v>
          </cell>
          <cell r="M112">
            <v>5.15</v>
          </cell>
          <cell r="N112">
            <v>0.2</v>
          </cell>
        </row>
        <row r="113">
          <cell r="A113">
            <v>42.84</v>
          </cell>
          <cell r="B113">
            <v>43.74</v>
          </cell>
          <cell r="C113">
            <v>26.82</v>
          </cell>
          <cell r="D113">
            <v>95.97</v>
          </cell>
          <cell r="E113">
            <v>98.41</v>
          </cell>
          <cell r="F113">
            <v>77.739999999999995</v>
          </cell>
          <cell r="G113" t="b">
            <v>0</v>
          </cell>
          <cell r="H113">
            <v>44.64</v>
          </cell>
          <cell r="I113">
            <v>45219</v>
          </cell>
          <cell r="J113">
            <v>395.05</v>
          </cell>
          <cell r="K113">
            <v>5.57</v>
          </cell>
          <cell r="L113" t="str">
            <v>LAURUSLABS</v>
          </cell>
          <cell r="M113">
            <v>-8.6999999999999993</v>
          </cell>
          <cell r="N113">
            <v>-2.15</v>
          </cell>
        </row>
        <row r="114">
          <cell r="A114">
            <v>30.42</v>
          </cell>
          <cell r="B114">
            <v>30.39</v>
          </cell>
          <cell r="C114">
            <v>6.71</v>
          </cell>
          <cell r="D114">
            <v>55.24</v>
          </cell>
          <cell r="E114">
            <v>63.49</v>
          </cell>
          <cell r="F114">
            <v>35.96</v>
          </cell>
          <cell r="G114" t="b">
            <v>1</v>
          </cell>
          <cell r="H114">
            <v>30.37</v>
          </cell>
          <cell r="I114" t="str">
            <v>None</v>
          </cell>
          <cell r="J114">
            <v>472.25</v>
          </cell>
          <cell r="K114">
            <v>0</v>
          </cell>
          <cell r="L114" t="str">
            <v>LICHSGFIN</v>
          </cell>
          <cell r="M114">
            <v>1.9</v>
          </cell>
          <cell r="N114">
            <v>0.4</v>
          </cell>
        </row>
        <row r="115">
          <cell r="A115">
            <v>22.25</v>
          </cell>
          <cell r="B115">
            <v>22.79</v>
          </cell>
          <cell r="C115">
            <v>10.1</v>
          </cell>
          <cell r="D115">
            <v>85.89</v>
          </cell>
          <cell r="E115">
            <v>92.06</v>
          </cell>
          <cell r="F115">
            <v>43.99</v>
          </cell>
          <cell r="G115" t="b">
            <v>1</v>
          </cell>
          <cell r="H115">
            <v>23.33</v>
          </cell>
          <cell r="I115" t="str">
            <v>None</v>
          </cell>
          <cell r="J115">
            <v>3110</v>
          </cell>
          <cell r="K115">
            <v>2.85</v>
          </cell>
          <cell r="L115" t="str">
            <v>LT</v>
          </cell>
          <cell r="M115">
            <v>12.4</v>
          </cell>
          <cell r="N115">
            <v>0.4</v>
          </cell>
        </row>
        <row r="116">
          <cell r="A116">
            <v>37.229999999999997</v>
          </cell>
          <cell r="B116">
            <v>37.06</v>
          </cell>
          <cell r="C116">
            <v>5.86</v>
          </cell>
          <cell r="D116">
            <v>90.19</v>
          </cell>
          <cell r="E116">
            <v>96.83</v>
          </cell>
          <cell r="F116">
            <v>56.54</v>
          </cell>
          <cell r="G116" t="b">
            <v>0</v>
          </cell>
          <cell r="H116">
            <v>36.880000000000003</v>
          </cell>
          <cell r="I116">
            <v>45217</v>
          </cell>
          <cell r="J116">
            <v>5185.1000000000004</v>
          </cell>
          <cell r="K116">
            <v>4.8</v>
          </cell>
          <cell r="L116" t="str">
            <v>LTIM</v>
          </cell>
          <cell r="M116">
            <v>85.35</v>
          </cell>
          <cell r="N116">
            <v>1.67</v>
          </cell>
        </row>
        <row r="117">
          <cell r="A117">
            <v>37.33</v>
          </cell>
          <cell r="B117">
            <v>40.130000000000003</v>
          </cell>
          <cell r="C117">
            <v>13.94</v>
          </cell>
          <cell r="D117">
            <v>96.37</v>
          </cell>
          <cell r="E117">
            <v>96.83</v>
          </cell>
          <cell r="F117">
            <v>65.819999999999993</v>
          </cell>
          <cell r="G117" t="b">
            <v>1</v>
          </cell>
          <cell r="H117">
            <v>42.93</v>
          </cell>
          <cell r="I117">
            <v>45216</v>
          </cell>
          <cell r="J117">
            <v>4703.8</v>
          </cell>
          <cell r="K117">
            <v>4.78</v>
          </cell>
          <cell r="L117" t="str">
            <v>LTTS</v>
          </cell>
          <cell r="M117">
            <v>-24.5</v>
          </cell>
          <cell r="N117">
            <v>-0.52</v>
          </cell>
        </row>
        <row r="118">
          <cell r="A118">
            <v>25.66</v>
          </cell>
          <cell r="B118">
            <v>26.51</v>
          </cell>
          <cell r="C118">
            <v>4.78</v>
          </cell>
          <cell r="D118">
            <v>39.11</v>
          </cell>
          <cell r="E118">
            <v>26.98</v>
          </cell>
          <cell r="F118">
            <v>33.56</v>
          </cell>
          <cell r="G118" t="b">
            <v>1</v>
          </cell>
          <cell r="H118">
            <v>27.36</v>
          </cell>
          <cell r="I118" t="str">
            <v>None</v>
          </cell>
          <cell r="J118">
            <v>1204</v>
          </cell>
          <cell r="K118">
            <v>3.33</v>
          </cell>
          <cell r="L118" t="str">
            <v>LUPIN</v>
          </cell>
          <cell r="M118">
            <v>12.3</v>
          </cell>
          <cell r="N118">
            <v>1.03</v>
          </cell>
        </row>
        <row r="119">
          <cell r="A119">
            <v>23.26</v>
          </cell>
          <cell r="B119">
            <v>23.13</v>
          </cell>
          <cell r="C119">
            <v>11.04</v>
          </cell>
          <cell r="D119">
            <v>53.23</v>
          </cell>
          <cell r="E119">
            <v>60.32</v>
          </cell>
          <cell r="F119">
            <v>54.34</v>
          </cell>
          <cell r="G119" t="b">
            <v>1</v>
          </cell>
          <cell r="H119">
            <v>23.01</v>
          </cell>
          <cell r="I119" t="str">
            <v>None</v>
          </cell>
          <cell r="J119">
            <v>1574.2</v>
          </cell>
          <cell r="K119">
            <v>2.9</v>
          </cell>
          <cell r="L119" t="str">
            <v>M&amp;M</v>
          </cell>
          <cell r="M119">
            <v>6.3</v>
          </cell>
          <cell r="N119">
            <v>0.4</v>
          </cell>
        </row>
        <row r="120">
          <cell r="A120">
            <v>35.71</v>
          </cell>
          <cell r="B120">
            <v>36.01</v>
          </cell>
          <cell r="C120">
            <v>9.7200000000000006</v>
          </cell>
          <cell r="D120">
            <v>78.23</v>
          </cell>
          <cell r="E120">
            <v>95.24</v>
          </cell>
          <cell r="F120">
            <v>60.98</v>
          </cell>
          <cell r="G120" t="b">
            <v>1</v>
          </cell>
          <cell r="H120">
            <v>36.32</v>
          </cell>
          <cell r="I120">
            <v>45226</v>
          </cell>
          <cell r="J120">
            <v>286.3</v>
          </cell>
          <cell r="K120">
            <v>4.51</v>
          </cell>
          <cell r="L120" t="str">
            <v>M&amp;MFIN</v>
          </cell>
          <cell r="M120">
            <v>-0.05</v>
          </cell>
          <cell r="N120">
            <v>-0.02</v>
          </cell>
        </row>
        <row r="121">
          <cell r="A121">
            <v>52.66</v>
          </cell>
          <cell r="B121">
            <v>48.74</v>
          </cell>
          <cell r="C121">
            <v>8.41</v>
          </cell>
          <cell r="D121">
            <v>94.61</v>
          </cell>
          <cell r="E121">
            <v>90.48</v>
          </cell>
          <cell r="F121">
            <v>55.57</v>
          </cell>
          <cell r="G121" t="b">
            <v>1</v>
          </cell>
          <cell r="H121">
            <v>44.82</v>
          </cell>
          <cell r="I121">
            <v>45240</v>
          </cell>
          <cell r="J121">
            <v>144</v>
          </cell>
          <cell r="K121">
            <v>0</v>
          </cell>
          <cell r="L121" t="str">
            <v>MANAPPURAM</v>
          </cell>
          <cell r="M121">
            <v>-1.55</v>
          </cell>
          <cell r="N121">
            <v>-1.06</v>
          </cell>
        </row>
        <row r="122">
          <cell r="A122">
            <v>23.61</v>
          </cell>
          <cell r="B122">
            <v>24.14</v>
          </cell>
          <cell r="C122">
            <v>12.96</v>
          </cell>
          <cell r="D122">
            <v>80.239999999999995</v>
          </cell>
          <cell r="E122">
            <v>82.54</v>
          </cell>
          <cell r="F122">
            <v>56.54</v>
          </cell>
          <cell r="G122" t="b">
            <v>1</v>
          </cell>
          <cell r="H122">
            <v>24.67</v>
          </cell>
          <cell r="I122">
            <v>45229</v>
          </cell>
          <cell r="J122">
            <v>542.95000000000005</v>
          </cell>
          <cell r="K122">
            <v>2.86</v>
          </cell>
          <cell r="L122" t="str">
            <v>MARICO</v>
          </cell>
          <cell r="M122">
            <v>0.5</v>
          </cell>
          <cell r="N122">
            <v>0.09</v>
          </cell>
        </row>
        <row r="123">
          <cell r="A123">
            <v>19.75</v>
          </cell>
          <cell r="B123">
            <v>20.53</v>
          </cell>
          <cell r="C123">
            <v>9.61</v>
          </cell>
          <cell r="D123">
            <v>41.53</v>
          </cell>
          <cell r="E123">
            <v>47.62</v>
          </cell>
          <cell r="F123">
            <v>34.57</v>
          </cell>
          <cell r="G123" t="b">
            <v>1</v>
          </cell>
          <cell r="H123">
            <v>21.31</v>
          </cell>
          <cell r="I123">
            <v>45226</v>
          </cell>
          <cell r="J123">
            <v>10735.5</v>
          </cell>
          <cell r="K123">
            <v>2.5099999999999998</v>
          </cell>
          <cell r="L123" t="str">
            <v>MARUTI</v>
          </cell>
          <cell r="M123">
            <v>6.7</v>
          </cell>
          <cell r="N123">
            <v>0.06</v>
          </cell>
        </row>
        <row r="124">
          <cell r="A124">
            <v>32.869999999999997</v>
          </cell>
          <cell r="B124">
            <v>32.89</v>
          </cell>
          <cell r="C124">
            <v>15.89</v>
          </cell>
          <cell r="D124">
            <v>93.55</v>
          </cell>
          <cell r="E124">
            <v>92.06</v>
          </cell>
          <cell r="F124">
            <v>61.06</v>
          </cell>
          <cell r="G124" t="b">
            <v>1</v>
          </cell>
          <cell r="H124">
            <v>32.92</v>
          </cell>
          <cell r="I124" t="str">
            <v>None</v>
          </cell>
          <cell r="J124">
            <v>1082.5</v>
          </cell>
          <cell r="K124">
            <v>4.25</v>
          </cell>
          <cell r="L124" t="str">
            <v>MCDOWELL-N</v>
          </cell>
          <cell r="M124">
            <v>13.15</v>
          </cell>
          <cell r="N124">
            <v>1.23</v>
          </cell>
        </row>
        <row r="125">
          <cell r="A125">
            <v>39.340000000000003</v>
          </cell>
          <cell r="B125">
            <v>41.75</v>
          </cell>
          <cell r="C125">
            <v>2.35</v>
          </cell>
          <cell r="D125">
            <v>96.77</v>
          </cell>
          <cell r="E125">
            <v>95.24</v>
          </cell>
          <cell r="F125">
            <v>86.25</v>
          </cell>
          <cell r="G125" t="b">
            <v>0</v>
          </cell>
          <cell r="H125">
            <v>44.16</v>
          </cell>
          <cell r="I125" t="str">
            <v>None</v>
          </cell>
          <cell r="J125">
            <v>2197</v>
          </cell>
          <cell r="K125">
            <v>5.13</v>
          </cell>
          <cell r="L125" t="str">
            <v>MCX</v>
          </cell>
          <cell r="M125">
            <v>93.9</v>
          </cell>
          <cell r="N125">
            <v>4.46</v>
          </cell>
        </row>
        <row r="126">
          <cell r="A126">
            <v>39.090000000000003</v>
          </cell>
          <cell r="B126">
            <v>40.54</v>
          </cell>
          <cell r="C126">
            <v>11.68</v>
          </cell>
          <cell r="D126">
            <v>74.8</v>
          </cell>
          <cell r="E126">
            <v>87.3</v>
          </cell>
          <cell r="F126">
            <v>50.3</v>
          </cell>
          <cell r="G126" t="b">
            <v>1</v>
          </cell>
          <cell r="H126">
            <v>42</v>
          </cell>
          <cell r="I126" t="str">
            <v>None</v>
          </cell>
          <cell r="J126">
            <v>1534.4</v>
          </cell>
          <cell r="K126">
            <v>5.05</v>
          </cell>
          <cell r="L126" t="str">
            <v>METROPOLIS</v>
          </cell>
          <cell r="M126">
            <v>-17.55</v>
          </cell>
          <cell r="N126">
            <v>-1.1299999999999999</v>
          </cell>
        </row>
        <row r="127">
          <cell r="A127">
            <v>35.86</v>
          </cell>
          <cell r="B127">
            <v>39.99</v>
          </cell>
          <cell r="C127">
            <v>16.66</v>
          </cell>
          <cell r="D127">
            <v>83.4</v>
          </cell>
          <cell r="E127">
            <v>82.54</v>
          </cell>
          <cell r="F127">
            <v>60.5</v>
          </cell>
          <cell r="G127" t="b">
            <v>1</v>
          </cell>
          <cell r="H127">
            <v>44.12</v>
          </cell>
          <cell r="I127">
            <v>45230</v>
          </cell>
          <cell r="J127">
            <v>920.7</v>
          </cell>
          <cell r="K127">
            <v>4.74</v>
          </cell>
          <cell r="L127" t="str">
            <v>MFSL</v>
          </cell>
          <cell r="M127">
            <v>4.25</v>
          </cell>
          <cell r="N127">
            <v>0.46</v>
          </cell>
        </row>
        <row r="128">
          <cell r="A128">
            <v>31.19</v>
          </cell>
          <cell r="B128">
            <v>31.68</v>
          </cell>
          <cell r="C128">
            <v>8.23</v>
          </cell>
          <cell r="D128">
            <v>74.19</v>
          </cell>
          <cell r="E128">
            <v>77.78</v>
          </cell>
          <cell r="F128">
            <v>53.79</v>
          </cell>
          <cell r="G128" t="b">
            <v>1</v>
          </cell>
          <cell r="H128">
            <v>32.17</v>
          </cell>
          <cell r="I128" t="str">
            <v>None</v>
          </cell>
          <cell r="J128">
            <v>1137.75</v>
          </cell>
          <cell r="K128">
            <v>4.05</v>
          </cell>
          <cell r="L128" t="str">
            <v>MGL</v>
          </cell>
          <cell r="M128">
            <v>6.95</v>
          </cell>
          <cell r="N128">
            <v>0.61</v>
          </cell>
        </row>
        <row r="129">
          <cell r="A129">
            <v>32.15</v>
          </cell>
          <cell r="B129">
            <v>31.52</v>
          </cell>
          <cell r="C129">
            <v>5.35</v>
          </cell>
          <cell r="D129">
            <v>14.52</v>
          </cell>
          <cell r="E129">
            <v>11.11</v>
          </cell>
          <cell r="F129">
            <v>18.55</v>
          </cell>
          <cell r="G129" t="b">
            <v>0</v>
          </cell>
          <cell r="H129">
            <v>30.9</v>
          </cell>
          <cell r="I129">
            <v>45239</v>
          </cell>
          <cell r="J129">
            <v>97.5</v>
          </cell>
          <cell r="K129">
            <v>4.1500000000000004</v>
          </cell>
          <cell r="L129" t="str">
            <v>MOTHERSON</v>
          </cell>
          <cell r="M129">
            <v>2.8</v>
          </cell>
          <cell r="N129">
            <v>2.96</v>
          </cell>
        </row>
        <row r="130">
          <cell r="A130">
            <v>44.88</v>
          </cell>
          <cell r="B130">
            <v>43.93</v>
          </cell>
          <cell r="C130">
            <v>10.16</v>
          </cell>
          <cell r="D130">
            <v>98.79</v>
          </cell>
          <cell r="E130">
            <v>100</v>
          </cell>
          <cell r="F130">
            <v>88.11</v>
          </cell>
          <cell r="G130" t="b">
            <v>1</v>
          </cell>
          <cell r="H130">
            <v>42.97</v>
          </cell>
          <cell r="I130">
            <v>45218</v>
          </cell>
          <cell r="J130">
            <v>2349.9499999999998</v>
          </cell>
          <cell r="K130">
            <v>0</v>
          </cell>
          <cell r="L130" t="str">
            <v>MPHASIS</v>
          </cell>
          <cell r="M130">
            <v>-25.7</v>
          </cell>
          <cell r="N130">
            <v>-1.08</v>
          </cell>
        </row>
        <row r="131">
          <cell r="A131">
            <v>19.12</v>
          </cell>
          <cell r="B131">
            <v>19.649999999999999</v>
          </cell>
          <cell r="C131">
            <v>6.33</v>
          </cell>
          <cell r="D131">
            <v>6.45</v>
          </cell>
          <cell r="E131">
            <v>25.4</v>
          </cell>
          <cell r="F131">
            <v>7.86</v>
          </cell>
          <cell r="G131" t="b">
            <v>0</v>
          </cell>
          <cell r="H131">
            <v>20.190000000000001</v>
          </cell>
          <cell r="I131" t="str">
            <v>None</v>
          </cell>
          <cell r="J131">
            <v>109504.25</v>
          </cell>
          <cell r="K131">
            <v>2.27</v>
          </cell>
          <cell r="L131" t="str">
            <v>MRF</v>
          </cell>
          <cell r="M131">
            <v>175.25</v>
          </cell>
          <cell r="N131">
            <v>0.16</v>
          </cell>
        </row>
        <row r="132">
          <cell r="A132">
            <v>27.51</v>
          </cell>
          <cell r="B132">
            <v>28.49</v>
          </cell>
          <cell r="C132">
            <v>10.64</v>
          </cell>
          <cell r="D132">
            <v>35.08</v>
          </cell>
          <cell r="E132">
            <v>66.67</v>
          </cell>
          <cell r="F132">
            <v>28.48</v>
          </cell>
          <cell r="G132" t="b">
            <v>1</v>
          </cell>
          <cell r="H132">
            <v>29.47</v>
          </cell>
          <cell r="I132" t="str">
            <v>None</v>
          </cell>
          <cell r="J132">
            <v>1245.1500000000001</v>
          </cell>
          <cell r="K132">
            <v>3.56</v>
          </cell>
          <cell r="L132" t="str">
            <v>MUTHOOTFIN</v>
          </cell>
          <cell r="M132">
            <v>10.5</v>
          </cell>
          <cell r="N132">
            <v>0.85</v>
          </cell>
        </row>
        <row r="133">
          <cell r="A133">
            <v>39</v>
          </cell>
          <cell r="B133">
            <v>38.5</v>
          </cell>
          <cell r="C133">
            <v>8.33</v>
          </cell>
          <cell r="D133">
            <v>84.27</v>
          </cell>
          <cell r="E133">
            <v>85.71</v>
          </cell>
          <cell r="F133">
            <v>68.709999999999994</v>
          </cell>
          <cell r="G133" t="b">
            <v>0</v>
          </cell>
          <cell r="H133">
            <v>37.99</v>
          </cell>
          <cell r="I133" t="str">
            <v>None</v>
          </cell>
          <cell r="J133">
            <v>100.8</v>
          </cell>
          <cell r="K133">
            <v>5.0599999999999996</v>
          </cell>
          <cell r="L133" t="str">
            <v>NATIONALUM</v>
          </cell>
          <cell r="M133">
            <v>1.55</v>
          </cell>
          <cell r="N133">
            <v>1.56</v>
          </cell>
        </row>
        <row r="134">
          <cell r="A134">
            <v>37.15</v>
          </cell>
          <cell r="B134">
            <v>35.340000000000003</v>
          </cell>
          <cell r="C134">
            <v>7.03</v>
          </cell>
          <cell r="D134">
            <v>55.24</v>
          </cell>
          <cell r="E134">
            <v>79.37</v>
          </cell>
          <cell r="F134">
            <v>44.27</v>
          </cell>
          <cell r="G134" t="b">
            <v>1</v>
          </cell>
          <cell r="H134">
            <v>33.520000000000003</v>
          </cell>
          <cell r="I134" t="str">
            <v>None</v>
          </cell>
          <cell r="J134">
            <v>4123.1000000000004</v>
          </cell>
          <cell r="K134">
            <v>4.43</v>
          </cell>
          <cell r="L134" t="str">
            <v>NAUKRI</v>
          </cell>
          <cell r="M134">
            <v>-15.95</v>
          </cell>
          <cell r="N134">
            <v>-0.39</v>
          </cell>
        </row>
        <row r="135">
          <cell r="A135">
            <v>38.14</v>
          </cell>
          <cell r="B135">
            <v>38.71</v>
          </cell>
          <cell r="C135">
            <v>12.24</v>
          </cell>
          <cell r="D135">
            <v>97.18</v>
          </cell>
          <cell r="E135">
            <v>100</v>
          </cell>
          <cell r="F135">
            <v>66.42</v>
          </cell>
          <cell r="G135" t="b">
            <v>1</v>
          </cell>
          <cell r="H135">
            <v>39.29</v>
          </cell>
          <cell r="I135">
            <v>45230</v>
          </cell>
          <cell r="J135">
            <v>3700.25</v>
          </cell>
          <cell r="K135">
            <v>4.49</v>
          </cell>
          <cell r="L135" t="str">
            <v>NAVINFLUOR</v>
          </cell>
          <cell r="M135">
            <v>7.8</v>
          </cell>
          <cell r="N135">
            <v>0.21</v>
          </cell>
        </row>
        <row r="136">
          <cell r="A136">
            <v>27.42</v>
          </cell>
          <cell r="B136">
            <v>26.67</v>
          </cell>
          <cell r="C136">
            <v>24.74</v>
          </cell>
          <cell r="D136">
            <v>98.39</v>
          </cell>
          <cell r="E136">
            <v>100</v>
          </cell>
          <cell r="F136">
            <v>85.22</v>
          </cell>
          <cell r="G136" t="b">
            <v>1</v>
          </cell>
          <cell r="H136">
            <v>25.93</v>
          </cell>
          <cell r="I136">
            <v>45218</v>
          </cell>
          <cell r="J136">
            <v>23132.25</v>
          </cell>
          <cell r="K136">
            <v>3.4</v>
          </cell>
          <cell r="L136" t="str">
            <v>NESTLEIND</v>
          </cell>
          <cell r="M136">
            <v>-436.9</v>
          </cell>
          <cell r="N136">
            <v>-1.85</v>
          </cell>
        </row>
        <row r="137">
          <cell r="A137">
            <v>37.82</v>
          </cell>
          <cell r="B137">
            <v>38.67</v>
          </cell>
          <cell r="C137">
            <v>7.42</v>
          </cell>
          <cell r="D137">
            <v>95.56</v>
          </cell>
          <cell r="E137">
            <v>88.89</v>
          </cell>
          <cell r="F137">
            <v>85.9</v>
          </cell>
          <cell r="G137" t="b">
            <v>1</v>
          </cell>
          <cell r="H137">
            <v>39.520000000000003</v>
          </cell>
          <cell r="I137" t="str">
            <v>None</v>
          </cell>
          <cell r="J137">
            <v>165.35</v>
          </cell>
          <cell r="K137">
            <v>4.8099999999999996</v>
          </cell>
          <cell r="L137" t="str">
            <v>NMDC</v>
          </cell>
          <cell r="M137">
            <v>5.2</v>
          </cell>
          <cell r="N137">
            <v>3.25</v>
          </cell>
        </row>
        <row r="138">
          <cell r="A138">
            <v>18.96</v>
          </cell>
          <cell r="B138">
            <v>19.48</v>
          </cell>
          <cell r="C138">
            <v>2.5299999999999998</v>
          </cell>
          <cell r="D138">
            <v>38.31</v>
          </cell>
          <cell r="E138">
            <v>33.33</v>
          </cell>
          <cell r="F138">
            <v>43.8</v>
          </cell>
          <cell r="G138" t="b">
            <v>1</v>
          </cell>
          <cell r="H138">
            <v>20.010000000000002</v>
          </cell>
          <cell r="I138" t="str">
            <v>None</v>
          </cell>
          <cell r="J138">
            <v>243.7</v>
          </cell>
          <cell r="K138">
            <v>2.2400000000000002</v>
          </cell>
          <cell r="L138" t="str">
            <v>NTPC</v>
          </cell>
          <cell r="M138">
            <v>1.5</v>
          </cell>
          <cell r="N138">
            <v>0.62</v>
          </cell>
        </row>
        <row r="139">
          <cell r="A139">
            <v>31.94</v>
          </cell>
          <cell r="B139">
            <v>30.77</v>
          </cell>
          <cell r="C139">
            <v>-1.98</v>
          </cell>
          <cell r="D139">
            <v>36.18</v>
          </cell>
          <cell r="E139">
            <v>27.78</v>
          </cell>
          <cell r="F139">
            <v>33.35</v>
          </cell>
          <cell r="G139" t="b">
            <v>0</v>
          </cell>
          <cell r="H139">
            <v>29.59</v>
          </cell>
          <cell r="I139" t="str">
            <v>None</v>
          </cell>
          <cell r="J139">
            <v>1134.45</v>
          </cell>
          <cell r="K139">
            <v>3.83</v>
          </cell>
          <cell r="L139" t="str">
            <v>OBEROIRLTY</v>
          </cell>
          <cell r="M139">
            <v>3</v>
          </cell>
          <cell r="N139">
            <v>0.27</v>
          </cell>
        </row>
        <row r="140">
          <cell r="A140">
            <v>35.770000000000003</v>
          </cell>
          <cell r="B140">
            <v>36.07</v>
          </cell>
          <cell r="C140">
            <v>14.44</v>
          </cell>
          <cell r="D140">
            <v>99.59</v>
          </cell>
          <cell r="E140">
            <v>100</v>
          </cell>
          <cell r="F140">
            <v>96.4</v>
          </cell>
          <cell r="G140" t="b">
            <v>1</v>
          </cell>
          <cell r="H140">
            <v>36.36</v>
          </cell>
          <cell r="I140">
            <v>45217</v>
          </cell>
          <cell r="J140">
            <v>4119.5</v>
          </cell>
          <cell r="K140">
            <v>4.8600000000000003</v>
          </cell>
          <cell r="L140" t="str">
            <v>OFSS</v>
          </cell>
          <cell r="M140">
            <v>17.45</v>
          </cell>
          <cell r="N140">
            <v>0.43</v>
          </cell>
        </row>
        <row r="141">
          <cell r="A141">
            <v>15.32</v>
          </cell>
          <cell r="B141">
            <v>14.8</v>
          </cell>
          <cell r="C141">
            <v>-3.52</v>
          </cell>
          <cell r="D141">
            <v>3.23</v>
          </cell>
          <cell r="E141">
            <v>7.94</v>
          </cell>
          <cell r="F141">
            <v>10.09</v>
          </cell>
          <cell r="G141" t="b">
            <v>1</v>
          </cell>
          <cell r="H141">
            <v>14.29</v>
          </cell>
          <cell r="I141" t="str">
            <v>None</v>
          </cell>
          <cell r="J141">
            <v>186.9</v>
          </cell>
          <cell r="K141">
            <v>1.85</v>
          </cell>
          <cell r="L141" t="str">
            <v>ONGC</v>
          </cell>
          <cell r="M141">
            <v>1.75</v>
          </cell>
          <cell r="N141">
            <v>0.95</v>
          </cell>
        </row>
        <row r="142">
          <cell r="A142">
            <v>29.17</v>
          </cell>
          <cell r="B142">
            <v>29.55</v>
          </cell>
          <cell r="C142">
            <v>14.31</v>
          </cell>
          <cell r="D142">
            <v>82.52</v>
          </cell>
          <cell r="E142">
            <v>87.3</v>
          </cell>
          <cell r="F142">
            <v>49.79</v>
          </cell>
          <cell r="G142" t="b">
            <v>0</v>
          </cell>
          <cell r="H142">
            <v>29.93</v>
          </cell>
          <cell r="I142" t="str">
            <v>None</v>
          </cell>
          <cell r="J142">
            <v>39083.800000000003</v>
          </cell>
          <cell r="K142">
            <v>3.72</v>
          </cell>
          <cell r="L142" t="str">
            <v>PAGEIND</v>
          </cell>
          <cell r="M142">
            <v>-247.25</v>
          </cell>
          <cell r="N142">
            <v>-0.63</v>
          </cell>
        </row>
        <row r="143">
          <cell r="A143">
            <v>33.56</v>
          </cell>
          <cell r="B143">
            <v>31.85</v>
          </cell>
          <cell r="C143">
            <v>8.6300000000000008</v>
          </cell>
          <cell r="D143">
            <v>14.92</v>
          </cell>
          <cell r="E143">
            <v>22.22</v>
          </cell>
          <cell r="F143">
            <v>19.29</v>
          </cell>
          <cell r="G143" t="b">
            <v>1</v>
          </cell>
          <cell r="H143">
            <v>30.13</v>
          </cell>
          <cell r="I143" t="str">
            <v>None</v>
          </cell>
          <cell r="J143">
            <v>1057.75</v>
          </cell>
          <cell r="K143">
            <v>3.97</v>
          </cell>
          <cell r="L143" t="str">
            <v>PEL</v>
          </cell>
          <cell r="M143">
            <v>0.6</v>
          </cell>
          <cell r="N143">
            <v>0.06</v>
          </cell>
        </row>
        <row r="144">
          <cell r="A144">
            <v>38.99</v>
          </cell>
          <cell r="B144">
            <v>39.9</v>
          </cell>
          <cell r="C144">
            <v>8.4499999999999993</v>
          </cell>
          <cell r="D144">
            <v>91.53</v>
          </cell>
          <cell r="E144">
            <v>93.65</v>
          </cell>
          <cell r="F144">
            <v>65.95</v>
          </cell>
          <cell r="G144" t="b">
            <v>0</v>
          </cell>
          <cell r="H144">
            <v>40.82</v>
          </cell>
          <cell r="I144">
            <v>45217</v>
          </cell>
          <cell r="J144">
            <v>5784.95</v>
          </cell>
          <cell r="K144">
            <v>5.07</v>
          </cell>
          <cell r="L144" t="str">
            <v>PERSISTENT</v>
          </cell>
          <cell r="M144">
            <v>6.95</v>
          </cell>
          <cell r="N144">
            <v>0.12</v>
          </cell>
        </row>
        <row r="145">
          <cell r="A145">
            <v>30.32</v>
          </cell>
          <cell r="B145">
            <v>28.2</v>
          </cell>
          <cell r="C145">
            <v>10.37</v>
          </cell>
          <cell r="D145">
            <v>94.76</v>
          </cell>
          <cell r="E145">
            <v>84.13</v>
          </cell>
          <cell r="F145">
            <v>83.85</v>
          </cell>
          <cell r="G145" t="b">
            <v>0</v>
          </cell>
          <cell r="H145">
            <v>26.09</v>
          </cell>
          <cell r="I145" t="str">
            <v>None</v>
          </cell>
          <cell r="J145">
            <v>231</v>
          </cell>
          <cell r="K145">
            <v>3.51</v>
          </cell>
          <cell r="L145" t="str">
            <v>PETRONET</v>
          </cell>
          <cell r="M145">
            <v>-0.5</v>
          </cell>
          <cell r="N145">
            <v>-0.22</v>
          </cell>
        </row>
        <row r="146">
          <cell r="A146">
            <v>41.18</v>
          </cell>
          <cell r="B146">
            <v>40.53</v>
          </cell>
          <cell r="C146">
            <v>8.3699999999999992</v>
          </cell>
          <cell r="D146">
            <v>96.37</v>
          </cell>
          <cell r="E146">
            <v>85.71</v>
          </cell>
          <cell r="F146">
            <v>77.739999999999995</v>
          </cell>
          <cell r="G146" t="b">
            <v>1</v>
          </cell>
          <cell r="H146">
            <v>39.869999999999997</v>
          </cell>
          <cell r="I146" t="str">
            <v>None</v>
          </cell>
          <cell r="J146">
            <v>252.8</v>
          </cell>
          <cell r="K146">
            <v>5.24</v>
          </cell>
          <cell r="L146" t="str">
            <v>PFC</v>
          </cell>
          <cell r="M146">
            <v>2.15</v>
          </cell>
          <cell r="N146">
            <v>0.86</v>
          </cell>
        </row>
        <row r="147">
          <cell r="A147">
            <v>22.36</v>
          </cell>
          <cell r="B147">
            <v>21.19</v>
          </cell>
          <cell r="C147">
            <v>12.95</v>
          </cell>
          <cell r="D147">
            <v>38.71</v>
          </cell>
          <cell r="E147">
            <v>58.73</v>
          </cell>
          <cell r="F147">
            <v>30.21</v>
          </cell>
          <cell r="G147" t="b">
            <v>1</v>
          </cell>
          <cell r="H147">
            <v>20.010000000000002</v>
          </cell>
          <cell r="I147">
            <v>45238</v>
          </cell>
          <cell r="J147">
            <v>2433.1</v>
          </cell>
          <cell r="K147">
            <v>2.7</v>
          </cell>
          <cell r="L147" t="str">
            <v>PIDILITIND</v>
          </cell>
          <cell r="M147">
            <v>-34.25</v>
          </cell>
          <cell r="N147">
            <v>-1.39</v>
          </cell>
        </row>
        <row r="148">
          <cell r="A148">
            <v>28.16</v>
          </cell>
          <cell r="B148">
            <v>30.56</v>
          </cell>
          <cell r="C148">
            <v>11.7</v>
          </cell>
          <cell r="D148">
            <v>45.16</v>
          </cell>
          <cell r="E148">
            <v>49.21</v>
          </cell>
          <cell r="F148">
            <v>22.17</v>
          </cell>
          <cell r="G148" t="b">
            <v>0</v>
          </cell>
          <cell r="H148">
            <v>32.96</v>
          </cell>
          <cell r="I148" t="str">
            <v>None</v>
          </cell>
          <cell r="J148">
            <v>3511.85</v>
          </cell>
          <cell r="K148">
            <v>3.64</v>
          </cell>
          <cell r="L148" t="str">
            <v>PIIND</v>
          </cell>
          <cell r="M148">
            <v>18.8</v>
          </cell>
          <cell r="N148">
            <v>0.54</v>
          </cell>
        </row>
        <row r="149">
          <cell r="A149">
            <v>54.9</v>
          </cell>
          <cell r="B149">
            <v>45.45</v>
          </cell>
          <cell r="C149">
            <v>8.19</v>
          </cell>
          <cell r="D149">
            <v>68.95</v>
          </cell>
          <cell r="E149">
            <v>80.95</v>
          </cell>
          <cell r="F149">
            <v>48.85</v>
          </cell>
          <cell r="G149" t="b">
            <v>1</v>
          </cell>
          <cell r="H149">
            <v>36</v>
          </cell>
          <cell r="I149" t="str">
            <v>None</v>
          </cell>
          <cell r="J149">
            <v>75</v>
          </cell>
          <cell r="K149">
            <v>0</v>
          </cell>
          <cell r="L149" t="str">
            <v>PNB</v>
          </cell>
          <cell r="M149">
            <v>-0.3</v>
          </cell>
          <cell r="N149">
            <v>-0.4</v>
          </cell>
        </row>
        <row r="150">
          <cell r="A150">
            <v>37.549999999999997</v>
          </cell>
          <cell r="B150">
            <v>38.29</v>
          </cell>
          <cell r="C150">
            <v>16.739999999999998</v>
          </cell>
          <cell r="D150">
            <v>97.18</v>
          </cell>
          <cell r="E150">
            <v>93.65</v>
          </cell>
          <cell r="F150">
            <v>53.12</v>
          </cell>
          <cell r="G150" t="b">
            <v>1</v>
          </cell>
          <cell r="H150">
            <v>39.020000000000003</v>
          </cell>
          <cell r="I150">
            <v>45217</v>
          </cell>
          <cell r="J150">
            <v>5442.95</v>
          </cell>
          <cell r="K150">
            <v>4.9400000000000004</v>
          </cell>
          <cell r="L150" t="str">
            <v>POLYCAB</v>
          </cell>
          <cell r="M150">
            <v>108.85</v>
          </cell>
          <cell r="N150">
            <v>2.04</v>
          </cell>
        </row>
        <row r="151">
          <cell r="A151">
            <v>22.58</v>
          </cell>
          <cell r="B151">
            <v>23.19</v>
          </cell>
          <cell r="C151">
            <v>3.39</v>
          </cell>
          <cell r="D151">
            <v>55.04</v>
          </cell>
          <cell r="E151">
            <v>36.51</v>
          </cell>
          <cell r="F151">
            <v>42.25</v>
          </cell>
          <cell r="G151" t="b">
            <v>1</v>
          </cell>
          <cell r="H151">
            <v>23.8</v>
          </cell>
          <cell r="I151" t="str">
            <v>None</v>
          </cell>
          <cell r="J151">
            <v>203.45</v>
          </cell>
          <cell r="K151">
            <v>2.95</v>
          </cell>
          <cell r="L151" t="str">
            <v>POWERGRID</v>
          </cell>
          <cell r="M151">
            <v>1.55</v>
          </cell>
          <cell r="N151">
            <v>0.77</v>
          </cell>
        </row>
        <row r="152">
          <cell r="A152">
            <v>39.049999999999997</v>
          </cell>
          <cell r="B152">
            <v>37.76</v>
          </cell>
          <cell r="C152">
            <v>24.91</v>
          </cell>
          <cell r="D152">
            <v>95.37</v>
          </cell>
          <cell r="E152">
            <v>98.41</v>
          </cell>
          <cell r="F152">
            <v>72.56</v>
          </cell>
          <cell r="G152" t="b">
            <v>0</v>
          </cell>
          <cell r="H152">
            <v>36.479999999999997</v>
          </cell>
          <cell r="I152">
            <v>45218</v>
          </cell>
          <cell r="J152">
            <v>1748.5</v>
          </cell>
          <cell r="K152">
            <v>4.62</v>
          </cell>
          <cell r="L152" t="str">
            <v>PVRINOX</v>
          </cell>
          <cell r="M152">
            <v>-10.8</v>
          </cell>
          <cell r="N152">
            <v>-0.61</v>
          </cell>
        </row>
        <row r="153">
          <cell r="A153">
            <v>30.76</v>
          </cell>
          <cell r="B153">
            <v>31.42</v>
          </cell>
          <cell r="C153">
            <v>5.76</v>
          </cell>
          <cell r="D153">
            <v>49.19</v>
          </cell>
          <cell r="E153">
            <v>53.97</v>
          </cell>
          <cell r="F153">
            <v>17.350000000000001</v>
          </cell>
          <cell r="G153" t="b">
            <v>0</v>
          </cell>
          <cell r="H153">
            <v>32.08</v>
          </cell>
          <cell r="I153" t="str">
            <v>None</v>
          </cell>
          <cell r="J153">
            <v>1002</v>
          </cell>
          <cell r="K153">
            <v>4.0999999999999996</v>
          </cell>
          <cell r="L153" t="str">
            <v>RAMCOCEM</v>
          </cell>
          <cell r="M153">
            <v>4.8499999999999996</v>
          </cell>
          <cell r="N153">
            <v>0.49</v>
          </cell>
        </row>
        <row r="154">
          <cell r="A154">
            <v>48.33</v>
          </cell>
          <cell r="B154">
            <v>47.52</v>
          </cell>
          <cell r="C154">
            <v>13.01</v>
          </cell>
          <cell r="D154">
            <v>87.1</v>
          </cell>
          <cell r="E154">
            <v>87.3</v>
          </cell>
          <cell r="F154">
            <v>47.02</v>
          </cell>
          <cell r="G154" t="b">
            <v>1</v>
          </cell>
          <cell r="H154">
            <v>46.71</v>
          </cell>
          <cell r="I154">
            <v>45220</v>
          </cell>
          <cell r="J154">
            <v>244</v>
          </cell>
          <cell r="K154">
            <v>6.09</v>
          </cell>
          <cell r="L154" t="str">
            <v>RBLBANK</v>
          </cell>
          <cell r="M154">
            <v>-2.6</v>
          </cell>
          <cell r="N154">
            <v>-1.05</v>
          </cell>
        </row>
        <row r="155">
          <cell r="A155">
            <v>41.05</v>
          </cell>
          <cell r="B155">
            <v>41.62</v>
          </cell>
          <cell r="C155">
            <v>8.98</v>
          </cell>
          <cell r="D155">
            <v>96.77</v>
          </cell>
          <cell r="E155">
            <v>87.3</v>
          </cell>
          <cell r="F155">
            <v>77.41</v>
          </cell>
          <cell r="G155" t="b">
            <v>1</v>
          </cell>
          <cell r="H155">
            <v>42.19</v>
          </cell>
          <cell r="I155" t="str">
            <v>None</v>
          </cell>
          <cell r="J155">
            <v>295</v>
          </cell>
          <cell r="K155">
            <v>5.29</v>
          </cell>
          <cell r="L155" t="str">
            <v>RECLTD</v>
          </cell>
          <cell r="M155">
            <v>1.65</v>
          </cell>
          <cell r="N155">
            <v>0.56000000000000005</v>
          </cell>
        </row>
        <row r="156">
          <cell r="A156">
            <v>21.22</v>
          </cell>
          <cell r="B156">
            <v>20.329999999999998</v>
          </cell>
          <cell r="C156">
            <v>9.9499999999999993</v>
          </cell>
          <cell r="D156">
            <v>46.57</v>
          </cell>
          <cell r="E156">
            <v>65.87</v>
          </cell>
          <cell r="F156">
            <v>64.02</v>
          </cell>
          <cell r="G156" t="b">
            <v>1</v>
          </cell>
          <cell r="H156">
            <v>19.440000000000001</v>
          </cell>
          <cell r="I156" t="str">
            <v>None</v>
          </cell>
          <cell r="J156">
            <v>2349.3000000000002</v>
          </cell>
          <cell r="K156">
            <v>2.5099999999999998</v>
          </cell>
          <cell r="L156" t="str">
            <v>RELIANCE</v>
          </cell>
          <cell r="M156">
            <v>-2.6</v>
          </cell>
          <cell r="N156">
            <v>-0.11</v>
          </cell>
        </row>
        <row r="157">
          <cell r="A157">
            <v>36.89</v>
          </cell>
          <cell r="B157">
            <v>35.29</v>
          </cell>
          <cell r="C157">
            <v>12.1</v>
          </cell>
          <cell r="D157">
            <v>74.599999999999994</v>
          </cell>
          <cell r="E157">
            <v>90.48</v>
          </cell>
          <cell r="F157">
            <v>46.62</v>
          </cell>
          <cell r="G157" t="b">
            <v>1</v>
          </cell>
          <cell r="H157">
            <v>33.69</v>
          </cell>
          <cell r="I157" t="str">
            <v>None</v>
          </cell>
          <cell r="J157">
            <v>89.65</v>
          </cell>
          <cell r="K157">
            <v>4.18</v>
          </cell>
          <cell r="L157" t="str">
            <v>SAIL</v>
          </cell>
          <cell r="M157">
            <v>0.7</v>
          </cell>
          <cell r="N157">
            <v>0.79</v>
          </cell>
        </row>
        <row r="158">
          <cell r="A158">
            <v>27.15</v>
          </cell>
          <cell r="B158">
            <v>27.03</v>
          </cell>
          <cell r="C158">
            <v>7.13</v>
          </cell>
          <cell r="D158">
            <v>68.55</v>
          </cell>
          <cell r="E158">
            <v>67.459999999999994</v>
          </cell>
          <cell r="F158">
            <v>37.409999999999997</v>
          </cell>
          <cell r="G158" t="b">
            <v>0</v>
          </cell>
          <cell r="H158">
            <v>26.91</v>
          </cell>
          <cell r="I158" t="str">
            <v>None</v>
          </cell>
          <cell r="J158">
            <v>799.9</v>
          </cell>
          <cell r="K158">
            <v>3.34</v>
          </cell>
          <cell r="L158" t="str">
            <v>SBICARD</v>
          </cell>
          <cell r="M158">
            <v>7.4</v>
          </cell>
          <cell r="N158">
            <v>0.93</v>
          </cell>
        </row>
        <row r="159">
          <cell r="A159">
            <v>21.77</v>
          </cell>
          <cell r="B159">
            <v>23.19</v>
          </cell>
          <cell r="C159">
            <v>9.75</v>
          </cell>
          <cell r="D159">
            <v>59.88</v>
          </cell>
          <cell r="E159">
            <v>84.13</v>
          </cell>
          <cell r="F159">
            <v>43.46</v>
          </cell>
          <cell r="G159" t="b">
            <v>1</v>
          </cell>
          <cell r="H159">
            <v>24.61</v>
          </cell>
          <cell r="I159" t="str">
            <v>None</v>
          </cell>
          <cell r="J159">
            <v>1327</v>
          </cell>
          <cell r="K159">
            <v>2.84</v>
          </cell>
          <cell r="L159" t="str">
            <v>SBILIFE</v>
          </cell>
          <cell r="M159">
            <v>10</v>
          </cell>
          <cell r="N159">
            <v>0.76</v>
          </cell>
        </row>
        <row r="160">
          <cell r="A160">
            <v>24.41</v>
          </cell>
          <cell r="B160">
            <v>23.82</v>
          </cell>
          <cell r="C160">
            <v>9.17</v>
          </cell>
          <cell r="D160">
            <v>62.5</v>
          </cell>
          <cell r="E160">
            <v>73.02</v>
          </cell>
          <cell r="F160">
            <v>20.239999999999998</v>
          </cell>
          <cell r="G160" t="b">
            <v>1</v>
          </cell>
          <cell r="H160">
            <v>23.23</v>
          </cell>
          <cell r="I160" t="str">
            <v>None</v>
          </cell>
          <cell r="J160">
            <v>576.9</v>
          </cell>
          <cell r="K160">
            <v>2.81</v>
          </cell>
          <cell r="L160" t="str">
            <v>SBIN</v>
          </cell>
          <cell r="M160">
            <v>0.15</v>
          </cell>
          <cell r="N160">
            <v>0.03</v>
          </cell>
        </row>
        <row r="161">
          <cell r="A161">
            <v>26.72</v>
          </cell>
          <cell r="B161">
            <v>26.59</v>
          </cell>
          <cell r="C161">
            <v>7.05</v>
          </cell>
          <cell r="D161">
            <v>33.81</v>
          </cell>
          <cell r="E161">
            <v>69.05</v>
          </cell>
          <cell r="F161">
            <v>21.08</v>
          </cell>
          <cell r="G161" t="b">
            <v>0</v>
          </cell>
          <cell r="H161">
            <v>26.47</v>
          </cell>
          <cell r="I161">
            <v>45237</v>
          </cell>
          <cell r="J161">
            <v>26716.35</v>
          </cell>
          <cell r="K161">
            <v>3.37</v>
          </cell>
          <cell r="L161" t="str">
            <v>SHREECEM</v>
          </cell>
          <cell r="M161">
            <v>-136.15</v>
          </cell>
          <cell r="N161">
            <v>-0.51</v>
          </cell>
        </row>
        <row r="162">
          <cell r="A162">
            <v>29.61</v>
          </cell>
          <cell r="B162">
            <v>27.49</v>
          </cell>
          <cell r="C162">
            <v>8.4</v>
          </cell>
          <cell r="D162">
            <v>55.26</v>
          </cell>
          <cell r="E162">
            <v>57.14</v>
          </cell>
          <cell r="F162">
            <v>35.880000000000003</v>
          </cell>
          <cell r="G162" t="b">
            <v>0</v>
          </cell>
          <cell r="H162">
            <v>25.36</v>
          </cell>
          <cell r="I162" t="str">
            <v>None</v>
          </cell>
          <cell r="J162">
            <v>3609</v>
          </cell>
          <cell r="K162">
            <v>3.39</v>
          </cell>
          <cell r="L162" t="str">
            <v>SIEMENS</v>
          </cell>
          <cell r="M162">
            <v>14.05</v>
          </cell>
          <cell r="N162">
            <v>0.39</v>
          </cell>
        </row>
        <row r="163">
          <cell r="A163">
            <v>29.08</v>
          </cell>
          <cell r="B163">
            <v>28.24</v>
          </cell>
          <cell r="C163">
            <v>5.73</v>
          </cell>
          <cell r="D163">
            <v>56.05</v>
          </cell>
          <cell r="E163">
            <v>82.54</v>
          </cell>
          <cell r="F163">
            <v>51.12</v>
          </cell>
          <cell r="G163" t="b">
            <v>1</v>
          </cell>
          <cell r="H163">
            <v>27.4</v>
          </cell>
          <cell r="I163" t="str">
            <v>None</v>
          </cell>
          <cell r="J163">
            <v>2256.0500000000002</v>
          </cell>
          <cell r="K163">
            <v>3.55</v>
          </cell>
          <cell r="L163" t="str">
            <v>SRF</v>
          </cell>
          <cell r="M163">
            <v>-2.2999999999999998</v>
          </cell>
          <cell r="N163">
            <v>-0.1</v>
          </cell>
        </row>
        <row r="164">
          <cell r="A164">
            <v>30.37</v>
          </cell>
          <cell r="B164">
            <v>29.71</v>
          </cell>
          <cell r="C164">
            <v>8.43</v>
          </cell>
          <cell r="D164">
            <v>60.51</v>
          </cell>
          <cell r="E164">
            <v>63.49</v>
          </cell>
          <cell r="F164">
            <v>30.53</v>
          </cell>
          <cell r="G164" t="b">
            <v>0</v>
          </cell>
          <cell r="H164">
            <v>29.04</v>
          </cell>
          <cell r="I164" t="str">
            <v>None</v>
          </cell>
          <cell r="J164">
            <v>1874.75</v>
          </cell>
          <cell r="K164">
            <v>3.79</v>
          </cell>
          <cell r="L164" t="str">
            <v>SHRIRAMFIN</v>
          </cell>
          <cell r="M164">
            <v>-9.5500000000000007</v>
          </cell>
          <cell r="N164">
            <v>-0.51</v>
          </cell>
        </row>
        <row r="165">
          <cell r="A165">
            <v>20.5</v>
          </cell>
          <cell r="B165">
            <v>20</v>
          </cell>
          <cell r="C165">
            <v>11.86</v>
          </cell>
          <cell r="D165">
            <v>56.45</v>
          </cell>
          <cell r="E165">
            <v>76.19</v>
          </cell>
          <cell r="F165">
            <v>42.04</v>
          </cell>
          <cell r="G165" t="b">
            <v>1</v>
          </cell>
          <cell r="H165">
            <v>19.510000000000002</v>
          </cell>
          <cell r="I165">
            <v>45231</v>
          </cell>
          <cell r="J165">
            <v>1135</v>
          </cell>
          <cell r="K165">
            <v>2.56</v>
          </cell>
          <cell r="L165" t="str">
            <v>SUNPHARMA</v>
          </cell>
          <cell r="M165">
            <v>-10.85</v>
          </cell>
          <cell r="N165">
            <v>-0.95</v>
          </cell>
        </row>
        <row r="166">
          <cell r="A166">
            <v>33.200000000000003</v>
          </cell>
          <cell r="B166">
            <v>32.01</v>
          </cell>
          <cell r="C166">
            <v>6.45</v>
          </cell>
          <cell r="D166">
            <v>55.28</v>
          </cell>
          <cell r="E166">
            <v>28.57</v>
          </cell>
          <cell r="F166">
            <v>36.049999999999997</v>
          </cell>
          <cell r="G166" t="b">
            <v>0</v>
          </cell>
          <cell r="H166">
            <v>30.82</v>
          </cell>
          <cell r="I166" t="str">
            <v>None</v>
          </cell>
          <cell r="J166">
            <v>640.70000000000005</v>
          </cell>
          <cell r="K166">
            <v>4.47</v>
          </cell>
          <cell r="L166" t="str">
            <v>SUNTV</v>
          </cell>
          <cell r="M166">
            <v>6.5</v>
          </cell>
          <cell r="N166">
            <v>1.02</v>
          </cell>
        </row>
        <row r="167">
          <cell r="A167">
            <v>39.869999999999997</v>
          </cell>
          <cell r="B167">
            <v>40.69</v>
          </cell>
          <cell r="C167">
            <v>22.67</v>
          </cell>
          <cell r="D167">
            <v>100</v>
          </cell>
          <cell r="E167">
            <v>100</v>
          </cell>
          <cell r="F167">
            <v>100</v>
          </cell>
          <cell r="G167" t="b">
            <v>1</v>
          </cell>
          <cell r="H167">
            <v>41.5</v>
          </cell>
          <cell r="I167">
            <v>45216</v>
          </cell>
          <cell r="J167">
            <v>778.35</v>
          </cell>
          <cell r="K167">
            <v>5.18</v>
          </cell>
          <cell r="L167" t="str">
            <v>SYNGENE</v>
          </cell>
          <cell r="M167">
            <v>-2.2999999999999998</v>
          </cell>
          <cell r="N167">
            <v>-0.28999999999999998</v>
          </cell>
        </row>
        <row r="168">
          <cell r="A168">
            <v>28.82</v>
          </cell>
          <cell r="B168">
            <v>27.96</v>
          </cell>
          <cell r="C168">
            <v>7.83</v>
          </cell>
          <cell r="D168">
            <v>38.31</v>
          </cell>
          <cell r="E168">
            <v>44.44</v>
          </cell>
          <cell r="F168">
            <v>29.85</v>
          </cell>
          <cell r="G168" t="b">
            <v>1</v>
          </cell>
          <cell r="H168">
            <v>27.1</v>
          </cell>
          <cell r="I168" t="str">
            <v>None</v>
          </cell>
          <cell r="J168">
            <v>1042.7</v>
          </cell>
          <cell r="K168">
            <v>3.49</v>
          </cell>
          <cell r="L168" t="str">
            <v>TATACHEM</v>
          </cell>
          <cell r="M168">
            <v>8.5500000000000007</v>
          </cell>
          <cell r="N168">
            <v>0.83</v>
          </cell>
        </row>
        <row r="169">
          <cell r="A169">
            <v>34.15</v>
          </cell>
          <cell r="B169">
            <v>33.39</v>
          </cell>
          <cell r="C169">
            <v>11.75</v>
          </cell>
          <cell r="D169">
            <v>80.650000000000006</v>
          </cell>
          <cell r="E169">
            <v>87.3</v>
          </cell>
          <cell r="F169">
            <v>34.71</v>
          </cell>
          <cell r="G169" t="b">
            <v>0</v>
          </cell>
          <cell r="H169">
            <v>32.64</v>
          </cell>
          <cell r="I169">
            <v>45218</v>
          </cell>
          <cell r="J169">
            <v>1801.25</v>
          </cell>
          <cell r="K169">
            <v>4.22</v>
          </cell>
          <cell r="L169" t="str">
            <v>TATACOMM</v>
          </cell>
          <cell r="M169">
            <v>-10.1</v>
          </cell>
          <cell r="N169">
            <v>-0.56000000000000005</v>
          </cell>
        </row>
        <row r="170">
          <cell r="A170">
            <v>24.52</v>
          </cell>
          <cell r="B170">
            <v>23.42</v>
          </cell>
          <cell r="C170">
            <v>13.19</v>
          </cell>
          <cell r="D170">
            <v>77.42</v>
          </cell>
          <cell r="E170">
            <v>71.430000000000007</v>
          </cell>
          <cell r="F170">
            <v>61.63</v>
          </cell>
          <cell r="G170" t="b">
            <v>1</v>
          </cell>
          <cell r="H170">
            <v>22.33</v>
          </cell>
          <cell r="I170">
            <v>45230</v>
          </cell>
          <cell r="J170">
            <v>908.6</v>
          </cell>
          <cell r="K170">
            <v>2.85</v>
          </cell>
          <cell r="L170" t="str">
            <v>TATACONSUM</v>
          </cell>
          <cell r="M170">
            <v>-5.35</v>
          </cell>
          <cell r="N170">
            <v>-0.59</v>
          </cell>
        </row>
        <row r="171">
          <cell r="A171">
            <v>29.87</v>
          </cell>
          <cell r="B171">
            <v>29.51</v>
          </cell>
          <cell r="C171">
            <v>13.2</v>
          </cell>
          <cell r="D171">
            <v>62.1</v>
          </cell>
          <cell r="E171">
            <v>88.89</v>
          </cell>
          <cell r="F171">
            <v>39.020000000000003</v>
          </cell>
          <cell r="G171" t="b">
            <v>1</v>
          </cell>
          <cell r="H171">
            <v>29.15</v>
          </cell>
          <cell r="I171" t="str">
            <v>None</v>
          </cell>
          <cell r="J171">
            <v>667.1</v>
          </cell>
          <cell r="K171">
            <v>3.58</v>
          </cell>
          <cell r="L171" t="str">
            <v>TATAMOTORS</v>
          </cell>
          <cell r="M171">
            <v>-1.55</v>
          </cell>
          <cell r="N171">
            <v>-0.23</v>
          </cell>
        </row>
        <row r="172">
          <cell r="A172">
            <v>29.46</v>
          </cell>
          <cell r="B172">
            <v>28.04</v>
          </cell>
          <cell r="C172">
            <v>2.86</v>
          </cell>
          <cell r="D172">
            <v>52.22</v>
          </cell>
          <cell r="E172">
            <v>34.92</v>
          </cell>
          <cell r="F172">
            <v>30.85</v>
          </cell>
          <cell r="G172" t="b">
            <v>1</v>
          </cell>
          <cell r="H172">
            <v>26.62</v>
          </cell>
          <cell r="I172" t="str">
            <v>None</v>
          </cell>
          <cell r="J172">
            <v>255.55</v>
          </cell>
          <cell r="K172">
            <v>3.33</v>
          </cell>
          <cell r="L172" t="str">
            <v>TATAPOWER</v>
          </cell>
          <cell r="M172">
            <v>0.7</v>
          </cell>
          <cell r="N172">
            <v>0.27</v>
          </cell>
        </row>
        <row r="173">
          <cell r="A173">
            <v>29.29</v>
          </cell>
          <cell r="B173">
            <v>27.94</v>
          </cell>
          <cell r="C173">
            <v>4.33</v>
          </cell>
          <cell r="D173">
            <v>34.880000000000003</v>
          </cell>
          <cell r="E173">
            <v>49.21</v>
          </cell>
          <cell r="F173">
            <v>31.21</v>
          </cell>
          <cell r="G173" t="b">
            <v>1</v>
          </cell>
          <cell r="H173">
            <v>26.58</v>
          </cell>
          <cell r="I173" t="str">
            <v>None</v>
          </cell>
          <cell r="J173">
            <v>127.05</v>
          </cell>
          <cell r="K173">
            <v>3.46</v>
          </cell>
          <cell r="L173" t="str">
            <v>TATASTEEL</v>
          </cell>
          <cell r="M173">
            <v>1.95</v>
          </cell>
          <cell r="N173">
            <v>1.56</v>
          </cell>
        </row>
        <row r="174">
          <cell r="A174">
            <v>21</v>
          </cell>
          <cell r="B174">
            <v>20.18</v>
          </cell>
          <cell r="C174">
            <v>8.26</v>
          </cell>
          <cell r="D174">
            <v>75</v>
          </cell>
          <cell r="E174">
            <v>84.13</v>
          </cell>
          <cell r="F174">
            <v>52.11</v>
          </cell>
          <cell r="G174" t="b">
            <v>1</v>
          </cell>
          <cell r="H174">
            <v>19.36</v>
          </cell>
          <cell r="I174" t="str">
            <v>None</v>
          </cell>
          <cell r="J174">
            <v>3521</v>
          </cell>
          <cell r="K174">
            <v>2.33</v>
          </cell>
          <cell r="L174" t="str">
            <v>TCS</v>
          </cell>
          <cell r="M174">
            <v>-42.65</v>
          </cell>
          <cell r="N174">
            <v>-1.2</v>
          </cell>
        </row>
        <row r="175">
          <cell r="A175">
            <v>33.200000000000003</v>
          </cell>
          <cell r="B175">
            <v>32.700000000000003</v>
          </cell>
          <cell r="C175">
            <v>10.7</v>
          </cell>
          <cell r="D175">
            <v>96.37</v>
          </cell>
          <cell r="E175">
            <v>100</v>
          </cell>
          <cell r="F175">
            <v>86.34</v>
          </cell>
          <cell r="G175" t="b">
            <v>1</v>
          </cell>
          <cell r="H175">
            <v>32.200000000000003</v>
          </cell>
          <cell r="I175">
            <v>45224</v>
          </cell>
          <cell r="J175">
            <v>1187.95</v>
          </cell>
          <cell r="K175">
            <v>4.04</v>
          </cell>
          <cell r="L175" t="str">
            <v>TECHM</v>
          </cell>
          <cell r="M175">
            <v>-10</v>
          </cell>
          <cell r="N175">
            <v>-0.83</v>
          </cell>
        </row>
        <row r="176">
          <cell r="A176">
            <v>22.02</v>
          </cell>
          <cell r="B176">
            <v>22.33</v>
          </cell>
          <cell r="C176">
            <v>10</v>
          </cell>
          <cell r="D176">
            <v>63.71</v>
          </cell>
          <cell r="E176">
            <v>76.19</v>
          </cell>
          <cell r="F176">
            <v>47.07</v>
          </cell>
          <cell r="G176" t="b">
            <v>1</v>
          </cell>
          <cell r="H176">
            <v>22.64</v>
          </cell>
          <cell r="I176" t="str">
            <v>None</v>
          </cell>
          <cell r="J176">
            <v>3311.05</v>
          </cell>
          <cell r="K176">
            <v>2.78</v>
          </cell>
          <cell r="L176" t="str">
            <v>TITAN</v>
          </cell>
          <cell r="M176">
            <v>25.9</v>
          </cell>
          <cell r="N176">
            <v>0.79</v>
          </cell>
        </row>
        <row r="177">
          <cell r="A177">
            <v>33.42</v>
          </cell>
          <cell r="B177">
            <v>33.29</v>
          </cell>
          <cell r="C177">
            <v>10.27</v>
          </cell>
          <cell r="D177">
            <v>93.1</v>
          </cell>
          <cell r="E177">
            <v>89.68</v>
          </cell>
          <cell r="F177">
            <v>66.8</v>
          </cell>
          <cell r="G177" t="b">
            <v>0</v>
          </cell>
          <cell r="H177">
            <v>33.159999999999997</v>
          </cell>
          <cell r="I177">
            <v>45222</v>
          </cell>
          <cell r="J177">
            <v>1911.85</v>
          </cell>
          <cell r="K177">
            <v>0</v>
          </cell>
          <cell r="L177" t="str">
            <v>TORNTPHARM</v>
          </cell>
          <cell r="M177">
            <v>13.5</v>
          </cell>
          <cell r="N177">
            <v>0.71</v>
          </cell>
        </row>
        <row r="178">
          <cell r="A178">
            <v>32.6</v>
          </cell>
          <cell r="B178">
            <v>35.97</v>
          </cell>
          <cell r="C178">
            <v>22.31</v>
          </cell>
          <cell r="D178">
            <v>85.43</v>
          </cell>
          <cell r="E178">
            <v>90.48</v>
          </cell>
          <cell r="F178">
            <v>69.72</v>
          </cell>
          <cell r="G178" t="b">
            <v>1</v>
          </cell>
          <cell r="H178">
            <v>39.33</v>
          </cell>
          <cell r="I178" t="str">
            <v>None</v>
          </cell>
          <cell r="J178">
            <v>2111</v>
          </cell>
          <cell r="K178">
            <v>0</v>
          </cell>
          <cell r="L178" t="str">
            <v>TRENT</v>
          </cell>
          <cell r="M178">
            <v>19.05</v>
          </cell>
          <cell r="N178">
            <v>0.91</v>
          </cell>
        </row>
        <row r="179">
          <cell r="A179">
            <v>24.57</v>
          </cell>
          <cell r="B179">
            <v>24.67</v>
          </cell>
          <cell r="C179">
            <v>8.77</v>
          </cell>
          <cell r="D179">
            <v>12.9</v>
          </cell>
          <cell r="E179">
            <v>22.22</v>
          </cell>
          <cell r="F179">
            <v>17.16</v>
          </cell>
          <cell r="G179" t="b">
            <v>1</v>
          </cell>
          <cell r="H179">
            <v>24.76</v>
          </cell>
          <cell r="I179">
            <v>45229</v>
          </cell>
          <cell r="J179">
            <v>1600.45</v>
          </cell>
          <cell r="K179">
            <v>3.11</v>
          </cell>
          <cell r="L179" t="str">
            <v>TVSMOTOR</v>
          </cell>
          <cell r="M179">
            <v>1.85</v>
          </cell>
          <cell r="N179">
            <v>0.12</v>
          </cell>
        </row>
        <row r="180">
          <cell r="A180">
            <v>32.299999999999997</v>
          </cell>
          <cell r="B180">
            <v>31.04</v>
          </cell>
          <cell r="C180">
            <v>4.76</v>
          </cell>
          <cell r="D180">
            <v>87.7</v>
          </cell>
          <cell r="E180">
            <v>99.21</v>
          </cell>
          <cell r="F180">
            <v>68.12</v>
          </cell>
          <cell r="G180" t="b">
            <v>1</v>
          </cell>
          <cell r="H180">
            <v>29.79</v>
          </cell>
          <cell r="I180">
            <v>45218</v>
          </cell>
          <cell r="J180">
            <v>1567.75</v>
          </cell>
          <cell r="K180">
            <v>3.9</v>
          </cell>
          <cell r="L180" t="str">
            <v>UBL</v>
          </cell>
          <cell r="M180">
            <v>-19.45</v>
          </cell>
          <cell r="N180">
            <v>-1.23</v>
          </cell>
        </row>
        <row r="181">
          <cell r="A181">
            <v>25.7</v>
          </cell>
          <cell r="B181">
            <v>25.66</v>
          </cell>
          <cell r="C181">
            <v>15.53</v>
          </cell>
          <cell r="D181">
            <v>82.86</v>
          </cell>
          <cell r="E181">
            <v>93.65</v>
          </cell>
          <cell r="F181">
            <v>45.84</v>
          </cell>
          <cell r="G181" t="b">
            <v>1</v>
          </cell>
          <cell r="H181">
            <v>25.62</v>
          </cell>
          <cell r="I181">
            <v>45218</v>
          </cell>
          <cell r="J181">
            <v>8311.5</v>
          </cell>
          <cell r="K181">
            <v>3.33</v>
          </cell>
          <cell r="L181" t="str">
            <v>ULTRACEMCO</v>
          </cell>
          <cell r="M181">
            <v>-64.3</v>
          </cell>
          <cell r="N181">
            <v>-0.77</v>
          </cell>
        </row>
        <row r="182">
          <cell r="A182">
            <v>24.32</v>
          </cell>
          <cell r="B182">
            <v>24.1</v>
          </cell>
          <cell r="C182">
            <v>7.73</v>
          </cell>
          <cell r="D182">
            <v>39.31</v>
          </cell>
          <cell r="E182">
            <v>38.1</v>
          </cell>
          <cell r="F182">
            <v>27.06</v>
          </cell>
          <cell r="G182" t="b">
            <v>1</v>
          </cell>
          <cell r="H182">
            <v>23.87</v>
          </cell>
          <cell r="I182" t="str">
            <v>None</v>
          </cell>
          <cell r="J182">
            <v>632.20000000000005</v>
          </cell>
          <cell r="K182">
            <v>3.02</v>
          </cell>
          <cell r="L182" t="str">
            <v>UPL</v>
          </cell>
          <cell r="M182">
            <v>8.6</v>
          </cell>
          <cell r="N182">
            <v>1.38</v>
          </cell>
        </row>
        <row r="183">
          <cell r="A183">
            <v>36.76</v>
          </cell>
          <cell r="B183">
            <v>36.64</v>
          </cell>
          <cell r="C183">
            <v>6.08</v>
          </cell>
          <cell r="D183">
            <v>73.790000000000006</v>
          </cell>
          <cell r="E183">
            <v>71.430000000000007</v>
          </cell>
          <cell r="F183">
            <v>42.09</v>
          </cell>
          <cell r="G183" t="b">
            <v>1</v>
          </cell>
          <cell r="H183">
            <v>36.520000000000003</v>
          </cell>
          <cell r="I183" t="str">
            <v>None</v>
          </cell>
          <cell r="J183">
            <v>230</v>
          </cell>
          <cell r="K183">
            <v>4.3499999999999996</v>
          </cell>
          <cell r="L183" t="str">
            <v>VEDL</v>
          </cell>
          <cell r="M183">
            <v>3.25</v>
          </cell>
          <cell r="N183">
            <v>1.43</v>
          </cell>
        </row>
        <row r="184">
          <cell r="A184">
            <v>32.79</v>
          </cell>
          <cell r="B184">
            <v>32.21</v>
          </cell>
          <cell r="C184">
            <v>9.93</v>
          </cell>
          <cell r="D184">
            <v>92.74</v>
          </cell>
          <cell r="E184">
            <v>98.41</v>
          </cell>
          <cell r="F184">
            <v>61.06</v>
          </cell>
          <cell r="G184" t="b">
            <v>1</v>
          </cell>
          <cell r="H184">
            <v>31.63</v>
          </cell>
          <cell r="I184">
            <v>45218</v>
          </cell>
          <cell r="J184">
            <v>855</v>
          </cell>
          <cell r="K184">
            <v>4.1900000000000004</v>
          </cell>
          <cell r="L184" t="str">
            <v>VOLTAS</v>
          </cell>
          <cell r="M184">
            <v>7.5</v>
          </cell>
          <cell r="N184">
            <v>0.88</v>
          </cell>
        </row>
        <row r="185">
          <cell r="A185">
            <v>30.66</v>
          </cell>
          <cell r="B185">
            <v>29.8</v>
          </cell>
          <cell r="C185">
            <v>8.8800000000000008</v>
          </cell>
          <cell r="D185">
            <v>97.18</v>
          </cell>
          <cell r="E185">
            <v>100</v>
          </cell>
          <cell r="F185">
            <v>81.63</v>
          </cell>
          <cell r="G185" t="b">
            <v>1</v>
          </cell>
          <cell r="H185">
            <v>28.94</v>
          </cell>
          <cell r="I185">
            <v>45217</v>
          </cell>
          <cell r="J185">
            <v>411.65</v>
          </cell>
          <cell r="K185">
            <v>3.78</v>
          </cell>
          <cell r="L185" t="str">
            <v>WIPRO</v>
          </cell>
          <cell r="M185">
            <v>-0.1</v>
          </cell>
          <cell r="N185">
            <v>-0.02</v>
          </cell>
        </row>
        <row r="186">
          <cell r="A186">
            <v>28.98</v>
          </cell>
          <cell r="B186">
            <v>26.41</v>
          </cell>
          <cell r="C186">
            <v>1.38</v>
          </cell>
          <cell r="D186">
            <v>46.57</v>
          </cell>
          <cell r="E186">
            <v>43.65</v>
          </cell>
          <cell r="F186">
            <v>33.770000000000003</v>
          </cell>
          <cell r="G186" t="b">
            <v>0</v>
          </cell>
          <cell r="H186">
            <v>23.83</v>
          </cell>
          <cell r="I186" t="str">
            <v>None</v>
          </cell>
          <cell r="J186">
            <v>590.25</v>
          </cell>
          <cell r="K186">
            <v>3.13</v>
          </cell>
          <cell r="L186" t="str">
            <v>ZYDUSLIFE</v>
          </cell>
          <cell r="M186">
            <v>-2.2000000000000002</v>
          </cell>
          <cell r="N186">
            <v>-0.37</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market"/>
    </sheetNames>
    <sheetDataSet>
      <sheetData sheetId="0">
        <row r="1">
          <cell r="A1" t="str">
            <v xml:space="preserve">SYMBOL 
</v>
          </cell>
          <cell r="B1" t="str">
            <v xml:space="preserve">PREV. CLOSE 
</v>
          </cell>
          <cell r="C1" t="str">
            <v xml:space="preserve">IEP 
</v>
          </cell>
          <cell r="D1" t="str">
            <v xml:space="preserve">CHNG 
</v>
          </cell>
          <cell r="E1" t="str">
            <v xml:space="preserve">%CHNG 
</v>
          </cell>
          <cell r="F1" t="str">
            <v xml:space="preserve">FINAL 
</v>
          </cell>
          <cell r="G1" t="str">
            <v xml:space="preserve">FINAL QUANTITY 
</v>
          </cell>
          <cell r="H1" t="str">
            <v xml:space="preserve">VALUE </v>
          </cell>
          <cell r="I1" t="str">
            <v xml:space="preserve">FFM CAP </v>
          </cell>
          <cell r="J1" t="str">
            <v xml:space="preserve">NM 52W H 
</v>
          </cell>
          <cell r="K1" t="str">
            <v xml:space="preserve">NM 52W L 
</v>
          </cell>
        </row>
        <row r="2">
          <cell r="A2" t="str">
            <v>AUROPHARMA</v>
          </cell>
          <cell r="B2">
            <v>899.9</v>
          </cell>
          <cell r="C2">
            <v>918</v>
          </cell>
          <cell r="D2">
            <v>18.100000000000001</v>
          </cell>
          <cell r="E2">
            <v>2.0099999999999998</v>
          </cell>
          <cell r="F2">
            <v>918</v>
          </cell>
          <cell r="G2">
            <v>36977</v>
          </cell>
          <cell r="H2" t="str">
            <v>3,39,44,886.00</v>
          </cell>
          <cell r="I2" t="str">
            <v>2,53,15,36,04,141.23</v>
          </cell>
          <cell r="J2">
            <v>930</v>
          </cell>
          <cell r="K2">
            <v>397.2</v>
          </cell>
        </row>
        <row r="3">
          <cell r="A3" t="str">
            <v>DIVISLAB</v>
          </cell>
          <cell r="B3">
            <v>3750.55</v>
          </cell>
          <cell r="C3">
            <v>3799</v>
          </cell>
          <cell r="D3">
            <v>48.45</v>
          </cell>
          <cell r="E3">
            <v>1.29</v>
          </cell>
          <cell r="F3">
            <v>3799</v>
          </cell>
          <cell r="G3">
            <v>7613</v>
          </cell>
          <cell r="H3" t="str">
            <v>2,89,21,787.00</v>
          </cell>
          <cell r="I3" t="str">
            <v>4,77,20,63,19,408.00</v>
          </cell>
          <cell r="J3">
            <v>3934.7</v>
          </cell>
          <cell r="K3">
            <v>2730</v>
          </cell>
        </row>
        <row r="4">
          <cell r="A4" t="str">
            <v>UBL</v>
          </cell>
          <cell r="B4">
            <v>1580</v>
          </cell>
          <cell r="C4">
            <v>1597.95</v>
          </cell>
          <cell r="D4">
            <v>17.95</v>
          </cell>
          <cell r="E4">
            <v>1.1399999999999999</v>
          </cell>
          <cell r="F4">
            <v>1597.95</v>
          </cell>
          <cell r="G4">
            <v>2594</v>
          </cell>
          <cell r="H4" t="str">
            <v>41,45,082.30</v>
          </cell>
          <cell r="I4" t="str">
            <v>1,12,93,80,15,343.86</v>
          </cell>
          <cell r="J4">
            <v>1806.45</v>
          </cell>
          <cell r="K4">
            <v>1353.5</v>
          </cell>
        </row>
        <row r="5">
          <cell r="A5" t="str">
            <v>TVSMOTOR</v>
          </cell>
          <cell r="B5">
            <v>1550.25</v>
          </cell>
          <cell r="C5">
            <v>1566</v>
          </cell>
          <cell r="D5">
            <v>15.75</v>
          </cell>
          <cell r="E5">
            <v>1.02</v>
          </cell>
          <cell r="F5">
            <v>1566</v>
          </cell>
          <cell r="G5">
            <v>6151</v>
          </cell>
          <cell r="H5" t="str">
            <v>96,32,466.00</v>
          </cell>
          <cell r="I5" t="str">
            <v>3,60,82,86,63,083.00</v>
          </cell>
          <cell r="J5">
            <v>1570.1</v>
          </cell>
          <cell r="K5">
            <v>967.55</v>
          </cell>
        </row>
        <row r="6">
          <cell r="A6" t="str">
            <v>SUNTV</v>
          </cell>
          <cell r="B6">
            <v>622.5</v>
          </cell>
          <cell r="C6">
            <v>628</v>
          </cell>
          <cell r="D6">
            <v>5.5</v>
          </cell>
          <cell r="E6">
            <v>0.88</v>
          </cell>
          <cell r="F6">
            <v>628</v>
          </cell>
          <cell r="G6">
            <v>2936</v>
          </cell>
          <cell r="H6" t="str">
            <v>18,43,808.00</v>
          </cell>
          <cell r="I6" t="str">
            <v>51,46,70,57,287.38</v>
          </cell>
          <cell r="J6">
            <v>638.54999999999995</v>
          </cell>
          <cell r="K6">
            <v>393.8</v>
          </cell>
        </row>
        <row r="7">
          <cell r="A7" t="str">
            <v>CHAMBLFERT</v>
          </cell>
          <cell r="B7">
            <v>284.5</v>
          </cell>
          <cell r="C7">
            <v>287</v>
          </cell>
          <cell r="D7">
            <v>2.5</v>
          </cell>
          <cell r="E7">
            <v>0.88</v>
          </cell>
          <cell r="F7">
            <v>287</v>
          </cell>
          <cell r="G7">
            <v>8312</v>
          </cell>
          <cell r="H7" t="str">
            <v>23,85,544.00</v>
          </cell>
          <cell r="I7" t="str">
            <v>44,95,66,91,133.78</v>
          </cell>
          <cell r="J7">
            <v>332.45</v>
          </cell>
          <cell r="K7">
            <v>248.4</v>
          </cell>
        </row>
        <row r="8">
          <cell r="A8" t="str">
            <v>AMBUJACEM</v>
          </cell>
          <cell r="B8">
            <v>445.1</v>
          </cell>
          <cell r="C8">
            <v>449</v>
          </cell>
          <cell r="D8">
            <v>3.9</v>
          </cell>
          <cell r="E8">
            <v>0.88</v>
          </cell>
          <cell r="F8">
            <v>449</v>
          </cell>
          <cell r="G8">
            <v>13984</v>
          </cell>
          <cell r="H8" t="str">
            <v>62,78,816.00</v>
          </cell>
          <cell r="I8" t="str">
            <v>3,28,40,58,64,424.31</v>
          </cell>
          <cell r="J8">
            <v>598</v>
          </cell>
          <cell r="K8">
            <v>315.3</v>
          </cell>
        </row>
        <row r="9">
          <cell r="A9" t="str">
            <v>BANDHANBNK</v>
          </cell>
          <cell r="B9">
            <v>248.75</v>
          </cell>
          <cell r="C9">
            <v>250.9</v>
          </cell>
          <cell r="D9">
            <v>2.15</v>
          </cell>
          <cell r="E9">
            <v>0.86</v>
          </cell>
          <cell r="F9">
            <v>250.9</v>
          </cell>
          <cell r="G9">
            <v>11548</v>
          </cell>
          <cell r="H9" t="str">
            <v>28,97,393.20</v>
          </cell>
          <cell r="I9" t="str">
            <v>1,84,14,18,38,170.08</v>
          </cell>
          <cell r="J9">
            <v>275.25</v>
          </cell>
          <cell r="K9">
            <v>182.15</v>
          </cell>
        </row>
        <row r="10">
          <cell r="A10" t="str">
            <v>PNB</v>
          </cell>
          <cell r="B10">
            <v>76.05</v>
          </cell>
          <cell r="C10">
            <v>76.7</v>
          </cell>
          <cell r="D10">
            <v>0.65</v>
          </cell>
          <cell r="E10">
            <v>0.85</v>
          </cell>
          <cell r="F10">
            <v>76.7</v>
          </cell>
          <cell r="G10" t="str">
            <v>1,65,341</v>
          </cell>
          <cell r="H10" t="str">
            <v>1,26,81,654.70</v>
          </cell>
          <cell r="I10" t="str">
            <v>2,26,24,33,36,670.23</v>
          </cell>
          <cell r="J10">
            <v>83.5</v>
          </cell>
          <cell r="K10">
            <v>35.450000000000003</v>
          </cell>
        </row>
        <row r="11">
          <cell r="A11" t="str">
            <v>INDUSINDBK</v>
          </cell>
          <cell r="B11">
            <v>1421.2</v>
          </cell>
          <cell r="C11">
            <v>1433.3</v>
          </cell>
          <cell r="D11">
            <v>12.1</v>
          </cell>
          <cell r="E11">
            <v>0.85</v>
          </cell>
          <cell r="F11">
            <v>1433.3</v>
          </cell>
          <cell r="G11">
            <v>8222</v>
          </cell>
          <cell r="H11" t="str">
            <v>1,17,84,592.60</v>
          </cell>
          <cell r="I11" t="str">
            <v>9,26,54,44,79,608.86</v>
          </cell>
          <cell r="J11">
            <v>1475.65</v>
          </cell>
          <cell r="K11">
            <v>990</v>
          </cell>
        </row>
        <row r="12">
          <cell r="A12" t="str">
            <v>ZYDUSLIFE</v>
          </cell>
          <cell r="B12">
            <v>599.85</v>
          </cell>
          <cell r="C12">
            <v>604.9</v>
          </cell>
          <cell r="D12">
            <v>5.05</v>
          </cell>
          <cell r="E12">
            <v>0.84</v>
          </cell>
          <cell r="F12">
            <v>604.9</v>
          </cell>
          <cell r="G12">
            <v>3477</v>
          </cell>
          <cell r="H12" t="str">
            <v>21,03,237.30</v>
          </cell>
          <cell r="I12" t="str">
            <v>1,52,08,36,71,884.75</v>
          </cell>
          <cell r="J12">
            <v>668.75</v>
          </cell>
          <cell r="K12">
            <v>390</v>
          </cell>
        </row>
        <row r="13">
          <cell r="A13" t="str">
            <v>NMDC</v>
          </cell>
          <cell r="B13">
            <v>150.30000000000001</v>
          </cell>
          <cell r="C13">
            <v>151.5</v>
          </cell>
          <cell r="D13">
            <v>1.2</v>
          </cell>
          <cell r="E13">
            <v>0.8</v>
          </cell>
          <cell r="F13">
            <v>151.5</v>
          </cell>
          <cell r="G13">
            <v>37102</v>
          </cell>
          <cell r="H13" t="str">
            <v>56,20,953.00</v>
          </cell>
          <cell r="I13" t="str">
            <v>1,71,55,47,35,853.15</v>
          </cell>
          <cell r="J13">
            <v>154.25</v>
          </cell>
          <cell r="K13">
            <v>92.25</v>
          </cell>
        </row>
        <row r="14">
          <cell r="A14" t="str">
            <v>INDHOTEL</v>
          </cell>
          <cell r="B14">
            <v>414.85</v>
          </cell>
          <cell r="C14">
            <v>418</v>
          </cell>
          <cell r="D14">
            <v>3.15</v>
          </cell>
          <cell r="E14">
            <v>0.76</v>
          </cell>
          <cell r="F14">
            <v>418</v>
          </cell>
          <cell r="G14">
            <v>12788</v>
          </cell>
          <cell r="H14" t="str">
            <v>53,45,384.00</v>
          </cell>
          <cell r="I14" t="str">
            <v>3,65,33,69,10,764.79</v>
          </cell>
          <cell r="J14">
            <v>436.45</v>
          </cell>
          <cell r="K14">
            <v>280.05</v>
          </cell>
        </row>
        <row r="15">
          <cell r="A15" t="str">
            <v>SRF</v>
          </cell>
          <cell r="B15">
            <v>2250</v>
          </cell>
          <cell r="C15">
            <v>2266.9499999999998</v>
          </cell>
          <cell r="D15">
            <v>16.95</v>
          </cell>
          <cell r="E15">
            <v>0.75</v>
          </cell>
          <cell r="F15">
            <v>2266.9499999999998</v>
          </cell>
          <cell r="G15">
            <v>704</v>
          </cell>
          <cell r="H15" t="str">
            <v>15,95,932.80</v>
          </cell>
          <cell r="I15" t="str">
            <v>3,26,80,83,69,562.50</v>
          </cell>
          <cell r="J15">
            <v>2639.7</v>
          </cell>
          <cell r="K15">
            <v>2040</v>
          </cell>
        </row>
        <row r="16">
          <cell r="A16" t="str">
            <v>HINDCOPPER</v>
          </cell>
          <cell r="B16">
            <v>153.85</v>
          </cell>
          <cell r="C16">
            <v>155</v>
          </cell>
          <cell r="D16">
            <v>1.1499999999999999</v>
          </cell>
          <cell r="E16">
            <v>0.75</v>
          </cell>
          <cell r="F16">
            <v>155</v>
          </cell>
          <cell r="G16">
            <v>27211</v>
          </cell>
          <cell r="H16" t="str">
            <v>42,17,705.00</v>
          </cell>
          <cell r="I16" t="str">
            <v>50,68,26,95,912.22</v>
          </cell>
          <cell r="J16">
            <v>174.75</v>
          </cell>
          <cell r="K16">
            <v>93.85</v>
          </cell>
        </row>
        <row r="17">
          <cell r="A17" t="str">
            <v>DELTACORP</v>
          </cell>
          <cell r="B17">
            <v>142.94999999999999</v>
          </cell>
          <cell r="C17">
            <v>144</v>
          </cell>
          <cell r="D17">
            <v>1.05</v>
          </cell>
          <cell r="E17">
            <v>0.73</v>
          </cell>
          <cell r="F17">
            <v>144</v>
          </cell>
          <cell r="G17">
            <v>38169</v>
          </cell>
          <cell r="H17" t="str">
            <v>54,96,336.00</v>
          </cell>
          <cell r="I17" t="str">
            <v>25,19,27,08,119.05</v>
          </cell>
          <cell r="J17">
            <v>259.95</v>
          </cell>
          <cell r="K17">
            <v>133.1</v>
          </cell>
        </row>
        <row r="18">
          <cell r="A18" t="str">
            <v>SAIL</v>
          </cell>
          <cell r="B18">
            <v>88.6</v>
          </cell>
          <cell r="C18">
            <v>89.25</v>
          </cell>
          <cell r="D18">
            <v>0.65</v>
          </cell>
          <cell r="E18">
            <v>0.73</v>
          </cell>
          <cell r="F18">
            <v>89.25</v>
          </cell>
          <cell r="G18">
            <v>25262</v>
          </cell>
          <cell r="H18" t="str">
            <v>22,54,633.50</v>
          </cell>
          <cell r="I18" t="str">
            <v>1,28,15,98,73,404.45</v>
          </cell>
          <cell r="J18">
            <v>103.65</v>
          </cell>
          <cell r="K18">
            <v>73.75</v>
          </cell>
        </row>
        <row r="19">
          <cell r="A19" t="str">
            <v>ASIANPAINT</v>
          </cell>
          <cell r="B19">
            <v>3163.9</v>
          </cell>
          <cell r="C19">
            <v>3186</v>
          </cell>
          <cell r="D19">
            <v>22.1</v>
          </cell>
          <cell r="E19">
            <v>0.7</v>
          </cell>
          <cell r="F19">
            <v>3186</v>
          </cell>
          <cell r="G19">
            <v>2309</v>
          </cell>
          <cell r="H19" t="str">
            <v>73,56,474.00</v>
          </cell>
          <cell r="I19" t="str">
            <v>14,26,40,38,49,553.20</v>
          </cell>
          <cell r="J19">
            <v>3568</v>
          </cell>
          <cell r="K19">
            <v>2685.85</v>
          </cell>
        </row>
        <row r="20">
          <cell r="A20" t="str">
            <v>BPCL</v>
          </cell>
          <cell r="B20">
            <v>342.55</v>
          </cell>
          <cell r="C20">
            <v>344.9</v>
          </cell>
          <cell r="D20">
            <v>2.35</v>
          </cell>
          <cell r="E20">
            <v>0.69</v>
          </cell>
          <cell r="F20">
            <v>344.9</v>
          </cell>
          <cell r="G20">
            <v>7693</v>
          </cell>
          <cell r="H20" t="str">
            <v>26,53,315.70</v>
          </cell>
          <cell r="I20" t="str">
            <v>3,26,62,00,47,158.59</v>
          </cell>
          <cell r="J20">
            <v>397.9</v>
          </cell>
          <cell r="K20">
            <v>288.05</v>
          </cell>
        </row>
        <row r="21">
          <cell r="A21" t="str">
            <v>NATIONALUM</v>
          </cell>
          <cell r="B21">
            <v>95.8</v>
          </cell>
          <cell r="C21">
            <v>96.45</v>
          </cell>
          <cell r="D21">
            <v>0.65</v>
          </cell>
          <cell r="E21">
            <v>0.68</v>
          </cell>
          <cell r="F21">
            <v>96.45</v>
          </cell>
          <cell r="G21">
            <v>27632</v>
          </cell>
          <cell r="H21" t="str">
            <v>26,65,106.40</v>
          </cell>
          <cell r="I21" t="str">
            <v>86,17,01,71,866.57</v>
          </cell>
          <cell r="J21">
            <v>106.35</v>
          </cell>
          <cell r="K21">
            <v>68.05</v>
          </cell>
        </row>
        <row r="22">
          <cell r="A22" t="str">
            <v>ABFRL</v>
          </cell>
          <cell r="B22">
            <v>222.1</v>
          </cell>
          <cell r="C22">
            <v>223.6</v>
          </cell>
          <cell r="D22">
            <v>1.5</v>
          </cell>
          <cell r="E22">
            <v>0.68</v>
          </cell>
          <cell r="F22">
            <v>223.6</v>
          </cell>
          <cell r="G22">
            <v>3314</v>
          </cell>
          <cell r="H22" t="str">
            <v>7,41,010.40</v>
          </cell>
          <cell r="I22" t="str">
            <v>73,78,11,54,200.78</v>
          </cell>
          <cell r="J22">
            <v>359.5</v>
          </cell>
          <cell r="K22">
            <v>184.4</v>
          </cell>
        </row>
        <row r="23">
          <cell r="A23" t="str">
            <v>JSWSTEEL</v>
          </cell>
          <cell r="B23">
            <v>777.25</v>
          </cell>
          <cell r="C23">
            <v>782.4</v>
          </cell>
          <cell r="D23">
            <v>5.15</v>
          </cell>
          <cell r="E23">
            <v>0.66</v>
          </cell>
          <cell r="F23">
            <v>782.4</v>
          </cell>
          <cell r="G23">
            <v>6276</v>
          </cell>
          <cell r="H23" t="str">
            <v>49,10,342.40</v>
          </cell>
          <cell r="I23" t="str">
            <v>7,21,20,83,92,744.79</v>
          </cell>
          <cell r="J23">
            <v>840</v>
          </cell>
          <cell r="K23">
            <v>615</v>
          </cell>
        </row>
        <row r="24">
          <cell r="A24" t="str">
            <v>TATACHEM</v>
          </cell>
          <cell r="B24">
            <v>1036.0999999999999</v>
          </cell>
          <cell r="C24">
            <v>1042.95</v>
          </cell>
          <cell r="D24">
            <v>6.85</v>
          </cell>
          <cell r="E24">
            <v>0.66</v>
          </cell>
          <cell r="F24">
            <v>1042.95</v>
          </cell>
          <cell r="G24">
            <v>2016</v>
          </cell>
          <cell r="H24" t="str">
            <v>21,02,587.20</v>
          </cell>
          <cell r="I24" t="str">
            <v>1,60,99,57,77,444.88</v>
          </cell>
          <cell r="J24">
            <v>1214.9000000000001</v>
          </cell>
          <cell r="K24">
            <v>876.8</v>
          </cell>
        </row>
        <row r="25">
          <cell r="A25" t="str">
            <v>GLENMARK</v>
          </cell>
          <cell r="B25">
            <v>780.7</v>
          </cell>
          <cell r="C25">
            <v>785.85</v>
          </cell>
          <cell r="D25">
            <v>5.15</v>
          </cell>
          <cell r="E25">
            <v>0.66</v>
          </cell>
          <cell r="F25">
            <v>785.85</v>
          </cell>
          <cell r="G25">
            <v>3637</v>
          </cell>
          <cell r="H25" t="str">
            <v>28,58,136.45</v>
          </cell>
          <cell r="I25" t="str">
            <v>1,17,08,20,08,146.17</v>
          </cell>
          <cell r="J25">
            <v>880</v>
          </cell>
          <cell r="K25">
            <v>369.05</v>
          </cell>
        </row>
        <row r="26">
          <cell r="A26" t="str">
            <v>ABBOTINDIA</v>
          </cell>
          <cell r="B26">
            <v>22430.25</v>
          </cell>
          <cell r="C26">
            <v>22577.95</v>
          </cell>
          <cell r="D26">
            <v>147.69999999999999</v>
          </cell>
          <cell r="E26">
            <v>0.66</v>
          </cell>
          <cell r="F26">
            <v>22577.95</v>
          </cell>
          <cell r="G26">
            <v>58</v>
          </cell>
          <cell r="H26" t="str">
            <v>13,09,521.10</v>
          </cell>
          <cell r="I26" t="str">
            <v>76,58,13,44,000.00</v>
          </cell>
          <cell r="J26">
            <v>24744.25</v>
          </cell>
          <cell r="K26">
            <v>18000</v>
          </cell>
        </row>
        <row r="27">
          <cell r="A27" t="str">
            <v>SHREECEM</v>
          </cell>
          <cell r="B27">
            <v>26501.35</v>
          </cell>
          <cell r="C27">
            <v>26675</v>
          </cell>
          <cell r="D27">
            <v>173.65</v>
          </cell>
          <cell r="E27">
            <v>0.66</v>
          </cell>
          <cell r="F27">
            <v>26675</v>
          </cell>
          <cell r="G27">
            <v>32</v>
          </cell>
          <cell r="H27" t="str">
            <v>8,53,600.00</v>
          </cell>
          <cell r="I27" t="str">
            <v>3,54,70,62,25,513.20</v>
          </cell>
          <cell r="J27">
            <v>27117.95</v>
          </cell>
          <cell r="K27">
            <v>20150</v>
          </cell>
        </row>
        <row r="28">
          <cell r="A28" t="str">
            <v>HAVELLS</v>
          </cell>
          <cell r="B28">
            <v>1390.95</v>
          </cell>
          <cell r="C28">
            <v>1400</v>
          </cell>
          <cell r="D28">
            <v>9.0500000000000007</v>
          </cell>
          <cell r="E28">
            <v>0.65</v>
          </cell>
          <cell r="F28">
            <v>1400</v>
          </cell>
          <cell r="G28">
            <v>2132</v>
          </cell>
          <cell r="H28" t="str">
            <v>29,84,800.00</v>
          </cell>
          <cell r="I28" t="str">
            <v>3,47,96,71,99,581.00</v>
          </cell>
          <cell r="J28">
            <v>1465.85</v>
          </cell>
          <cell r="K28">
            <v>1024.5</v>
          </cell>
        </row>
        <row r="29">
          <cell r="A29" t="str">
            <v>COLPAL</v>
          </cell>
          <cell r="B29">
            <v>2060.75</v>
          </cell>
          <cell r="C29">
            <v>2074.0500000000002</v>
          </cell>
          <cell r="D29">
            <v>13.3</v>
          </cell>
          <cell r="E29">
            <v>0.65</v>
          </cell>
          <cell r="F29">
            <v>2074.0500000000002</v>
          </cell>
          <cell r="G29">
            <v>778</v>
          </cell>
          <cell r="H29" t="str">
            <v>16,13,610.90</v>
          </cell>
          <cell r="I29" t="str">
            <v>2,74,37,57,07,758.78</v>
          </cell>
          <cell r="J29">
            <v>2096</v>
          </cell>
          <cell r="K29">
            <v>1434.6</v>
          </cell>
        </row>
        <row r="30">
          <cell r="A30" t="str">
            <v>TATACOMM</v>
          </cell>
          <cell r="B30">
            <v>1833.4</v>
          </cell>
          <cell r="C30">
            <v>1844.95</v>
          </cell>
          <cell r="D30">
            <v>11.55</v>
          </cell>
          <cell r="E30">
            <v>0.63</v>
          </cell>
          <cell r="F30">
            <v>1844.95</v>
          </cell>
          <cell r="G30">
            <v>1030</v>
          </cell>
          <cell r="H30" t="str">
            <v>19,00,298.50</v>
          </cell>
          <cell r="I30" t="str">
            <v>2,14,18,60,50,000.00</v>
          </cell>
          <cell r="J30">
            <v>1957.35</v>
          </cell>
          <cell r="K30">
            <v>1137.0999999999999</v>
          </cell>
        </row>
        <row r="31">
          <cell r="A31" t="str">
            <v>CIPLA</v>
          </cell>
          <cell r="B31">
            <v>1171.95</v>
          </cell>
          <cell r="C31">
            <v>1179.05</v>
          </cell>
          <cell r="D31">
            <v>7.1</v>
          </cell>
          <cell r="E31">
            <v>0.61</v>
          </cell>
          <cell r="F31">
            <v>1179.05</v>
          </cell>
          <cell r="G31">
            <v>7212</v>
          </cell>
          <cell r="H31" t="str">
            <v>85,03,308.60</v>
          </cell>
          <cell r="I31" t="str">
            <v>6,14,51,59,36,197.74</v>
          </cell>
          <cell r="J31">
            <v>1277.9000000000001</v>
          </cell>
          <cell r="K31">
            <v>852</v>
          </cell>
        </row>
        <row r="32">
          <cell r="A32" t="str">
            <v>BRITANNIA</v>
          </cell>
          <cell r="B32">
            <v>4554.95</v>
          </cell>
          <cell r="C32">
            <v>4582</v>
          </cell>
          <cell r="D32">
            <v>27.05</v>
          </cell>
          <cell r="E32">
            <v>0.59</v>
          </cell>
          <cell r="F32">
            <v>4582</v>
          </cell>
          <cell r="G32">
            <v>1342</v>
          </cell>
          <cell r="H32" t="str">
            <v>61,49,044.00</v>
          </cell>
          <cell r="I32" t="str">
            <v>5,38,13,71,07,849.88</v>
          </cell>
          <cell r="J32">
            <v>5270.35</v>
          </cell>
          <cell r="K32">
            <v>3690</v>
          </cell>
        </row>
        <row r="33">
          <cell r="A33" t="str">
            <v>MANAPPURAM</v>
          </cell>
          <cell r="B33">
            <v>145.15</v>
          </cell>
          <cell r="C33">
            <v>146</v>
          </cell>
          <cell r="D33">
            <v>0.85</v>
          </cell>
          <cell r="E33">
            <v>0.59</v>
          </cell>
          <cell r="F33">
            <v>146</v>
          </cell>
          <cell r="G33">
            <v>8637</v>
          </cell>
          <cell r="H33" t="str">
            <v>12,61,002.00</v>
          </cell>
          <cell r="I33" t="str">
            <v>78,60,33,14,673.86</v>
          </cell>
          <cell r="J33">
            <v>156.55000000000001</v>
          </cell>
          <cell r="K33">
            <v>98.9</v>
          </cell>
        </row>
        <row r="34">
          <cell r="A34" t="str">
            <v>PVRINOX</v>
          </cell>
          <cell r="B34">
            <v>1696.2</v>
          </cell>
          <cell r="C34">
            <v>1706</v>
          </cell>
          <cell r="D34">
            <v>9.8000000000000007</v>
          </cell>
          <cell r="E34">
            <v>0.57999999999999996</v>
          </cell>
          <cell r="F34">
            <v>1706</v>
          </cell>
          <cell r="G34">
            <v>886</v>
          </cell>
          <cell r="H34" t="str">
            <v>15,11,516.00</v>
          </cell>
          <cell r="I34" t="str">
            <v>1,18,05,67,89,555.48</v>
          </cell>
          <cell r="J34">
            <v>1925.45</v>
          </cell>
          <cell r="K34">
            <v>1336.4</v>
          </cell>
        </row>
        <row r="35">
          <cell r="A35" t="str">
            <v>TATAPOWER</v>
          </cell>
          <cell r="B35">
            <v>253.95</v>
          </cell>
          <cell r="C35">
            <v>255.4</v>
          </cell>
          <cell r="D35">
            <v>1.45</v>
          </cell>
          <cell r="E35">
            <v>0.56999999999999995</v>
          </cell>
          <cell r="F35">
            <v>255.4</v>
          </cell>
          <cell r="G35">
            <v>23991</v>
          </cell>
          <cell r="H35" t="str">
            <v>61,27,301.40</v>
          </cell>
          <cell r="I35" t="str">
            <v>3,56,97,05,52,832.65</v>
          </cell>
          <cell r="J35">
            <v>276.5</v>
          </cell>
          <cell r="K35">
            <v>182.35</v>
          </cell>
        </row>
        <row r="36">
          <cell r="A36" t="str">
            <v>IGL</v>
          </cell>
          <cell r="B36">
            <v>460.4</v>
          </cell>
          <cell r="C36">
            <v>463</v>
          </cell>
          <cell r="D36">
            <v>2.6</v>
          </cell>
          <cell r="E36">
            <v>0.56000000000000005</v>
          </cell>
          <cell r="F36">
            <v>463</v>
          </cell>
          <cell r="G36">
            <v>297</v>
          </cell>
          <cell r="H36" t="str">
            <v>1,37,511.00</v>
          </cell>
          <cell r="I36" t="str">
            <v>1,62,05,01,85,200.00</v>
          </cell>
          <cell r="J36">
            <v>515.70000000000005</v>
          </cell>
          <cell r="K36">
            <v>364.25</v>
          </cell>
        </row>
        <row r="37">
          <cell r="A37" t="str">
            <v>PIIND</v>
          </cell>
          <cell r="B37">
            <v>3488.3</v>
          </cell>
          <cell r="C37">
            <v>3507.85</v>
          </cell>
          <cell r="D37">
            <v>19.55</v>
          </cell>
          <cell r="E37">
            <v>0.56000000000000005</v>
          </cell>
          <cell r="F37">
            <v>3507.85</v>
          </cell>
          <cell r="G37">
            <v>206</v>
          </cell>
          <cell r="H37" t="str">
            <v>7,22,617.10</v>
          </cell>
          <cell r="I37" t="str">
            <v>2,80,62,09,41,274.22</v>
          </cell>
          <cell r="J37">
            <v>4011.15</v>
          </cell>
          <cell r="K37">
            <v>2868.9</v>
          </cell>
        </row>
        <row r="38">
          <cell r="A38" t="str">
            <v>RAMCOCEM</v>
          </cell>
          <cell r="B38">
            <v>983.4</v>
          </cell>
          <cell r="C38">
            <v>988.9</v>
          </cell>
          <cell r="D38">
            <v>5.5</v>
          </cell>
          <cell r="E38">
            <v>0.56000000000000005</v>
          </cell>
          <cell r="F38">
            <v>988.9</v>
          </cell>
          <cell r="G38">
            <v>2423</v>
          </cell>
          <cell r="H38" t="str">
            <v>23,96,104.70</v>
          </cell>
          <cell r="I38" t="str">
            <v>1,25,55,63,19,036.80</v>
          </cell>
          <cell r="J38">
            <v>994.8</v>
          </cell>
          <cell r="K38">
            <v>634.04999999999995</v>
          </cell>
        </row>
        <row r="39">
          <cell r="A39" t="str">
            <v>HINDPETRO</v>
          </cell>
          <cell r="B39">
            <v>254.1</v>
          </cell>
          <cell r="C39">
            <v>255.5</v>
          </cell>
          <cell r="D39">
            <v>1.4</v>
          </cell>
          <cell r="E39">
            <v>0.55000000000000004</v>
          </cell>
          <cell r="F39">
            <v>255.5</v>
          </cell>
          <cell r="G39">
            <v>22512</v>
          </cell>
          <cell r="H39" t="str">
            <v>57,51,816.00</v>
          </cell>
          <cell r="I39" t="str">
            <v>1,62,33,15,79,860.08</v>
          </cell>
          <cell r="J39">
            <v>309.89999999999998</v>
          </cell>
          <cell r="K39">
            <v>200.05</v>
          </cell>
        </row>
        <row r="40">
          <cell r="A40" t="str">
            <v>NAVINFLUOR</v>
          </cell>
          <cell r="B40">
            <v>3702.3</v>
          </cell>
          <cell r="C40">
            <v>3722.5</v>
          </cell>
          <cell r="D40">
            <v>20.2</v>
          </cell>
          <cell r="E40">
            <v>0.55000000000000004</v>
          </cell>
          <cell r="F40">
            <v>3722.5</v>
          </cell>
          <cell r="G40">
            <v>724</v>
          </cell>
          <cell r="H40" t="str">
            <v>26,95,090.00</v>
          </cell>
          <cell r="I40" t="str">
            <v>1,28,57,30,29,032.00</v>
          </cell>
          <cell r="J40">
            <v>4950</v>
          </cell>
          <cell r="K40">
            <v>3650.05</v>
          </cell>
        </row>
        <row r="41">
          <cell r="A41" t="str">
            <v>GRASIM</v>
          </cell>
          <cell r="B41">
            <v>1980.1</v>
          </cell>
          <cell r="C41">
            <v>1990.9</v>
          </cell>
          <cell r="D41">
            <v>10.8</v>
          </cell>
          <cell r="E41">
            <v>0.55000000000000004</v>
          </cell>
          <cell r="F41">
            <v>1990.9</v>
          </cell>
          <cell r="G41">
            <v>3451</v>
          </cell>
          <cell r="H41" t="str">
            <v>68,70,595.90</v>
          </cell>
          <cell r="I41" t="str">
            <v>7,30,97,29,74,635.90</v>
          </cell>
          <cell r="J41">
            <v>1988.1</v>
          </cell>
          <cell r="K41">
            <v>1527.05</v>
          </cell>
        </row>
        <row r="42">
          <cell r="A42" t="str">
            <v>GNFC</v>
          </cell>
          <cell r="B42">
            <v>624.45000000000005</v>
          </cell>
          <cell r="C42">
            <v>627.85</v>
          </cell>
          <cell r="D42">
            <v>3.4</v>
          </cell>
          <cell r="E42">
            <v>0.54</v>
          </cell>
          <cell r="F42">
            <v>627.85</v>
          </cell>
          <cell r="G42">
            <v>1421</v>
          </cell>
          <cell r="H42" t="str">
            <v>8,92,174.85</v>
          </cell>
          <cell r="I42" t="str">
            <v>55,28,37,82,172.76</v>
          </cell>
          <cell r="J42">
            <v>735</v>
          </cell>
          <cell r="K42">
            <v>484.45</v>
          </cell>
        </row>
        <row r="43">
          <cell r="A43" t="str">
            <v>BSOFT</v>
          </cell>
          <cell r="B43">
            <v>540.15</v>
          </cell>
          <cell r="C43">
            <v>543</v>
          </cell>
          <cell r="D43">
            <v>2.85</v>
          </cell>
          <cell r="E43">
            <v>0.53</v>
          </cell>
          <cell r="F43">
            <v>543</v>
          </cell>
          <cell r="G43">
            <v>4271</v>
          </cell>
          <cell r="H43" t="str">
            <v>23,19,153.00</v>
          </cell>
          <cell r="I43" t="str">
            <v>87,95,43,94,385.39</v>
          </cell>
          <cell r="J43">
            <v>548.5</v>
          </cell>
          <cell r="K43">
            <v>250.25</v>
          </cell>
        </row>
        <row r="44">
          <cell r="A44" t="str">
            <v>L&amp;TFH</v>
          </cell>
          <cell r="B44">
            <v>132.85</v>
          </cell>
          <cell r="C44">
            <v>133.55000000000001</v>
          </cell>
          <cell r="D44">
            <v>0.7</v>
          </cell>
          <cell r="E44">
            <v>0.53</v>
          </cell>
          <cell r="F44">
            <v>133.55000000000001</v>
          </cell>
          <cell r="G44">
            <v>17635</v>
          </cell>
          <cell r="H44" t="str">
            <v>23,55,154.25</v>
          </cell>
          <cell r="I44" t="str">
            <v>98,85,09,97,232.91</v>
          </cell>
          <cell r="J44">
            <v>140.19999999999999</v>
          </cell>
          <cell r="K44">
            <v>74.55</v>
          </cell>
        </row>
        <row r="45">
          <cell r="A45" t="str">
            <v>SHRIRAMFIN</v>
          </cell>
          <cell r="B45">
            <v>1898.6</v>
          </cell>
          <cell r="C45">
            <v>1908.55</v>
          </cell>
          <cell r="D45">
            <v>9.9499999999999993</v>
          </cell>
          <cell r="E45">
            <v>0.52</v>
          </cell>
          <cell r="F45">
            <v>1908.55</v>
          </cell>
          <cell r="G45">
            <v>492</v>
          </cell>
          <cell r="H45" t="str">
            <v>9,39,006.60</v>
          </cell>
          <cell r="I45" t="str">
            <v>5,27,73,79,98,698.00</v>
          </cell>
          <cell r="J45">
            <v>1971.8</v>
          </cell>
          <cell r="K45">
            <v>1164</v>
          </cell>
        </row>
        <row r="46">
          <cell r="A46" t="str">
            <v>HEROMOTOCO</v>
          </cell>
          <cell r="B46">
            <v>3100.85</v>
          </cell>
          <cell r="C46">
            <v>3116.95</v>
          </cell>
          <cell r="D46">
            <v>16.100000000000001</v>
          </cell>
          <cell r="E46">
            <v>0.52</v>
          </cell>
          <cell r="F46">
            <v>3116.95</v>
          </cell>
          <cell r="G46">
            <v>4525</v>
          </cell>
          <cell r="H46" t="str">
            <v>1,41,04,198.75</v>
          </cell>
          <cell r="I46" t="str">
            <v>4,02,36,57,33,388.26</v>
          </cell>
          <cell r="J46">
            <v>3244</v>
          </cell>
          <cell r="K46">
            <v>2246</v>
          </cell>
        </row>
        <row r="47">
          <cell r="A47" t="str">
            <v>GMRINFRA</v>
          </cell>
          <cell r="B47">
            <v>59.3</v>
          </cell>
          <cell r="C47">
            <v>59.6</v>
          </cell>
          <cell r="D47">
            <v>0.3</v>
          </cell>
          <cell r="E47">
            <v>0.51</v>
          </cell>
          <cell r="F47">
            <v>59.6</v>
          </cell>
          <cell r="G47">
            <v>33623</v>
          </cell>
          <cell r="H47" t="str">
            <v>20,03,930.80</v>
          </cell>
          <cell r="I47" t="str">
            <v>1,46,62,82,00,592.94</v>
          </cell>
          <cell r="J47">
            <v>66.75</v>
          </cell>
          <cell r="K47">
            <v>34.1</v>
          </cell>
        </row>
        <row r="48">
          <cell r="A48" t="str">
            <v>ACC</v>
          </cell>
          <cell r="B48">
            <v>2038.7</v>
          </cell>
          <cell r="C48">
            <v>2049</v>
          </cell>
          <cell r="D48">
            <v>10.3</v>
          </cell>
          <cell r="E48">
            <v>0.51</v>
          </cell>
          <cell r="F48">
            <v>2049</v>
          </cell>
          <cell r="G48">
            <v>562</v>
          </cell>
          <cell r="H48" t="str">
            <v>11,51,538.00</v>
          </cell>
          <cell r="I48" t="str">
            <v>1,64,69,06,50,268.21</v>
          </cell>
          <cell r="J48">
            <v>2675</v>
          </cell>
          <cell r="K48">
            <v>1592.35</v>
          </cell>
        </row>
        <row r="49">
          <cell r="A49" t="str">
            <v>M&amp;MFIN</v>
          </cell>
          <cell r="B49">
            <v>290.55</v>
          </cell>
          <cell r="C49">
            <v>292</v>
          </cell>
          <cell r="D49">
            <v>1.45</v>
          </cell>
          <cell r="E49">
            <v>0.5</v>
          </cell>
          <cell r="F49">
            <v>292</v>
          </cell>
          <cell r="G49">
            <v>3429</v>
          </cell>
          <cell r="H49" t="str">
            <v>10,01,268.00</v>
          </cell>
          <cell r="I49" t="str">
            <v>1,72,40,09,02,917.12</v>
          </cell>
          <cell r="J49">
            <v>346.55</v>
          </cell>
          <cell r="K49">
            <v>191.2</v>
          </cell>
        </row>
        <row r="50">
          <cell r="A50" t="str">
            <v>EXIDEIND</v>
          </cell>
          <cell r="B50">
            <v>263</v>
          </cell>
          <cell r="C50">
            <v>264.3</v>
          </cell>
          <cell r="D50">
            <v>1.3</v>
          </cell>
          <cell r="E50">
            <v>0.49</v>
          </cell>
          <cell r="F50">
            <v>264.3</v>
          </cell>
          <cell r="G50">
            <v>4014</v>
          </cell>
          <cell r="H50" t="str">
            <v>10,60,900.20</v>
          </cell>
          <cell r="I50" t="str">
            <v>1,18,48,15,00,000.00</v>
          </cell>
          <cell r="J50">
            <v>279.75</v>
          </cell>
          <cell r="K50">
            <v>152.75</v>
          </cell>
        </row>
        <row r="51">
          <cell r="A51" t="str">
            <v>VOLTAS</v>
          </cell>
          <cell r="B51">
            <v>862.7</v>
          </cell>
          <cell r="C51">
            <v>866.95</v>
          </cell>
          <cell r="D51">
            <v>4.25</v>
          </cell>
          <cell r="E51">
            <v>0.49</v>
          </cell>
          <cell r="F51">
            <v>866.95</v>
          </cell>
          <cell r="G51">
            <v>665</v>
          </cell>
          <cell r="H51" t="str">
            <v>5,76,521.75</v>
          </cell>
          <cell r="I51" t="str">
            <v>1,96,70,08,85,945.43</v>
          </cell>
          <cell r="J51">
            <v>934</v>
          </cell>
          <cell r="K51">
            <v>737.2</v>
          </cell>
        </row>
        <row r="52">
          <cell r="A52" t="str">
            <v>FEDERALBNK</v>
          </cell>
          <cell r="B52">
            <v>147</v>
          </cell>
          <cell r="C52">
            <v>147.69999999999999</v>
          </cell>
          <cell r="D52">
            <v>0.7</v>
          </cell>
          <cell r="E52">
            <v>0.48</v>
          </cell>
          <cell r="F52">
            <v>147.69999999999999</v>
          </cell>
          <cell r="G52">
            <v>6043</v>
          </cell>
          <cell r="H52" t="str">
            <v>8,92,551.10</v>
          </cell>
          <cell r="I52" t="str">
            <v>3,45,08,93,85,613.70</v>
          </cell>
          <cell r="J52">
            <v>152.30000000000001</v>
          </cell>
          <cell r="K52">
            <v>120.1</v>
          </cell>
        </row>
        <row r="53">
          <cell r="A53" t="str">
            <v>TATAMOTORS</v>
          </cell>
          <cell r="B53">
            <v>634</v>
          </cell>
          <cell r="C53">
            <v>637</v>
          </cell>
          <cell r="D53">
            <v>3</v>
          </cell>
          <cell r="E53">
            <v>0.47</v>
          </cell>
          <cell r="F53">
            <v>637</v>
          </cell>
          <cell r="G53">
            <v>23298</v>
          </cell>
          <cell r="H53" t="str">
            <v>1,48,40,826.00</v>
          </cell>
          <cell r="I53" t="str">
            <v>11,17,24,53,72,345.00</v>
          </cell>
          <cell r="J53">
            <v>665.4</v>
          </cell>
          <cell r="K53">
            <v>375.2</v>
          </cell>
        </row>
        <row r="54">
          <cell r="A54" t="str">
            <v>SBICARD</v>
          </cell>
          <cell r="B54">
            <v>800.7</v>
          </cell>
          <cell r="C54">
            <v>804.45</v>
          </cell>
          <cell r="D54">
            <v>3.75</v>
          </cell>
          <cell r="E54">
            <v>0.47</v>
          </cell>
          <cell r="F54">
            <v>804.45</v>
          </cell>
          <cell r="G54">
            <v>936</v>
          </cell>
          <cell r="H54" t="str">
            <v>7,52,965.20</v>
          </cell>
          <cell r="I54" t="str">
            <v>2,34,79,03,44,232.00</v>
          </cell>
          <cell r="J54">
            <v>933</v>
          </cell>
          <cell r="K54">
            <v>695.55</v>
          </cell>
        </row>
        <row r="55">
          <cell r="A55" t="str">
            <v>INDUSTOWER</v>
          </cell>
          <cell r="B55">
            <v>192.8</v>
          </cell>
          <cell r="C55">
            <v>193.7</v>
          </cell>
          <cell r="D55">
            <v>0.9</v>
          </cell>
          <cell r="E55">
            <v>0.47</v>
          </cell>
          <cell r="F55">
            <v>193.7</v>
          </cell>
          <cell r="G55">
            <v>36279</v>
          </cell>
          <cell r="H55" t="str">
            <v>70,27,242.30</v>
          </cell>
          <cell r="I55" t="str">
            <v>1,24,40,90,69,359.80</v>
          </cell>
          <cell r="J55">
            <v>205.7</v>
          </cell>
          <cell r="K55">
            <v>135.15</v>
          </cell>
        </row>
        <row r="56">
          <cell r="A56" t="str">
            <v>HDFCAMC</v>
          </cell>
          <cell r="B56">
            <v>2747.2</v>
          </cell>
          <cell r="C56">
            <v>2759.9</v>
          </cell>
          <cell r="D56">
            <v>12.7</v>
          </cell>
          <cell r="E56">
            <v>0.46</v>
          </cell>
          <cell r="F56">
            <v>2759.9</v>
          </cell>
          <cell r="G56">
            <v>1025</v>
          </cell>
          <cell r="H56" t="str">
            <v>28,28,897.50</v>
          </cell>
          <cell r="I56" t="str">
            <v>2,75,72,73,95,040.00</v>
          </cell>
          <cell r="J56">
            <v>2799.9</v>
          </cell>
          <cell r="K56">
            <v>1589.5</v>
          </cell>
        </row>
        <row r="57">
          <cell r="A57" t="str">
            <v>MARUTI</v>
          </cell>
          <cell r="B57">
            <v>10412.1</v>
          </cell>
          <cell r="C57">
            <v>10460</v>
          </cell>
          <cell r="D57">
            <v>47.9</v>
          </cell>
          <cell r="E57">
            <v>0.46</v>
          </cell>
          <cell r="F57">
            <v>10460</v>
          </cell>
          <cell r="G57">
            <v>537</v>
          </cell>
          <cell r="H57" t="str">
            <v>56,17,020.00</v>
          </cell>
          <cell r="I57" t="str">
            <v>13,83,41,49,05,177.80</v>
          </cell>
          <cell r="J57">
            <v>10720</v>
          </cell>
          <cell r="K57">
            <v>8076.05</v>
          </cell>
        </row>
        <row r="58">
          <cell r="A58" t="str">
            <v>PFC</v>
          </cell>
          <cell r="B58">
            <v>250</v>
          </cell>
          <cell r="C58">
            <v>251.15</v>
          </cell>
          <cell r="D58">
            <v>1.1499999999999999</v>
          </cell>
          <cell r="E58">
            <v>0.46</v>
          </cell>
          <cell r="F58">
            <v>251.15</v>
          </cell>
          <cell r="G58">
            <v>19155</v>
          </cell>
          <cell r="H58" t="str">
            <v>48,10,778.25</v>
          </cell>
          <cell r="I58" t="str">
            <v>3,62,72,07,84,645.12</v>
          </cell>
          <cell r="J58">
            <v>255.5</v>
          </cell>
          <cell r="K58">
            <v>80.680000000000007</v>
          </cell>
        </row>
        <row r="59">
          <cell r="A59" t="str">
            <v>ALKEM</v>
          </cell>
          <cell r="B59">
            <v>3539.75</v>
          </cell>
          <cell r="C59">
            <v>3555.95</v>
          </cell>
          <cell r="D59">
            <v>16.2</v>
          </cell>
          <cell r="E59">
            <v>0.46</v>
          </cell>
          <cell r="F59">
            <v>3555.95</v>
          </cell>
          <cell r="G59">
            <v>32</v>
          </cell>
          <cell r="H59" t="str">
            <v>1,13,790.40</v>
          </cell>
          <cell r="I59" t="str">
            <v>1,73,58,56,62,650.00</v>
          </cell>
          <cell r="J59">
            <v>4243</v>
          </cell>
          <cell r="K59">
            <v>2940.05</v>
          </cell>
        </row>
        <row r="60">
          <cell r="A60" t="str">
            <v>ADANIPORTS</v>
          </cell>
          <cell r="B60">
            <v>814.85</v>
          </cell>
          <cell r="C60">
            <v>818.55</v>
          </cell>
          <cell r="D60">
            <v>3.7</v>
          </cell>
          <cell r="E60">
            <v>0.45</v>
          </cell>
          <cell r="F60">
            <v>818.55</v>
          </cell>
          <cell r="G60">
            <v>5548</v>
          </cell>
          <cell r="H60" t="str">
            <v>45,41,315.40</v>
          </cell>
          <cell r="I60" t="str">
            <v>6,54,58,69,04,503.35</v>
          </cell>
          <cell r="J60">
            <v>916</v>
          </cell>
          <cell r="K60">
            <v>395.1</v>
          </cell>
        </row>
        <row r="61">
          <cell r="A61" t="str">
            <v>ADANIENT</v>
          </cell>
          <cell r="B61">
            <v>2488.6</v>
          </cell>
          <cell r="C61">
            <v>2499.9</v>
          </cell>
          <cell r="D61">
            <v>11.3</v>
          </cell>
          <cell r="E61">
            <v>0.45</v>
          </cell>
          <cell r="F61">
            <v>2499.9</v>
          </cell>
          <cell r="G61">
            <v>1613</v>
          </cell>
          <cell r="H61" t="str">
            <v>40,32,338.70</v>
          </cell>
          <cell r="I61" t="str">
            <v>8,25,50,90,11,749.73</v>
          </cell>
          <cell r="J61">
            <v>4190</v>
          </cell>
          <cell r="K61">
            <v>1017.45</v>
          </cell>
        </row>
        <row r="62">
          <cell r="A62" t="str">
            <v>AUBANK</v>
          </cell>
          <cell r="B62">
            <v>715.75</v>
          </cell>
          <cell r="C62">
            <v>719</v>
          </cell>
          <cell r="D62">
            <v>3.25</v>
          </cell>
          <cell r="E62">
            <v>0.45</v>
          </cell>
          <cell r="F62">
            <v>719</v>
          </cell>
          <cell r="G62">
            <v>344</v>
          </cell>
          <cell r="H62" t="str">
            <v>2,47,336.00</v>
          </cell>
          <cell r="I62" t="str">
            <v>3,44,02,81,51,865.66</v>
          </cell>
          <cell r="J62">
            <v>795</v>
          </cell>
          <cell r="K62">
            <v>548</v>
          </cell>
        </row>
        <row r="63">
          <cell r="A63" t="str">
            <v>RECLTD</v>
          </cell>
          <cell r="B63">
            <v>291.60000000000002</v>
          </cell>
          <cell r="C63">
            <v>292.89999999999998</v>
          </cell>
          <cell r="D63">
            <v>1.3</v>
          </cell>
          <cell r="E63">
            <v>0.45</v>
          </cell>
          <cell r="F63">
            <v>292.89999999999998</v>
          </cell>
          <cell r="G63">
            <v>7620</v>
          </cell>
          <cell r="H63" t="str">
            <v>22,31,898.00</v>
          </cell>
          <cell r="I63" t="str">
            <v>3,60,26,98,08,008.00</v>
          </cell>
          <cell r="J63">
            <v>294.3</v>
          </cell>
          <cell r="K63">
            <v>91.05</v>
          </cell>
        </row>
        <row r="64">
          <cell r="A64" t="str">
            <v>CROMPTON</v>
          </cell>
          <cell r="B64">
            <v>299.7</v>
          </cell>
          <cell r="C64">
            <v>301</v>
          </cell>
          <cell r="D64">
            <v>1.3</v>
          </cell>
          <cell r="E64">
            <v>0.43</v>
          </cell>
          <cell r="F64">
            <v>301</v>
          </cell>
          <cell r="G64">
            <v>4606</v>
          </cell>
          <cell r="H64" t="str">
            <v>13,86,406.00</v>
          </cell>
          <cell r="I64" t="str">
            <v>1,91,91,92,84,156.20</v>
          </cell>
          <cell r="J64">
            <v>397.1</v>
          </cell>
          <cell r="K64">
            <v>251</v>
          </cell>
        </row>
        <row r="65">
          <cell r="A65" t="str">
            <v>IDEA</v>
          </cell>
          <cell r="B65">
            <v>11.85</v>
          </cell>
          <cell r="C65">
            <v>11.9</v>
          </cell>
          <cell r="D65">
            <v>0.05</v>
          </cell>
          <cell r="E65">
            <v>0.42</v>
          </cell>
          <cell r="F65">
            <v>11.9</v>
          </cell>
          <cell r="G65" t="str">
            <v>12,76,560</v>
          </cell>
          <cell r="H65" t="str">
            <v>1,51,91,064.00</v>
          </cell>
          <cell r="I65" t="str">
            <v>92,29,66,90,732.68</v>
          </cell>
          <cell r="J65">
            <v>12.5</v>
          </cell>
          <cell r="K65">
            <v>5.7</v>
          </cell>
        </row>
        <row r="66">
          <cell r="A66" t="str">
            <v>CANBK</v>
          </cell>
          <cell r="B66">
            <v>369.85</v>
          </cell>
          <cell r="C66">
            <v>371.4</v>
          </cell>
          <cell r="D66">
            <v>1.55</v>
          </cell>
          <cell r="E66">
            <v>0.42</v>
          </cell>
          <cell r="F66">
            <v>371.4</v>
          </cell>
          <cell r="G66">
            <v>4773</v>
          </cell>
          <cell r="H66" t="str">
            <v>17,72,692.20</v>
          </cell>
          <cell r="I66" t="str">
            <v>2,48,01,88,17,402.18</v>
          </cell>
          <cell r="J66">
            <v>386.5</v>
          </cell>
          <cell r="K66">
            <v>221</v>
          </cell>
        </row>
        <row r="67">
          <cell r="A67" t="str">
            <v>SBIN</v>
          </cell>
          <cell r="B67">
            <v>588.35</v>
          </cell>
          <cell r="C67">
            <v>590.79999999999995</v>
          </cell>
          <cell r="D67">
            <v>2.4500000000000002</v>
          </cell>
          <cell r="E67">
            <v>0.42</v>
          </cell>
          <cell r="F67">
            <v>590.79999999999995</v>
          </cell>
          <cell r="G67">
            <v>20324</v>
          </cell>
          <cell r="H67" t="str">
            <v>1,20,07,419.20</v>
          </cell>
          <cell r="I67" t="str">
            <v>22,59,95,27,06,211.02</v>
          </cell>
          <cell r="J67">
            <v>629.54999999999995</v>
          </cell>
          <cell r="K67">
            <v>499.35</v>
          </cell>
        </row>
        <row r="68">
          <cell r="A68" t="str">
            <v>BALRAMCHIN</v>
          </cell>
          <cell r="B68">
            <v>420.85</v>
          </cell>
          <cell r="C68">
            <v>422.6</v>
          </cell>
          <cell r="D68">
            <v>1.75</v>
          </cell>
          <cell r="E68">
            <v>0.42</v>
          </cell>
          <cell r="F68">
            <v>422.6</v>
          </cell>
          <cell r="G68">
            <v>6332</v>
          </cell>
          <cell r="H68" t="str">
            <v>26,75,903.20</v>
          </cell>
          <cell r="I68" t="str">
            <v>48,29,87,69,253.00</v>
          </cell>
          <cell r="J68">
            <v>462</v>
          </cell>
          <cell r="K68">
            <v>307.3</v>
          </cell>
        </row>
        <row r="69">
          <cell r="A69" t="str">
            <v>POLYCAB</v>
          </cell>
          <cell r="B69">
            <v>5228.3</v>
          </cell>
          <cell r="C69">
            <v>5250</v>
          </cell>
          <cell r="D69">
            <v>21.7</v>
          </cell>
          <cell r="E69">
            <v>0.42</v>
          </cell>
          <cell r="F69">
            <v>5250</v>
          </cell>
          <cell r="G69">
            <v>771</v>
          </cell>
          <cell r="H69" t="str">
            <v>40,47,750.00</v>
          </cell>
          <cell r="I69" t="str">
            <v>2,43,24,21,39,297.50</v>
          </cell>
          <cell r="J69">
            <v>5422.7</v>
          </cell>
          <cell r="K69">
            <v>2500</v>
          </cell>
        </row>
        <row r="70">
          <cell r="A70" t="str">
            <v>BAJAJ-AUTO</v>
          </cell>
          <cell r="B70">
            <v>5064.3999999999996</v>
          </cell>
          <cell r="C70">
            <v>5085</v>
          </cell>
          <cell r="D70">
            <v>20.6</v>
          </cell>
          <cell r="E70">
            <v>0.41</v>
          </cell>
          <cell r="F70">
            <v>5085</v>
          </cell>
          <cell r="G70">
            <v>115</v>
          </cell>
          <cell r="H70" t="str">
            <v>5,84,775.00</v>
          </cell>
          <cell r="I70" t="str">
            <v>5,73,44,70,40,869.96</v>
          </cell>
          <cell r="J70">
            <v>5274.9</v>
          </cell>
          <cell r="K70">
            <v>3515.85</v>
          </cell>
        </row>
        <row r="71">
          <cell r="A71" t="str">
            <v>PERSISTENT</v>
          </cell>
          <cell r="B71">
            <v>5760.95</v>
          </cell>
          <cell r="C71">
            <v>5784</v>
          </cell>
          <cell r="D71">
            <v>23.05</v>
          </cell>
          <cell r="E71">
            <v>0.4</v>
          </cell>
          <cell r="F71">
            <v>5784</v>
          </cell>
          <cell r="G71">
            <v>170</v>
          </cell>
          <cell r="H71" t="str">
            <v>9,83,280.00</v>
          </cell>
          <cell r="I71" t="str">
            <v>2,92,43,80,80,000.00</v>
          </cell>
          <cell r="J71">
            <v>6035</v>
          </cell>
          <cell r="K71">
            <v>3426</v>
          </cell>
        </row>
        <row r="72">
          <cell r="A72" t="str">
            <v>ABB</v>
          </cell>
          <cell r="B72">
            <v>4185.3999999999996</v>
          </cell>
          <cell r="C72">
            <v>4202.05</v>
          </cell>
          <cell r="D72">
            <v>16.649999999999999</v>
          </cell>
          <cell r="E72">
            <v>0.4</v>
          </cell>
          <cell r="F72">
            <v>4202.05</v>
          </cell>
          <cell r="G72">
            <v>125</v>
          </cell>
          <cell r="H72" t="str">
            <v>5,25,256.25</v>
          </cell>
          <cell r="I72" t="str">
            <v>2,20,91,97,78,646.88</v>
          </cell>
          <cell r="J72">
            <v>4678</v>
          </cell>
          <cell r="K72">
            <v>2640</v>
          </cell>
        </row>
        <row r="73">
          <cell r="A73" t="str">
            <v>TORNTPHARM</v>
          </cell>
          <cell r="B73">
            <v>1885.5</v>
          </cell>
          <cell r="C73">
            <v>1893</v>
          </cell>
          <cell r="D73">
            <v>7.5</v>
          </cell>
          <cell r="E73">
            <v>0.4</v>
          </cell>
          <cell r="F73">
            <v>1893</v>
          </cell>
          <cell r="G73">
            <v>132</v>
          </cell>
          <cell r="H73" t="str">
            <v>2,49,876.00</v>
          </cell>
          <cell r="I73" t="str">
            <v>1,71,16,43,81,489.28</v>
          </cell>
          <cell r="J73">
            <v>2094.5500000000002</v>
          </cell>
          <cell r="K73">
            <v>1445.55</v>
          </cell>
        </row>
        <row r="74">
          <cell r="A74" t="str">
            <v>IDFC</v>
          </cell>
          <cell r="B74">
            <v>125.95</v>
          </cell>
          <cell r="C74">
            <v>126.45</v>
          </cell>
          <cell r="D74">
            <v>0.5</v>
          </cell>
          <cell r="E74">
            <v>0.4</v>
          </cell>
          <cell r="F74">
            <v>126.45</v>
          </cell>
          <cell r="G74">
            <v>9781</v>
          </cell>
          <cell r="H74" t="str">
            <v>12,36,807.45</v>
          </cell>
          <cell r="I74" t="str">
            <v>1,67,45,91,71,025.07</v>
          </cell>
          <cell r="J74">
            <v>137</v>
          </cell>
          <cell r="K74">
            <v>69</v>
          </cell>
        </row>
        <row r="75">
          <cell r="A75" t="str">
            <v>PEL</v>
          </cell>
          <cell r="B75">
            <v>1067.95</v>
          </cell>
          <cell r="C75">
            <v>1072.1500000000001</v>
          </cell>
          <cell r="D75">
            <v>4.2</v>
          </cell>
          <cell r="E75">
            <v>0.39</v>
          </cell>
          <cell r="F75">
            <v>1072.1500000000001</v>
          </cell>
          <cell r="G75">
            <v>696</v>
          </cell>
          <cell r="H75" t="str">
            <v>7,46,216.40</v>
          </cell>
          <cell r="I75" t="str">
            <v>1,34,56,81,64,371.20</v>
          </cell>
          <cell r="J75">
            <v>1139.95</v>
          </cell>
          <cell r="K75">
            <v>630.45000000000005</v>
          </cell>
        </row>
        <row r="76">
          <cell r="A76" t="str">
            <v>BANKBARODA</v>
          </cell>
          <cell r="B76">
            <v>207.2</v>
          </cell>
          <cell r="C76">
            <v>208</v>
          </cell>
          <cell r="D76">
            <v>0.8</v>
          </cell>
          <cell r="E76">
            <v>0.39</v>
          </cell>
          <cell r="F76">
            <v>208</v>
          </cell>
          <cell r="G76">
            <v>44368</v>
          </cell>
          <cell r="H76" t="str">
            <v>92,28,544.00</v>
          </cell>
          <cell r="I76" t="str">
            <v>3,86,11,45,85,732.86</v>
          </cell>
          <cell r="J76">
            <v>219.65</v>
          </cell>
          <cell r="K76">
            <v>129.1</v>
          </cell>
        </row>
        <row r="77">
          <cell r="A77" t="str">
            <v>ASHOKLEY</v>
          </cell>
          <cell r="B77">
            <v>176.35</v>
          </cell>
          <cell r="C77">
            <v>177</v>
          </cell>
          <cell r="D77">
            <v>0.65</v>
          </cell>
          <cell r="E77">
            <v>0.37</v>
          </cell>
          <cell r="F77">
            <v>177</v>
          </cell>
          <cell r="G77">
            <v>21170</v>
          </cell>
          <cell r="H77" t="str">
            <v>37,47,090.00</v>
          </cell>
          <cell r="I77" t="str">
            <v>2,53,93,09,67,464.86</v>
          </cell>
          <cell r="J77">
            <v>191.5</v>
          </cell>
          <cell r="K77">
            <v>133.1</v>
          </cell>
        </row>
        <row r="78">
          <cell r="A78" t="str">
            <v>CONCOR</v>
          </cell>
          <cell r="B78">
            <v>698.45</v>
          </cell>
          <cell r="C78">
            <v>701</v>
          </cell>
          <cell r="D78">
            <v>2.5499999999999998</v>
          </cell>
          <cell r="E78">
            <v>0.37</v>
          </cell>
          <cell r="F78">
            <v>701</v>
          </cell>
          <cell r="G78">
            <v>405</v>
          </cell>
          <cell r="H78" t="str">
            <v>2,83,905.00</v>
          </cell>
          <cell r="I78" t="str">
            <v>1,91,65,35,37,163.40</v>
          </cell>
          <cell r="J78">
            <v>828.75</v>
          </cell>
          <cell r="K78">
            <v>555</v>
          </cell>
        </row>
        <row r="79">
          <cell r="A79" t="str">
            <v>MARICO</v>
          </cell>
          <cell r="B79">
            <v>536.1</v>
          </cell>
          <cell r="C79">
            <v>538</v>
          </cell>
          <cell r="D79">
            <v>1.9</v>
          </cell>
          <cell r="E79">
            <v>0.35</v>
          </cell>
          <cell r="F79">
            <v>538</v>
          </cell>
          <cell r="G79">
            <v>662</v>
          </cell>
          <cell r="H79" t="str">
            <v>3,56,156.00</v>
          </cell>
          <cell r="I79" t="str">
            <v>2,77,42,47,02,816.48</v>
          </cell>
          <cell r="J79">
            <v>595</v>
          </cell>
          <cell r="K79">
            <v>462.7</v>
          </cell>
        </row>
        <row r="80">
          <cell r="A80" t="str">
            <v>LUPIN</v>
          </cell>
          <cell r="B80">
            <v>1159.8499999999999</v>
          </cell>
          <cell r="C80">
            <v>1163.95</v>
          </cell>
          <cell r="D80">
            <v>4.0999999999999996</v>
          </cell>
          <cell r="E80">
            <v>0.35</v>
          </cell>
          <cell r="F80">
            <v>1163.95</v>
          </cell>
          <cell r="G80">
            <v>369</v>
          </cell>
          <cell r="H80" t="str">
            <v>4,29,497.55</v>
          </cell>
          <cell r="I80" t="str">
            <v>2,78,90,54,05,157.12</v>
          </cell>
          <cell r="J80">
            <v>1184.7</v>
          </cell>
          <cell r="K80">
            <v>628</v>
          </cell>
        </row>
        <row r="81">
          <cell r="A81" t="str">
            <v>TITAN</v>
          </cell>
          <cell r="B81">
            <v>3280.5</v>
          </cell>
          <cell r="C81">
            <v>3292</v>
          </cell>
          <cell r="D81">
            <v>11.5</v>
          </cell>
          <cell r="E81">
            <v>0.35</v>
          </cell>
          <cell r="F81">
            <v>3292</v>
          </cell>
          <cell r="G81">
            <v>1040</v>
          </cell>
          <cell r="H81" t="str">
            <v>34,23,680.00</v>
          </cell>
          <cell r="I81" t="str">
            <v>13,69,44,56,63,246.40</v>
          </cell>
          <cell r="J81">
            <v>3352</v>
          </cell>
          <cell r="K81">
            <v>2269.6</v>
          </cell>
        </row>
        <row r="82">
          <cell r="A82" t="str">
            <v>MRF</v>
          </cell>
          <cell r="B82" t="str">
            <v>1,07,738.15</v>
          </cell>
          <cell r="C82" t="str">
            <v>1,08,100.00</v>
          </cell>
          <cell r="D82">
            <v>361.85</v>
          </cell>
          <cell r="E82">
            <v>0.34</v>
          </cell>
          <cell r="F82" t="str">
            <v>1,08,100.00</v>
          </cell>
          <cell r="G82">
            <v>6</v>
          </cell>
          <cell r="H82" t="str">
            <v>6,48,600.00</v>
          </cell>
          <cell r="I82" t="str">
            <v>2,19,24,80,92,779.36</v>
          </cell>
          <cell r="J82" t="str">
            <v>1,12,727.95</v>
          </cell>
          <cell r="K82">
            <v>80735.25</v>
          </cell>
        </row>
        <row r="83">
          <cell r="A83" t="str">
            <v>MFSL</v>
          </cell>
          <cell r="B83">
            <v>909.65</v>
          </cell>
          <cell r="C83">
            <v>912.7</v>
          </cell>
          <cell r="D83">
            <v>3.05</v>
          </cell>
          <cell r="E83">
            <v>0.34</v>
          </cell>
          <cell r="F83">
            <v>912.7</v>
          </cell>
          <cell r="G83">
            <v>43</v>
          </cell>
          <cell r="H83">
            <v>39246.1</v>
          </cell>
          <cell r="I83" t="str">
            <v>2,13,08,76,64,206.24</v>
          </cell>
          <cell r="J83">
            <v>961</v>
          </cell>
          <cell r="K83">
            <v>599.1</v>
          </cell>
        </row>
        <row r="84">
          <cell r="A84" t="str">
            <v>COFORGE</v>
          </cell>
          <cell r="B84">
            <v>5154.6499999999996</v>
          </cell>
          <cell r="C84">
            <v>5171.8999999999996</v>
          </cell>
          <cell r="D84">
            <v>17.25</v>
          </cell>
          <cell r="E84">
            <v>0.33</v>
          </cell>
          <cell r="F84">
            <v>5171.8999999999996</v>
          </cell>
          <cell r="G84">
            <v>756</v>
          </cell>
          <cell r="H84" t="str">
            <v>39,09,956.40</v>
          </cell>
          <cell r="I84" t="str">
            <v>3,15,26,58,16,342.62</v>
          </cell>
          <cell r="J84">
            <v>5762.7</v>
          </cell>
          <cell r="K84">
            <v>3507.2</v>
          </cell>
        </row>
        <row r="85">
          <cell r="A85" t="str">
            <v>BHARATFORG</v>
          </cell>
          <cell r="B85">
            <v>1114.3499999999999</v>
          </cell>
          <cell r="C85">
            <v>1118</v>
          </cell>
          <cell r="D85">
            <v>3.65</v>
          </cell>
          <cell r="E85">
            <v>0.33</v>
          </cell>
          <cell r="F85">
            <v>1118</v>
          </cell>
          <cell r="G85">
            <v>934</v>
          </cell>
          <cell r="H85" t="str">
            <v>10,44,212.00</v>
          </cell>
          <cell r="I85" t="str">
            <v>2,84,89,48,47,892.38</v>
          </cell>
          <cell r="J85">
            <v>1148.05</v>
          </cell>
          <cell r="K85">
            <v>742.1</v>
          </cell>
        </row>
        <row r="86">
          <cell r="A86" t="str">
            <v>TATASTEEL</v>
          </cell>
          <cell r="B86">
            <v>124.95</v>
          </cell>
          <cell r="C86">
            <v>125.35</v>
          </cell>
          <cell r="D86">
            <v>0.4</v>
          </cell>
          <cell r="E86">
            <v>0.32</v>
          </cell>
          <cell r="F86">
            <v>125.35</v>
          </cell>
          <cell r="G86">
            <v>63345</v>
          </cell>
          <cell r="H86" t="str">
            <v>79,40,295.75</v>
          </cell>
          <cell r="I86" t="str">
            <v>10,07,87,31,31,398.21</v>
          </cell>
          <cell r="J86">
            <v>135</v>
          </cell>
          <cell r="K86">
            <v>98.1</v>
          </cell>
        </row>
        <row r="87">
          <cell r="A87" t="str">
            <v>LTTS</v>
          </cell>
          <cell r="B87">
            <v>4753.8500000000004</v>
          </cell>
          <cell r="C87">
            <v>4768.95</v>
          </cell>
          <cell r="D87">
            <v>15.1</v>
          </cell>
          <cell r="E87">
            <v>0.32</v>
          </cell>
          <cell r="F87">
            <v>4768.95</v>
          </cell>
          <cell r="G87">
            <v>210</v>
          </cell>
          <cell r="H87" t="str">
            <v>10,01,479.50</v>
          </cell>
          <cell r="I87" t="str">
            <v>1,30,77,12,83,925.36</v>
          </cell>
          <cell r="J87">
            <v>4858.6000000000004</v>
          </cell>
          <cell r="K87">
            <v>3215.85</v>
          </cell>
        </row>
        <row r="88">
          <cell r="A88" t="str">
            <v>INDIAMART</v>
          </cell>
          <cell r="B88">
            <v>2831.05</v>
          </cell>
          <cell r="C88">
            <v>2840</v>
          </cell>
          <cell r="D88">
            <v>8.9499999999999993</v>
          </cell>
          <cell r="E88">
            <v>0.32</v>
          </cell>
          <cell r="F88">
            <v>2840</v>
          </cell>
          <cell r="G88">
            <v>62</v>
          </cell>
          <cell r="H88" t="str">
            <v>1,76,080.00</v>
          </cell>
          <cell r="I88" t="str">
            <v>85,17,18,89,638.70</v>
          </cell>
          <cell r="J88">
            <v>3335.55</v>
          </cell>
          <cell r="K88">
            <v>2043.5</v>
          </cell>
        </row>
        <row r="89">
          <cell r="A89" t="str">
            <v>DABUR</v>
          </cell>
          <cell r="B89">
            <v>543.75</v>
          </cell>
          <cell r="C89">
            <v>545.45000000000005</v>
          </cell>
          <cell r="D89">
            <v>1.7</v>
          </cell>
          <cell r="E89">
            <v>0.31</v>
          </cell>
          <cell r="F89">
            <v>545.45000000000005</v>
          </cell>
          <cell r="G89">
            <v>970</v>
          </cell>
          <cell r="H89" t="str">
            <v>5,29,086.50</v>
          </cell>
          <cell r="I89" t="str">
            <v>3,17,67,70,85,556.85</v>
          </cell>
          <cell r="J89">
            <v>610.75</v>
          </cell>
          <cell r="K89">
            <v>503.65</v>
          </cell>
        </row>
        <row r="90">
          <cell r="A90" t="str">
            <v>ITC</v>
          </cell>
          <cell r="B90">
            <v>448.25</v>
          </cell>
          <cell r="C90">
            <v>449.65</v>
          </cell>
          <cell r="D90">
            <v>1.4</v>
          </cell>
          <cell r="E90">
            <v>0.31</v>
          </cell>
          <cell r="F90">
            <v>449.65</v>
          </cell>
          <cell r="G90">
            <v>22677</v>
          </cell>
          <cell r="H90" t="str">
            <v>1,01,96,713.05</v>
          </cell>
          <cell r="I90" t="str">
            <v>39,62,32,13,16,502.45</v>
          </cell>
          <cell r="J90">
            <v>499.7</v>
          </cell>
          <cell r="K90">
            <v>324.75</v>
          </cell>
        </row>
        <row r="91">
          <cell r="A91" t="str">
            <v>APOLLOTYRE</v>
          </cell>
          <cell r="B91">
            <v>378.05</v>
          </cell>
          <cell r="C91">
            <v>379.15</v>
          </cell>
          <cell r="D91">
            <v>1.1000000000000001</v>
          </cell>
          <cell r="E91">
            <v>0.28999999999999998</v>
          </cell>
          <cell r="F91">
            <v>379.15</v>
          </cell>
          <cell r="G91">
            <v>1413</v>
          </cell>
          <cell r="H91" t="str">
            <v>5,35,738.95</v>
          </cell>
          <cell r="I91" t="str">
            <v>1,24,88,49,79,819.55</v>
          </cell>
          <cell r="J91">
            <v>440.9</v>
          </cell>
          <cell r="K91">
            <v>263.5</v>
          </cell>
        </row>
        <row r="92">
          <cell r="A92" t="str">
            <v>LTIM</v>
          </cell>
          <cell r="B92">
            <v>5244.45</v>
          </cell>
          <cell r="C92">
            <v>5259.5</v>
          </cell>
          <cell r="D92">
            <v>15.05</v>
          </cell>
          <cell r="E92">
            <v>0.28999999999999998</v>
          </cell>
          <cell r="F92">
            <v>5259.5</v>
          </cell>
          <cell r="G92">
            <v>394</v>
          </cell>
          <cell r="H92" t="str">
            <v>20,72,243.00</v>
          </cell>
          <cell r="I92" t="str">
            <v>4,80,28,32,76,907.79</v>
          </cell>
          <cell r="J92">
            <v>5593.4</v>
          </cell>
          <cell r="K92">
            <v>4121</v>
          </cell>
        </row>
        <row r="93">
          <cell r="A93" t="str">
            <v>AXISBANK</v>
          </cell>
          <cell r="B93">
            <v>1019.1</v>
          </cell>
          <cell r="C93">
            <v>1022</v>
          </cell>
          <cell r="D93">
            <v>2.9</v>
          </cell>
          <cell r="E93">
            <v>0.28000000000000003</v>
          </cell>
          <cell r="F93">
            <v>1022</v>
          </cell>
          <cell r="G93">
            <v>3764</v>
          </cell>
          <cell r="H93" t="str">
            <v>38,46,808.00</v>
          </cell>
          <cell r="I93" t="str">
            <v>28,22,08,97,03,949.81</v>
          </cell>
          <cell r="J93">
            <v>1047.5</v>
          </cell>
          <cell r="K93">
            <v>745</v>
          </cell>
        </row>
        <row r="94">
          <cell r="A94" t="str">
            <v>BAJFINANCE</v>
          </cell>
          <cell r="B94">
            <v>8101.95</v>
          </cell>
          <cell r="C94">
            <v>8125</v>
          </cell>
          <cell r="D94">
            <v>23.05</v>
          </cell>
          <cell r="E94">
            <v>0.28000000000000003</v>
          </cell>
          <cell r="F94">
            <v>8125</v>
          </cell>
          <cell r="G94">
            <v>598</v>
          </cell>
          <cell r="H94" t="str">
            <v>48,58,750.00</v>
          </cell>
          <cell r="I94" t="str">
            <v>21,61,62,65,02,685.76</v>
          </cell>
          <cell r="J94">
            <v>8192</v>
          </cell>
          <cell r="K94">
            <v>5485.7</v>
          </cell>
        </row>
        <row r="95">
          <cell r="A95" t="str">
            <v>JUBLFOOD</v>
          </cell>
          <cell r="B95">
            <v>531.5</v>
          </cell>
          <cell r="C95">
            <v>533</v>
          </cell>
          <cell r="D95">
            <v>1.5</v>
          </cell>
          <cell r="E95">
            <v>0.28000000000000003</v>
          </cell>
          <cell r="F95">
            <v>533</v>
          </cell>
          <cell r="G95">
            <v>1150</v>
          </cell>
          <cell r="H95" t="str">
            <v>6,12,950.00</v>
          </cell>
          <cell r="I95" t="str">
            <v>2,03,41,04,79,804.00</v>
          </cell>
          <cell r="J95">
            <v>627.79999999999995</v>
          </cell>
          <cell r="K95">
            <v>412.1</v>
          </cell>
        </row>
        <row r="96">
          <cell r="A96" t="str">
            <v>GODREJPROP</v>
          </cell>
          <cell r="B96">
            <v>1727.45</v>
          </cell>
          <cell r="C96">
            <v>1732</v>
          </cell>
          <cell r="D96">
            <v>4.55</v>
          </cell>
          <cell r="E96">
            <v>0.26</v>
          </cell>
          <cell r="F96">
            <v>1732</v>
          </cell>
          <cell r="G96">
            <v>427</v>
          </cell>
          <cell r="H96" t="str">
            <v>7,39,564.00</v>
          </cell>
          <cell r="I96" t="str">
            <v>1,96,46,68,39,785.55</v>
          </cell>
          <cell r="J96">
            <v>1769</v>
          </cell>
          <cell r="K96">
            <v>1005</v>
          </cell>
        </row>
        <row r="97">
          <cell r="A97" t="str">
            <v>ULTRACEMCO</v>
          </cell>
          <cell r="B97">
            <v>8343</v>
          </cell>
          <cell r="C97">
            <v>8364.9500000000007</v>
          </cell>
          <cell r="D97">
            <v>21.95</v>
          </cell>
          <cell r="E97">
            <v>0.26</v>
          </cell>
          <cell r="F97">
            <v>8364.9500000000007</v>
          </cell>
          <cell r="G97">
            <v>184</v>
          </cell>
          <cell r="H97" t="str">
            <v>15,39,150.80</v>
          </cell>
          <cell r="I97" t="str">
            <v>9,61,90,29,01,540.00</v>
          </cell>
          <cell r="J97">
            <v>8750.9500000000007</v>
          </cell>
          <cell r="K97">
            <v>6057.8</v>
          </cell>
        </row>
        <row r="98">
          <cell r="A98" t="str">
            <v>ICICIGI</v>
          </cell>
          <cell r="B98">
            <v>1313.55</v>
          </cell>
          <cell r="C98">
            <v>1317</v>
          </cell>
          <cell r="D98">
            <v>3.45</v>
          </cell>
          <cell r="E98">
            <v>0.26</v>
          </cell>
          <cell r="F98">
            <v>1317</v>
          </cell>
          <cell r="G98">
            <v>580</v>
          </cell>
          <cell r="H98" t="str">
            <v>7,63,860.00</v>
          </cell>
          <cell r="I98" t="str">
            <v>3,35,40,91,72,769.03</v>
          </cell>
          <cell r="J98">
            <v>1423.3</v>
          </cell>
          <cell r="K98">
            <v>1049.05</v>
          </cell>
        </row>
        <row r="99">
          <cell r="A99" t="str">
            <v>IBULHSGFIN</v>
          </cell>
          <cell r="B99">
            <v>177.85</v>
          </cell>
          <cell r="C99">
            <v>178.3</v>
          </cell>
          <cell r="D99">
            <v>0.45</v>
          </cell>
          <cell r="E99">
            <v>0.25</v>
          </cell>
          <cell r="F99">
            <v>178.3</v>
          </cell>
          <cell r="G99">
            <v>12417</v>
          </cell>
          <cell r="H99" t="str">
            <v>22,13,951.10</v>
          </cell>
          <cell r="I99" t="str">
            <v>73,13,85,31,941.34</v>
          </cell>
          <cell r="J99">
            <v>207.7</v>
          </cell>
          <cell r="K99">
            <v>91.8</v>
          </cell>
        </row>
        <row r="100">
          <cell r="A100" t="str">
            <v>DEEPAKNTR</v>
          </cell>
          <cell r="B100">
            <v>2093.6999999999998</v>
          </cell>
          <cell r="C100">
            <v>2098.9499999999998</v>
          </cell>
          <cell r="D100">
            <v>5.25</v>
          </cell>
          <cell r="E100">
            <v>0.25</v>
          </cell>
          <cell r="F100">
            <v>2098.9499999999998</v>
          </cell>
          <cell r="G100">
            <v>269</v>
          </cell>
          <cell r="H100" t="str">
            <v>5,64,617.55</v>
          </cell>
          <cell r="I100" t="str">
            <v>1,42,76,25,96,014.70</v>
          </cell>
          <cell r="J100">
            <v>2372.6999999999998</v>
          </cell>
          <cell r="K100">
            <v>1730</v>
          </cell>
        </row>
        <row r="101">
          <cell r="A101" t="str">
            <v>MCDOWELL-N</v>
          </cell>
          <cell r="B101">
            <v>1050.3499999999999</v>
          </cell>
          <cell r="C101">
            <v>1052.95</v>
          </cell>
          <cell r="D101">
            <v>2.6</v>
          </cell>
          <cell r="E101">
            <v>0.25</v>
          </cell>
          <cell r="F101">
            <v>1052.95</v>
          </cell>
          <cell r="G101">
            <v>2309</v>
          </cell>
          <cell r="H101" t="str">
            <v>24,31,261.55</v>
          </cell>
          <cell r="I101" t="str">
            <v>3,04,90,54,77,577.60</v>
          </cell>
          <cell r="J101">
            <v>1074.95</v>
          </cell>
          <cell r="K101">
            <v>730.55</v>
          </cell>
        </row>
        <row r="102">
          <cell r="A102" t="str">
            <v>BIOCON</v>
          </cell>
          <cell r="B102">
            <v>257.39999999999998</v>
          </cell>
          <cell r="C102">
            <v>258</v>
          </cell>
          <cell r="D102">
            <v>0.6</v>
          </cell>
          <cell r="E102">
            <v>0.23</v>
          </cell>
          <cell r="F102">
            <v>258</v>
          </cell>
          <cell r="G102">
            <v>6777</v>
          </cell>
          <cell r="H102" t="str">
            <v>17,48,466.00</v>
          </cell>
          <cell r="I102" t="str">
            <v>1,14,38,71,65,000.00</v>
          </cell>
          <cell r="J102">
            <v>295</v>
          </cell>
          <cell r="K102">
            <v>191.55</v>
          </cell>
        </row>
        <row r="103">
          <cell r="A103" t="str">
            <v>COALINDIA</v>
          </cell>
          <cell r="B103">
            <v>301.85000000000002</v>
          </cell>
          <cell r="C103">
            <v>302.55</v>
          </cell>
          <cell r="D103">
            <v>0.7</v>
          </cell>
          <cell r="E103">
            <v>0.23</v>
          </cell>
          <cell r="F103">
            <v>302.55</v>
          </cell>
          <cell r="G103">
            <v>15157</v>
          </cell>
          <cell r="H103" t="str">
            <v>45,85,750.35</v>
          </cell>
          <cell r="I103" t="str">
            <v>6,87,02,71,16,622.29</v>
          </cell>
          <cell r="J103">
            <v>305</v>
          </cell>
          <cell r="K103">
            <v>207.6</v>
          </cell>
        </row>
        <row r="104">
          <cell r="A104" t="str">
            <v>UPL</v>
          </cell>
          <cell r="B104">
            <v>627.75</v>
          </cell>
          <cell r="C104">
            <v>629.15</v>
          </cell>
          <cell r="D104">
            <v>1.4</v>
          </cell>
          <cell r="E104">
            <v>0.22</v>
          </cell>
          <cell r="F104">
            <v>629.15</v>
          </cell>
          <cell r="G104">
            <v>5173</v>
          </cell>
          <cell r="H104" t="str">
            <v>32,54,592.95</v>
          </cell>
          <cell r="I104" t="str">
            <v>3,15,57,42,17,467.43</v>
          </cell>
          <cell r="J104">
            <v>807</v>
          </cell>
          <cell r="K104">
            <v>576.95000000000005</v>
          </cell>
        </row>
        <row r="105">
          <cell r="A105" t="str">
            <v>ASTRAL</v>
          </cell>
          <cell r="B105">
            <v>1934.7</v>
          </cell>
          <cell r="C105">
            <v>1939</v>
          </cell>
          <cell r="D105">
            <v>4.3</v>
          </cell>
          <cell r="E105">
            <v>0.22</v>
          </cell>
          <cell r="F105">
            <v>1939</v>
          </cell>
          <cell r="G105">
            <v>648</v>
          </cell>
          <cell r="H105" t="str">
            <v>12,56,472.00</v>
          </cell>
          <cell r="I105" t="str">
            <v>2,29,05,11,32,197.12</v>
          </cell>
          <cell r="J105">
            <v>2058</v>
          </cell>
          <cell r="K105">
            <v>1297.8</v>
          </cell>
        </row>
        <row r="106">
          <cell r="A106" t="str">
            <v>LICHSGFIN</v>
          </cell>
          <cell r="B106">
            <v>473.95</v>
          </cell>
          <cell r="C106">
            <v>475</v>
          </cell>
          <cell r="D106">
            <v>1.05</v>
          </cell>
          <cell r="E106">
            <v>0.22</v>
          </cell>
          <cell r="F106">
            <v>475</v>
          </cell>
          <cell r="G106">
            <v>2038</v>
          </cell>
          <cell r="H106" t="str">
            <v>9,68,050.00</v>
          </cell>
          <cell r="I106" t="str">
            <v>1,43,37,11,70,635.00</v>
          </cell>
          <cell r="J106">
            <v>481</v>
          </cell>
          <cell r="K106">
            <v>315.10000000000002</v>
          </cell>
        </row>
        <row r="107">
          <cell r="A107" t="str">
            <v>INDIACEM</v>
          </cell>
          <cell r="B107">
            <v>228.85</v>
          </cell>
          <cell r="C107">
            <v>229.35</v>
          </cell>
          <cell r="D107">
            <v>0.5</v>
          </cell>
          <cell r="E107">
            <v>0.22</v>
          </cell>
          <cell r="F107">
            <v>229.35</v>
          </cell>
          <cell r="G107">
            <v>5564</v>
          </cell>
          <cell r="H107" t="str">
            <v>12,76,103.40</v>
          </cell>
          <cell r="I107" t="str">
            <v>26,97,31,42,477.84</v>
          </cell>
          <cell r="J107">
            <v>282.5</v>
          </cell>
          <cell r="K107">
            <v>167.2</v>
          </cell>
        </row>
        <row r="108">
          <cell r="A108" t="str">
            <v>BATAINDIA</v>
          </cell>
          <cell r="B108">
            <v>1634.5</v>
          </cell>
          <cell r="C108">
            <v>1638</v>
          </cell>
          <cell r="D108">
            <v>3.5</v>
          </cell>
          <cell r="E108">
            <v>0.21</v>
          </cell>
          <cell r="F108">
            <v>1638</v>
          </cell>
          <cell r="G108">
            <v>185</v>
          </cell>
          <cell r="H108" t="str">
            <v>3,03,030.00</v>
          </cell>
          <cell r="I108" t="str">
            <v>1,04,84,31,27,566.50</v>
          </cell>
          <cell r="J108">
            <v>1875</v>
          </cell>
          <cell r="K108">
            <v>1381.05</v>
          </cell>
        </row>
        <row r="109">
          <cell r="A109" t="str">
            <v>ICICIPRULI</v>
          </cell>
          <cell r="B109">
            <v>524.9</v>
          </cell>
          <cell r="C109">
            <v>526</v>
          </cell>
          <cell r="D109">
            <v>1.1000000000000001</v>
          </cell>
          <cell r="E109">
            <v>0.21</v>
          </cell>
          <cell r="F109">
            <v>526</v>
          </cell>
          <cell r="G109">
            <v>5405</v>
          </cell>
          <cell r="H109" t="str">
            <v>28,43,030.00</v>
          </cell>
          <cell r="I109" t="str">
            <v>2,04,43,65,89,816.57</v>
          </cell>
          <cell r="J109">
            <v>615.6</v>
          </cell>
          <cell r="K109">
            <v>380.7</v>
          </cell>
        </row>
        <row r="110">
          <cell r="A110" t="str">
            <v>AARTIIND</v>
          </cell>
          <cell r="B110">
            <v>484</v>
          </cell>
          <cell r="C110">
            <v>485</v>
          </cell>
          <cell r="D110">
            <v>1</v>
          </cell>
          <cell r="E110">
            <v>0.21</v>
          </cell>
          <cell r="F110">
            <v>485</v>
          </cell>
          <cell r="G110">
            <v>2341</v>
          </cell>
          <cell r="H110" t="str">
            <v>11,35,385.00</v>
          </cell>
          <cell r="I110" t="str">
            <v>96,49,85,74,117.00</v>
          </cell>
          <cell r="J110">
            <v>807.9</v>
          </cell>
          <cell r="K110">
            <v>445</v>
          </cell>
        </row>
        <row r="111">
          <cell r="A111" t="str">
            <v>KOTAKBANK</v>
          </cell>
          <cell r="B111">
            <v>1771.4</v>
          </cell>
          <cell r="C111">
            <v>1775</v>
          </cell>
          <cell r="D111">
            <v>3.6</v>
          </cell>
          <cell r="E111">
            <v>0.2</v>
          </cell>
          <cell r="F111">
            <v>1775</v>
          </cell>
          <cell r="G111">
            <v>1572</v>
          </cell>
          <cell r="H111" t="str">
            <v>27,90,300.00</v>
          </cell>
          <cell r="I111" t="str">
            <v>26,09,10,44,91,497.48</v>
          </cell>
          <cell r="J111">
            <v>2064.4</v>
          </cell>
          <cell r="K111">
            <v>1643.5</v>
          </cell>
        </row>
        <row r="112">
          <cell r="A112" t="str">
            <v>METROPOLIS</v>
          </cell>
          <cell r="B112">
            <v>1457</v>
          </cell>
          <cell r="C112">
            <v>1459.95</v>
          </cell>
          <cell r="D112">
            <v>2.95</v>
          </cell>
          <cell r="E112">
            <v>0.2</v>
          </cell>
          <cell r="F112">
            <v>1459.95</v>
          </cell>
          <cell r="G112">
            <v>22</v>
          </cell>
          <cell r="H112">
            <v>32118.9</v>
          </cell>
          <cell r="I112" t="str">
            <v>37,25,79,41,544.40</v>
          </cell>
          <cell r="J112">
            <v>1791.2</v>
          </cell>
          <cell r="K112">
            <v>1171.3499999999999</v>
          </cell>
        </row>
        <row r="113">
          <cell r="A113" t="str">
            <v>GUJGASLTD</v>
          </cell>
          <cell r="B113">
            <v>421.75</v>
          </cell>
          <cell r="C113">
            <v>422.6</v>
          </cell>
          <cell r="D113">
            <v>0.85</v>
          </cell>
          <cell r="E113">
            <v>0.2</v>
          </cell>
          <cell r="F113">
            <v>422.6</v>
          </cell>
          <cell r="G113">
            <v>452</v>
          </cell>
          <cell r="H113" t="str">
            <v>1,91,015.20</v>
          </cell>
          <cell r="I113" t="str">
            <v>72,71,12,06,953.13</v>
          </cell>
          <cell r="J113">
            <v>539.1</v>
          </cell>
          <cell r="K113">
            <v>414</v>
          </cell>
        </row>
        <row r="114">
          <cell r="A114" t="str">
            <v>SBILIFE</v>
          </cell>
          <cell r="B114">
            <v>1309.3499999999999</v>
          </cell>
          <cell r="C114">
            <v>1311.95</v>
          </cell>
          <cell r="D114">
            <v>2.6</v>
          </cell>
          <cell r="E114">
            <v>0.2</v>
          </cell>
          <cell r="F114">
            <v>1311.95</v>
          </cell>
          <cell r="G114">
            <v>693</v>
          </cell>
          <cell r="H114" t="str">
            <v>9,09,181.35</v>
          </cell>
          <cell r="I114" t="str">
            <v>5,90,57,07,03,262.60</v>
          </cell>
          <cell r="J114">
            <v>1393</v>
          </cell>
          <cell r="K114">
            <v>1054</v>
          </cell>
        </row>
        <row r="115">
          <cell r="A115" t="str">
            <v>CUMMINSIND</v>
          </cell>
          <cell r="B115">
            <v>1751.6</v>
          </cell>
          <cell r="C115">
            <v>1755.05</v>
          </cell>
          <cell r="D115">
            <v>3.45</v>
          </cell>
          <cell r="E115">
            <v>0.2</v>
          </cell>
          <cell r="F115">
            <v>1755.05</v>
          </cell>
          <cell r="G115">
            <v>234</v>
          </cell>
          <cell r="H115" t="str">
            <v>4,10,681.70</v>
          </cell>
          <cell r="I115" t="str">
            <v>2,38,10,64,84,000.00</v>
          </cell>
          <cell r="J115">
            <v>1980.15</v>
          </cell>
          <cell r="K115">
            <v>1177.8</v>
          </cell>
        </row>
        <row r="116">
          <cell r="A116" t="str">
            <v>TRENT</v>
          </cell>
          <cell r="B116">
            <v>2101.3000000000002</v>
          </cell>
          <cell r="C116">
            <v>2105</v>
          </cell>
          <cell r="D116">
            <v>3.7</v>
          </cell>
          <cell r="E116">
            <v>0.18</v>
          </cell>
          <cell r="F116">
            <v>2105</v>
          </cell>
          <cell r="G116">
            <v>656</v>
          </cell>
          <cell r="H116" t="str">
            <v>13,80,880.00</v>
          </cell>
          <cell r="I116" t="str">
            <v>4,63,50,58,80,899.46</v>
          </cell>
          <cell r="J116">
            <v>2185</v>
          </cell>
          <cell r="K116">
            <v>1155</v>
          </cell>
        </row>
        <row r="117">
          <cell r="A117" t="str">
            <v>M&amp;M</v>
          </cell>
          <cell r="B117">
            <v>1556.3</v>
          </cell>
          <cell r="C117">
            <v>1559</v>
          </cell>
          <cell r="D117">
            <v>2.7</v>
          </cell>
          <cell r="E117">
            <v>0.17</v>
          </cell>
          <cell r="F117">
            <v>1559</v>
          </cell>
          <cell r="G117">
            <v>8389</v>
          </cell>
          <cell r="H117" t="str">
            <v>1,30,78,451.00</v>
          </cell>
          <cell r="I117" t="str">
            <v>13,93,15,02,19,945.92</v>
          </cell>
          <cell r="J117">
            <v>1670</v>
          </cell>
          <cell r="K117">
            <v>1123.4000000000001</v>
          </cell>
        </row>
        <row r="118">
          <cell r="A118" t="str">
            <v>LT</v>
          </cell>
          <cell r="B118">
            <v>3088.7</v>
          </cell>
          <cell r="C118">
            <v>3094</v>
          </cell>
          <cell r="D118">
            <v>5.3</v>
          </cell>
          <cell r="E118">
            <v>0.17</v>
          </cell>
          <cell r="F118">
            <v>3094</v>
          </cell>
          <cell r="G118">
            <v>2121</v>
          </cell>
          <cell r="H118" t="str">
            <v>65,62,374.00</v>
          </cell>
          <cell r="I118" t="str">
            <v>36,49,01,75,98,445.26</v>
          </cell>
          <cell r="J118">
            <v>3114.95</v>
          </cell>
          <cell r="K118">
            <v>1858.05</v>
          </cell>
        </row>
        <row r="119">
          <cell r="A119" t="str">
            <v>IOC</v>
          </cell>
          <cell r="B119">
            <v>89.7</v>
          </cell>
          <cell r="C119">
            <v>89.85</v>
          </cell>
          <cell r="D119">
            <v>0.15</v>
          </cell>
          <cell r="E119">
            <v>0.17</v>
          </cell>
          <cell r="F119">
            <v>89.85</v>
          </cell>
          <cell r="G119">
            <v>35966</v>
          </cell>
          <cell r="H119" t="str">
            <v>32,31,545.10</v>
          </cell>
          <cell r="I119" t="str">
            <v>3,29,15,19,45,469.35</v>
          </cell>
          <cell r="J119">
            <v>101.45</v>
          </cell>
          <cell r="K119">
            <v>65.55</v>
          </cell>
        </row>
        <row r="120">
          <cell r="A120" t="str">
            <v>BERGEPAINT</v>
          </cell>
          <cell r="B120">
            <v>560.85</v>
          </cell>
          <cell r="C120">
            <v>561.75</v>
          </cell>
          <cell r="D120">
            <v>0.9</v>
          </cell>
          <cell r="E120">
            <v>0.16</v>
          </cell>
          <cell r="F120">
            <v>561.75</v>
          </cell>
          <cell r="G120">
            <v>645</v>
          </cell>
          <cell r="H120" t="str">
            <v>3,62,328.75</v>
          </cell>
          <cell r="I120" t="str">
            <v>1,56,83,88,80,186.21</v>
          </cell>
          <cell r="J120">
            <v>679.75</v>
          </cell>
          <cell r="K120">
            <v>439.29</v>
          </cell>
        </row>
        <row r="121">
          <cell r="A121" t="str">
            <v>MCX</v>
          </cell>
          <cell r="B121">
            <v>2156.5500000000002</v>
          </cell>
          <cell r="C121">
            <v>2160</v>
          </cell>
          <cell r="D121">
            <v>3.45</v>
          </cell>
          <cell r="E121">
            <v>0.16</v>
          </cell>
          <cell r="F121">
            <v>2160</v>
          </cell>
          <cell r="G121">
            <v>6457</v>
          </cell>
          <cell r="H121" t="str">
            <v>1,39,47,120.00</v>
          </cell>
          <cell r="I121" t="str">
            <v>1,09,74,84,90,088.00</v>
          </cell>
          <cell r="J121">
            <v>2179.4499999999998</v>
          </cell>
          <cell r="K121">
            <v>1285.05</v>
          </cell>
        </row>
        <row r="122">
          <cell r="A122" t="str">
            <v>BHEL</v>
          </cell>
          <cell r="B122">
            <v>130.85</v>
          </cell>
          <cell r="C122">
            <v>131.05000000000001</v>
          </cell>
          <cell r="D122">
            <v>0.2</v>
          </cell>
          <cell r="E122">
            <v>0.15</v>
          </cell>
          <cell r="F122">
            <v>131.05000000000001</v>
          </cell>
          <cell r="G122">
            <v>16641</v>
          </cell>
          <cell r="H122" t="str">
            <v>21,80,803.05</v>
          </cell>
          <cell r="I122" t="str">
            <v>1,68,32,46,83,612.38</v>
          </cell>
          <cell r="J122">
            <v>148.9</v>
          </cell>
          <cell r="K122">
            <v>60.05</v>
          </cell>
        </row>
        <row r="123">
          <cell r="A123" t="str">
            <v>BEL</v>
          </cell>
          <cell r="B123">
            <v>137.75</v>
          </cell>
          <cell r="C123">
            <v>137.94999999999999</v>
          </cell>
          <cell r="D123">
            <v>0.2</v>
          </cell>
          <cell r="E123">
            <v>0.15</v>
          </cell>
          <cell r="F123">
            <v>137.94999999999999</v>
          </cell>
          <cell r="G123">
            <v>42266</v>
          </cell>
          <cell r="H123" t="str">
            <v>58,30,594.70</v>
          </cell>
          <cell r="I123" t="str">
            <v>4,93,74,99,75,673.05</v>
          </cell>
          <cell r="J123">
            <v>147.15</v>
          </cell>
          <cell r="K123">
            <v>87</v>
          </cell>
        </row>
        <row r="124">
          <cell r="A124" t="str">
            <v>BALKRISIND</v>
          </cell>
          <cell r="B124">
            <v>2586.3000000000002</v>
          </cell>
          <cell r="C124">
            <v>2590.0500000000002</v>
          </cell>
          <cell r="D124">
            <v>3.75</v>
          </cell>
          <cell r="E124">
            <v>0.14000000000000001</v>
          </cell>
          <cell r="F124">
            <v>2590.0500000000002</v>
          </cell>
          <cell r="G124">
            <v>111</v>
          </cell>
          <cell r="H124" t="str">
            <v>2,87,495.55</v>
          </cell>
          <cell r="I124" t="str">
            <v>2,05,20,42,64,013.10</v>
          </cell>
          <cell r="J124">
            <v>2610</v>
          </cell>
          <cell r="K124">
            <v>1796.3</v>
          </cell>
        </row>
        <row r="125">
          <cell r="A125" t="str">
            <v>WIPRO</v>
          </cell>
          <cell r="B125">
            <v>421.15</v>
          </cell>
          <cell r="C125">
            <v>421.75</v>
          </cell>
          <cell r="D125">
            <v>0.6</v>
          </cell>
          <cell r="E125">
            <v>0.14000000000000001</v>
          </cell>
          <cell r="F125">
            <v>421.75</v>
          </cell>
          <cell r="G125">
            <v>21640</v>
          </cell>
          <cell r="H125" t="str">
            <v>91,26,670.00</v>
          </cell>
          <cell r="I125" t="str">
            <v>5,93,70,30,28,936.49</v>
          </cell>
          <cell r="J125">
            <v>443.75</v>
          </cell>
          <cell r="K125">
            <v>352</v>
          </cell>
        </row>
        <row r="126">
          <cell r="A126" t="str">
            <v>ABCAPITAL</v>
          </cell>
          <cell r="B126">
            <v>178.75</v>
          </cell>
          <cell r="C126">
            <v>179</v>
          </cell>
          <cell r="D126">
            <v>0.25</v>
          </cell>
          <cell r="E126">
            <v>0.14000000000000001</v>
          </cell>
          <cell r="F126">
            <v>179</v>
          </cell>
          <cell r="G126">
            <v>2866</v>
          </cell>
          <cell r="H126" t="str">
            <v>5,13,014.00</v>
          </cell>
          <cell r="I126" t="str">
            <v>1,25,32,03,58,028.17</v>
          </cell>
          <cell r="J126">
            <v>199.3</v>
          </cell>
          <cell r="K126">
            <v>108.1</v>
          </cell>
        </row>
        <row r="127">
          <cell r="A127" t="str">
            <v>DIXON</v>
          </cell>
          <cell r="B127">
            <v>5254.7</v>
          </cell>
          <cell r="C127">
            <v>5261.95</v>
          </cell>
          <cell r="D127">
            <v>7.25</v>
          </cell>
          <cell r="E127">
            <v>0.14000000000000001</v>
          </cell>
          <cell r="F127">
            <v>5261.95</v>
          </cell>
          <cell r="G127">
            <v>369</v>
          </cell>
          <cell r="H127" t="str">
            <v>19,41,659.55</v>
          </cell>
          <cell r="I127" t="str">
            <v>1,93,69,78,46,328.50</v>
          </cell>
          <cell r="J127">
            <v>5378.85</v>
          </cell>
          <cell r="K127">
            <v>2553</v>
          </cell>
        </row>
        <row r="128">
          <cell r="A128" t="str">
            <v>CANFINHOME</v>
          </cell>
          <cell r="B128">
            <v>755.05</v>
          </cell>
          <cell r="C128">
            <v>756</v>
          </cell>
          <cell r="D128">
            <v>0.95</v>
          </cell>
          <cell r="E128">
            <v>0.13</v>
          </cell>
          <cell r="F128">
            <v>756</v>
          </cell>
          <cell r="G128">
            <v>464</v>
          </cell>
          <cell r="H128" t="str">
            <v>3,50,784.00</v>
          </cell>
          <cell r="I128" t="str">
            <v>63,33,47,59,556.25</v>
          </cell>
          <cell r="J128">
            <v>909.8</v>
          </cell>
          <cell r="K128">
            <v>476.2</v>
          </cell>
        </row>
        <row r="129">
          <cell r="A129" t="str">
            <v>COROMANDEL</v>
          </cell>
          <cell r="B129">
            <v>1148.7</v>
          </cell>
          <cell r="C129">
            <v>1149.95</v>
          </cell>
          <cell r="D129">
            <v>1.25</v>
          </cell>
          <cell r="E129">
            <v>0.11</v>
          </cell>
          <cell r="F129">
            <v>1149.95</v>
          </cell>
          <cell r="G129">
            <v>439</v>
          </cell>
          <cell r="H129" t="str">
            <v>5,04,828.05</v>
          </cell>
          <cell r="I129" t="str">
            <v>1,34,83,81,24,152.58</v>
          </cell>
          <cell r="J129">
            <v>1184.7</v>
          </cell>
          <cell r="K129">
            <v>838</v>
          </cell>
        </row>
        <row r="130">
          <cell r="A130" t="str">
            <v>SYNGENE</v>
          </cell>
          <cell r="B130">
            <v>785.2</v>
          </cell>
          <cell r="C130">
            <v>786.05</v>
          </cell>
          <cell r="D130">
            <v>0.85</v>
          </cell>
          <cell r="E130">
            <v>0.11</v>
          </cell>
          <cell r="F130">
            <v>786.05</v>
          </cell>
          <cell r="G130">
            <v>83</v>
          </cell>
          <cell r="H130">
            <v>65242.15</v>
          </cell>
          <cell r="I130" t="str">
            <v>1,38,69,67,83,060.00</v>
          </cell>
          <cell r="J130">
            <v>860.25</v>
          </cell>
          <cell r="K130">
            <v>535.1</v>
          </cell>
        </row>
        <row r="131">
          <cell r="A131" t="str">
            <v>NTPC</v>
          </cell>
          <cell r="B131">
            <v>238.7</v>
          </cell>
          <cell r="C131">
            <v>238.95</v>
          </cell>
          <cell r="D131">
            <v>0.25</v>
          </cell>
          <cell r="E131">
            <v>0.1</v>
          </cell>
          <cell r="F131">
            <v>238.95</v>
          </cell>
          <cell r="G131">
            <v>6974</v>
          </cell>
          <cell r="H131" t="str">
            <v>16,66,437.30</v>
          </cell>
          <cell r="I131" t="str">
            <v>11,32,72,57,51,109.34</v>
          </cell>
          <cell r="J131">
            <v>251.5</v>
          </cell>
          <cell r="K131">
            <v>160.30000000000001</v>
          </cell>
        </row>
        <row r="132">
          <cell r="A132" t="str">
            <v>EICHERMOT</v>
          </cell>
          <cell r="B132">
            <v>3486.6</v>
          </cell>
          <cell r="C132">
            <v>3490</v>
          </cell>
          <cell r="D132">
            <v>3.4</v>
          </cell>
          <cell r="E132">
            <v>0.1</v>
          </cell>
          <cell r="F132">
            <v>3490</v>
          </cell>
          <cell r="G132">
            <v>622</v>
          </cell>
          <cell r="H132" t="str">
            <v>21,70,780.00</v>
          </cell>
          <cell r="I132" t="str">
            <v>4,77,69,28,07,700.00</v>
          </cell>
          <cell r="J132">
            <v>3889.65</v>
          </cell>
          <cell r="K132">
            <v>2836</v>
          </cell>
        </row>
        <row r="133">
          <cell r="A133" t="str">
            <v>NESTLEIND</v>
          </cell>
          <cell r="B133">
            <v>23202.05</v>
          </cell>
          <cell r="C133">
            <v>23223</v>
          </cell>
          <cell r="D133">
            <v>20.95</v>
          </cell>
          <cell r="E133">
            <v>0.09</v>
          </cell>
          <cell r="F133">
            <v>23223</v>
          </cell>
          <cell r="G133">
            <v>123</v>
          </cell>
          <cell r="H133" t="str">
            <v>28,56,429.00</v>
          </cell>
          <cell r="I133" t="str">
            <v>8,28,03,38,36,561.85</v>
          </cell>
          <cell r="J133">
            <v>23395.35</v>
          </cell>
          <cell r="K133">
            <v>17880</v>
          </cell>
        </row>
        <row r="134">
          <cell r="A134" t="str">
            <v>HDFCLIFE</v>
          </cell>
          <cell r="B134">
            <v>621.5</v>
          </cell>
          <cell r="C134">
            <v>622.04999999999995</v>
          </cell>
          <cell r="D134">
            <v>0.55000000000000004</v>
          </cell>
          <cell r="E134">
            <v>0.09</v>
          </cell>
          <cell r="F134">
            <v>622.04999999999995</v>
          </cell>
          <cell r="G134">
            <v>1612</v>
          </cell>
          <cell r="H134" t="str">
            <v>10,02,744.60</v>
          </cell>
          <cell r="I134" t="str">
            <v>6,68,07,87,39,560.70</v>
          </cell>
          <cell r="J134">
            <v>690.85</v>
          </cell>
          <cell r="K134">
            <v>457.8</v>
          </cell>
        </row>
        <row r="135">
          <cell r="A135" t="str">
            <v>IEX</v>
          </cell>
          <cell r="B135">
            <v>133.19999999999999</v>
          </cell>
          <cell r="C135">
            <v>133.30000000000001</v>
          </cell>
          <cell r="D135">
            <v>0.1</v>
          </cell>
          <cell r="E135">
            <v>0.08</v>
          </cell>
          <cell r="F135">
            <v>133.30000000000001</v>
          </cell>
          <cell r="G135">
            <v>4081</v>
          </cell>
          <cell r="H135" t="str">
            <v>5,43,997.30</v>
          </cell>
          <cell r="I135" t="str">
            <v>1,00,88,16,57,574.23</v>
          </cell>
          <cell r="J135">
            <v>163.75</v>
          </cell>
          <cell r="K135">
            <v>116</v>
          </cell>
        </row>
        <row r="136">
          <cell r="A136" t="str">
            <v>MGL</v>
          </cell>
          <cell r="B136">
            <v>1112.2</v>
          </cell>
          <cell r="C136">
            <v>1112.95</v>
          </cell>
          <cell r="D136">
            <v>0.75</v>
          </cell>
          <cell r="E136">
            <v>7.0000000000000007E-2</v>
          </cell>
          <cell r="F136">
            <v>1112.95</v>
          </cell>
          <cell r="G136">
            <v>215</v>
          </cell>
          <cell r="H136" t="str">
            <v>2,39,284.25</v>
          </cell>
          <cell r="I136" t="str">
            <v>62,37,56,47,973.66</v>
          </cell>
          <cell r="J136">
            <v>1149</v>
          </cell>
          <cell r="K136">
            <v>771.4</v>
          </cell>
        </row>
        <row r="137">
          <cell r="A137" t="str">
            <v>ATUL</v>
          </cell>
          <cell r="B137">
            <v>6898.7</v>
          </cell>
          <cell r="C137">
            <v>6903</v>
          </cell>
          <cell r="D137">
            <v>4.3</v>
          </cell>
          <cell r="E137">
            <v>0.06</v>
          </cell>
          <cell r="F137">
            <v>6903</v>
          </cell>
          <cell r="G137">
            <v>11</v>
          </cell>
          <cell r="H137">
            <v>75933</v>
          </cell>
          <cell r="I137" t="str">
            <v>1,09,88,85,63,991.50</v>
          </cell>
          <cell r="J137">
            <v>8947.85</v>
          </cell>
          <cell r="K137">
            <v>6466.75</v>
          </cell>
        </row>
        <row r="138">
          <cell r="A138" t="str">
            <v>ESCORTS</v>
          </cell>
          <cell r="B138">
            <v>3399.95</v>
          </cell>
          <cell r="C138">
            <v>3402</v>
          </cell>
          <cell r="D138">
            <v>2.0499999999999998</v>
          </cell>
          <cell r="E138">
            <v>0.06</v>
          </cell>
          <cell r="F138">
            <v>3402</v>
          </cell>
          <cell r="G138">
            <v>625</v>
          </cell>
          <cell r="H138" t="str">
            <v>21,26,250.00</v>
          </cell>
          <cell r="I138" t="str">
            <v>1,12,70,65,68,746.09</v>
          </cell>
          <cell r="J138">
            <v>3440.15</v>
          </cell>
          <cell r="K138">
            <v>1807.7</v>
          </cell>
        </row>
        <row r="139">
          <cell r="A139" t="str">
            <v>IRCTC</v>
          </cell>
          <cell r="B139">
            <v>704.6</v>
          </cell>
          <cell r="C139">
            <v>705</v>
          </cell>
          <cell r="D139">
            <v>0.4</v>
          </cell>
          <cell r="E139">
            <v>0.06</v>
          </cell>
          <cell r="F139">
            <v>705</v>
          </cell>
          <cell r="G139">
            <v>2647</v>
          </cell>
          <cell r="H139" t="str">
            <v>18,66,135.00</v>
          </cell>
          <cell r="I139" t="str">
            <v>2,14,10,72,00,000.00</v>
          </cell>
          <cell r="J139">
            <v>774.9</v>
          </cell>
          <cell r="K139">
            <v>557.1</v>
          </cell>
        </row>
        <row r="140">
          <cell r="A140" t="str">
            <v>TATACONSUM</v>
          </cell>
          <cell r="B140">
            <v>888.4</v>
          </cell>
          <cell r="C140">
            <v>888.9</v>
          </cell>
          <cell r="D140">
            <v>0.5</v>
          </cell>
          <cell r="E140">
            <v>0.06</v>
          </cell>
          <cell r="F140">
            <v>888.9</v>
          </cell>
          <cell r="G140">
            <v>982</v>
          </cell>
          <cell r="H140" t="str">
            <v>8,72,899.80</v>
          </cell>
          <cell r="I140" t="str">
            <v>5,35,62,16,66,807.50</v>
          </cell>
          <cell r="J140">
            <v>909.9</v>
          </cell>
          <cell r="K140">
            <v>686.6</v>
          </cell>
        </row>
        <row r="141">
          <cell r="A141" t="str">
            <v>SIEMENS</v>
          </cell>
          <cell r="B141">
            <v>3558.5</v>
          </cell>
          <cell r="C141">
            <v>3560.05</v>
          </cell>
          <cell r="D141">
            <v>1.55</v>
          </cell>
          <cell r="E141">
            <v>0.04</v>
          </cell>
          <cell r="F141">
            <v>3560.05</v>
          </cell>
          <cell r="G141">
            <v>218</v>
          </cell>
          <cell r="H141" t="str">
            <v>7,76,090.90</v>
          </cell>
          <cell r="I141" t="str">
            <v>3,17,59,69,46,415.38</v>
          </cell>
          <cell r="J141">
            <v>4068.85</v>
          </cell>
          <cell r="K141">
            <v>2691.5</v>
          </cell>
        </row>
        <row r="142">
          <cell r="A142" t="str">
            <v>PAGEIND</v>
          </cell>
          <cell r="B142">
            <v>39513.85</v>
          </cell>
          <cell r="C142">
            <v>39530</v>
          </cell>
          <cell r="D142">
            <v>16.149999999999999</v>
          </cell>
          <cell r="E142">
            <v>0.04</v>
          </cell>
          <cell r="F142">
            <v>39530</v>
          </cell>
          <cell r="G142">
            <v>13</v>
          </cell>
          <cell r="H142" t="str">
            <v>5,13,890.00</v>
          </cell>
          <cell r="I142" t="str">
            <v>2,37,32,48,80,953.90</v>
          </cell>
          <cell r="J142">
            <v>54349.1</v>
          </cell>
          <cell r="K142">
            <v>34952.65</v>
          </cell>
        </row>
        <row r="143">
          <cell r="A143" t="str">
            <v>MPHASIS</v>
          </cell>
          <cell r="B143">
            <v>2464.1</v>
          </cell>
          <cell r="C143">
            <v>2465.0500000000002</v>
          </cell>
          <cell r="D143">
            <v>0.95</v>
          </cell>
          <cell r="E143">
            <v>0.04</v>
          </cell>
          <cell r="F143">
            <v>2465.0500000000002</v>
          </cell>
          <cell r="G143">
            <v>242</v>
          </cell>
          <cell r="H143" t="str">
            <v>5,96,542.10</v>
          </cell>
          <cell r="I143" t="str">
            <v>2,05,15,73,35,174.00</v>
          </cell>
          <cell r="J143">
            <v>2552</v>
          </cell>
          <cell r="K143">
            <v>1660.05</v>
          </cell>
        </row>
        <row r="144">
          <cell r="A144" t="str">
            <v>TECHM</v>
          </cell>
          <cell r="B144">
            <v>1231.5999999999999</v>
          </cell>
          <cell r="C144">
            <v>1232</v>
          </cell>
          <cell r="D144">
            <v>0.4</v>
          </cell>
          <cell r="E144">
            <v>0.03</v>
          </cell>
          <cell r="F144">
            <v>1232</v>
          </cell>
          <cell r="G144">
            <v>1834</v>
          </cell>
          <cell r="H144" t="str">
            <v>22,59,488.00</v>
          </cell>
          <cell r="I144" t="str">
            <v>7,67,91,68,31,456.00</v>
          </cell>
          <cell r="J144">
            <v>1320</v>
          </cell>
          <cell r="K144">
            <v>981.05</v>
          </cell>
        </row>
        <row r="145">
          <cell r="A145" t="str">
            <v>BAJAJFINSV</v>
          </cell>
          <cell r="B145">
            <v>1636.55</v>
          </cell>
          <cell r="C145">
            <v>1637</v>
          </cell>
          <cell r="D145">
            <v>0.45</v>
          </cell>
          <cell r="E145">
            <v>0.03</v>
          </cell>
          <cell r="F145">
            <v>1637</v>
          </cell>
          <cell r="G145">
            <v>923</v>
          </cell>
          <cell r="H145" t="str">
            <v>15,10,951.00</v>
          </cell>
          <cell r="I145" t="str">
            <v>8,87,14,92,17,625.27</v>
          </cell>
          <cell r="J145">
            <v>1817.9</v>
          </cell>
          <cell r="K145">
            <v>1215</v>
          </cell>
        </row>
        <row r="146">
          <cell r="A146" t="str">
            <v>SUNPHARMA</v>
          </cell>
          <cell r="B146">
            <v>1128.75</v>
          </cell>
          <cell r="C146">
            <v>1129</v>
          </cell>
          <cell r="D146">
            <v>0.25</v>
          </cell>
          <cell r="E146">
            <v>0.02</v>
          </cell>
          <cell r="F146">
            <v>1129</v>
          </cell>
          <cell r="G146">
            <v>1274</v>
          </cell>
          <cell r="H146" t="str">
            <v>14,38,346.00</v>
          </cell>
          <cell r="I146" t="str">
            <v>12,16,28,28,79,667.25</v>
          </cell>
          <cell r="J146">
            <v>1169.7</v>
          </cell>
          <cell r="K146">
            <v>922.45</v>
          </cell>
        </row>
        <row r="147">
          <cell r="A147" t="str">
            <v>NAUKRI</v>
          </cell>
          <cell r="B147">
            <v>4265.3</v>
          </cell>
          <cell r="C147">
            <v>4265.95</v>
          </cell>
          <cell r="D147">
            <v>0.65</v>
          </cell>
          <cell r="E147">
            <v>0.02</v>
          </cell>
          <cell r="F147">
            <v>4265.95</v>
          </cell>
          <cell r="G147">
            <v>42</v>
          </cell>
          <cell r="H147" t="str">
            <v>1,79,169.90</v>
          </cell>
          <cell r="I147" t="str">
            <v>3,30,62,09,18,316.00</v>
          </cell>
          <cell r="J147">
            <v>4984.5</v>
          </cell>
          <cell r="K147">
            <v>3308.2</v>
          </cell>
        </row>
        <row r="148">
          <cell r="A148" t="str">
            <v>OFSS</v>
          </cell>
          <cell r="B148">
            <v>4161.8999999999996</v>
          </cell>
          <cell r="C148">
            <v>4162</v>
          </cell>
          <cell r="D148">
            <v>0.1</v>
          </cell>
          <cell r="E148">
            <v>0</v>
          </cell>
          <cell r="F148">
            <v>4162</v>
          </cell>
          <cell r="G148">
            <v>186</v>
          </cell>
          <cell r="H148" t="str">
            <v>7,74,132.00</v>
          </cell>
          <cell r="I148" t="str">
            <v>96,85,37,52,770.45</v>
          </cell>
          <cell r="J148">
            <v>4528.45</v>
          </cell>
          <cell r="K148">
            <v>2883.25</v>
          </cell>
        </row>
        <row r="149">
          <cell r="A149" t="str">
            <v>GRANULES</v>
          </cell>
          <cell r="B149">
            <v>353.2</v>
          </cell>
          <cell r="C149">
            <v>353.2</v>
          </cell>
          <cell r="D149" t="str">
            <v>-</v>
          </cell>
          <cell r="E149" t="str">
            <v>-</v>
          </cell>
          <cell r="F149">
            <v>353.2</v>
          </cell>
          <cell r="G149">
            <v>1033</v>
          </cell>
          <cell r="H149" t="str">
            <v>3,64,855.60</v>
          </cell>
          <cell r="I149" t="str">
            <v>47,84,35,84,538.40</v>
          </cell>
          <cell r="J149">
            <v>381</v>
          </cell>
          <cell r="K149">
            <v>267.75</v>
          </cell>
        </row>
        <row r="150">
          <cell r="A150" t="str">
            <v>LALPATHLAB</v>
          </cell>
          <cell r="B150">
            <v>2495.15</v>
          </cell>
          <cell r="C150">
            <v>2495.15</v>
          </cell>
          <cell r="D150" t="str">
            <v>-</v>
          </cell>
          <cell r="E150" t="str">
            <v>-</v>
          </cell>
          <cell r="F150">
            <v>2495.15</v>
          </cell>
          <cell r="G150">
            <v>96</v>
          </cell>
          <cell r="H150" t="str">
            <v>2,39,534.40</v>
          </cell>
          <cell r="I150" t="str">
            <v>89,70,31,71,872.73</v>
          </cell>
          <cell r="J150">
            <v>2684.65</v>
          </cell>
          <cell r="K150">
            <v>1762.05</v>
          </cell>
        </row>
        <row r="151">
          <cell r="A151" t="str">
            <v>BHARTIARTL</v>
          </cell>
          <cell r="B151">
            <v>955.6</v>
          </cell>
          <cell r="C151">
            <v>955.6</v>
          </cell>
          <cell r="D151" t="str">
            <v>-</v>
          </cell>
          <cell r="E151" t="str">
            <v>-</v>
          </cell>
          <cell r="F151">
            <v>955.6</v>
          </cell>
          <cell r="G151">
            <v>13463</v>
          </cell>
          <cell r="H151" t="str">
            <v>1,28,65,242.80</v>
          </cell>
          <cell r="I151" t="str">
            <v>24,15,32,15,81,051.93</v>
          </cell>
          <cell r="J151">
            <v>956.8</v>
          </cell>
          <cell r="K151">
            <v>735.8</v>
          </cell>
        </row>
        <row r="152">
          <cell r="A152" t="str">
            <v>CUB</v>
          </cell>
          <cell r="B152">
            <v>140.80000000000001</v>
          </cell>
          <cell r="C152">
            <v>140.80000000000001</v>
          </cell>
          <cell r="D152" t="str">
            <v>-</v>
          </cell>
          <cell r="E152" t="str">
            <v>-</v>
          </cell>
          <cell r="F152">
            <v>140.80000000000001</v>
          </cell>
          <cell r="G152">
            <v>60208</v>
          </cell>
          <cell r="H152" t="str">
            <v>84,77,286.40</v>
          </cell>
          <cell r="I152" t="str">
            <v>1,01,23,08,38,781.78</v>
          </cell>
          <cell r="J152">
            <v>205</v>
          </cell>
          <cell r="K152">
            <v>119.5</v>
          </cell>
        </row>
        <row r="153">
          <cell r="A153" t="str">
            <v>DLF</v>
          </cell>
          <cell r="B153">
            <v>565.29999999999995</v>
          </cell>
          <cell r="C153">
            <v>565.29999999999995</v>
          </cell>
          <cell r="D153" t="str">
            <v>-</v>
          </cell>
          <cell r="E153" t="str">
            <v>-</v>
          </cell>
          <cell r="F153">
            <v>565.29999999999995</v>
          </cell>
          <cell r="G153">
            <v>5747</v>
          </cell>
          <cell r="H153" t="str">
            <v>32,48,779.10</v>
          </cell>
          <cell r="I153" t="str">
            <v>3,49,05,03,61,513.95</v>
          </cell>
          <cell r="J153">
            <v>569</v>
          </cell>
          <cell r="K153">
            <v>336.5</v>
          </cell>
        </row>
        <row r="154">
          <cell r="A154" t="str">
            <v>PIDILITIND</v>
          </cell>
          <cell r="B154">
            <v>2487.65</v>
          </cell>
          <cell r="C154">
            <v>2487.65</v>
          </cell>
          <cell r="D154" t="str">
            <v>-</v>
          </cell>
          <cell r="E154" t="str">
            <v>-</v>
          </cell>
          <cell r="F154">
            <v>2487.65</v>
          </cell>
          <cell r="G154">
            <v>475</v>
          </cell>
          <cell r="H154" t="str">
            <v>11,81,633.75</v>
          </cell>
          <cell r="I154" t="str">
            <v>3,80,13,96,00,951.00</v>
          </cell>
          <cell r="J154">
            <v>2796</v>
          </cell>
          <cell r="K154">
            <v>2250.0500000000002</v>
          </cell>
        </row>
        <row r="155">
          <cell r="A155" t="str">
            <v>GAIL</v>
          </cell>
          <cell r="B155">
            <v>123.55</v>
          </cell>
          <cell r="C155">
            <v>123.55</v>
          </cell>
          <cell r="D155" t="str">
            <v>-</v>
          </cell>
          <cell r="E155" t="str">
            <v>-</v>
          </cell>
          <cell r="F155">
            <v>123.55</v>
          </cell>
          <cell r="G155">
            <v>17061</v>
          </cell>
          <cell r="H155" t="str">
            <v>21,07,886.55</v>
          </cell>
          <cell r="I155" t="str">
            <v>3,32,79,53,80,880.62</v>
          </cell>
          <cell r="J155">
            <v>129.55000000000001</v>
          </cell>
          <cell r="K155">
            <v>84.15</v>
          </cell>
        </row>
        <row r="156">
          <cell r="A156" t="str">
            <v>LAURUSLABS</v>
          </cell>
          <cell r="B156">
            <v>400.3</v>
          </cell>
          <cell r="C156">
            <v>400.3</v>
          </cell>
          <cell r="D156" t="str">
            <v>-</v>
          </cell>
          <cell r="E156" t="str">
            <v>-</v>
          </cell>
          <cell r="F156">
            <v>400.3</v>
          </cell>
          <cell r="G156">
            <v>1193</v>
          </cell>
          <cell r="H156" t="str">
            <v>4,77,557.90</v>
          </cell>
          <cell r="I156" t="str">
            <v>1,57,44,33,56,170.10</v>
          </cell>
          <cell r="J156">
            <v>530.5</v>
          </cell>
          <cell r="K156">
            <v>278.85000000000002</v>
          </cell>
        </row>
        <row r="157">
          <cell r="A157" t="str">
            <v>MUTHOOTFIN</v>
          </cell>
          <cell r="B157">
            <v>1236.1500000000001</v>
          </cell>
          <cell r="C157">
            <v>1236.1500000000001</v>
          </cell>
          <cell r="D157" t="str">
            <v>-</v>
          </cell>
          <cell r="E157" t="str">
            <v>-</v>
          </cell>
          <cell r="F157">
            <v>1236.1500000000001</v>
          </cell>
          <cell r="G157">
            <v>102</v>
          </cell>
          <cell r="H157" t="str">
            <v>1,26,087.30</v>
          </cell>
          <cell r="I157" t="str">
            <v>1,33,79,03,08,201.70</v>
          </cell>
          <cell r="J157">
            <v>1379.95</v>
          </cell>
          <cell r="K157">
            <v>911.25</v>
          </cell>
        </row>
        <row r="158">
          <cell r="A158" t="str">
            <v>IPCALAB</v>
          </cell>
          <cell r="B158">
            <v>941.75</v>
          </cell>
          <cell r="C158">
            <v>941.75</v>
          </cell>
          <cell r="D158" t="str">
            <v>-</v>
          </cell>
          <cell r="E158" t="str">
            <v>-</v>
          </cell>
          <cell r="F158">
            <v>941.75</v>
          </cell>
          <cell r="G158">
            <v>392</v>
          </cell>
          <cell r="H158" t="str">
            <v>3,69,166.00</v>
          </cell>
          <cell r="I158" t="str">
            <v>1,26,19,37,46,554.29</v>
          </cell>
          <cell r="J158">
            <v>963</v>
          </cell>
          <cell r="K158">
            <v>669.8</v>
          </cell>
        </row>
        <row r="159">
          <cell r="A159" t="str">
            <v>DRREDDY</v>
          </cell>
          <cell r="B159">
            <v>5567.6</v>
          </cell>
          <cell r="C159">
            <v>5567.6</v>
          </cell>
          <cell r="D159" t="str">
            <v>-</v>
          </cell>
          <cell r="E159" t="str">
            <v>-</v>
          </cell>
          <cell r="F159">
            <v>5567.6</v>
          </cell>
          <cell r="G159">
            <v>397</v>
          </cell>
          <cell r="H159" t="str">
            <v>22,10,337.20</v>
          </cell>
          <cell r="I159" t="str">
            <v>6,77,43,30,11,634.08</v>
          </cell>
          <cell r="J159">
            <v>5989.7</v>
          </cell>
          <cell r="K159">
            <v>4175.1000000000004</v>
          </cell>
        </row>
        <row r="160">
          <cell r="A160" t="str">
            <v>OBEROIRLTY</v>
          </cell>
          <cell r="B160">
            <v>1148.5999999999999</v>
          </cell>
          <cell r="C160">
            <v>1148.5999999999999</v>
          </cell>
          <cell r="D160" t="str">
            <v>-</v>
          </cell>
          <cell r="E160" t="str">
            <v>-</v>
          </cell>
          <cell r="F160">
            <v>1148.5999999999999</v>
          </cell>
          <cell r="G160">
            <v>338</v>
          </cell>
          <cell r="H160" t="str">
            <v>3,88,226.80</v>
          </cell>
          <cell r="I160" t="str">
            <v>1,33,57,29,17,784.32</v>
          </cell>
          <cell r="J160">
            <v>1206.9000000000001</v>
          </cell>
          <cell r="K160">
            <v>790.1</v>
          </cell>
        </row>
        <row r="161">
          <cell r="A161" t="str">
            <v>RBLBANK</v>
          </cell>
          <cell r="B161">
            <v>245.9</v>
          </cell>
          <cell r="C161">
            <v>245.9</v>
          </cell>
          <cell r="D161" t="str">
            <v>-</v>
          </cell>
          <cell r="E161" t="str">
            <v>-</v>
          </cell>
          <cell r="F161">
            <v>245.9</v>
          </cell>
          <cell r="G161">
            <v>7785</v>
          </cell>
          <cell r="H161" t="str">
            <v>19,14,331.50</v>
          </cell>
          <cell r="I161" t="str">
            <v>1,46,36,58,25,062.45</v>
          </cell>
          <cell r="J161">
            <v>256.7</v>
          </cell>
          <cell r="K161">
            <v>118.9</v>
          </cell>
        </row>
        <row r="162">
          <cell r="A162" t="str">
            <v>JKCEMENT</v>
          </cell>
          <cell r="B162">
            <v>3185.9</v>
          </cell>
          <cell r="C162">
            <v>3185.9</v>
          </cell>
          <cell r="D162" t="str">
            <v>-</v>
          </cell>
          <cell r="E162" t="str">
            <v>-</v>
          </cell>
          <cell r="F162">
            <v>3185.9</v>
          </cell>
          <cell r="G162">
            <v>79</v>
          </cell>
          <cell r="H162" t="str">
            <v>2,51,686.10</v>
          </cell>
          <cell r="I162" t="str">
            <v>1,08,38,40,21,141.20</v>
          </cell>
          <cell r="J162">
            <v>3476.4</v>
          </cell>
          <cell r="K162">
            <v>2425.25</v>
          </cell>
        </row>
        <row r="163">
          <cell r="A163" t="str">
            <v>HAL</v>
          </cell>
          <cell r="B163">
            <v>1961.6</v>
          </cell>
          <cell r="C163">
            <v>1961.6</v>
          </cell>
          <cell r="D163" t="str">
            <v>-</v>
          </cell>
          <cell r="E163" t="str">
            <v>-</v>
          </cell>
          <cell r="F163">
            <v>1961.6</v>
          </cell>
          <cell r="G163">
            <v>1969</v>
          </cell>
          <cell r="H163" t="str">
            <v>38,62,390.40</v>
          </cell>
          <cell r="I163" t="str">
            <v>3,67,21,09,77,000.00</v>
          </cell>
          <cell r="J163">
            <v>2085</v>
          </cell>
          <cell r="K163">
            <v>1150</v>
          </cell>
        </row>
        <row r="164">
          <cell r="A164" t="str">
            <v>APOLLOHOSP</v>
          </cell>
          <cell r="B164">
            <v>5092.8500000000004</v>
          </cell>
          <cell r="C164">
            <v>5092.8</v>
          </cell>
          <cell r="D164">
            <v>-0.05</v>
          </cell>
          <cell r="E164">
            <v>0</v>
          </cell>
          <cell r="F164">
            <v>5092.8</v>
          </cell>
          <cell r="G164">
            <v>189</v>
          </cell>
          <cell r="H164" t="str">
            <v>9,62,539.20</v>
          </cell>
          <cell r="I164" t="str">
            <v>5,11,60,01,88,071.70</v>
          </cell>
          <cell r="J164">
            <v>5364</v>
          </cell>
          <cell r="K164">
            <v>4123</v>
          </cell>
        </row>
        <row r="165">
          <cell r="A165" t="str">
            <v>DALBHARAT</v>
          </cell>
          <cell r="B165">
            <v>2301.1</v>
          </cell>
          <cell r="C165">
            <v>2301</v>
          </cell>
          <cell r="D165">
            <v>-0.1</v>
          </cell>
          <cell r="E165">
            <v>0</v>
          </cell>
          <cell r="F165">
            <v>2301</v>
          </cell>
          <cell r="G165">
            <v>232</v>
          </cell>
          <cell r="H165" t="str">
            <v>5,33,832.00</v>
          </cell>
          <cell r="I165" t="str">
            <v>1,81,78,44,30,738.96</v>
          </cell>
          <cell r="J165">
            <v>2424.75</v>
          </cell>
          <cell r="K165">
            <v>1476.05</v>
          </cell>
        </row>
        <row r="166">
          <cell r="A166" t="str">
            <v>ICICIBANK</v>
          </cell>
          <cell r="B166">
            <v>953.1</v>
          </cell>
          <cell r="C166">
            <v>952.85</v>
          </cell>
          <cell r="D166">
            <v>-0.25</v>
          </cell>
          <cell r="E166">
            <v>-0.03</v>
          </cell>
          <cell r="F166">
            <v>952.85</v>
          </cell>
          <cell r="G166">
            <v>50213</v>
          </cell>
          <cell r="H166" t="str">
            <v>4,78,45,457.05</v>
          </cell>
          <cell r="I166" t="str">
            <v>66,74,31,71,12,895.90</v>
          </cell>
          <cell r="J166">
            <v>1008.7</v>
          </cell>
          <cell r="K166">
            <v>796</v>
          </cell>
        </row>
        <row r="167">
          <cell r="A167" t="str">
            <v>ONGC</v>
          </cell>
          <cell r="B167">
            <v>183.25</v>
          </cell>
          <cell r="C167">
            <v>183.2</v>
          </cell>
          <cell r="D167">
            <v>-0.05</v>
          </cell>
          <cell r="E167">
            <v>-0.03</v>
          </cell>
          <cell r="F167">
            <v>183.2</v>
          </cell>
          <cell r="G167">
            <v>14576</v>
          </cell>
          <cell r="H167" t="str">
            <v>26,70,323.20</v>
          </cell>
          <cell r="I167" t="str">
            <v>7,13,67,92,39,356.38</v>
          </cell>
          <cell r="J167">
            <v>192.25</v>
          </cell>
          <cell r="K167">
            <v>125.8</v>
          </cell>
        </row>
        <row r="168">
          <cell r="A168" t="str">
            <v>HCLTECH</v>
          </cell>
          <cell r="B168">
            <v>1245.5999999999999</v>
          </cell>
          <cell r="C168">
            <v>1245</v>
          </cell>
          <cell r="D168">
            <v>-0.6</v>
          </cell>
          <cell r="E168">
            <v>-0.05</v>
          </cell>
          <cell r="F168">
            <v>1245</v>
          </cell>
          <cell r="G168">
            <v>7869</v>
          </cell>
          <cell r="H168" t="str">
            <v>97,96,905.00</v>
          </cell>
          <cell r="I168" t="str">
            <v>13,13,38,67,69,813.04</v>
          </cell>
          <cell r="J168">
            <v>1311.3</v>
          </cell>
          <cell r="K168">
            <v>936</v>
          </cell>
        </row>
        <row r="169">
          <cell r="A169" t="str">
            <v>JINDALSTEL</v>
          </cell>
          <cell r="B169">
            <v>692.55</v>
          </cell>
          <cell r="C169">
            <v>692.2</v>
          </cell>
          <cell r="D169">
            <v>-0.35</v>
          </cell>
          <cell r="E169">
            <v>-0.05</v>
          </cell>
          <cell r="F169">
            <v>692.2</v>
          </cell>
          <cell r="G169">
            <v>4356</v>
          </cell>
          <cell r="H169" t="str">
            <v>30,15,223.20</v>
          </cell>
          <cell r="I169" t="str">
            <v>2,54,12,43,46,724.64</v>
          </cell>
          <cell r="J169">
            <v>722.8</v>
          </cell>
          <cell r="K169">
            <v>424.5</v>
          </cell>
        </row>
        <row r="170">
          <cell r="A170" t="str">
            <v>RELIANCE</v>
          </cell>
          <cell r="B170">
            <v>2345.0500000000002</v>
          </cell>
          <cell r="C170">
            <v>2343.85</v>
          </cell>
          <cell r="D170">
            <v>-1.2</v>
          </cell>
          <cell r="E170">
            <v>-0.05</v>
          </cell>
          <cell r="F170">
            <v>2343.85</v>
          </cell>
          <cell r="G170">
            <v>22410</v>
          </cell>
          <cell r="H170" t="str">
            <v>5,25,25,678.50</v>
          </cell>
          <cell r="I170" t="str">
            <v>79,35,29,73,42,852.00</v>
          </cell>
          <cell r="J170">
            <v>2856</v>
          </cell>
          <cell r="K170">
            <v>2180</v>
          </cell>
        </row>
        <row r="171">
          <cell r="A171" t="str">
            <v>IDFCFIRSTB</v>
          </cell>
          <cell r="B171">
            <v>91.55</v>
          </cell>
          <cell r="C171">
            <v>91.5</v>
          </cell>
          <cell r="D171">
            <v>-0.05</v>
          </cell>
          <cell r="E171">
            <v>-0.05</v>
          </cell>
          <cell r="F171">
            <v>91.5</v>
          </cell>
          <cell r="G171">
            <v>95870</v>
          </cell>
          <cell r="H171" t="str">
            <v>87,72,105.00</v>
          </cell>
          <cell r="I171" t="str">
            <v>3,03,56,01,44,067.60</v>
          </cell>
          <cell r="J171">
            <v>100.7</v>
          </cell>
          <cell r="K171">
            <v>51.3</v>
          </cell>
        </row>
        <row r="172">
          <cell r="A172" t="str">
            <v>HINDUNILVR</v>
          </cell>
          <cell r="B172">
            <v>2556.4</v>
          </cell>
          <cell r="C172">
            <v>2555</v>
          </cell>
          <cell r="D172">
            <v>-1.4</v>
          </cell>
          <cell r="E172">
            <v>-0.05</v>
          </cell>
          <cell r="F172">
            <v>2555</v>
          </cell>
          <cell r="G172">
            <v>3227</v>
          </cell>
          <cell r="H172" t="str">
            <v>82,44,985.00</v>
          </cell>
          <cell r="I172" t="str">
            <v>22,81,21,81,56,275.80</v>
          </cell>
          <cell r="J172">
            <v>2769.65</v>
          </cell>
          <cell r="K172">
            <v>2393</v>
          </cell>
        </row>
        <row r="173">
          <cell r="A173" t="str">
            <v>CHOLAFIN</v>
          </cell>
          <cell r="B173">
            <v>1259.7</v>
          </cell>
          <cell r="C173">
            <v>1259</v>
          </cell>
          <cell r="D173">
            <v>-0.7</v>
          </cell>
          <cell r="E173">
            <v>-0.06</v>
          </cell>
          <cell r="F173">
            <v>1259</v>
          </cell>
          <cell r="G173">
            <v>570</v>
          </cell>
          <cell r="H173" t="str">
            <v>7,17,630.00</v>
          </cell>
          <cell r="I173" t="str">
            <v>5,06,89,55,07,240.96</v>
          </cell>
          <cell r="J173">
            <v>1272.9000000000001</v>
          </cell>
          <cell r="K173">
            <v>658</v>
          </cell>
        </row>
        <row r="174">
          <cell r="A174" t="str">
            <v>PETRONET</v>
          </cell>
          <cell r="B174">
            <v>224.75</v>
          </cell>
          <cell r="C174">
            <v>224.55</v>
          </cell>
          <cell r="D174">
            <v>-0.2</v>
          </cell>
          <cell r="E174">
            <v>-0.09</v>
          </cell>
          <cell r="F174">
            <v>224.55</v>
          </cell>
          <cell r="G174">
            <v>1393</v>
          </cell>
          <cell r="H174" t="str">
            <v>3,12,798.15</v>
          </cell>
          <cell r="I174" t="str">
            <v>1,68,30,00,09,873.60</v>
          </cell>
          <cell r="J174">
            <v>254.4</v>
          </cell>
          <cell r="K174">
            <v>195.7</v>
          </cell>
        </row>
        <row r="175">
          <cell r="A175" t="str">
            <v>GODREJCP</v>
          </cell>
          <cell r="B175">
            <v>985.85</v>
          </cell>
          <cell r="C175">
            <v>984.9</v>
          </cell>
          <cell r="D175">
            <v>-0.95</v>
          </cell>
          <cell r="E175">
            <v>-0.1</v>
          </cell>
          <cell r="F175">
            <v>984.9</v>
          </cell>
          <cell r="G175">
            <v>597</v>
          </cell>
          <cell r="H175" t="str">
            <v>5,87,985.30</v>
          </cell>
          <cell r="I175" t="str">
            <v>3,73,08,48,78,886.33</v>
          </cell>
          <cell r="J175">
            <v>1102.05</v>
          </cell>
          <cell r="K175">
            <v>793.85</v>
          </cell>
        </row>
        <row r="176">
          <cell r="A176" t="str">
            <v>HINDALCO</v>
          </cell>
          <cell r="B176">
            <v>483.9</v>
          </cell>
          <cell r="C176">
            <v>483.1</v>
          </cell>
          <cell r="D176">
            <v>-0.8</v>
          </cell>
          <cell r="E176">
            <v>-0.17</v>
          </cell>
          <cell r="F176">
            <v>483.1</v>
          </cell>
          <cell r="G176">
            <v>7565</v>
          </cell>
          <cell r="H176" t="str">
            <v>36,54,651.50</v>
          </cell>
          <cell r="I176" t="str">
            <v>7,06,97,43,18,135.80</v>
          </cell>
          <cell r="J176">
            <v>508.9</v>
          </cell>
          <cell r="K176">
            <v>380.1</v>
          </cell>
        </row>
        <row r="177">
          <cell r="A177" t="str">
            <v>INFY</v>
          </cell>
          <cell r="B177">
            <v>1494.4</v>
          </cell>
          <cell r="C177">
            <v>1491.9</v>
          </cell>
          <cell r="D177">
            <v>-2.5</v>
          </cell>
          <cell r="E177">
            <v>-0.17</v>
          </cell>
          <cell r="F177">
            <v>1491.9</v>
          </cell>
          <cell r="G177">
            <v>43483</v>
          </cell>
          <cell r="H177" t="str">
            <v>6,48,72,287.70</v>
          </cell>
          <cell r="I177" t="str">
            <v>53,20,97,92,09,125.40</v>
          </cell>
          <cell r="J177">
            <v>1672.6</v>
          </cell>
          <cell r="K177">
            <v>1185.3</v>
          </cell>
        </row>
        <row r="178">
          <cell r="A178" t="str">
            <v>HDFCBANK</v>
          </cell>
          <cell r="B178">
            <v>1539.6</v>
          </cell>
          <cell r="C178">
            <v>1536.1</v>
          </cell>
          <cell r="D178">
            <v>-3.5</v>
          </cell>
          <cell r="E178">
            <v>-0.23</v>
          </cell>
          <cell r="F178">
            <v>1536.1</v>
          </cell>
          <cell r="G178" t="str">
            <v>2,89,464</v>
          </cell>
          <cell r="H178" t="str">
            <v>44,46,45,650.40</v>
          </cell>
          <cell r="I178" t="str">
            <v>1,15,74,24,87,27,290.04</v>
          </cell>
          <cell r="J178">
            <v>1757.5</v>
          </cell>
          <cell r="K178">
            <v>1384</v>
          </cell>
        </row>
        <row r="179">
          <cell r="A179" t="str">
            <v>ZEEL</v>
          </cell>
          <cell r="B179">
            <v>259.64999999999998</v>
          </cell>
          <cell r="C179">
            <v>259</v>
          </cell>
          <cell r="D179">
            <v>-0.65</v>
          </cell>
          <cell r="E179">
            <v>-0.25</v>
          </cell>
          <cell r="F179">
            <v>259</v>
          </cell>
          <cell r="G179">
            <v>12683</v>
          </cell>
          <cell r="H179" t="str">
            <v>32,84,897.00</v>
          </cell>
          <cell r="I179" t="str">
            <v>2,38,82,35,48,588.80</v>
          </cell>
          <cell r="J179">
            <v>290.7</v>
          </cell>
          <cell r="K179">
            <v>170.1</v>
          </cell>
        </row>
        <row r="180">
          <cell r="A180" t="str">
            <v>MOTHERSON</v>
          </cell>
          <cell r="B180">
            <v>95.4</v>
          </cell>
          <cell r="C180">
            <v>95.15</v>
          </cell>
          <cell r="D180">
            <v>-0.25</v>
          </cell>
          <cell r="E180">
            <v>-0.26</v>
          </cell>
          <cell r="F180">
            <v>95.15</v>
          </cell>
          <cell r="G180">
            <v>46244</v>
          </cell>
          <cell r="H180" t="str">
            <v>44,00,116.60</v>
          </cell>
          <cell r="I180" t="str">
            <v>2,26,02,75,34,662.93</v>
          </cell>
          <cell r="J180">
            <v>103.4</v>
          </cell>
          <cell r="K180">
            <v>61.8</v>
          </cell>
        </row>
        <row r="181">
          <cell r="A181" t="str">
            <v>INDIGO</v>
          </cell>
          <cell r="B181">
            <v>2533.15</v>
          </cell>
          <cell r="C181">
            <v>2526</v>
          </cell>
          <cell r="D181">
            <v>-7.15</v>
          </cell>
          <cell r="E181">
            <v>-0.28000000000000003</v>
          </cell>
          <cell r="F181">
            <v>2526</v>
          </cell>
          <cell r="G181">
            <v>1136</v>
          </cell>
          <cell r="H181" t="str">
            <v>28,69,536.00</v>
          </cell>
          <cell r="I181" t="str">
            <v>3,12,63,31,82,705.79</v>
          </cell>
          <cell r="J181">
            <v>2745.1</v>
          </cell>
          <cell r="K181">
            <v>1676</v>
          </cell>
        </row>
        <row r="182">
          <cell r="A182" t="str">
            <v>BOSCHLTD</v>
          </cell>
          <cell r="B182">
            <v>19698.099999999999</v>
          </cell>
          <cell r="C182">
            <v>19601.25</v>
          </cell>
          <cell r="D182">
            <v>-96.85</v>
          </cell>
          <cell r="E182">
            <v>-0.49</v>
          </cell>
          <cell r="F182">
            <v>19601.25</v>
          </cell>
          <cell r="G182">
            <v>419</v>
          </cell>
          <cell r="H182" t="str">
            <v>82,12,923.75</v>
          </cell>
          <cell r="I182" t="str">
            <v>1,68,49,71,65,320.00</v>
          </cell>
          <cell r="J182">
            <v>19990</v>
          </cell>
          <cell r="K182">
            <v>15393.6</v>
          </cell>
        </row>
        <row r="183">
          <cell r="A183" t="str">
            <v>POWERGRID</v>
          </cell>
          <cell r="B183">
            <v>198.5</v>
          </cell>
          <cell r="C183">
            <v>197.35</v>
          </cell>
          <cell r="D183">
            <v>-1.1499999999999999</v>
          </cell>
          <cell r="E183">
            <v>-0.57999999999999996</v>
          </cell>
          <cell r="F183">
            <v>197.35</v>
          </cell>
          <cell r="G183">
            <v>77681</v>
          </cell>
          <cell r="H183" t="str">
            <v>1,53,30,345.35</v>
          </cell>
          <cell r="I183" t="str">
            <v>9,05,53,46,89,629.30</v>
          </cell>
          <cell r="J183">
            <v>205.95</v>
          </cell>
          <cell r="K183">
            <v>153.19</v>
          </cell>
        </row>
        <row r="184">
          <cell r="A184" t="str">
            <v>VEDL</v>
          </cell>
          <cell r="B184">
            <v>227.65</v>
          </cell>
          <cell r="C184">
            <v>226</v>
          </cell>
          <cell r="D184">
            <v>-1.65</v>
          </cell>
          <cell r="E184">
            <v>-0.72</v>
          </cell>
          <cell r="F184">
            <v>226</v>
          </cell>
          <cell r="G184">
            <v>39434</v>
          </cell>
          <cell r="H184" t="str">
            <v>89,12,084.00</v>
          </cell>
          <cell r="I184" t="str">
            <v>2,70,25,57,62,400.26</v>
          </cell>
          <cell r="J184">
            <v>340.75</v>
          </cell>
          <cell r="K184">
            <v>208</v>
          </cell>
        </row>
        <row r="185">
          <cell r="A185" t="str">
            <v>TCS</v>
          </cell>
          <cell r="B185">
            <v>3609.9</v>
          </cell>
          <cell r="C185">
            <v>3575</v>
          </cell>
          <cell r="D185">
            <v>-34.9</v>
          </cell>
          <cell r="E185">
            <v>-0.97</v>
          </cell>
          <cell r="F185">
            <v>3575</v>
          </cell>
          <cell r="G185">
            <v>81696</v>
          </cell>
          <cell r="H185" t="str">
            <v>29,20,63,200.00</v>
          </cell>
          <cell r="I185" t="str">
            <v>37,01,64,27,30,981.72</v>
          </cell>
          <cell r="J185">
            <v>3679</v>
          </cell>
          <cell r="K185">
            <v>3005</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tyfreeze_23-09-29"/>
    </sheetNames>
    <sheetDataSet>
      <sheetData sheetId="0">
        <row r="1">
          <cell r="A1" t="str">
            <v>S.No.</v>
          </cell>
          <cell r="B1" t="str">
            <v xml:space="preserve">SYMBOL    </v>
          </cell>
          <cell r="C1" t="str">
            <v xml:space="preserve">VOL_FRZ_QTY    </v>
          </cell>
        </row>
        <row r="2">
          <cell r="A2">
            <v>1</v>
          </cell>
          <cell r="B2" t="str">
            <v xml:space="preserve">BANKNIFTY </v>
          </cell>
          <cell r="C2">
            <v>900</v>
          </cell>
        </row>
        <row r="3">
          <cell r="A3">
            <v>2</v>
          </cell>
          <cell r="B3" t="str">
            <v xml:space="preserve">FINNIFTY  </v>
          </cell>
          <cell r="C3">
            <v>1800</v>
          </cell>
        </row>
        <row r="4">
          <cell r="A4">
            <v>3</v>
          </cell>
          <cell r="B4" t="str">
            <v>MIDCPNIFTY</v>
          </cell>
          <cell r="C4">
            <v>4200</v>
          </cell>
        </row>
        <row r="5">
          <cell r="A5">
            <v>4</v>
          </cell>
          <cell r="B5" t="str">
            <v xml:space="preserve">NIFTY     </v>
          </cell>
          <cell r="C5">
            <v>1800</v>
          </cell>
        </row>
        <row r="6">
          <cell r="A6">
            <v>5</v>
          </cell>
          <cell r="B6" t="str">
            <v xml:space="preserve">AARTIIND  </v>
          </cell>
          <cell r="C6">
            <v>50000</v>
          </cell>
        </row>
        <row r="7">
          <cell r="A7">
            <v>6</v>
          </cell>
          <cell r="B7" t="str">
            <v xml:space="preserve">ABB       </v>
          </cell>
          <cell r="C7">
            <v>5000</v>
          </cell>
        </row>
        <row r="8">
          <cell r="A8">
            <v>7</v>
          </cell>
          <cell r="B8" t="str">
            <v>ABBOTINDIA</v>
          </cell>
          <cell r="C8">
            <v>1200</v>
          </cell>
        </row>
        <row r="9">
          <cell r="A9">
            <v>8</v>
          </cell>
          <cell r="B9" t="str">
            <v xml:space="preserve">ABCAPITAL </v>
          </cell>
          <cell r="C9">
            <v>162000</v>
          </cell>
        </row>
        <row r="10">
          <cell r="A10">
            <v>9</v>
          </cell>
          <cell r="B10" t="str">
            <v xml:space="preserve">ABFRL     </v>
          </cell>
          <cell r="C10">
            <v>104000</v>
          </cell>
        </row>
        <row r="11">
          <cell r="A11">
            <v>10</v>
          </cell>
          <cell r="B11" t="str">
            <v xml:space="preserve">ACC       </v>
          </cell>
          <cell r="C11">
            <v>12000</v>
          </cell>
        </row>
        <row r="12">
          <cell r="A12">
            <v>11</v>
          </cell>
          <cell r="B12" t="str">
            <v xml:space="preserve">ADANIENT  </v>
          </cell>
          <cell r="C12">
            <v>9000</v>
          </cell>
        </row>
        <row r="13">
          <cell r="A13">
            <v>12</v>
          </cell>
          <cell r="B13" t="str">
            <v>ADANIPORTS</v>
          </cell>
          <cell r="C13">
            <v>32000</v>
          </cell>
        </row>
        <row r="14">
          <cell r="A14">
            <v>13</v>
          </cell>
          <cell r="B14" t="str">
            <v xml:space="preserve">ALKEM     </v>
          </cell>
          <cell r="C14">
            <v>6000</v>
          </cell>
        </row>
        <row r="15">
          <cell r="A15">
            <v>14</v>
          </cell>
          <cell r="B15" t="str">
            <v xml:space="preserve">AMBUJACEM </v>
          </cell>
          <cell r="C15">
            <v>54000</v>
          </cell>
        </row>
        <row r="16">
          <cell r="A16">
            <v>15</v>
          </cell>
          <cell r="B16" t="str">
            <v>APOLLOHOSP</v>
          </cell>
          <cell r="C16">
            <v>5000</v>
          </cell>
        </row>
        <row r="17">
          <cell r="A17">
            <v>16</v>
          </cell>
          <cell r="B17" t="str">
            <v>APOLLOTYRE</v>
          </cell>
          <cell r="C17">
            <v>51000</v>
          </cell>
        </row>
        <row r="18">
          <cell r="A18">
            <v>17</v>
          </cell>
          <cell r="B18" t="str">
            <v xml:space="preserve">ASHOKLEY  </v>
          </cell>
          <cell r="C18">
            <v>150000</v>
          </cell>
        </row>
        <row r="19">
          <cell r="A19">
            <v>18</v>
          </cell>
          <cell r="B19" t="str">
            <v>ASIANPAINT</v>
          </cell>
          <cell r="C19">
            <v>8000</v>
          </cell>
        </row>
        <row r="20">
          <cell r="A20">
            <v>19</v>
          </cell>
          <cell r="B20" t="str">
            <v xml:space="preserve">ASTRAL    </v>
          </cell>
          <cell r="C20">
            <v>11010</v>
          </cell>
        </row>
        <row r="21">
          <cell r="A21">
            <v>20</v>
          </cell>
          <cell r="B21" t="str">
            <v xml:space="preserve">ATUL      </v>
          </cell>
          <cell r="C21">
            <v>3000</v>
          </cell>
        </row>
        <row r="22">
          <cell r="A22">
            <v>21</v>
          </cell>
          <cell r="B22" t="str">
            <v xml:space="preserve">AUBANK    </v>
          </cell>
          <cell r="C22">
            <v>30000</v>
          </cell>
        </row>
        <row r="23">
          <cell r="A23">
            <v>22</v>
          </cell>
          <cell r="B23" t="str">
            <v>AUROPHARMA</v>
          </cell>
          <cell r="C23">
            <v>33000</v>
          </cell>
        </row>
        <row r="24">
          <cell r="A24">
            <v>23</v>
          </cell>
          <cell r="B24" t="str">
            <v xml:space="preserve">AXISBANK  </v>
          </cell>
          <cell r="C24">
            <v>25000</v>
          </cell>
        </row>
        <row r="25">
          <cell r="A25">
            <v>24</v>
          </cell>
          <cell r="B25" t="str">
            <v>BAJAJ-AUTO</v>
          </cell>
          <cell r="C25">
            <v>5000</v>
          </cell>
        </row>
        <row r="26">
          <cell r="A26">
            <v>25</v>
          </cell>
          <cell r="B26" t="str">
            <v>BAJAJFINSV</v>
          </cell>
          <cell r="C26">
            <v>15000</v>
          </cell>
        </row>
        <row r="27">
          <cell r="A27">
            <v>26</v>
          </cell>
          <cell r="B27" t="str">
            <v>BAJFINANCE</v>
          </cell>
          <cell r="C27">
            <v>3750</v>
          </cell>
        </row>
        <row r="28">
          <cell r="A28">
            <v>27</v>
          </cell>
          <cell r="B28" t="str">
            <v>BALKRISIND</v>
          </cell>
          <cell r="C28">
            <v>9000</v>
          </cell>
        </row>
        <row r="29">
          <cell r="A29">
            <v>28</v>
          </cell>
          <cell r="B29" t="str">
            <v>BALRAMCHIN</v>
          </cell>
          <cell r="C29">
            <v>64000</v>
          </cell>
        </row>
        <row r="30">
          <cell r="A30">
            <v>29</v>
          </cell>
          <cell r="B30" t="str">
            <v>BANDHANBNK</v>
          </cell>
          <cell r="C30">
            <v>100000</v>
          </cell>
        </row>
        <row r="31">
          <cell r="A31">
            <v>30</v>
          </cell>
          <cell r="B31" t="str">
            <v>BANKBARODA</v>
          </cell>
          <cell r="C31">
            <v>117000</v>
          </cell>
        </row>
        <row r="32">
          <cell r="A32">
            <v>31</v>
          </cell>
          <cell r="B32" t="str">
            <v xml:space="preserve">BATAINDIA </v>
          </cell>
          <cell r="C32">
            <v>15000</v>
          </cell>
        </row>
        <row r="33">
          <cell r="A33">
            <v>32</v>
          </cell>
          <cell r="B33" t="str">
            <v xml:space="preserve">BEL       </v>
          </cell>
          <cell r="C33">
            <v>171000</v>
          </cell>
        </row>
        <row r="34">
          <cell r="A34">
            <v>33</v>
          </cell>
          <cell r="B34" t="str">
            <v>BERGEPAINT</v>
          </cell>
          <cell r="C34">
            <v>39600</v>
          </cell>
        </row>
        <row r="35">
          <cell r="A35">
            <v>34</v>
          </cell>
          <cell r="B35" t="str">
            <v>BHARATFORG</v>
          </cell>
          <cell r="C35">
            <v>20000</v>
          </cell>
        </row>
        <row r="36">
          <cell r="A36">
            <v>35</v>
          </cell>
          <cell r="B36" t="str">
            <v>BHARTIARTL</v>
          </cell>
          <cell r="C36">
            <v>28500</v>
          </cell>
        </row>
        <row r="37">
          <cell r="A37">
            <v>36</v>
          </cell>
          <cell r="B37" t="str">
            <v xml:space="preserve">BHEL      </v>
          </cell>
          <cell r="C37">
            <v>210000</v>
          </cell>
        </row>
        <row r="38">
          <cell r="A38">
            <v>37</v>
          </cell>
          <cell r="B38" t="str">
            <v xml:space="preserve">BIOCON    </v>
          </cell>
          <cell r="C38">
            <v>100000</v>
          </cell>
        </row>
        <row r="39">
          <cell r="A39">
            <v>38</v>
          </cell>
          <cell r="B39" t="str">
            <v xml:space="preserve">BOSCHLTD  </v>
          </cell>
          <cell r="C39">
            <v>1500</v>
          </cell>
        </row>
        <row r="40">
          <cell r="A40">
            <v>39</v>
          </cell>
          <cell r="B40" t="str">
            <v xml:space="preserve">BPCL      </v>
          </cell>
          <cell r="C40">
            <v>72000</v>
          </cell>
        </row>
        <row r="41">
          <cell r="A41">
            <v>40</v>
          </cell>
          <cell r="B41" t="str">
            <v xml:space="preserve">BRITANNIA </v>
          </cell>
          <cell r="C41">
            <v>6000</v>
          </cell>
        </row>
        <row r="42">
          <cell r="A42">
            <v>41</v>
          </cell>
          <cell r="B42" t="str">
            <v xml:space="preserve">BSOFT     </v>
          </cell>
          <cell r="C42">
            <v>60000</v>
          </cell>
        </row>
        <row r="43">
          <cell r="A43">
            <v>42</v>
          </cell>
          <cell r="B43" t="str">
            <v xml:space="preserve">CANBK     </v>
          </cell>
          <cell r="C43">
            <v>81000</v>
          </cell>
        </row>
        <row r="44">
          <cell r="A44">
            <v>43</v>
          </cell>
          <cell r="B44" t="str">
            <v>CANFINHOME</v>
          </cell>
          <cell r="C44">
            <v>29250</v>
          </cell>
        </row>
        <row r="45">
          <cell r="A45">
            <v>44</v>
          </cell>
          <cell r="B45" t="str">
            <v>CHAMBLFERT</v>
          </cell>
          <cell r="C45">
            <v>76000</v>
          </cell>
        </row>
        <row r="46">
          <cell r="A46">
            <v>45</v>
          </cell>
          <cell r="B46" t="str">
            <v xml:space="preserve">CHOLAFIN  </v>
          </cell>
          <cell r="C46">
            <v>25000</v>
          </cell>
        </row>
        <row r="47">
          <cell r="A47">
            <v>46</v>
          </cell>
          <cell r="B47" t="str">
            <v xml:space="preserve">CIPLA     </v>
          </cell>
          <cell r="C47">
            <v>19500</v>
          </cell>
        </row>
        <row r="48">
          <cell r="A48">
            <v>47</v>
          </cell>
          <cell r="B48" t="str">
            <v xml:space="preserve">COALINDIA </v>
          </cell>
          <cell r="C48">
            <v>84000</v>
          </cell>
        </row>
        <row r="49">
          <cell r="A49">
            <v>48</v>
          </cell>
          <cell r="B49" t="str">
            <v xml:space="preserve">COFORGE   </v>
          </cell>
          <cell r="C49">
            <v>4500</v>
          </cell>
        </row>
        <row r="50">
          <cell r="A50">
            <v>49</v>
          </cell>
          <cell r="B50" t="str">
            <v xml:space="preserve">COLPAL    </v>
          </cell>
          <cell r="C50">
            <v>14000</v>
          </cell>
        </row>
        <row r="51">
          <cell r="A51">
            <v>50</v>
          </cell>
          <cell r="B51" t="str">
            <v xml:space="preserve">CONCOR    </v>
          </cell>
          <cell r="C51">
            <v>30000</v>
          </cell>
        </row>
        <row r="52">
          <cell r="A52">
            <v>51</v>
          </cell>
          <cell r="B52" t="str">
            <v>COROMANDEL</v>
          </cell>
          <cell r="C52">
            <v>21000</v>
          </cell>
        </row>
        <row r="53">
          <cell r="A53">
            <v>52</v>
          </cell>
          <cell r="B53" t="str">
            <v xml:space="preserve">CROMPTON  </v>
          </cell>
          <cell r="C53">
            <v>72000</v>
          </cell>
        </row>
        <row r="54">
          <cell r="A54">
            <v>53</v>
          </cell>
          <cell r="B54" t="str">
            <v xml:space="preserve">CUB       </v>
          </cell>
          <cell r="C54">
            <v>200000</v>
          </cell>
        </row>
        <row r="55">
          <cell r="A55">
            <v>54</v>
          </cell>
          <cell r="B55" t="str">
            <v>CUMMINSIND</v>
          </cell>
          <cell r="C55">
            <v>12000</v>
          </cell>
        </row>
        <row r="56">
          <cell r="A56">
            <v>55</v>
          </cell>
          <cell r="B56" t="str">
            <v xml:space="preserve">DABUR     </v>
          </cell>
          <cell r="C56">
            <v>37500</v>
          </cell>
        </row>
        <row r="57">
          <cell r="A57">
            <v>56</v>
          </cell>
          <cell r="B57" t="str">
            <v xml:space="preserve">DALBHARAT </v>
          </cell>
          <cell r="C57">
            <v>10000</v>
          </cell>
        </row>
        <row r="58">
          <cell r="A58">
            <v>57</v>
          </cell>
          <cell r="B58" t="str">
            <v xml:space="preserve">DEEPAKNTR </v>
          </cell>
          <cell r="C58">
            <v>12000</v>
          </cell>
        </row>
        <row r="59">
          <cell r="A59">
            <v>58</v>
          </cell>
          <cell r="B59" t="str">
            <v xml:space="preserve">DELTACORP </v>
          </cell>
          <cell r="C59">
            <v>112000</v>
          </cell>
        </row>
        <row r="60">
          <cell r="A60">
            <v>59</v>
          </cell>
          <cell r="B60" t="str">
            <v xml:space="preserve">DIVISLAB  </v>
          </cell>
          <cell r="C60">
            <v>6000</v>
          </cell>
        </row>
        <row r="61">
          <cell r="A61">
            <v>60</v>
          </cell>
          <cell r="B61" t="str">
            <v xml:space="preserve">DIXON     </v>
          </cell>
          <cell r="C61">
            <v>6000</v>
          </cell>
        </row>
        <row r="62">
          <cell r="A62">
            <v>61</v>
          </cell>
          <cell r="B62" t="str">
            <v xml:space="preserve">DLF       </v>
          </cell>
          <cell r="C62">
            <v>49500</v>
          </cell>
        </row>
        <row r="63">
          <cell r="A63">
            <v>62</v>
          </cell>
          <cell r="B63" t="str">
            <v xml:space="preserve">DRREDDY   </v>
          </cell>
          <cell r="C63">
            <v>3750</v>
          </cell>
        </row>
        <row r="64">
          <cell r="A64">
            <v>63</v>
          </cell>
          <cell r="B64" t="str">
            <v xml:space="preserve">EICHERMOT </v>
          </cell>
          <cell r="C64">
            <v>7000</v>
          </cell>
        </row>
        <row r="65">
          <cell r="A65">
            <v>64</v>
          </cell>
          <cell r="B65" t="str">
            <v xml:space="preserve">ESCORTS   </v>
          </cell>
          <cell r="C65">
            <v>8250</v>
          </cell>
        </row>
        <row r="66">
          <cell r="A66">
            <v>65</v>
          </cell>
          <cell r="B66" t="str">
            <v xml:space="preserve">EXIDEIND  </v>
          </cell>
          <cell r="C66">
            <v>108000</v>
          </cell>
        </row>
        <row r="67">
          <cell r="A67">
            <v>66</v>
          </cell>
          <cell r="B67" t="str">
            <v>FEDERALBNK</v>
          </cell>
          <cell r="C67">
            <v>150000</v>
          </cell>
        </row>
        <row r="68">
          <cell r="A68">
            <v>67</v>
          </cell>
          <cell r="B68" t="str">
            <v xml:space="preserve">GAIL      </v>
          </cell>
          <cell r="C68">
            <v>183000</v>
          </cell>
        </row>
        <row r="69">
          <cell r="A69">
            <v>68</v>
          </cell>
          <cell r="B69" t="str">
            <v xml:space="preserve">GLENMARK  </v>
          </cell>
          <cell r="C69">
            <v>29000</v>
          </cell>
        </row>
        <row r="70">
          <cell r="A70">
            <v>69</v>
          </cell>
          <cell r="B70" t="str">
            <v xml:space="preserve">GMRINFRA  </v>
          </cell>
          <cell r="C70">
            <v>450000</v>
          </cell>
        </row>
        <row r="71">
          <cell r="A71">
            <v>70</v>
          </cell>
          <cell r="B71" t="str">
            <v xml:space="preserve">GNFC      </v>
          </cell>
          <cell r="C71">
            <v>39000</v>
          </cell>
        </row>
        <row r="72">
          <cell r="A72">
            <v>71</v>
          </cell>
          <cell r="B72" t="str">
            <v xml:space="preserve">GODREJCP  </v>
          </cell>
          <cell r="C72">
            <v>30000</v>
          </cell>
        </row>
        <row r="73">
          <cell r="A73">
            <v>72</v>
          </cell>
          <cell r="B73" t="str">
            <v>GODREJPROP</v>
          </cell>
          <cell r="C73">
            <v>14250</v>
          </cell>
        </row>
        <row r="74">
          <cell r="A74">
            <v>73</v>
          </cell>
          <cell r="B74" t="str">
            <v xml:space="preserve">GRANULES  </v>
          </cell>
          <cell r="C74">
            <v>80000</v>
          </cell>
        </row>
        <row r="75">
          <cell r="A75">
            <v>74</v>
          </cell>
          <cell r="B75" t="str">
            <v xml:space="preserve">GRASIM    </v>
          </cell>
          <cell r="C75">
            <v>14250</v>
          </cell>
        </row>
        <row r="76">
          <cell r="A76">
            <v>75</v>
          </cell>
          <cell r="B76" t="str">
            <v xml:space="preserve">GUJGASLTD </v>
          </cell>
          <cell r="C76">
            <v>50000</v>
          </cell>
        </row>
        <row r="77">
          <cell r="A77">
            <v>76</v>
          </cell>
          <cell r="B77" t="str">
            <v xml:space="preserve">HAL       </v>
          </cell>
          <cell r="C77">
            <v>12000</v>
          </cell>
        </row>
        <row r="78">
          <cell r="A78">
            <v>77</v>
          </cell>
          <cell r="B78" t="str">
            <v xml:space="preserve">HAVELLS   </v>
          </cell>
          <cell r="C78">
            <v>15000</v>
          </cell>
        </row>
        <row r="79">
          <cell r="A79">
            <v>78</v>
          </cell>
          <cell r="B79" t="str">
            <v xml:space="preserve">HCLTECH   </v>
          </cell>
          <cell r="C79">
            <v>21000</v>
          </cell>
        </row>
        <row r="80">
          <cell r="A80">
            <v>79</v>
          </cell>
          <cell r="B80" t="str">
            <v xml:space="preserve">HDFCAMC   </v>
          </cell>
          <cell r="C80">
            <v>9000</v>
          </cell>
        </row>
        <row r="81">
          <cell r="A81">
            <v>80</v>
          </cell>
          <cell r="B81" t="str">
            <v xml:space="preserve">HDFCBANK  </v>
          </cell>
          <cell r="C81">
            <v>16500</v>
          </cell>
        </row>
        <row r="82">
          <cell r="A82">
            <v>81</v>
          </cell>
          <cell r="B82" t="str">
            <v xml:space="preserve">HDFCLIFE  </v>
          </cell>
          <cell r="C82">
            <v>33000</v>
          </cell>
        </row>
        <row r="83">
          <cell r="A83">
            <v>82</v>
          </cell>
          <cell r="B83" t="str">
            <v>HEROMOTOCO</v>
          </cell>
          <cell r="C83">
            <v>9000</v>
          </cell>
        </row>
        <row r="84">
          <cell r="A84">
            <v>83</v>
          </cell>
          <cell r="B84" t="str">
            <v xml:space="preserve">HINDALCO  </v>
          </cell>
          <cell r="C84">
            <v>56000</v>
          </cell>
        </row>
        <row r="85">
          <cell r="A85">
            <v>84</v>
          </cell>
          <cell r="B85" t="str">
            <v>HINDCOPPER</v>
          </cell>
          <cell r="C85">
            <v>159000</v>
          </cell>
        </row>
        <row r="86">
          <cell r="A86">
            <v>85</v>
          </cell>
          <cell r="B86" t="str">
            <v xml:space="preserve">HINDPETRO </v>
          </cell>
          <cell r="C86">
            <v>81000</v>
          </cell>
        </row>
        <row r="87">
          <cell r="A87">
            <v>86</v>
          </cell>
          <cell r="B87" t="str">
            <v>HINDUNILVR</v>
          </cell>
          <cell r="C87">
            <v>9000</v>
          </cell>
        </row>
        <row r="88">
          <cell r="A88">
            <v>87</v>
          </cell>
          <cell r="B88" t="str">
            <v>IBULHSGFIN</v>
          </cell>
          <cell r="C88">
            <v>153000</v>
          </cell>
        </row>
        <row r="89">
          <cell r="A89">
            <v>88</v>
          </cell>
          <cell r="B89" t="str">
            <v xml:space="preserve">ICICIBANK </v>
          </cell>
          <cell r="C89">
            <v>28000</v>
          </cell>
        </row>
        <row r="90">
          <cell r="A90">
            <v>89</v>
          </cell>
          <cell r="B90" t="str">
            <v xml:space="preserve">ICICIGI   </v>
          </cell>
          <cell r="C90">
            <v>20000</v>
          </cell>
        </row>
        <row r="91">
          <cell r="A91">
            <v>90</v>
          </cell>
          <cell r="B91" t="str">
            <v>ICICIPRULI</v>
          </cell>
          <cell r="C91">
            <v>45000</v>
          </cell>
        </row>
        <row r="92">
          <cell r="A92">
            <v>91</v>
          </cell>
          <cell r="B92" t="str">
            <v xml:space="preserve">IDEA      </v>
          </cell>
          <cell r="C92">
            <v>1600000</v>
          </cell>
        </row>
        <row r="93">
          <cell r="A93">
            <v>92</v>
          </cell>
          <cell r="B93" t="str">
            <v xml:space="preserve">IDFC      </v>
          </cell>
          <cell r="C93">
            <v>200000</v>
          </cell>
        </row>
        <row r="94">
          <cell r="A94">
            <v>93</v>
          </cell>
          <cell r="B94" t="str">
            <v>IDFCFIRSTB</v>
          </cell>
          <cell r="C94">
            <v>300000</v>
          </cell>
        </row>
        <row r="95">
          <cell r="A95">
            <v>94</v>
          </cell>
          <cell r="B95" t="str">
            <v xml:space="preserve">IEX       </v>
          </cell>
          <cell r="C95">
            <v>187500</v>
          </cell>
        </row>
        <row r="96">
          <cell r="A96">
            <v>95</v>
          </cell>
          <cell r="B96" t="str">
            <v xml:space="preserve">IGL       </v>
          </cell>
          <cell r="C96">
            <v>55000</v>
          </cell>
        </row>
        <row r="97">
          <cell r="A97">
            <v>96</v>
          </cell>
          <cell r="B97" t="str">
            <v xml:space="preserve">INDHOTEL  </v>
          </cell>
          <cell r="C97">
            <v>60000</v>
          </cell>
        </row>
        <row r="98">
          <cell r="A98">
            <v>97</v>
          </cell>
          <cell r="B98" t="str">
            <v xml:space="preserve">INDIACEM  </v>
          </cell>
          <cell r="C98">
            <v>87000</v>
          </cell>
        </row>
        <row r="99">
          <cell r="A99">
            <v>98</v>
          </cell>
          <cell r="B99" t="str">
            <v xml:space="preserve">INDIAMART </v>
          </cell>
          <cell r="C99">
            <v>9000</v>
          </cell>
        </row>
        <row r="100">
          <cell r="A100">
            <v>99</v>
          </cell>
          <cell r="B100" t="str">
            <v xml:space="preserve">INDIGO    </v>
          </cell>
          <cell r="C100">
            <v>9000</v>
          </cell>
        </row>
        <row r="101">
          <cell r="A101">
            <v>100</v>
          </cell>
          <cell r="B101" t="str">
            <v>INDUSINDBK</v>
          </cell>
          <cell r="C101">
            <v>20000</v>
          </cell>
        </row>
        <row r="102">
          <cell r="A102">
            <v>101</v>
          </cell>
          <cell r="B102" t="str">
            <v>INDUSTOWER</v>
          </cell>
          <cell r="C102">
            <v>136000</v>
          </cell>
        </row>
        <row r="103">
          <cell r="A103">
            <v>102</v>
          </cell>
          <cell r="B103" t="str">
            <v xml:space="preserve">INFY      </v>
          </cell>
          <cell r="C103">
            <v>16000</v>
          </cell>
        </row>
        <row r="104">
          <cell r="A104">
            <v>103</v>
          </cell>
          <cell r="B104" t="str">
            <v xml:space="preserve">IOC       </v>
          </cell>
          <cell r="C104">
            <v>292500</v>
          </cell>
        </row>
        <row r="105">
          <cell r="A105">
            <v>104</v>
          </cell>
          <cell r="B105" t="str">
            <v xml:space="preserve">IPCALAB   </v>
          </cell>
          <cell r="C105">
            <v>26000</v>
          </cell>
        </row>
        <row r="106">
          <cell r="A106">
            <v>105</v>
          </cell>
          <cell r="B106" t="str">
            <v xml:space="preserve">IRCTC     </v>
          </cell>
          <cell r="C106">
            <v>35000</v>
          </cell>
        </row>
        <row r="107">
          <cell r="A107">
            <v>106</v>
          </cell>
          <cell r="B107" t="str">
            <v xml:space="preserve">ITC       </v>
          </cell>
          <cell r="C107">
            <v>48000</v>
          </cell>
        </row>
        <row r="108">
          <cell r="A108">
            <v>107</v>
          </cell>
          <cell r="B108" t="str">
            <v>JINDALSTEL</v>
          </cell>
          <cell r="C108">
            <v>37500</v>
          </cell>
        </row>
        <row r="109">
          <cell r="A109">
            <v>108</v>
          </cell>
          <cell r="B109" t="str">
            <v xml:space="preserve">JKCEMENT  </v>
          </cell>
          <cell r="C109">
            <v>7500</v>
          </cell>
        </row>
        <row r="110">
          <cell r="A110">
            <v>109</v>
          </cell>
          <cell r="B110" t="str">
            <v xml:space="preserve">JSWSTEEL  </v>
          </cell>
          <cell r="C110">
            <v>27000</v>
          </cell>
        </row>
        <row r="111">
          <cell r="A111">
            <v>110</v>
          </cell>
          <cell r="B111" t="str">
            <v xml:space="preserve">JUBLFOOD  </v>
          </cell>
          <cell r="C111">
            <v>50000</v>
          </cell>
        </row>
        <row r="112">
          <cell r="A112">
            <v>111</v>
          </cell>
          <cell r="B112" t="str">
            <v xml:space="preserve">KOTAKBANK </v>
          </cell>
          <cell r="C112">
            <v>12000</v>
          </cell>
        </row>
        <row r="113">
          <cell r="A113">
            <v>112</v>
          </cell>
          <cell r="B113" t="str">
            <v xml:space="preserve">L&amp;TFH     </v>
          </cell>
          <cell r="C113">
            <v>178480</v>
          </cell>
        </row>
        <row r="114">
          <cell r="A114">
            <v>113</v>
          </cell>
          <cell r="B114" t="str">
            <v>LALPATHLAB</v>
          </cell>
          <cell r="C114">
            <v>9000</v>
          </cell>
        </row>
        <row r="115">
          <cell r="A115">
            <v>114</v>
          </cell>
          <cell r="B115" t="str">
            <v>LAURUSLABS</v>
          </cell>
          <cell r="C115">
            <v>68000</v>
          </cell>
        </row>
        <row r="116">
          <cell r="A116">
            <v>115</v>
          </cell>
          <cell r="B116" t="str">
            <v xml:space="preserve">LICHSGFIN </v>
          </cell>
          <cell r="C116">
            <v>60000</v>
          </cell>
        </row>
        <row r="117">
          <cell r="A117">
            <v>116</v>
          </cell>
          <cell r="B117" t="str">
            <v xml:space="preserve">LT        </v>
          </cell>
          <cell r="C117">
            <v>9000</v>
          </cell>
        </row>
        <row r="118">
          <cell r="A118">
            <v>117</v>
          </cell>
          <cell r="B118" t="str">
            <v xml:space="preserve">LTIM      </v>
          </cell>
          <cell r="C118">
            <v>4500</v>
          </cell>
        </row>
        <row r="119">
          <cell r="A119">
            <v>118</v>
          </cell>
          <cell r="B119" t="str">
            <v xml:space="preserve">LTTS      </v>
          </cell>
          <cell r="C119">
            <v>6000</v>
          </cell>
        </row>
        <row r="120">
          <cell r="A120">
            <v>119</v>
          </cell>
          <cell r="B120" t="str">
            <v xml:space="preserve">LUPIN     </v>
          </cell>
          <cell r="C120">
            <v>25500</v>
          </cell>
        </row>
        <row r="121">
          <cell r="A121">
            <v>120</v>
          </cell>
          <cell r="B121" t="str">
            <v xml:space="preserve">M&amp;M       </v>
          </cell>
          <cell r="C121">
            <v>14000</v>
          </cell>
        </row>
        <row r="122">
          <cell r="A122">
            <v>121</v>
          </cell>
          <cell r="B122" t="str">
            <v xml:space="preserve">M&amp;MFIN    </v>
          </cell>
          <cell r="C122">
            <v>80000</v>
          </cell>
        </row>
        <row r="123">
          <cell r="A123">
            <v>122</v>
          </cell>
          <cell r="B123" t="str">
            <v>MANAPPURAM</v>
          </cell>
          <cell r="C123">
            <v>180000</v>
          </cell>
        </row>
        <row r="124">
          <cell r="A124">
            <v>123</v>
          </cell>
          <cell r="B124" t="str">
            <v xml:space="preserve">MARICO    </v>
          </cell>
          <cell r="C124">
            <v>48000</v>
          </cell>
        </row>
        <row r="125">
          <cell r="A125">
            <v>124</v>
          </cell>
          <cell r="B125" t="str">
            <v xml:space="preserve">MARUTI    </v>
          </cell>
          <cell r="C125">
            <v>3000</v>
          </cell>
        </row>
        <row r="126">
          <cell r="A126">
            <v>125</v>
          </cell>
          <cell r="B126" t="str">
            <v>MCDOWELL-N</v>
          </cell>
          <cell r="C126">
            <v>21000</v>
          </cell>
        </row>
        <row r="127">
          <cell r="A127">
            <v>126</v>
          </cell>
          <cell r="B127" t="str">
            <v xml:space="preserve">MCX       </v>
          </cell>
          <cell r="C127">
            <v>12000</v>
          </cell>
        </row>
        <row r="128">
          <cell r="A128">
            <v>127</v>
          </cell>
          <cell r="B128" t="str">
            <v>METROPOLIS</v>
          </cell>
          <cell r="C128">
            <v>16000</v>
          </cell>
        </row>
        <row r="129">
          <cell r="A129">
            <v>128</v>
          </cell>
          <cell r="B129" t="str">
            <v xml:space="preserve">MFSL      </v>
          </cell>
          <cell r="C129">
            <v>24000</v>
          </cell>
        </row>
        <row r="130">
          <cell r="A130">
            <v>129</v>
          </cell>
          <cell r="B130" t="str">
            <v xml:space="preserve">MGL       </v>
          </cell>
          <cell r="C130">
            <v>24000</v>
          </cell>
        </row>
        <row r="131">
          <cell r="A131">
            <v>130</v>
          </cell>
          <cell r="B131" t="str">
            <v xml:space="preserve">MOTHERSON </v>
          </cell>
          <cell r="C131">
            <v>284000</v>
          </cell>
        </row>
        <row r="132">
          <cell r="A132">
            <v>131</v>
          </cell>
          <cell r="B132" t="str">
            <v xml:space="preserve">MPHASIS   </v>
          </cell>
          <cell r="C132">
            <v>11000</v>
          </cell>
        </row>
        <row r="133">
          <cell r="A133">
            <v>132</v>
          </cell>
          <cell r="B133" t="str">
            <v xml:space="preserve">MRF       </v>
          </cell>
          <cell r="C133">
            <v>300</v>
          </cell>
        </row>
        <row r="134">
          <cell r="A134">
            <v>133</v>
          </cell>
          <cell r="B134" t="str">
            <v>MUTHOOTFIN</v>
          </cell>
          <cell r="C134">
            <v>16500</v>
          </cell>
        </row>
        <row r="135">
          <cell r="A135">
            <v>134</v>
          </cell>
          <cell r="B135" t="str">
            <v>NATIONALUM</v>
          </cell>
          <cell r="C135">
            <v>225000</v>
          </cell>
        </row>
        <row r="136">
          <cell r="A136">
            <v>135</v>
          </cell>
          <cell r="B136" t="str">
            <v xml:space="preserve">NAUKRI    </v>
          </cell>
          <cell r="C136">
            <v>6000</v>
          </cell>
        </row>
        <row r="137">
          <cell r="A137">
            <v>136</v>
          </cell>
          <cell r="B137" t="str">
            <v>NAVINFLUOR</v>
          </cell>
          <cell r="C137">
            <v>6000</v>
          </cell>
        </row>
        <row r="138">
          <cell r="A138">
            <v>137</v>
          </cell>
          <cell r="B138" t="str">
            <v xml:space="preserve">NESTLEIND </v>
          </cell>
          <cell r="C138">
            <v>1200</v>
          </cell>
        </row>
        <row r="139">
          <cell r="A139">
            <v>138</v>
          </cell>
          <cell r="B139" t="str">
            <v xml:space="preserve">NMDC      </v>
          </cell>
          <cell r="C139">
            <v>180000</v>
          </cell>
        </row>
        <row r="140">
          <cell r="A140">
            <v>139</v>
          </cell>
          <cell r="B140" t="str">
            <v xml:space="preserve">NTPC      </v>
          </cell>
          <cell r="C140">
            <v>90000</v>
          </cell>
        </row>
        <row r="141">
          <cell r="A141">
            <v>140</v>
          </cell>
          <cell r="B141" t="str">
            <v>OBEROIRLTY</v>
          </cell>
          <cell r="C141">
            <v>21000</v>
          </cell>
        </row>
        <row r="142">
          <cell r="A142">
            <v>141</v>
          </cell>
          <cell r="B142" t="str">
            <v xml:space="preserve">OFSS      </v>
          </cell>
          <cell r="C142">
            <v>6000</v>
          </cell>
        </row>
        <row r="143">
          <cell r="A143">
            <v>142</v>
          </cell>
          <cell r="B143" t="str">
            <v xml:space="preserve">ONGC      </v>
          </cell>
          <cell r="C143">
            <v>154000</v>
          </cell>
        </row>
        <row r="144">
          <cell r="A144">
            <v>143</v>
          </cell>
          <cell r="B144" t="str">
            <v xml:space="preserve">PAGEIND   </v>
          </cell>
          <cell r="C144">
            <v>600</v>
          </cell>
        </row>
        <row r="145">
          <cell r="A145">
            <v>144</v>
          </cell>
          <cell r="B145" t="str">
            <v xml:space="preserve">PEL       </v>
          </cell>
          <cell r="C145">
            <v>22500</v>
          </cell>
        </row>
        <row r="146">
          <cell r="A146">
            <v>145</v>
          </cell>
          <cell r="B146" t="str">
            <v>PERSISTENT</v>
          </cell>
          <cell r="C146">
            <v>5250</v>
          </cell>
        </row>
        <row r="147">
          <cell r="A147">
            <v>146</v>
          </cell>
          <cell r="B147" t="str">
            <v xml:space="preserve">PETRONET  </v>
          </cell>
          <cell r="C147">
            <v>90000</v>
          </cell>
        </row>
        <row r="148">
          <cell r="A148">
            <v>147</v>
          </cell>
          <cell r="B148" t="str">
            <v xml:space="preserve">PFC       </v>
          </cell>
          <cell r="C148">
            <v>155000</v>
          </cell>
        </row>
        <row r="149">
          <cell r="A149">
            <v>148</v>
          </cell>
          <cell r="B149" t="str">
            <v>PIDILITIND</v>
          </cell>
          <cell r="C149">
            <v>10000</v>
          </cell>
        </row>
        <row r="150">
          <cell r="A150">
            <v>149</v>
          </cell>
          <cell r="B150" t="str">
            <v xml:space="preserve">PIIND     </v>
          </cell>
          <cell r="C150">
            <v>7500</v>
          </cell>
        </row>
        <row r="151">
          <cell r="A151">
            <v>150</v>
          </cell>
          <cell r="B151" t="str">
            <v xml:space="preserve">PNB       </v>
          </cell>
          <cell r="C151">
            <v>320000</v>
          </cell>
        </row>
        <row r="152">
          <cell r="A152">
            <v>151</v>
          </cell>
          <cell r="B152" t="str">
            <v xml:space="preserve">POLYCAB   </v>
          </cell>
          <cell r="C152">
            <v>6000</v>
          </cell>
        </row>
        <row r="153">
          <cell r="A153">
            <v>152</v>
          </cell>
          <cell r="B153" t="str">
            <v xml:space="preserve">POWERGRID </v>
          </cell>
          <cell r="C153">
            <v>144000</v>
          </cell>
        </row>
        <row r="154">
          <cell r="A154">
            <v>153</v>
          </cell>
          <cell r="B154" t="str">
            <v xml:space="preserve">PVRINOX   </v>
          </cell>
          <cell r="C154">
            <v>12210</v>
          </cell>
        </row>
        <row r="155">
          <cell r="A155">
            <v>154</v>
          </cell>
          <cell r="B155" t="str">
            <v xml:space="preserve">RAMCOCEM  </v>
          </cell>
          <cell r="C155">
            <v>25500</v>
          </cell>
        </row>
        <row r="156">
          <cell r="A156">
            <v>155</v>
          </cell>
          <cell r="B156" t="str">
            <v xml:space="preserve">RBLBANK   </v>
          </cell>
          <cell r="C156">
            <v>100000</v>
          </cell>
        </row>
        <row r="157">
          <cell r="A157">
            <v>156</v>
          </cell>
          <cell r="B157" t="str">
            <v xml:space="preserve">RECLTD    </v>
          </cell>
          <cell r="C157">
            <v>80000</v>
          </cell>
        </row>
        <row r="158">
          <cell r="A158">
            <v>157</v>
          </cell>
          <cell r="B158" t="str">
            <v xml:space="preserve">RELIANCE  </v>
          </cell>
          <cell r="C158">
            <v>10000</v>
          </cell>
        </row>
        <row r="159">
          <cell r="A159">
            <v>158</v>
          </cell>
          <cell r="B159" t="str">
            <v xml:space="preserve">SAIL      </v>
          </cell>
          <cell r="C159">
            <v>240000</v>
          </cell>
        </row>
        <row r="160">
          <cell r="A160">
            <v>159</v>
          </cell>
          <cell r="B160" t="str">
            <v xml:space="preserve">SBICARD   </v>
          </cell>
          <cell r="C160">
            <v>32000</v>
          </cell>
        </row>
        <row r="161">
          <cell r="A161">
            <v>160</v>
          </cell>
          <cell r="B161" t="str">
            <v xml:space="preserve">SBILIFE   </v>
          </cell>
          <cell r="C161">
            <v>22500</v>
          </cell>
        </row>
        <row r="162">
          <cell r="A162">
            <v>161</v>
          </cell>
          <cell r="B162" t="str">
            <v xml:space="preserve">SBIN      </v>
          </cell>
          <cell r="C162">
            <v>45000</v>
          </cell>
        </row>
        <row r="163">
          <cell r="A163">
            <v>162</v>
          </cell>
          <cell r="B163" t="str">
            <v xml:space="preserve">SHREECEM  </v>
          </cell>
          <cell r="C163">
            <v>1000</v>
          </cell>
        </row>
        <row r="164">
          <cell r="A164">
            <v>163</v>
          </cell>
          <cell r="B164" t="str">
            <v>SHRIRAMFIN</v>
          </cell>
          <cell r="C164">
            <v>12000</v>
          </cell>
        </row>
        <row r="165">
          <cell r="A165">
            <v>164</v>
          </cell>
          <cell r="B165" t="str">
            <v xml:space="preserve">SIEMENS   </v>
          </cell>
          <cell r="C165">
            <v>5500</v>
          </cell>
        </row>
        <row r="166">
          <cell r="A166">
            <v>165</v>
          </cell>
          <cell r="B166" t="str">
            <v xml:space="preserve">SRF       </v>
          </cell>
          <cell r="C166">
            <v>11250</v>
          </cell>
        </row>
        <row r="167">
          <cell r="A167">
            <v>166</v>
          </cell>
          <cell r="B167" t="str">
            <v xml:space="preserve">SUNPHARMA </v>
          </cell>
          <cell r="C167">
            <v>21000</v>
          </cell>
        </row>
        <row r="168">
          <cell r="A168">
            <v>167</v>
          </cell>
          <cell r="B168" t="str">
            <v xml:space="preserve">SUNTV     </v>
          </cell>
          <cell r="C168">
            <v>45000</v>
          </cell>
        </row>
        <row r="169">
          <cell r="A169">
            <v>168</v>
          </cell>
          <cell r="B169" t="str">
            <v xml:space="preserve">SYNGENE   </v>
          </cell>
          <cell r="C169">
            <v>30000</v>
          </cell>
        </row>
        <row r="170">
          <cell r="A170">
            <v>169</v>
          </cell>
          <cell r="B170" t="str">
            <v xml:space="preserve">TATACHEM  </v>
          </cell>
          <cell r="C170">
            <v>22000</v>
          </cell>
        </row>
        <row r="171">
          <cell r="A171">
            <v>170</v>
          </cell>
          <cell r="B171" t="str">
            <v xml:space="preserve">TATACOMM  </v>
          </cell>
          <cell r="C171">
            <v>15000</v>
          </cell>
        </row>
        <row r="172">
          <cell r="A172">
            <v>171</v>
          </cell>
          <cell r="B172" t="str">
            <v>TATACONSUM</v>
          </cell>
          <cell r="C172">
            <v>27000</v>
          </cell>
        </row>
        <row r="173">
          <cell r="A173">
            <v>172</v>
          </cell>
          <cell r="B173" t="str">
            <v>TATAMOTORS</v>
          </cell>
          <cell r="C173">
            <v>42750</v>
          </cell>
        </row>
        <row r="174">
          <cell r="A174">
            <v>173</v>
          </cell>
          <cell r="B174" t="str">
            <v xml:space="preserve">TATAPOWER </v>
          </cell>
          <cell r="C174">
            <v>101250</v>
          </cell>
        </row>
        <row r="175">
          <cell r="A175">
            <v>174</v>
          </cell>
          <cell r="B175" t="str">
            <v xml:space="preserve">TATASTEEL </v>
          </cell>
          <cell r="C175">
            <v>220000</v>
          </cell>
        </row>
        <row r="176">
          <cell r="A176">
            <v>175</v>
          </cell>
          <cell r="B176" t="str">
            <v xml:space="preserve">TCS       </v>
          </cell>
          <cell r="C176">
            <v>7000</v>
          </cell>
        </row>
        <row r="177">
          <cell r="A177">
            <v>176</v>
          </cell>
          <cell r="B177" t="str">
            <v xml:space="preserve">TECHM     </v>
          </cell>
          <cell r="C177">
            <v>18000</v>
          </cell>
        </row>
        <row r="178">
          <cell r="A178">
            <v>177</v>
          </cell>
          <cell r="B178" t="str">
            <v xml:space="preserve">TITAN     </v>
          </cell>
          <cell r="C178">
            <v>7500</v>
          </cell>
        </row>
        <row r="179">
          <cell r="A179">
            <v>178</v>
          </cell>
          <cell r="B179" t="str">
            <v>TORNTPHARM</v>
          </cell>
          <cell r="C179">
            <v>15000</v>
          </cell>
        </row>
        <row r="180">
          <cell r="A180">
            <v>179</v>
          </cell>
          <cell r="B180" t="str">
            <v xml:space="preserve">TRENT     </v>
          </cell>
          <cell r="C180">
            <v>12000</v>
          </cell>
        </row>
        <row r="181">
          <cell r="A181">
            <v>180</v>
          </cell>
          <cell r="B181" t="str">
            <v xml:space="preserve">TVSMOTOR  </v>
          </cell>
          <cell r="C181">
            <v>21000</v>
          </cell>
        </row>
        <row r="182">
          <cell r="A182">
            <v>181</v>
          </cell>
          <cell r="B182" t="str">
            <v xml:space="preserve">UBL       </v>
          </cell>
          <cell r="C182">
            <v>16000</v>
          </cell>
        </row>
        <row r="183">
          <cell r="A183">
            <v>182</v>
          </cell>
          <cell r="B183" t="str">
            <v>ULTRACEMCO</v>
          </cell>
          <cell r="C183">
            <v>3000</v>
          </cell>
        </row>
        <row r="184">
          <cell r="A184">
            <v>183</v>
          </cell>
          <cell r="B184" t="str">
            <v xml:space="preserve">UPL       </v>
          </cell>
          <cell r="C184">
            <v>39000</v>
          </cell>
        </row>
        <row r="185">
          <cell r="A185">
            <v>184</v>
          </cell>
          <cell r="B185" t="str">
            <v xml:space="preserve">VEDL      </v>
          </cell>
          <cell r="C185">
            <v>80000</v>
          </cell>
        </row>
        <row r="186">
          <cell r="A186">
            <v>185</v>
          </cell>
          <cell r="B186" t="str">
            <v xml:space="preserve">VOLTAS    </v>
          </cell>
          <cell r="C186">
            <v>30000</v>
          </cell>
        </row>
        <row r="187">
          <cell r="A187">
            <v>186</v>
          </cell>
          <cell r="B187" t="str">
            <v xml:space="preserve">WIPRO     </v>
          </cell>
          <cell r="C187">
            <v>60000</v>
          </cell>
        </row>
        <row r="188">
          <cell r="A188">
            <v>187</v>
          </cell>
          <cell r="B188" t="str">
            <v xml:space="preserve">ZEEL      </v>
          </cell>
          <cell r="C188">
            <v>90000</v>
          </cell>
        </row>
        <row r="189">
          <cell r="A189">
            <v>188</v>
          </cell>
          <cell r="B189" t="str">
            <v xml:space="preserve">ZYDUSLIFE </v>
          </cell>
          <cell r="C189">
            <v>36000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_mktlots"/>
    </sheetNames>
    <sheetDataSet>
      <sheetData sheetId="0">
        <row r="1">
          <cell r="A1" t="str">
            <v xml:space="preserve">UNDERLYING                          </v>
          </cell>
          <cell r="B1" t="str">
            <v xml:space="preserve">SYMBOL    </v>
          </cell>
          <cell r="D1">
            <v>45200</v>
          </cell>
          <cell r="E1">
            <v>45231</v>
          </cell>
          <cell r="F1">
            <v>45261</v>
          </cell>
          <cell r="G1">
            <v>45352</v>
          </cell>
          <cell r="H1">
            <v>45444</v>
          </cell>
          <cell r="I1">
            <v>45536</v>
          </cell>
          <cell r="J1">
            <v>45627</v>
          </cell>
          <cell r="K1">
            <v>45809</v>
          </cell>
          <cell r="L1">
            <v>45992</v>
          </cell>
          <cell r="M1">
            <v>46174</v>
          </cell>
          <cell r="N1">
            <v>46357</v>
          </cell>
          <cell r="O1">
            <v>46539</v>
          </cell>
          <cell r="P1">
            <v>46722</v>
          </cell>
          <cell r="Q1">
            <v>46905</v>
          </cell>
        </row>
        <row r="2">
          <cell r="A2" t="str">
            <v xml:space="preserve">NIFTY MID SELECT                    </v>
          </cell>
          <cell r="B2" t="str">
            <v>MIDCPNIFTY</v>
          </cell>
          <cell r="D2">
            <v>75</v>
          </cell>
          <cell r="E2">
            <v>75</v>
          </cell>
          <cell r="F2">
            <v>75</v>
          </cell>
          <cell r="G2" t="str">
            <v xml:space="preserve">           </v>
          </cell>
          <cell r="H2" t="str">
            <v xml:space="preserve">           </v>
          </cell>
          <cell r="I2" t="str">
            <v xml:space="preserve">           </v>
          </cell>
          <cell r="J2" t="str">
            <v xml:space="preserve">           </v>
          </cell>
          <cell r="K2" t="str">
            <v xml:space="preserve">           </v>
          </cell>
          <cell r="L2" t="str">
            <v xml:space="preserve">           </v>
          </cell>
          <cell r="M2" t="str">
            <v xml:space="preserve">           </v>
          </cell>
          <cell r="N2" t="str">
            <v xml:space="preserve">           </v>
          </cell>
          <cell r="O2" t="str">
            <v xml:space="preserve">           </v>
          </cell>
          <cell r="P2" t="str">
            <v xml:space="preserve">           </v>
          </cell>
          <cell r="Q2" t="str">
            <v xml:space="preserve">           </v>
          </cell>
        </row>
        <row r="3">
          <cell r="A3" t="str">
            <v xml:space="preserve">NIFTY FINANCIAL SERVICES            </v>
          </cell>
          <cell r="B3" t="str">
            <v xml:space="preserve">FINNIFTY  </v>
          </cell>
          <cell r="D3">
            <v>40</v>
          </cell>
          <cell r="E3">
            <v>40</v>
          </cell>
          <cell r="F3">
            <v>40</v>
          </cell>
          <cell r="G3" t="str">
            <v xml:space="preserve">           </v>
          </cell>
          <cell r="H3" t="str">
            <v xml:space="preserve">           </v>
          </cell>
          <cell r="I3" t="str">
            <v xml:space="preserve">           </v>
          </cell>
          <cell r="J3" t="str">
            <v xml:space="preserve">           </v>
          </cell>
          <cell r="K3" t="str">
            <v xml:space="preserve">           </v>
          </cell>
          <cell r="L3" t="str">
            <v xml:space="preserve">           </v>
          </cell>
          <cell r="M3" t="str">
            <v xml:space="preserve">           </v>
          </cell>
          <cell r="N3" t="str">
            <v xml:space="preserve">           </v>
          </cell>
          <cell r="O3" t="str">
            <v xml:space="preserve">           </v>
          </cell>
          <cell r="P3" t="str">
            <v xml:space="preserve">           </v>
          </cell>
          <cell r="Q3" t="str">
            <v xml:space="preserve">           </v>
          </cell>
        </row>
        <row r="4">
          <cell r="A4" t="str">
            <v xml:space="preserve">NIFTY BANK                          </v>
          </cell>
          <cell r="B4" t="str">
            <v xml:space="preserve">BANKNIFTY </v>
          </cell>
          <cell r="D4">
            <v>15</v>
          </cell>
          <cell r="E4">
            <v>15</v>
          </cell>
          <cell r="F4">
            <v>15</v>
          </cell>
          <cell r="G4">
            <v>15</v>
          </cell>
          <cell r="H4">
            <v>15</v>
          </cell>
          <cell r="I4">
            <v>15</v>
          </cell>
          <cell r="J4" t="str">
            <v xml:space="preserve">           </v>
          </cell>
          <cell r="K4" t="str">
            <v xml:space="preserve">           </v>
          </cell>
          <cell r="L4" t="str">
            <v xml:space="preserve">           </v>
          </cell>
          <cell r="M4" t="str">
            <v xml:space="preserve">           </v>
          </cell>
          <cell r="N4" t="str">
            <v xml:space="preserve">           </v>
          </cell>
          <cell r="O4" t="str">
            <v xml:space="preserve">           </v>
          </cell>
          <cell r="P4" t="str">
            <v xml:space="preserve">           </v>
          </cell>
          <cell r="Q4" t="str">
            <v xml:space="preserve">           </v>
          </cell>
        </row>
        <row r="5">
          <cell r="A5" t="str">
            <v xml:space="preserve">NIFTY 50                            </v>
          </cell>
          <cell r="B5" t="str">
            <v xml:space="preserve">NIFTY     </v>
          </cell>
          <cell r="D5">
            <v>50</v>
          </cell>
          <cell r="E5">
            <v>50</v>
          </cell>
          <cell r="F5">
            <v>50</v>
          </cell>
          <cell r="G5">
            <v>50</v>
          </cell>
          <cell r="H5">
            <v>50</v>
          </cell>
          <cell r="I5">
            <v>50</v>
          </cell>
          <cell r="J5">
            <v>50</v>
          </cell>
          <cell r="K5">
            <v>50</v>
          </cell>
          <cell r="L5">
            <v>50</v>
          </cell>
          <cell r="M5">
            <v>50</v>
          </cell>
          <cell r="N5">
            <v>50</v>
          </cell>
          <cell r="O5">
            <v>50</v>
          </cell>
          <cell r="P5">
            <v>50</v>
          </cell>
          <cell r="Q5">
            <v>50</v>
          </cell>
        </row>
        <row r="6">
          <cell r="A6" t="str">
            <v>Derivatives on Individual Securities</v>
          </cell>
          <cell r="B6" t="str">
            <v xml:space="preserve">Symbol    </v>
          </cell>
          <cell r="C6">
            <v>45200</v>
          </cell>
          <cell r="D6">
            <v>45231</v>
          </cell>
          <cell r="E6">
            <v>45261</v>
          </cell>
          <cell r="F6" t="str">
            <v xml:space="preserve">           </v>
          </cell>
          <cell r="G6" t="str">
            <v xml:space="preserve">           </v>
          </cell>
          <cell r="H6" t="str">
            <v xml:space="preserve">           </v>
          </cell>
          <cell r="I6" t="str">
            <v xml:space="preserve">           </v>
          </cell>
          <cell r="J6" t="str">
            <v xml:space="preserve">           </v>
          </cell>
          <cell r="K6" t="str">
            <v xml:space="preserve">           </v>
          </cell>
          <cell r="L6" t="str">
            <v xml:space="preserve">           </v>
          </cell>
          <cell r="M6" t="str">
            <v xml:space="preserve">           </v>
          </cell>
          <cell r="N6" t="str">
            <v xml:space="preserve">           </v>
          </cell>
          <cell r="O6" t="str">
            <v xml:space="preserve">           </v>
          </cell>
          <cell r="P6" t="str">
            <v xml:space="preserve">           </v>
          </cell>
        </row>
        <row r="7">
          <cell r="A7" t="str">
            <v xml:space="preserve">AARTI INDUSTRIES LTD                </v>
          </cell>
          <cell r="B7" t="str">
            <v xml:space="preserve">AARTIIND  </v>
          </cell>
          <cell r="C7">
            <v>1000</v>
          </cell>
          <cell r="D7">
            <v>1000</v>
          </cell>
          <cell r="E7">
            <v>1000</v>
          </cell>
          <cell r="F7" t="str">
            <v xml:space="preserve">           </v>
          </cell>
          <cell r="G7" t="str">
            <v xml:space="preserve">           </v>
          </cell>
          <cell r="H7" t="str">
            <v xml:space="preserve">           </v>
          </cell>
          <cell r="I7" t="str">
            <v xml:space="preserve">           </v>
          </cell>
          <cell r="J7" t="str">
            <v xml:space="preserve">           </v>
          </cell>
          <cell r="K7" t="str">
            <v xml:space="preserve">           </v>
          </cell>
          <cell r="L7" t="str">
            <v xml:space="preserve">           </v>
          </cell>
          <cell r="M7" t="str">
            <v xml:space="preserve">           </v>
          </cell>
          <cell r="N7" t="str">
            <v xml:space="preserve">           </v>
          </cell>
          <cell r="O7" t="str">
            <v xml:space="preserve">           </v>
          </cell>
          <cell r="P7" t="str">
            <v xml:space="preserve">           </v>
          </cell>
        </row>
        <row r="8">
          <cell r="A8" t="str">
            <v xml:space="preserve">ABBOTT INDIA LIMITED                </v>
          </cell>
          <cell r="B8" t="str">
            <v>ABBOTINDIA</v>
          </cell>
          <cell r="C8">
            <v>40</v>
          </cell>
          <cell r="D8">
            <v>40</v>
          </cell>
          <cell r="E8">
            <v>40</v>
          </cell>
          <cell r="F8" t="str">
            <v xml:space="preserve">           </v>
          </cell>
          <cell r="G8" t="str">
            <v xml:space="preserve">           </v>
          </cell>
          <cell r="H8" t="str">
            <v xml:space="preserve">           </v>
          </cell>
          <cell r="I8" t="str">
            <v xml:space="preserve">           </v>
          </cell>
          <cell r="J8" t="str">
            <v xml:space="preserve">           </v>
          </cell>
          <cell r="K8" t="str">
            <v xml:space="preserve">           </v>
          </cell>
          <cell r="L8" t="str">
            <v xml:space="preserve">           </v>
          </cell>
          <cell r="M8" t="str">
            <v xml:space="preserve">           </v>
          </cell>
          <cell r="N8" t="str">
            <v xml:space="preserve">           </v>
          </cell>
          <cell r="O8" t="str">
            <v xml:space="preserve">           </v>
          </cell>
          <cell r="P8" t="str">
            <v xml:space="preserve">           </v>
          </cell>
        </row>
        <row r="9">
          <cell r="A9" t="str">
            <v xml:space="preserve">ABB INDIA LIMITED                   </v>
          </cell>
          <cell r="B9" t="str">
            <v xml:space="preserve">ABB       </v>
          </cell>
          <cell r="C9">
            <v>250</v>
          </cell>
          <cell r="D9">
            <v>250</v>
          </cell>
          <cell r="E9">
            <v>250</v>
          </cell>
          <cell r="F9" t="str">
            <v xml:space="preserve">           </v>
          </cell>
          <cell r="G9" t="str">
            <v xml:space="preserve">           </v>
          </cell>
          <cell r="H9" t="str">
            <v xml:space="preserve">           </v>
          </cell>
          <cell r="I9" t="str">
            <v xml:space="preserve">           </v>
          </cell>
          <cell r="J9" t="str">
            <v xml:space="preserve">           </v>
          </cell>
          <cell r="K9" t="str">
            <v xml:space="preserve">           </v>
          </cell>
          <cell r="L9" t="str">
            <v xml:space="preserve">           </v>
          </cell>
          <cell r="M9" t="str">
            <v xml:space="preserve">           </v>
          </cell>
          <cell r="N9" t="str">
            <v xml:space="preserve">           </v>
          </cell>
          <cell r="O9" t="str">
            <v xml:space="preserve">           </v>
          </cell>
          <cell r="P9" t="str">
            <v xml:space="preserve">           </v>
          </cell>
        </row>
        <row r="10">
          <cell r="A10" t="str">
            <v xml:space="preserve">ADITYA BIRLA CAPITAL LTD.           </v>
          </cell>
          <cell r="B10" t="str">
            <v xml:space="preserve">ABCAPITAL </v>
          </cell>
          <cell r="C10">
            <v>5400</v>
          </cell>
          <cell r="D10">
            <v>5400</v>
          </cell>
          <cell r="E10">
            <v>5400</v>
          </cell>
          <cell r="F10" t="str">
            <v xml:space="preserve">           </v>
          </cell>
          <cell r="G10" t="str">
            <v xml:space="preserve">           </v>
          </cell>
          <cell r="H10" t="str">
            <v xml:space="preserve">           </v>
          </cell>
          <cell r="I10" t="str">
            <v xml:space="preserve">           </v>
          </cell>
          <cell r="J10" t="str">
            <v xml:space="preserve">           </v>
          </cell>
          <cell r="K10" t="str">
            <v xml:space="preserve">           </v>
          </cell>
          <cell r="L10" t="str">
            <v xml:space="preserve">           </v>
          </cell>
          <cell r="M10" t="str">
            <v xml:space="preserve">           </v>
          </cell>
          <cell r="N10" t="str">
            <v xml:space="preserve">           </v>
          </cell>
          <cell r="O10" t="str">
            <v xml:space="preserve">           </v>
          </cell>
          <cell r="P10" t="str">
            <v xml:space="preserve">           </v>
          </cell>
        </row>
        <row r="11">
          <cell r="A11" t="str">
            <v xml:space="preserve">BALRAMPUR CHINI MILLS LTD           </v>
          </cell>
          <cell r="B11" t="str">
            <v>BALRAMCHIN</v>
          </cell>
          <cell r="C11">
            <v>1600</v>
          </cell>
          <cell r="D11">
            <v>1600</v>
          </cell>
          <cell r="E11">
            <v>1600</v>
          </cell>
          <cell r="F11" t="str">
            <v xml:space="preserve">           </v>
          </cell>
          <cell r="G11" t="str">
            <v xml:space="preserve">           </v>
          </cell>
          <cell r="H11" t="str">
            <v xml:space="preserve">           </v>
          </cell>
          <cell r="I11" t="str">
            <v xml:space="preserve">           </v>
          </cell>
          <cell r="J11" t="str">
            <v xml:space="preserve">           </v>
          </cell>
          <cell r="K11" t="str">
            <v xml:space="preserve">           </v>
          </cell>
          <cell r="L11" t="str">
            <v xml:space="preserve">           </v>
          </cell>
          <cell r="M11" t="str">
            <v xml:space="preserve">           </v>
          </cell>
          <cell r="N11" t="str">
            <v xml:space="preserve">           </v>
          </cell>
          <cell r="O11" t="str">
            <v xml:space="preserve">           </v>
          </cell>
          <cell r="P11" t="str">
            <v xml:space="preserve">           </v>
          </cell>
        </row>
        <row r="12">
          <cell r="A12" t="str">
            <v xml:space="preserve">AMBUJA CEMENTS LTD                  </v>
          </cell>
          <cell r="B12" t="str">
            <v xml:space="preserve">AMBUJACEM </v>
          </cell>
          <cell r="C12">
            <v>1800</v>
          </cell>
          <cell r="D12">
            <v>1800</v>
          </cell>
          <cell r="E12">
            <v>1800</v>
          </cell>
          <cell r="F12" t="str">
            <v xml:space="preserve">           </v>
          </cell>
          <cell r="G12" t="str">
            <v xml:space="preserve">           </v>
          </cell>
          <cell r="H12" t="str">
            <v xml:space="preserve">           </v>
          </cell>
          <cell r="I12" t="str">
            <v xml:space="preserve">           </v>
          </cell>
          <cell r="J12" t="str">
            <v xml:space="preserve">           </v>
          </cell>
          <cell r="K12" t="str">
            <v xml:space="preserve">           </v>
          </cell>
          <cell r="L12" t="str">
            <v xml:space="preserve">           </v>
          </cell>
          <cell r="M12" t="str">
            <v xml:space="preserve">           </v>
          </cell>
          <cell r="N12" t="str">
            <v xml:space="preserve">           </v>
          </cell>
          <cell r="O12" t="str">
            <v xml:space="preserve">           </v>
          </cell>
          <cell r="P12" t="str">
            <v xml:space="preserve">           </v>
          </cell>
        </row>
        <row r="13">
          <cell r="A13" t="str">
            <v xml:space="preserve">ADANI ENTERPRISES LIMITED           </v>
          </cell>
          <cell r="B13" t="str">
            <v xml:space="preserve">ADANIENT  </v>
          </cell>
          <cell r="C13">
            <v>300</v>
          </cell>
          <cell r="D13">
            <v>300</v>
          </cell>
          <cell r="E13">
            <v>300</v>
          </cell>
          <cell r="F13" t="str">
            <v xml:space="preserve">           </v>
          </cell>
          <cell r="G13" t="str">
            <v xml:space="preserve">           </v>
          </cell>
          <cell r="H13" t="str">
            <v xml:space="preserve">           </v>
          </cell>
          <cell r="I13" t="str">
            <v xml:space="preserve">           </v>
          </cell>
          <cell r="J13" t="str">
            <v xml:space="preserve">           </v>
          </cell>
          <cell r="K13" t="str">
            <v xml:space="preserve">           </v>
          </cell>
          <cell r="L13" t="str">
            <v xml:space="preserve">           </v>
          </cell>
          <cell r="M13" t="str">
            <v xml:space="preserve">           </v>
          </cell>
          <cell r="N13" t="str">
            <v xml:space="preserve">           </v>
          </cell>
          <cell r="O13" t="str">
            <v xml:space="preserve">           </v>
          </cell>
          <cell r="P13" t="str">
            <v xml:space="preserve">           </v>
          </cell>
        </row>
        <row r="14">
          <cell r="A14" t="str">
            <v xml:space="preserve">ADITYA BIRLA FASHION &amp; RT           </v>
          </cell>
          <cell r="B14" t="str">
            <v xml:space="preserve">ABFRL     </v>
          </cell>
          <cell r="C14">
            <v>2600</v>
          </cell>
          <cell r="D14">
            <v>2600</v>
          </cell>
          <cell r="E14">
            <v>2600</v>
          </cell>
          <cell r="F14" t="str">
            <v xml:space="preserve">           </v>
          </cell>
          <cell r="G14" t="str">
            <v xml:space="preserve">           </v>
          </cell>
          <cell r="H14" t="str">
            <v xml:space="preserve">           </v>
          </cell>
          <cell r="I14" t="str">
            <v xml:space="preserve">           </v>
          </cell>
          <cell r="J14" t="str">
            <v xml:space="preserve">           </v>
          </cell>
          <cell r="K14" t="str">
            <v xml:space="preserve">           </v>
          </cell>
          <cell r="L14" t="str">
            <v xml:space="preserve">           </v>
          </cell>
          <cell r="M14" t="str">
            <v xml:space="preserve">           </v>
          </cell>
          <cell r="N14" t="str">
            <v xml:space="preserve">           </v>
          </cell>
          <cell r="O14" t="str">
            <v xml:space="preserve">           </v>
          </cell>
          <cell r="P14" t="str">
            <v xml:space="preserve">           </v>
          </cell>
        </row>
        <row r="15">
          <cell r="A15" t="str">
            <v xml:space="preserve">ADANI PORT &amp; SEZ LTD                </v>
          </cell>
          <cell r="B15" t="str">
            <v>ADANIPORTS</v>
          </cell>
          <cell r="C15">
            <v>800</v>
          </cell>
          <cell r="D15">
            <v>800</v>
          </cell>
          <cell r="E15">
            <v>800</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cell r="N15" t="str">
            <v xml:space="preserve">           </v>
          </cell>
          <cell r="O15" t="str">
            <v xml:space="preserve">           </v>
          </cell>
          <cell r="P15" t="str">
            <v xml:space="preserve">           </v>
          </cell>
        </row>
        <row r="16">
          <cell r="A16" t="str">
            <v xml:space="preserve">APOLLO HOSPITALS ENTER. L           </v>
          </cell>
          <cell r="B16" t="str">
            <v>APOLLOHOSP</v>
          </cell>
          <cell r="C16">
            <v>125</v>
          </cell>
          <cell r="D16">
            <v>125</v>
          </cell>
          <cell r="E16">
            <v>125</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cell r="N16" t="str">
            <v xml:space="preserve">           </v>
          </cell>
          <cell r="O16" t="str">
            <v xml:space="preserve">           </v>
          </cell>
          <cell r="P16" t="str">
            <v xml:space="preserve">           </v>
          </cell>
        </row>
        <row r="17">
          <cell r="A17" t="str">
            <v xml:space="preserve">APOLLO TYRES LTD                    </v>
          </cell>
          <cell r="B17" t="str">
            <v>APOLLOTYRE</v>
          </cell>
          <cell r="C17">
            <v>1700</v>
          </cell>
          <cell r="D17">
            <v>1700</v>
          </cell>
          <cell r="E17">
            <v>1700</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cell r="N17" t="str">
            <v xml:space="preserve">           </v>
          </cell>
          <cell r="O17" t="str">
            <v xml:space="preserve">           </v>
          </cell>
          <cell r="P17" t="str">
            <v xml:space="preserve">           </v>
          </cell>
        </row>
        <row r="18">
          <cell r="A18" t="str">
            <v xml:space="preserve">ACC LIMITED                         </v>
          </cell>
          <cell r="B18" t="str">
            <v xml:space="preserve">ACC       </v>
          </cell>
          <cell r="C18">
            <v>300</v>
          </cell>
          <cell r="D18">
            <v>300</v>
          </cell>
          <cell r="E18">
            <v>300</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cell r="N18" t="str">
            <v xml:space="preserve">           </v>
          </cell>
          <cell r="O18" t="str">
            <v xml:space="preserve">           </v>
          </cell>
          <cell r="P18" t="str">
            <v xml:space="preserve">           </v>
          </cell>
        </row>
        <row r="19">
          <cell r="A19" t="str">
            <v xml:space="preserve">BIRLASOFT LIMITED                   </v>
          </cell>
          <cell r="B19" t="str">
            <v xml:space="preserve">BSOFT     </v>
          </cell>
          <cell r="C19">
            <v>2000</v>
          </cell>
          <cell r="D19">
            <v>2000</v>
          </cell>
          <cell r="E19">
            <v>2000</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cell r="N19" t="str">
            <v xml:space="preserve">           </v>
          </cell>
          <cell r="O19" t="str">
            <v xml:space="preserve">           </v>
          </cell>
          <cell r="P19" t="str">
            <v xml:space="preserve">           </v>
          </cell>
        </row>
        <row r="20">
          <cell r="A20" t="str">
            <v xml:space="preserve">BATA INDIA LTD                      </v>
          </cell>
          <cell r="B20" t="str">
            <v xml:space="preserve">BATAINDIA </v>
          </cell>
          <cell r="C20">
            <v>375</v>
          </cell>
          <cell r="D20">
            <v>375</v>
          </cell>
          <cell r="E20">
            <v>375</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cell r="N20" t="str">
            <v xml:space="preserve">           </v>
          </cell>
          <cell r="O20" t="str">
            <v xml:space="preserve">           </v>
          </cell>
          <cell r="P20" t="str">
            <v xml:space="preserve">           </v>
          </cell>
        </row>
        <row r="21">
          <cell r="A21" t="str">
            <v xml:space="preserve">ASHOK LEYLAND LTD                   </v>
          </cell>
          <cell r="B21" t="str">
            <v xml:space="preserve">ASHOKLEY  </v>
          </cell>
          <cell r="C21">
            <v>5000</v>
          </cell>
          <cell r="D21">
            <v>5000</v>
          </cell>
          <cell r="E21">
            <v>5000</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cell r="N21" t="str">
            <v xml:space="preserve">           </v>
          </cell>
          <cell r="O21" t="str">
            <v xml:space="preserve">           </v>
          </cell>
          <cell r="P21" t="str">
            <v xml:space="preserve">           </v>
          </cell>
        </row>
        <row r="22">
          <cell r="A22" t="str">
            <v xml:space="preserve">ASIAN PAINTS LIMITED                </v>
          </cell>
          <cell r="B22" t="str">
            <v>ASIANPAINT</v>
          </cell>
          <cell r="C22">
            <v>200</v>
          </cell>
          <cell r="D22">
            <v>200</v>
          </cell>
          <cell r="E22">
            <v>200</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cell r="N22" t="str">
            <v xml:space="preserve">           </v>
          </cell>
          <cell r="O22" t="str">
            <v xml:space="preserve">           </v>
          </cell>
          <cell r="P22" t="str">
            <v xml:space="preserve">           </v>
          </cell>
        </row>
        <row r="23">
          <cell r="A23" t="str">
            <v xml:space="preserve">ATUL LTD                            </v>
          </cell>
          <cell r="B23" t="str">
            <v xml:space="preserve">ATUL      </v>
          </cell>
          <cell r="C23">
            <v>75</v>
          </cell>
          <cell r="D23">
            <v>75</v>
          </cell>
          <cell r="E23">
            <v>75</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cell r="N23" t="str">
            <v xml:space="preserve">           </v>
          </cell>
          <cell r="O23" t="str">
            <v xml:space="preserve">           </v>
          </cell>
          <cell r="P23" t="str">
            <v xml:space="preserve">           </v>
          </cell>
        </row>
        <row r="24">
          <cell r="A24" t="str">
            <v xml:space="preserve">AXIS BANK LIMITED                   </v>
          </cell>
          <cell r="B24" t="str">
            <v xml:space="preserve">AXISBANK  </v>
          </cell>
          <cell r="C24">
            <v>625</v>
          </cell>
          <cell r="D24">
            <v>625</v>
          </cell>
          <cell r="E24">
            <v>625</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cell r="N24" t="str">
            <v xml:space="preserve">           </v>
          </cell>
          <cell r="O24" t="str">
            <v xml:space="preserve">           </v>
          </cell>
          <cell r="P24" t="str">
            <v xml:space="preserve">           </v>
          </cell>
        </row>
        <row r="25">
          <cell r="A25" t="str">
            <v xml:space="preserve">BAJAJ AUTO LIMITED                  </v>
          </cell>
          <cell r="B25" t="str">
            <v>BAJAJ-AUTO</v>
          </cell>
          <cell r="C25">
            <v>250</v>
          </cell>
          <cell r="D25">
            <v>250</v>
          </cell>
          <cell r="E25">
            <v>250</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cell r="N25" t="str">
            <v xml:space="preserve">           </v>
          </cell>
          <cell r="O25" t="str">
            <v xml:space="preserve">           </v>
          </cell>
          <cell r="P25" t="str">
            <v xml:space="preserve">           </v>
          </cell>
        </row>
        <row r="26">
          <cell r="A26" t="str">
            <v xml:space="preserve">BAJAJ FINSERV LTD.                  </v>
          </cell>
          <cell r="B26" t="str">
            <v>BAJAJFINSV</v>
          </cell>
          <cell r="C26">
            <v>500</v>
          </cell>
          <cell r="D26">
            <v>500</v>
          </cell>
          <cell r="E26">
            <v>500</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cell r="N26" t="str">
            <v xml:space="preserve">           </v>
          </cell>
          <cell r="O26" t="str">
            <v xml:space="preserve">           </v>
          </cell>
          <cell r="P26" t="str">
            <v xml:space="preserve">           </v>
          </cell>
        </row>
        <row r="27">
          <cell r="A27" t="str">
            <v xml:space="preserve">BAJAJ FINANCE LIMITED               </v>
          </cell>
          <cell r="B27" t="str">
            <v>BAJFINANCE</v>
          </cell>
          <cell r="C27">
            <v>125</v>
          </cell>
          <cell r="D27">
            <v>125</v>
          </cell>
          <cell r="E27">
            <v>125</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cell r="N27" t="str">
            <v xml:space="preserve">           </v>
          </cell>
          <cell r="O27" t="str">
            <v xml:space="preserve">           </v>
          </cell>
          <cell r="P27" t="str">
            <v xml:space="preserve">           </v>
          </cell>
        </row>
        <row r="28">
          <cell r="A28" t="str">
            <v xml:space="preserve">BALKRISHNA IND. LTD                 </v>
          </cell>
          <cell r="B28" t="str">
            <v>BALKRISIND</v>
          </cell>
          <cell r="C28">
            <v>300</v>
          </cell>
          <cell r="D28">
            <v>300</v>
          </cell>
          <cell r="E28">
            <v>300</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cell r="N28" t="str">
            <v xml:space="preserve">           </v>
          </cell>
          <cell r="O28" t="str">
            <v xml:space="preserve">           </v>
          </cell>
          <cell r="P28" t="str">
            <v xml:space="preserve">           </v>
          </cell>
        </row>
        <row r="29">
          <cell r="A29" t="str">
            <v xml:space="preserve">BHARAT ELECTRONICS LTD              </v>
          </cell>
          <cell r="B29" t="str">
            <v xml:space="preserve">BEL       </v>
          </cell>
          <cell r="C29">
            <v>5700</v>
          </cell>
          <cell r="D29">
            <v>5700</v>
          </cell>
          <cell r="E29">
            <v>5700</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cell r="N29" t="str">
            <v xml:space="preserve">           </v>
          </cell>
          <cell r="O29" t="str">
            <v xml:space="preserve">           </v>
          </cell>
          <cell r="P29" t="str">
            <v xml:space="preserve">           </v>
          </cell>
        </row>
        <row r="30">
          <cell r="A30" t="str">
            <v xml:space="preserve">BHARAT FORGE LTD                    </v>
          </cell>
          <cell r="B30" t="str">
            <v>BHARATFORG</v>
          </cell>
          <cell r="C30">
            <v>1000</v>
          </cell>
          <cell r="D30">
            <v>1000</v>
          </cell>
          <cell r="E30">
            <v>1000</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cell r="N30" t="str">
            <v xml:space="preserve">           </v>
          </cell>
          <cell r="O30" t="str">
            <v xml:space="preserve">           </v>
          </cell>
          <cell r="P30" t="str">
            <v xml:space="preserve">           </v>
          </cell>
        </row>
        <row r="31">
          <cell r="A31" t="str">
            <v xml:space="preserve">BIOCON LIMITED.                     </v>
          </cell>
          <cell r="B31" t="str">
            <v xml:space="preserve">BIOCON    </v>
          </cell>
          <cell r="C31">
            <v>2500</v>
          </cell>
          <cell r="D31">
            <v>2500</v>
          </cell>
          <cell r="E31">
            <v>2500</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cell r="N31" t="str">
            <v xml:space="preserve">           </v>
          </cell>
          <cell r="O31" t="str">
            <v xml:space="preserve">           </v>
          </cell>
          <cell r="P31" t="str">
            <v xml:space="preserve">           </v>
          </cell>
        </row>
        <row r="32">
          <cell r="A32" t="str">
            <v xml:space="preserve">BOSCH LIMITED                       </v>
          </cell>
          <cell r="B32" t="str">
            <v xml:space="preserve">BOSCHLTD  </v>
          </cell>
          <cell r="C32">
            <v>50</v>
          </cell>
          <cell r="D32">
            <v>50</v>
          </cell>
          <cell r="E32">
            <v>50</v>
          </cell>
          <cell r="F32" t="str">
            <v xml:space="preserve">           </v>
          </cell>
          <cell r="G32" t="str">
            <v xml:space="preserve">           </v>
          </cell>
          <cell r="H32" t="str">
            <v xml:space="preserve">           </v>
          </cell>
          <cell r="I32" t="str">
            <v xml:space="preserve">           </v>
          </cell>
          <cell r="J32" t="str">
            <v xml:space="preserve">           </v>
          </cell>
          <cell r="K32" t="str">
            <v xml:space="preserve">           </v>
          </cell>
          <cell r="L32" t="str">
            <v xml:space="preserve">           </v>
          </cell>
          <cell r="M32" t="str">
            <v xml:space="preserve">           </v>
          </cell>
          <cell r="N32" t="str">
            <v xml:space="preserve">           </v>
          </cell>
          <cell r="O32" t="str">
            <v xml:space="preserve">           </v>
          </cell>
          <cell r="P32" t="str">
            <v xml:space="preserve">           </v>
          </cell>
        </row>
        <row r="33">
          <cell r="A33" t="str">
            <v xml:space="preserve">BHARAT PETROLEUM CORP  LT           </v>
          </cell>
          <cell r="B33" t="str">
            <v xml:space="preserve">BPCL      </v>
          </cell>
          <cell r="C33">
            <v>1800</v>
          </cell>
          <cell r="D33">
            <v>1800</v>
          </cell>
          <cell r="E33">
            <v>1800</v>
          </cell>
          <cell r="F33" t="str">
            <v xml:space="preserve">           </v>
          </cell>
          <cell r="G33" t="str">
            <v xml:space="preserve">           </v>
          </cell>
          <cell r="H33" t="str">
            <v xml:space="preserve">           </v>
          </cell>
          <cell r="I33" t="str">
            <v xml:space="preserve">           </v>
          </cell>
          <cell r="J33" t="str">
            <v xml:space="preserve">           </v>
          </cell>
          <cell r="K33" t="str">
            <v xml:space="preserve">           </v>
          </cell>
          <cell r="L33" t="str">
            <v xml:space="preserve">           </v>
          </cell>
          <cell r="M33" t="str">
            <v xml:space="preserve">           </v>
          </cell>
          <cell r="N33" t="str">
            <v xml:space="preserve">           </v>
          </cell>
          <cell r="O33" t="str">
            <v xml:space="preserve">           </v>
          </cell>
          <cell r="P33" t="str">
            <v xml:space="preserve">           </v>
          </cell>
        </row>
        <row r="34">
          <cell r="A34" t="str">
            <v xml:space="preserve">BHEL                                </v>
          </cell>
          <cell r="B34" t="str">
            <v xml:space="preserve">BHEL      </v>
          </cell>
          <cell r="C34">
            <v>10500</v>
          </cell>
          <cell r="D34">
            <v>10500</v>
          </cell>
          <cell r="E34">
            <v>10500</v>
          </cell>
          <cell r="F34" t="str">
            <v xml:space="preserve">           </v>
          </cell>
          <cell r="G34" t="str">
            <v xml:space="preserve">           </v>
          </cell>
          <cell r="H34" t="str">
            <v xml:space="preserve">           </v>
          </cell>
          <cell r="I34" t="str">
            <v xml:space="preserve">           </v>
          </cell>
          <cell r="J34" t="str">
            <v xml:space="preserve">           </v>
          </cell>
          <cell r="K34" t="str">
            <v xml:space="preserve">           </v>
          </cell>
          <cell r="L34" t="str">
            <v xml:space="preserve">           </v>
          </cell>
          <cell r="M34" t="str">
            <v xml:space="preserve">           </v>
          </cell>
          <cell r="N34" t="str">
            <v xml:space="preserve">           </v>
          </cell>
          <cell r="O34" t="str">
            <v xml:space="preserve">           </v>
          </cell>
          <cell r="P34" t="str">
            <v xml:space="preserve">           </v>
          </cell>
        </row>
        <row r="35">
          <cell r="A35" t="str">
            <v xml:space="preserve">BRITANNIA INDUSTRIES LTD            </v>
          </cell>
          <cell r="B35" t="str">
            <v xml:space="preserve">BRITANNIA </v>
          </cell>
          <cell r="C35">
            <v>200</v>
          </cell>
          <cell r="D35">
            <v>200</v>
          </cell>
          <cell r="E35">
            <v>200</v>
          </cell>
          <cell r="F35" t="str">
            <v xml:space="preserve">           </v>
          </cell>
          <cell r="G35" t="str">
            <v xml:space="preserve">           </v>
          </cell>
          <cell r="H35" t="str">
            <v xml:space="preserve">           </v>
          </cell>
          <cell r="I35" t="str">
            <v xml:space="preserve">           </v>
          </cell>
          <cell r="J35" t="str">
            <v xml:space="preserve">           </v>
          </cell>
          <cell r="K35" t="str">
            <v xml:space="preserve">           </v>
          </cell>
          <cell r="L35" t="str">
            <v xml:space="preserve">           </v>
          </cell>
          <cell r="M35" t="str">
            <v xml:space="preserve">           </v>
          </cell>
          <cell r="N35" t="str">
            <v xml:space="preserve">           </v>
          </cell>
          <cell r="O35" t="str">
            <v xml:space="preserve">           </v>
          </cell>
          <cell r="P35" t="str">
            <v xml:space="preserve">           </v>
          </cell>
        </row>
        <row r="36">
          <cell r="A36" t="str">
            <v xml:space="preserve">CAN FIN HOMES LTD                   </v>
          </cell>
          <cell r="B36" t="str">
            <v>CANFINHOME</v>
          </cell>
          <cell r="C36">
            <v>975</v>
          </cell>
          <cell r="D36">
            <v>975</v>
          </cell>
          <cell r="E36">
            <v>975</v>
          </cell>
          <cell r="F36" t="str">
            <v xml:space="preserve">           </v>
          </cell>
          <cell r="G36" t="str">
            <v xml:space="preserve">           </v>
          </cell>
          <cell r="H36" t="str">
            <v xml:space="preserve">           </v>
          </cell>
          <cell r="I36" t="str">
            <v xml:space="preserve">           </v>
          </cell>
          <cell r="J36" t="str">
            <v xml:space="preserve">           </v>
          </cell>
          <cell r="K36" t="str">
            <v xml:space="preserve">           </v>
          </cell>
          <cell r="L36" t="str">
            <v xml:space="preserve">           </v>
          </cell>
          <cell r="M36" t="str">
            <v xml:space="preserve">           </v>
          </cell>
          <cell r="N36" t="str">
            <v xml:space="preserve">           </v>
          </cell>
          <cell r="O36" t="str">
            <v xml:space="preserve">           </v>
          </cell>
          <cell r="P36" t="str">
            <v xml:space="preserve">           </v>
          </cell>
        </row>
        <row r="37">
          <cell r="A37" t="str">
            <v xml:space="preserve">CHAMBAL FERTILIZERS LTD             </v>
          </cell>
          <cell r="B37" t="str">
            <v>CHAMBLFERT</v>
          </cell>
          <cell r="C37">
            <v>1900</v>
          </cell>
          <cell r="D37">
            <v>1900</v>
          </cell>
          <cell r="E37">
            <v>1900</v>
          </cell>
          <cell r="F37" t="str">
            <v xml:space="preserve">           </v>
          </cell>
          <cell r="G37" t="str">
            <v xml:space="preserve">           </v>
          </cell>
          <cell r="H37" t="str">
            <v xml:space="preserve">           </v>
          </cell>
          <cell r="I37" t="str">
            <v xml:space="preserve">           </v>
          </cell>
          <cell r="J37" t="str">
            <v xml:space="preserve">           </v>
          </cell>
          <cell r="K37" t="str">
            <v xml:space="preserve">           </v>
          </cell>
          <cell r="L37" t="str">
            <v xml:space="preserve">           </v>
          </cell>
          <cell r="M37" t="str">
            <v xml:space="preserve">           </v>
          </cell>
          <cell r="N37" t="str">
            <v xml:space="preserve">           </v>
          </cell>
          <cell r="O37" t="str">
            <v xml:space="preserve">           </v>
          </cell>
          <cell r="P37" t="str">
            <v xml:space="preserve">           </v>
          </cell>
        </row>
        <row r="38">
          <cell r="A38" t="str">
            <v xml:space="preserve">CIPLA LTD                           </v>
          </cell>
          <cell r="B38" t="str">
            <v xml:space="preserve">CIPLA     </v>
          </cell>
          <cell r="C38">
            <v>650</v>
          </cell>
          <cell r="D38">
            <v>650</v>
          </cell>
          <cell r="E38">
            <v>650</v>
          </cell>
          <cell r="F38" t="str">
            <v xml:space="preserve">           </v>
          </cell>
          <cell r="G38" t="str">
            <v xml:space="preserve">           </v>
          </cell>
          <cell r="H38" t="str">
            <v xml:space="preserve">           </v>
          </cell>
          <cell r="I38" t="str">
            <v xml:space="preserve">           </v>
          </cell>
          <cell r="J38" t="str">
            <v xml:space="preserve">           </v>
          </cell>
          <cell r="K38" t="str">
            <v xml:space="preserve">           </v>
          </cell>
          <cell r="L38" t="str">
            <v xml:space="preserve">           </v>
          </cell>
          <cell r="M38" t="str">
            <v xml:space="preserve">           </v>
          </cell>
          <cell r="N38" t="str">
            <v xml:space="preserve">           </v>
          </cell>
          <cell r="O38" t="str">
            <v xml:space="preserve">           </v>
          </cell>
          <cell r="P38" t="str">
            <v xml:space="preserve">           </v>
          </cell>
        </row>
        <row r="39">
          <cell r="A39" t="str">
            <v xml:space="preserve">COAL INDIA LTD                      </v>
          </cell>
          <cell r="B39" t="str">
            <v xml:space="preserve">COALINDIA </v>
          </cell>
          <cell r="C39">
            <v>4200</v>
          </cell>
          <cell r="D39">
            <v>4200</v>
          </cell>
          <cell r="E39">
            <v>4200</v>
          </cell>
          <cell r="F39" t="str">
            <v xml:space="preserve">           </v>
          </cell>
          <cell r="G39" t="str">
            <v xml:space="preserve">           </v>
          </cell>
          <cell r="H39" t="str">
            <v xml:space="preserve">           </v>
          </cell>
          <cell r="I39" t="str">
            <v xml:space="preserve">           </v>
          </cell>
          <cell r="J39" t="str">
            <v xml:space="preserve">           </v>
          </cell>
          <cell r="K39" t="str">
            <v xml:space="preserve">           </v>
          </cell>
          <cell r="L39" t="str">
            <v xml:space="preserve">           </v>
          </cell>
          <cell r="M39" t="str">
            <v xml:space="preserve">           </v>
          </cell>
          <cell r="N39" t="str">
            <v xml:space="preserve">           </v>
          </cell>
          <cell r="O39" t="str">
            <v xml:space="preserve">           </v>
          </cell>
          <cell r="P39" t="str">
            <v xml:space="preserve">           </v>
          </cell>
        </row>
        <row r="40">
          <cell r="A40" t="str">
            <v xml:space="preserve">COFORGE LIMITED                     </v>
          </cell>
          <cell r="B40" t="str">
            <v xml:space="preserve">COFORGE   </v>
          </cell>
          <cell r="C40">
            <v>150</v>
          </cell>
          <cell r="D40">
            <v>150</v>
          </cell>
          <cell r="E40">
            <v>150</v>
          </cell>
          <cell r="F40" t="str">
            <v xml:space="preserve">           </v>
          </cell>
          <cell r="G40" t="str">
            <v xml:space="preserve">           </v>
          </cell>
          <cell r="H40" t="str">
            <v xml:space="preserve">           </v>
          </cell>
          <cell r="I40" t="str">
            <v xml:space="preserve">           </v>
          </cell>
          <cell r="J40" t="str">
            <v xml:space="preserve">           </v>
          </cell>
          <cell r="K40" t="str">
            <v xml:space="preserve">           </v>
          </cell>
          <cell r="L40" t="str">
            <v xml:space="preserve">           </v>
          </cell>
          <cell r="M40" t="str">
            <v xml:space="preserve">           </v>
          </cell>
          <cell r="N40" t="str">
            <v xml:space="preserve">           </v>
          </cell>
          <cell r="O40" t="str">
            <v xml:space="preserve">           </v>
          </cell>
          <cell r="P40" t="str">
            <v xml:space="preserve">           </v>
          </cell>
        </row>
        <row r="41">
          <cell r="A41" t="str">
            <v xml:space="preserve">COLGATE PALMOLIVE LTD.              </v>
          </cell>
          <cell r="B41" t="str">
            <v xml:space="preserve">COLPAL    </v>
          </cell>
          <cell r="C41">
            <v>350</v>
          </cell>
          <cell r="D41">
            <v>350</v>
          </cell>
          <cell r="E41">
            <v>350</v>
          </cell>
          <cell r="F41" t="str">
            <v xml:space="preserve">           </v>
          </cell>
          <cell r="G41" t="str">
            <v xml:space="preserve">           </v>
          </cell>
          <cell r="H41" t="str">
            <v xml:space="preserve">           </v>
          </cell>
          <cell r="I41" t="str">
            <v xml:space="preserve">           </v>
          </cell>
          <cell r="J41" t="str">
            <v xml:space="preserve">           </v>
          </cell>
          <cell r="K41" t="str">
            <v xml:space="preserve">           </v>
          </cell>
          <cell r="L41" t="str">
            <v xml:space="preserve">           </v>
          </cell>
          <cell r="M41" t="str">
            <v xml:space="preserve">           </v>
          </cell>
          <cell r="N41" t="str">
            <v xml:space="preserve">           </v>
          </cell>
          <cell r="O41" t="str">
            <v xml:space="preserve">           </v>
          </cell>
          <cell r="P41" t="str">
            <v xml:space="preserve">           </v>
          </cell>
        </row>
        <row r="42">
          <cell r="A42" t="str">
            <v xml:space="preserve">CONTAINER CORP OF IND LTD           </v>
          </cell>
          <cell r="B42" t="str">
            <v xml:space="preserve">CONCOR    </v>
          </cell>
          <cell r="C42">
            <v>1000</v>
          </cell>
          <cell r="D42">
            <v>1000</v>
          </cell>
          <cell r="E42">
            <v>1000</v>
          </cell>
          <cell r="F42" t="str">
            <v xml:space="preserve">           </v>
          </cell>
          <cell r="G42" t="str">
            <v xml:space="preserve">           </v>
          </cell>
          <cell r="H42" t="str">
            <v xml:space="preserve">           </v>
          </cell>
          <cell r="I42" t="str">
            <v xml:space="preserve">           </v>
          </cell>
          <cell r="J42" t="str">
            <v xml:space="preserve">           </v>
          </cell>
          <cell r="K42" t="str">
            <v xml:space="preserve">           </v>
          </cell>
          <cell r="L42" t="str">
            <v xml:space="preserve">           </v>
          </cell>
          <cell r="M42" t="str">
            <v xml:space="preserve">           </v>
          </cell>
          <cell r="N42" t="str">
            <v xml:space="preserve">           </v>
          </cell>
          <cell r="O42" t="str">
            <v xml:space="preserve">           </v>
          </cell>
          <cell r="P42" t="str">
            <v xml:space="preserve">           </v>
          </cell>
        </row>
        <row r="43">
          <cell r="A43" t="str">
            <v xml:space="preserve">COROMANDEL INTERNTL. LTD            </v>
          </cell>
          <cell r="B43" t="str">
            <v>COROMANDEL</v>
          </cell>
          <cell r="C43">
            <v>700</v>
          </cell>
          <cell r="D43">
            <v>700</v>
          </cell>
          <cell r="E43">
            <v>700</v>
          </cell>
          <cell r="F43" t="str">
            <v xml:space="preserve">           </v>
          </cell>
          <cell r="G43" t="str">
            <v xml:space="preserve">           </v>
          </cell>
          <cell r="H43" t="str">
            <v xml:space="preserve">           </v>
          </cell>
          <cell r="I43" t="str">
            <v xml:space="preserve">           </v>
          </cell>
          <cell r="J43" t="str">
            <v xml:space="preserve">           </v>
          </cell>
          <cell r="K43" t="str">
            <v xml:space="preserve">           </v>
          </cell>
          <cell r="L43" t="str">
            <v xml:space="preserve">           </v>
          </cell>
          <cell r="M43" t="str">
            <v xml:space="preserve">           </v>
          </cell>
          <cell r="N43" t="str">
            <v xml:space="preserve">           </v>
          </cell>
          <cell r="O43" t="str">
            <v xml:space="preserve">           </v>
          </cell>
          <cell r="P43" t="str">
            <v xml:space="preserve">           </v>
          </cell>
        </row>
        <row r="44">
          <cell r="A44" t="str">
            <v xml:space="preserve">CROMPT GREA CON ELEC LTD            </v>
          </cell>
          <cell r="B44" t="str">
            <v xml:space="preserve">CROMPTON  </v>
          </cell>
          <cell r="C44">
            <v>1800</v>
          </cell>
          <cell r="D44">
            <v>1800</v>
          </cell>
          <cell r="E44">
            <v>1800</v>
          </cell>
          <cell r="F44" t="str">
            <v xml:space="preserve">           </v>
          </cell>
          <cell r="G44" t="str">
            <v xml:space="preserve">           </v>
          </cell>
          <cell r="H44" t="str">
            <v xml:space="preserve">           </v>
          </cell>
          <cell r="I44" t="str">
            <v xml:space="preserve">           </v>
          </cell>
          <cell r="J44" t="str">
            <v xml:space="preserve">           </v>
          </cell>
          <cell r="K44" t="str">
            <v xml:space="preserve">           </v>
          </cell>
          <cell r="L44" t="str">
            <v xml:space="preserve">           </v>
          </cell>
          <cell r="M44" t="str">
            <v xml:space="preserve">           </v>
          </cell>
          <cell r="N44" t="str">
            <v xml:space="preserve">           </v>
          </cell>
          <cell r="O44" t="str">
            <v xml:space="preserve">           </v>
          </cell>
          <cell r="P44" t="str">
            <v xml:space="preserve">           </v>
          </cell>
        </row>
        <row r="45">
          <cell r="A45" t="str">
            <v xml:space="preserve">CUMMINS INDIA LTD                   </v>
          </cell>
          <cell r="B45" t="str">
            <v>CUMMINSIND</v>
          </cell>
          <cell r="C45">
            <v>600</v>
          </cell>
          <cell r="D45">
            <v>600</v>
          </cell>
          <cell r="E45">
            <v>600</v>
          </cell>
          <cell r="F45" t="str">
            <v xml:space="preserve">           </v>
          </cell>
          <cell r="G45" t="str">
            <v xml:space="preserve">           </v>
          </cell>
          <cell r="H45" t="str">
            <v xml:space="preserve">           </v>
          </cell>
          <cell r="I45" t="str">
            <v xml:space="preserve">           </v>
          </cell>
          <cell r="J45" t="str">
            <v xml:space="preserve">           </v>
          </cell>
          <cell r="K45" t="str">
            <v xml:space="preserve">           </v>
          </cell>
          <cell r="L45" t="str">
            <v xml:space="preserve">           </v>
          </cell>
          <cell r="M45" t="str">
            <v xml:space="preserve">           </v>
          </cell>
          <cell r="N45" t="str">
            <v xml:space="preserve">           </v>
          </cell>
          <cell r="O45" t="str">
            <v xml:space="preserve">           </v>
          </cell>
          <cell r="P45" t="str">
            <v xml:space="preserve">           </v>
          </cell>
        </row>
        <row r="46">
          <cell r="A46" t="str">
            <v xml:space="preserve">DABUR INDIA LTD                     </v>
          </cell>
          <cell r="B46" t="str">
            <v xml:space="preserve">DABUR     </v>
          </cell>
          <cell r="C46">
            <v>1250</v>
          </cell>
          <cell r="D46">
            <v>1250</v>
          </cell>
          <cell r="E46">
            <v>1250</v>
          </cell>
          <cell r="F46" t="str">
            <v xml:space="preserve">           </v>
          </cell>
          <cell r="G46" t="str">
            <v xml:space="preserve">           </v>
          </cell>
          <cell r="H46" t="str">
            <v xml:space="preserve">           </v>
          </cell>
          <cell r="I46" t="str">
            <v xml:space="preserve">           </v>
          </cell>
          <cell r="J46" t="str">
            <v xml:space="preserve">           </v>
          </cell>
          <cell r="K46" t="str">
            <v xml:space="preserve">           </v>
          </cell>
          <cell r="L46" t="str">
            <v xml:space="preserve">           </v>
          </cell>
          <cell r="M46" t="str">
            <v xml:space="preserve">           </v>
          </cell>
          <cell r="N46" t="str">
            <v xml:space="preserve">           </v>
          </cell>
          <cell r="O46" t="str">
            <v xml:space="preserve">           </v>
          </cell>
          <cell r="P46" t="str">
            <v xml:space="preserve">           </v>
          </cell>
        </row>
        <row r="47">
          <cell r="A47" t="str">
            <v xml:space="preserve">DALMIA BHARAT LIMITED               </v>
          </cell>
          <cell r="B47" t="str">
            <v xml:space="preserve">DALBHARAT </v>
          </cell>
          <cell r="C47">
            <v>500</v>
          </cell>
          <cell r="D47">
            <v>500</v>
          </cell>
          <cell r="E47">
            <v>500</v>
          </cell>
          <cell r="F47" t="str">
            <v xml:space="preserve">           </v>
          </cell>
          <cell r="G47" t="str">
            <v xml:space="preserve">           </v>
          </cell>
          <cell r="H47" t="str">
            <v xml:space="preserve">           </v>
          </cell>
          <cell r="I47" t="str">
            <v xml:space="preserve">           </v>
          </cell>
          <cell r="J47" t="str">
            <v xml:space="preserve">           </v>
          </cell>
          <cell r="K47" t="str">
            <v xml:space="preserve">           </v>
          </cell>
          <cell r="L47" t="str">
            <v xml:space="preserve">           </v>
          </cell>
          <cell r="M47" t="str">
            <v xml:space="preserve">           </v>
          </cell>
          <cell r="N47" t="str">
            <v xml:space="preserve">           </v>
          </cell>
          <cell r="O47" t="str">
            <v xml:space="preserve">           </v>
          </cell>
          <cell r="P47" t="str">
            <v xml:space="preserve">           </v>
          </cell>
        </row>
        <row r="48">
          <cell r="A48" t="str">
            <v xml:space="preserve">DEEPAK NITRITE LTD                  </v>
          </cell>
          <cell r="B48" t="str">
            <v xml:space="preserve">DEEPAKNTR </v>
          </cell>
          <cell r="C48">
            <v>300</v>
          </cell>
          <cell r="D48">
            <v>300</v>
          </cell>
          <cell r="E48">
            <v>300</v>
          </cell>
          <cell r="F48" t="str">
            <v xml:space="preserve">           </v>
          </cell>
          <cell r="G48" t="str">
            <v xml:space="preserve">           </v>
          </cell>
          <cell r="H48" t="str">
            <v xml:space="preserve">           </v>
          </cell>
          <cell r="I48" t="str">
            <v xml:space="preserve">           </v>
          </cell>
          <cell r="J48" t="str">
            <v xml:space="preserve">           </v>
          </cell>
          <cell r="K48" t="str">
            <v xml:space="preserve">           </v>
          </cell>
          <cell r="L48" t="str">
            <v xml:space="preserve">           </v>
          </cell>
          <cell r="M48" t="str">
            <v xml:space="preserve">           </v>
          </cell>
          <cell r="N48" t="str">
            <v xml:space="preserve">           </v>
          </cell>
          <cell r="O48" t="str">
            <v xml:space="preserve">           </v>
          </cell>
          <cell r="P48" t="str">
            <v xml:space="preserve">           </v>
          </cell>
        </row>
        <row r="49">
          <cell r="A49" t="str">
            <v xml:space="preserve">DLF LIMITED                         </v>
          </cell>
          <cell r="B49" t="str">
            <v xml:space="preserve">DLF       </v>
          </cell>
          <cell r="C49">
            <v>1650</v>
          </cell>
          <cell r="D49">
            <v>1650</v>
          </cell>
          <cell r="E49">
            <v>1650</v>
          </cell>
          <cell r="F49" t="str">
            <v xml:space="preserve">           </v>
          </cell>
          <cell r="G49" t="str">
            <v xml:space="preserve">           </v>
          </cell>
          <cell r="H49" t="str">
            <v xml:space="preserve">           </v>
          </cell>
          <cell r="I49" t="str">
            <v xml:space="preserve">           </v>
          </cell>
          <cell r="J49" t="str">
            <v xml:space="preserve">           </v>
          </cell>
          <cell r="K49" t="str">
            <v xml:space="preserve">           </v>
          </cell>
          <cell r="L49" t="str">
            <v xml:space="preserve">           </v>
          </cell>
          <cell r="M49" t="str">
            <v xml:space="preserve">           </v>
          </cell>
          <cell r="N49" t="str">
            <v xml:space="preserve">           </v>
          </cell>
          <cell r="O49" t="str">
            <v xml:space="preserve">           </v>
          </cell>
          <cell r="P49" t="str">
            <v xml:space="preserve">           </v>
          </cell>
        </row>
        <row r="50">
          <cell r="A50" t="str">
            <v xml:space="preserve">DR. REDDY S LABORATORIES            </v>
          </cell>
          <cell r="B50" t="str">
            <v xml:space="preserve">DRREDDY   </v>
          </cell>
          <cell r="C50">
            <v>125</v>
          </cell>
          <cell r="D50">
            <v>125</v>
          </cell>
          <cell r="E50">
            <v>125</v>
          </cell>
          <cell r="F50" t="str">
            <v xml:space="preserve">           </v>
          </cell>
          <cell r="G50" t="str">
            <v xml:space="preserve">           </v>
          </cell>
          <cell r="H50" t="str">
            <v xml:space="preserve">           </v>
          </cell>
          <cell r="I50" t="str">
            <v xml:space="preserve">           </v>
          </cell>
          <cell r="J50" t="str">
            <v xml:space="preserve">           </v>
          </cell>
          <cell r="K50" t="str">
            <v xml:space="preserve">           </v>
          </cell>
          <cell r="L50" t="str">
            <v xml:space="preserve">           </v>
          </cell>
          <cell r="M50" t="str">
            <v xml:space="preserve">           </v>
          </cell>
          <cell r="N50" t="str">
            <v xml:space="preserve">           </v>
          </cell>
          <cell r="O50" t="str">
            <v xml:space="preserve">           </v>
          </cell>
          <cell r="P50" t="str">
            <v xml:space="preserve">           </v>
          </cell>
        </row>
        <row r="51">
          <cell r="A51" t="str">
            <v xml:space="preserve">ESCORTS KUBOTA LIMITED              </v>
          </cell>
          <cell r="B51" t="str">
            <v xml:space="preserve">ESCORTS   </v>
          </cell>
          <cell r="C51">
            <v>275</v>
          </cell>
          <cell r="D51">
            <v>275</v>
          </cell>
          <cell r="E51">
            <v>275</v>
          </cell>
          <cell r="F51" t="str">
            <v xml:space="preserve">           </v>
          </cell>
          <cell r="G51" t="str">
            <v xml:space="preserve">           </v>
          </cell>
          <cell r="H51" t="str">
            <v xml:space="preserve">           </v>
          </cell>
          <cell r="I51" t="str">
            <v xml:space="preserve">           </v>
          </cell>
          <cell r="J51" t="str">
            <v xml:space="preserve">           </v>
          </cell>
          <cell r="K51" t="str">
            <v xml:space="preserve">           </v>
          </cell>
          <cell r="L51" t="str">
            <v xml:space="preserve">           </v>
          </cell>
          <cell r="M51" t="str">
            <v xml:space="preserve">           </v>
          </cell>
          <cell r="N51" t="str">
            <v xml:space="preserve">           </v>
          </cell>
          <cell r="O51" t="str">
            <v xml:space="preserve">           </v>
          </cell>
          <cell r="P51" t="str">
            <v xml:space="preserve">           </v>
          </cell>
        </row>
        <row r="52">
          <cell r="A52" t="str">
            <v xml:space="preserve">EXIDE INDUSTRIES LTD                </v>
          </cell>
          <cell r="B52" t="str">
            <v xml:space="preserve">EXIDEIND  </v>
          </cell>
          <cell r="C52">
            <v>3600</v>
          </cell>
          <cell r="D52">
            <v>3600</v>
          </cell>
          <cell r="E52">
            <v>3600</v>
          </cell>
          <cell r="F52" t="str">
            <v xml:space="preserve">           </v>
          </cell>
          <cell r="G52" t="str">
            <v xml:space="preserve">           </v>
          </cell>
          <cell r="H52" t="str">
            <v xml:space="preserve">           </v>
          </cell>
          <cell r="I52" t="str">
            <v xml:space="preserve">           </v>
          </cell>
          <cell r="J52" t="str">
            <v xml:space="preserve">           </v>
          </cell>
          <cell r="K52" t="str">
            <v xml:space="preserve">           </v>
          </cell>
          <cell r="L52" t="str">
            <v xml:space="preserve">           </v>
          </cell>
          <cell r="M52" t="str">
            <v xml:space="preserve">           </v>
          </cell>
          <cell r="N52" t="str">
            <v xml:space="preserve">           </v>
          </cell>
          <cell r="O52" t="str">
            <v xml:space="preserve">           </v>
          </cell>
          <cell r="P52" t="str">
            <v xml:space="preserve">           </v>
          </cell>
        </row>
        <row r="53">
          <cell r="A53" t="str">
            <v xml:space="preserve">FEDERAL BANK LTD                    </v>
          </cell>
          <cell r="B53" t="str">
            <v>FEDERALBNK</v>
          </cell>
          <cell r="C53">
            <v>5000</v>
          </cell>
          <cell r="D53">
            <v>5000</v>
          </cell>
          <cell r="E53">
            <v>5000</v>
          </cell>
          <cell r="F53" t="str">
            <v xml:space="preserve">           </v>
          </cell>
          <cell r="G53" t="str">
            <v xml:space="preserve">           </v>
          </cell>
          <cell r="H53" t="str">
            <v xml:space="preserve">           </v>
          </cell>
          <cell r="I53" t="str">
            <v xml:space="preserve">           </v>
          </cell>
          <cell r="J53" t="str">
            <v xml:space="preserve">           </v>
          </cell>
          <cell r="K53" t="str">
            <v xml:space="preserve">           </v>
          </cell>
          <cell r="L53" t="str">
            <v xml:space="preserve">           </v>
          </cell>
          <cell r="M53" t="str">
            <v xml:space="preserve">           </v>
          </cell>
          <cell r="N53" t="str">
            <v xml:space="preserve">           </v>
          </cell>
          <cell r="O53" t="str">
            <v xml:space="preserve">           </v>
          </cell>
          <cell r="P53" t="str">
            <v xml:space="preserve">           </v>
          </cell>
        </row>
        <row r="54">
          <cell r="A54" t="str">
            <v xml:space="preserve">GAIL (INDIA) LTD                    </v>
          </cell>
          <cell r="B54" t="str">
            <v xml:space="preserve">GAIL      </v>
          </cell>
          <cell r="C54">
            <v>9150</v>
          </cell>
          <cell r="D54">
            <v>9150</v>
          </cell>
          <cell r="E54">
            <v>9150</v>
          </cell>
          <cell r="F54" t="str">
            <v xml:space="preserve">           </v>
          </cell>
          <cell r="G54" t="str">
            <v xml:space="preserve">           </v>
          </cell>
          <cell r="H54" t="str">
            <v xml:space="preserve">           </v>
          </cell>
          <cell r="I54" t="str">
            <v xml:space="preserve">           </v>
          </cell>
          <cell r="J54" t="str">
            <v xml:space="preserve">           </v>
          </cell>
          <cell r="K54" t="str">
            <v xml:space="preserve">           </v>
          </cell>
          <cell r="L54" t="str">
            <v xml:space="preserve">           </v>
          </cell>
          <cell r="M54" t="str">
            <v xml:space="preserve">           </v>
          </cell>
          <cell r="N54" t="str">
            <v xml:space="preserve">           </v>
          </cell>
          <cell r="O54" t="str">
            <v xml:space="preserve">           </v>
          </cell>
          <cell r="P54" t="str">
            <v xml:space="preserve">           </v>
          </cell>
        </row>
        <row r="55">
          <cell r="A55" t="str">
            <v xml:space="preserve">GLENMARK PHARMACEUTICALS            </v>
          </cell>
          <cell r="B55" t="str">
            <v xml:space="preserve">GLENMARK  </v>
          </cell>
          <cell r="C55">
            <v>1450</v>
          </cell>
          <cell r="D55">
            <v>1450</v>
          </cell>
          <cell r="E55">
            <v>1450</v>
          </cell>
          <cell r="F55" t="str">
            <v xml:space="preserve">           </v>
          </cell>
          <cell r="G55" t="str">
            <v xml:space="preserve">           </v>
          </cell>
          <cell r="H55" t="str">
            <v xml:space="preserve">           </v>
          </cell>
          <cell r="I55" t="str">
            <v xml:space="preserve">           </v>
          </cell>
          <cell r="J55" t="str">
            <v xml:space="preserve">           </v>
          </cell>
          <cell r="K55" t="str">
            <v xml:space="preserve">           </v>
          </cell>
          <cell r="L55" t="str">
            <v xml:space="preserve">           </v>
          </cell>
          <cell r="M55" t="str">
            <v xml:space="preserve">           </v>
          </cell>
          <cell r="N55" t="str">
            <v xml:space="preserve">           </v>
          </cell>
          <cell r="O55" t="str">
            <v xml:space="preserve">           </v>
          </cell>
          <cell r="P55" t="str">
            <v xml:space="preserve">           </v>
          </cell>
        </row>
        <row r="56">
          <cell r="A56" t="str">
            <v xml:space="preserve">GMR AIRPORTS INFRA LTD              </v>
          </cell>
          <cell r="B56" t="str">
            <v xml:space="preserve">GMRINFRA  </v>
          </cell>
          <cell r="C56">
            <v>22500</v>
          </cell>
          <cell r="D56">
            <v>22500</v>
          </cell>
          <cell r="E56">
            <v>22500</v>
          </cell>
          <cell r="F56" t="str">
            <v xml:space="preserve">           </v>
          </cell>
          <cell r="G56" t="str">
            <v xml:space="preserve">           </v>
          </cell>
          <cell r="H56" t="str">
            <v xml:space="preserve">           </v>
          </cell>
          <cell r="I56" t="str">
            <v xml:space="preserve">           </v>
          </cell>
          <cell r="J56" t="str">
            <v xml:space="preserve">           </v>
          </cell>
          <cell r="K56" t="str">
            <v xml:space="preserve">           </v>
          </cell>
          <cell r="L56" t="str">
            <v xml:space="preserve">           </v>
          </cell>
          <cell r="M56" t="str">
            <v xml:space="preserve">           </v>
          </cell>
          <cell r="N56" t="str">
            <v xml:space="preserve">           </v>
          </cell>
          <cell r="O56" t="str">
            <v xml:space="preserve">           </v>
          </cell>
          <cell r="P56" t="str">
            <v xml:space="preserve">           </v>
          </cell>
        </row>
        <row r="57">
          <cell r="A57" t="str">
            <v xml:space="preserve">GUJ NAR VAL FER &amp; CHEM L            </v>
          </cell>
          <cell r="B57" t="str">
            <v xml:space="preserve">GNFC      </v>
          </cell>
          <cell r="C57">
            <v>1300</v>
          </cell>
          <cell r="D57">
            <v>1300</v>
          </cell>
          <cell r="E57">
            <v>1300</v>
          </cell>
          <cell r="F57" t="str">
            <v xml:space="preserve">           </v>
          </cell>
          <cell r="G57" t="str">
            <v xml:space="preserve">           </v>
          </cell>
          <cell r="H57" t="str">
            <v xml:space="preserve">           </v>
          </cell>
          <cell r="I57" t="str">
            <v xml:space="preserve">           </v>
          </cell>
          <cell r="J57" t="str">
            <v xml:space="preserve">           </v>
          </cell>
          <cell r="K57" t="str">
            <v xml:space="preserve">           </v>
          </cell>
          <cell r="L57" t="str">
            <v xml:space="preserve">           </v>
          </cell>
          <cell r="M57" t="str">
            <v xml:space="preserve">           </v>
          </cell>
          <cell r="N57" t="str">
            <v xml:space="preserve">           </v>
          </cell>
          <cell r="O57" t="str">
            <v xml:space="preserve">           </v>
          </cell>
          <cell r="P57" t="str">
            <v xml:space="preserve">           </v>
          </cell>
        </row>
        <row r="58">
          <cell r="A58" t="str">
            <v xml:space="preserve">GODREJ CONSUMER PRODUCTS            </v>
          </cell>
          <cell r="B58" t="str">
            <v xml:space="preserve">GODREJCP  </v>
          </cell>
          <cell r="C58">
            <v>1000</v>
          </cell>
          <cell r="D58">
            <v>1000</v>
          </cell>
          <cell r="E58">
            <v>1000</v>
          </cell>
          <cell r="F58" t="str">
            <v xml:space="preserve">           </v>
          </cell>
          <cell r="G58" t="str">
            <v xml:space="preserve">           </v>
          </cell>
          <cell r="H58" t="str">
            <v xml:space="preserve">           </v>
          </cell>
          <cell r="I58" t="str">
            <v xml:space="preserve">           </v>
          </cell>
          <cell r="J58" t="str">
            <v xml:space="preserve">           </v>
          </cell>
          <cell r="K58" t="str">
            <v xml:space="preserve">           </v>
          </cell>
          <cell r="L58" t="str">
            <v xml:space="preserve">           </v>
          </cell>
          <cell r="M58" t="str">
            <v xml:space="preserve">           </v>
          </cell>
          <cell r="N58" t="str">
            <v xml:space="preserve">           </v>
          </cell>
          <cell r="O58" t="str">
            <v xml:space="preserve">           </v>
          </cell>
          <cell r="P58" t="str">
            <v xml:space="preserve">           </v>
          </cell>
        </row>
        <row r="59">
          <cell r="A59" t="str">
            <v xml:space="preserve">GODREJ PROPERTIES LTD               </v>
          </cell>
          <cell r="B59" t="str">
            <v>GODREJPROP</v>
          </cell>
          <cell r="C59">
            <v>475</v>
          </cell>
          <cell r="D59">
            <v>475</v>
          </cell>
          <cell r="E59">
            <v>475</v>
          </cell>
          <cell r="F59" t="str">
            <v xml:space="preserve">           </v>
          </cell>
          <cell r="G59" t="str">
            <v xml:space="preserve">           </v>
          </cell>
          <cell r="H59" t="str">
            <v xml:space="preserve">           </v>
          </cell>
          <cell r="I59" t="str">
            <v xml:space="preserve">           </v>
          </cell>
          <cell r="J59" t="str">
            <v xml:space="preserve">           </v>
          </cell>
          <cell r="K59" t="str">
            <v xml:space="preserve">           </v>
          </cell>
          <cell r="L59" t="str">
            <v xml:space="preserve">           </v>
          </cell>
          <cell r="M59" t="str">
            <v xml:space="preserve">           </v>
          </cell>
          <cell r="N59" t="str">
            <v xml:space="preserve">           </v>
          </cell>
          <cell r="O59" t="str">
            <v xml:space="preserve">           </v>
          </cell>
          <cell r="P59" t="str">
            <v xml:space="preserve">           </v>
          </cell>
        </row>
        <row r="60">
          <cell r="A60" t="str">
            <v xml:space="preserve">GUJARAT GAS LIMITED                 </v>
          </cell>
          <cell r="B60" t="str">
            <v xml:space="preserve">GUJGASLTD </v>
          </cell>
          <cell r="C60">
            <v>1250</v>
          </cell>
          <cell r="D60">
            <v>1250</v>
          </cell>
          <cell r="E60">
            <v>1250</v>
          </cell>
          <cell r="F60" t="str">
            <v xml:space="preserve">           </v>
          </cell>
          <cell r="G60" t="str">
            <v xml:space="preserve">           </v>
          </cell>
          <cell r="H60" t="str">
            <v xml:space="preserve">           </v>
          </cell>
          <cell r="I60" t="str">
            <v xml:space="preserve">           </v>
          </cell>
          <cell r="J60" t="str">
            <v xml:space="preserve">           </v>
          </cell>
          <cell r="K60" t="str">
            <v xml:space="preserve">           </v>
          </cell>
          <cell r="L60" t="str">
            <v xml:space="preserve">           </v>
          </cell>
          <cell r="M60" t="str">
            <v xml:space="preserve">           </v>
          </cell>
          <cell r="N60" t="str">
            <v xml:space="preserve">           </v>
          </cell>
          <cell r="O60" t="str">
            <v xml:space="preserve">           </v>
          </cell>
          <cell r="P60" t="str">
            <v xml:space="preserve">           </v>
          </cell>
        </row>
        <row r="61">
          <cell r="A61" t="str">
            <v xml:space="preserve">DIXON TECHNO (INDIA) LTD            </v>
          </cell>
          <cell r="B61" t="str">
            <v xml:space="preserve">DIXON     </v>
          </cell>
          <cell r="C61">
            <v>200</v>
          </cell>
          <cell r="D61">
            <v>200</v>
          </cell>
          <cell r="E61">
            <v>200</v>
          </cell>
          <cell r="F61" t="str">
            <v xml:space="preserve">           </v>
          </cell>
          <cell r="G61" t="str">
            <v xml:space="preserve">           </v>
          </cell>
          <cell r="H61" t="str">
            <v xml:space="preserve">           </v>
          </cell>
          <cell r="I61" t="str">
            <v xml:space="preserve">           </v>
          </cell>
          <cell r="J61" t="str">
            <v xml:space="preserve">           </v>
          </cell>
          <cell r="K61" t="str">
            <v xml:space="preserve">           </v>
          </cell>
          <cell r="L61" t="str">
            <v xml:space="preserve">           </v>
          </cell>
          <cell r="M61" t="str">
            <v xml:space="preserve">           </v>
          </cell>
          <cell r="N61" t="str">
            <v xml:space="preserve">           </v>
          </cell>
          <cell r="O61" t="str">
            <v xml:space="preserve">           </v>
          </cell>
          <cell r="P61" t="str">
            <v xml:space="preserve">           </v>
          </cell>
        </row>
        <row r="62">
          <cell r="A62" t="str">
            <v xml:space="preserve">HINDUSTAN AERONAUTICS LTD           </v>
          </cell>
          <cell r="B62" t="str">
            <v xml:space="preserve">HAL       </v>
          </cell>
          <cell r="C62">
            <v>600</v>
          </cell>
          <cell r="D62">
            <v>600</v>
          </cell>
          <cell r="E62">
            <v>600</v>
          </cell>
          <cell r="F62" t="str">
            <v xml:space="preserve">           </v>
          </cell>
          <cell r="G62" t="str">
            <v xml:space="preserve">           </v>
          </cell>
          <cell r="H62" t="str">
            <v xml:space="preserve">           </v>
          </cell>
          <cell r="I62" t="str">
            <v xml:space="preserve">           </v>
          </cell>
          <cell r="J62" t="str">
            <v xml:space="preserve">           </v>
          </cell>
          <cell r="K62" t="str">
            <v xml:space="preserve">           </v>
          </cell>
          <cell r="L62" t="str">
            <v xml:space="preserve">           </v>
          </cell>
          <cell r="M62" t="str">
            <v xml:space="preserve">           </v>
          </cell>
          <cell r="N62" t="str">
            <v xml:space="preserve">           </v>
          </cell>
          <cell r="O62" t="str">
            <v xml:space="preserve">           </v>
          </cell>
          <cell r="P62" t="str">
            <v xml:space="preserve">           </v>
          </cell>
        </row>
        <row r="63">
          <cell r="A63" t="str">
            <v xml:space="preserve">HAVELLS INDIA LIMITED               </v>
          </cell>
          <cell r="B63" t="str">
            <v xml:space="preserve">HAVELLS   </v>
          </cell>
          <cell r="C63">
            <v>500</v>
          </cell>
          <cell r="D63">
            <v>500</v>
          </cell>
          <cell r="E63">
            <v>500</v>
          </cell>
          <cell r="F63" t="str">
            <v xml:space="preserve">           </v>
          </cell>
          <cell r="G63" t="str">
            <v xml:space="preserve">           </v>
          </cell>
          <cell r="H63" t="str">
            <v xml:space="preserve">           </v>
          </cell>
          <cell r="I63" t="str">
            <v xml:space="preserve">           </v>
          </cell>
          <cell r="J63" t="str">
            <v xml:space="preserve">           </v>
          </cell>
          <cell r="K63" t="str">
            <v xml:space="preserve">           </v>
          </cell>
          <cell r="L63" t="str">
            <v xml:space="preserve">           </v>
          </cell>
          <cell r="M63" t="str">
            <v xml:space="preserve">           </v>
          </cell>
          <cell r="N63" t="str">
            <v xml:space="preserve">           </v>
          </cell>
          <cell r="O63" t="str">
            <v xml:space="preserve">           </v>
          </cell>
          <cell r="P63" t="str">
            <v xml:space="preserve">           </v>
          </cell>
        </row>
        <row r="64">
          <cell r="A64" t="str">
            <v xml:space="preserve">HCL TECHNOLOGIES LTD                </v>
          </cell>
          <cell r="B64" t="str">
            <v xml:space="preserve">HCLTECH   </v>
          </cell>
          <cell r="C64">
            <v>700</v>
          </cell>
          <cell r="D64">
            <v>700</v>
          </cell>
          <cell r="E64">
            <v>700</v>
          </cell>
          <cell r="F64" t="str">
            <v xml:space="preserve">           </v>
          </cell>
          <cell r="G64" t="str">
            <v xml:space="preserve">           </v>
          </cell>
          <cell r="H64" t="str">
            <v xml:space="preserve">           </v>
          </cell>
          <cell r="I64" t="str">
            <v xml:space="preserve">           </v>
          </cell>
          <cell r="J64" t="str">
            <v xml:space="preserve">           </v>
          </cell>
          <cell r="K64" t="str">
            <v xml:space="preserve">           </v>
          </cell>
          <cell r="L64" t="str">
            <v xml:space="preserve">           </v>
          </cell>
          <cell r="M64" t="str">
            <v xml:space="preserve">           </v>
          </cell>
          <cell r="N64" t="str">
            <v xml:space="preserve">           </v>
          </cell>
          <cell r="O64" t="str">
            <v xml:space="preserve">           </v>
          </cell>
          <cell r="P64" t="str">
            <v xml:space="preserve">           </v>
          </cell>
        </row>
        <row r="65">
          <cell r="A65" t="str">
            <v xml:space="preserve">HDFC AMC LIMITED                    </v>
          </cell>
          <cell r="B65" t="str">
            <v xml:space="preserve">HDFCAMC   </v>
          </cell>
          <cell r="C65">
            <v>300</v>
          </cell>
          <cell r="D65">
            <v>300</v>
          </cell>
          <cell r="E65">
            <v>300</v>
          </cell>
          <cell r="F65" t="str">
            <v xml:space="preserve">           </v>
          </cell>
          <cell r="G65" t="str">
            <v xml:space="preserve">           </v>
          </cell>
          <cell r="H65" t="str">
            <v xml:space="preserve">           </v>
          </cell>
          <cell r="I65" t="str">
            <v xml:space="preserve">           </v>
          </cell>
          <cell r="J65" t="str">
            <v xml:space="preserve">           </v>
          </cell>
          <cell r="K65" t="str">
            <v xml:space="preserve">           </v>
          </cell>
          <cell r="L65" t="str">
            <v xml:space="preserve">           </v>
          </cell>
          <cell r="M65" t="str">
            <v xml:space="preserve">           </v>
          </cell>
          <cell r="N65" t="str">
            <v xml:space="preserve">           </v>
          </cell>
          <cell r="O65" t="str">
            <v xml:space="preserve">           </v>
          </cell>
          <cell r="P65" t="str">
            <v xml:space="preserve">           </v>
          </cell>
        </row>
        <row r="66">
          <cell r="A66" t="str">
            <v xml:space="preserve">HINDALCO  INDUSTRIES  LTD           </v>
          </cell>
          <cell r="B66" t="str">
            <v xml:space="preserve">HINDALCO  </v>
          </cell>
          <cell r="C66">
            <v>1400</v>
          </cell>
          <cell r="D66">
            <v>1400</v>
          </cell>
          <cell r="E66">
            <v>1400</v>
          </cell>
          <cell r="F66" t="str">
            <v xml:space="preserve">           </v>
          </cell>
          <cell r="G66" t="str">
            <v xml:space="preserve">           </v>
          </cell>
          <cell r="H66" t="str">
            <v xml:space="preserve">           </v>
          </cell>
          <cell r="I66" t="str">
            <v xml:space="preserve">           </v>
          </cell>
          <cell r="J66" t="str">
            <v xml:space="preserve">           </v>
          </cell>
          <cell r="K66" t="str">
            <v xml:space="preserve">           </v>
          </cell>
          <cell r="L66" t="str">
            <v xml:space="preserve">           </v>
          </cell>
          <cell r="M66" t="str">
            <v xml:space="preserve">           </v>
          </cell>
          <cell r="N66" t="str">
            <v xml:space="preserve">           </v>
          </cell>
          <cell r="O66" t="str">
            <v xml:space="preserve">           </v>
          </cell>
          <cell r="P66" t="str">
            <v xml:space="preserve">           </v>
          </cell>
        </row>
        <row r="67">
          <cell r="A67" t="str">
            <v xml:space="preserve">HINDUSTAN COPPER LTD                </v>
          </cell>
          <cell r="B67" t="str">
            <v>HINDCOPPER</v>
          </cell>
          <cell r="C67">
            <v>5300</v>
          </cell>
          <cell r="D67">
            <v>5300</v>
          </cell>
          <cell r="E67">
            <v>5300</v>
          </cell>
          <cell r="F67" t="str">
            <v xml:space="preserve">           </v>
          </cell>
          <cell r="G67" t="str">
            <v xml:space="preserve">           </v>
          </cell>
          <cell r="H67" t="str">
            <v xml:space="preserve">           </v>
          </cell>
          <cell r="I67" t="str">
            <v xml:space="preserve">           </v>
          </cell>
          <cell r="J67" t="str">
            <v xml:space="preserve">           </v>
          </cell>
          <cell r="K67" t="str">
            <v xml:space="preserve">           </v>
          </cell>
          <cell r="L67" t="str">
            <v xml:space="preserve">           </v>
          </cell>
          <cell r="M67" t="str">
            <v xml:space="preserve">           </v>
          </cell>
          <cell r="N67" t="str">
            <v xml:space="preserve">           </v>
          </cell>
          <cell r="O67" t="str">
            <v xml:space="preserve">           </v>
          </cell>
          <cell r="P67" t="str">
            <v xml:space="preserve">           </v>
          </cell>
        </row>
        <row r="68">
          <cell r="A68" t="str">
            <v xml:space="preserve">VODAFONE IDEA LIMITED               </v>
          </cell>
          <cell r="B68" t="str">
            <v xml:space="preserve">IDEA      </v>
          </cell>
          <cell r="C68">
            <v>80000</v>
          </cell>
          <cell r="D68">
            <v>80000</v>
          </cell>
          <cell r="E68">
            <v>80000</v>
          </cell>
          <cell r="F68" t="str">
            <v xml:space="preserve">           </v>
          </cell>
          <cell r="G68" t="str">
            <v xml:space="preserve">           </v>
          </cell>
          <cell r="H68" t="str">
            <v xml:space="preserve">           </v>
          </cell>
          <cell r="I68" t="str">
            <v xml:space="preserve">           </v>
          </cell>
          <cell r="J68" t="str">
            <v xml:space="preserve">           </v>
          </cell>
          <cell r="K68" t="str">
            <v xml:space="preserve">           </v>
          </cell>
          <cell r="L68" t="str">
            <v xml:space="preserve">           </v>
          </cell>
          <cell r="M68" t="str">
            <v xml:space="preserve">           </v>
          </cell>
          <cell r="N68" t="str">
            <v xml:space="preserve">           </v>
          </cell>
          <cell r="O68" t="str">
            <v xml:space="preserve">           </v>
          </cell>
          <cell r="P68" t="str">
            <v xml:space="preserve">           </v>
          </cell>
        </row>
        <row r="69">
          <cell r="A69" t="str">
            <v xml:space="preserve">INDIAN ENERGY EXC LTD               </v>
          </cell>
          <cell r="B69" t="str">
            <v xml:space="preserve">IEX       </v>
          </cell>
          <cell r="C69">
            <v>3750</v>
          </cell>
          <cell r="D69">
            <v>3750</v>
          </cell>
          <cell r="E69">
            <v>3750</v>
          </cell>
          <cell r="F69" t="str">
            <v xml:space="preserve">           </v>
          </cell>
          <cell r="G69" t="str">
            <v xml:space="preserve">           </v>
          </cell>
          <cell r="H69" t="str">
            <v xml:space="preserve">           </v>
          </cell>
          <cell r="I69" t="str">
            <v xml:space="preserve">           </v>
          </cell>
          <cell r="J69" t="str">
            <v xml:space="preserve">           </v>
          </cell>
          <cell r="K69" t="str">
            <v xml:space="preserve">           </v>
          </cell>
          <cell r="L69" t="str">
            <v xml:space="preserve">           </v>
          </cell>
          <cell r="M69" t="str">
            <v xml:space="preserve">           </v>
          </cell>
          <cell r="N69" t="str">
            <v xml:space="preserve">           </v>
          </cell>
          <cell r="O69" t="str">
            <v xml:space="preserve">           </v>
          </cell>
          <cell r="P69" t="str">
            <v xml:space="preserve">           </v>
          </cell>
        </row>
        <row r="70">
          <cell r="A70" t="str">
            <v xml:space="preserve">HDFC BANK LTD                       </v>
          </cell>
          <cell r="B70" t="str">
            <v xml:space="preserve">HDFCBANK  </v>
          </cell>
          <cell r="C70">
            <v>550</v>
          </cell>
          <cell r="D70">
            <v>550</v>
          </cell>
          <cell r="E70">
            <v>550</v>
          </cell>
          <cell r="F70" t="str">
            <v xml:space="preserve">           </v>
          </cell>
          <cell r="G70" t="str">
            <v xml:space="preserve">           </v>
          </cell>
          <cell r="H70" t="str">
            <v xml:space="preserve">           </v>
          </cell>
          <cell r="I70" t="str">
            <v xml:space="preserve">           </v>
          </cell>
          <cell r="J70" t="str">
            <v xml:space="preserve">           </v>
          </cell>
          <cell r="K70" t="str">
            <v xml:space="preserve">           </v>
          </cell>
          <cell r="L70" t="str">
            <v xml:space="preserve">           </v>
          </cell>
          <cell r="M70" t="str">
            <v xml:space="preserve">           </v>
          </cell>
          <cell r="N70" t="str">
            <v xml:space="preserve">           </v>
          </cell>
          <cell r="O70" t="str">
            <v xml:space="preserve">           </v>
          </cell>
          <cell r="P70" t="str">
            <v xml:space="preserve">           </v>
          </cell>
        </row>
        <row r="71">
          <cell r="A71" t="str">
            <v xml:space="preserve">THE INDIAN HOTELS CO. LTD           </v>
          </cell>
          <cell r="B71" t="str">
            <v xml:space="preserve">INDHOTEL  </v>
          </cell>
          <cell r="C71">
            <v>2000</v>
          </cell>
          <cell r="D71">
            <v>2000</v>
          </cell>
          <cell r="E71">
            <v>2000</v>
          </cell>
          <cell r="F71" t="str">
            <v xml:space="preserve">           </v>
          </cell>
          <cell r="G71" t="str">
            <v xml:space="preserve">           </v>
          </cell>
          <cell r="H71" t="str">
            <v xml:space="preserve">           </v>
          </cell>
          <cell r="I71" t="str">
            <v xml:space="preserve">           </v>
          </cell>
          <cell r="J71" t="str">
            <v xml:space="preserve">           </v>
          </cell>
          <cell r="K71" t="str">
            <v xml:space="preserve">           </v>
          </cell>
          <cell r="L71" t="str">
            <v xml:space="preserve">           </v>
          </cell>
          <cell r="M71" t="str">
            <v xml:space="preserve">           </v>
          </cell>
          <cell r="N71" t="str">
            <v xml:space="preserve">           </v>
          </cell>
          <cell r="O71" t="str">
            <v xml:space="preserve">           </v>
          </cell>
          <cell r="P71" t="str">
            <v xml:space="preserve">           </v>
          </cell>
        </row>
        <row r="72">
          <cell r="A72" t="str">
            <v xml:space="preserve">HERO MOTOCORP LIMITED               </v>
          </cell>
          <cell r="B72" t="str">
            <v>HEROMOTOCO</v>
          </cell>
          <cell r="C72">
            <v>300</v>
          </cell>
          <cell r="D72">
            <v>300</v>
          </cell>
          <cell r="E72">
            <v>300</v>
          </cell>
          <cell r="F72" t="str">
            <v xml:space="preserve">           </v>
          </cell>
          <cell r="G72" t="str">
            <v xml:space="preserve">           </v>
          </cell>
          <cell r="H72" t="str">
            <v xml:space="preserve">           </v>
          </cell>
          <cell r="I72" t="str">
            <v xml:space="preserve">           </v>
          </cell>
          <cell r="J72" t="str">
            <v xml:space="preserve">           </v>
          </cell>
          <cell r="K72" t="str">
            <v xml:space="preserve">           </v>
          </cell>
          <cell r="L72" t="str">
            <v xml:space="preserve">           </v>
          </cell>
          <cell r="M72" t="str">
            <v xml:space="preserve">           </v>
          </cell>
          <cell r="N72" t="str">
            <v xml:space="preserve">           </v>
          </cell>
          <cell r="O72" t="str">
            <v xml:space="preserve">           </v>
          </cell>
          <cell r="P72" t="str">
            <v xml:space="preserve">           </v>
          </cell>
        </row>
        <row r="73">
          <cell r="A73" t="str">
            <v xml:space="preserve">HINDUSTAN PETROLEUM CORP            </v>
          </cell>
          <cell r="B73" t="str">
            <v xml:space="preserve">HINDPETRO </v>
          </cell>
          <cell r="C73">
            <v>2700</v>
          </cell>
          <cell r="D73">
            <v>2700</v>
          </cell>
          <cell r="E73">
            <v>2700</v>
          </cell>
          <cell r="F73" t="str">
            <v xml:space="preserve">           </v>
          </cell>
          <cell r="G73" t="str">
            <v xml:space="preserve">           </v>
          </cell>
          <cell r="H73" t="str">
            <v xml:space="preserve">           </v>
          </cell>
          <cell r="I73" t="str">
            <v xml:space="preserve">           </v>
          </cell>
          <cell r="J73" t="str">
            <v xml:space="preserve">           </v>
          </cell>
          <cell r="K73" t="str">
            <v xml:space="preserve">           </v>
          </cell>
          <cell r="L73" t="str">
            <v xml:space="preserve">           </v>
          </cell>
          <cell r="M73" t="str">
            <v xml:space="preserve">           </v>
          </cell>
          <cell r="N73" t="str">
            <v xml:space="preserve">           </v>
          </cell>
          <cell r="O73" t="str">
            <v xml:space="preserve">           </v>
          </cell>
          <cell r="P73" t="str">
            <v xml:space="preserve">           </v>
          </cell>
        </row>
        <row r="74">
          <cell r="A74" t="str">
            <v xml:space="preserve">HINDUSTAN UNILEVER LTD.             </v>
          </cell>
          <cell r="B74" t="str">
            <v>HINDUNILVR</v>
          </cell>
          <cell r="C74">
            <v>300</v>
          </cell>
          <cell r="D74">
            <v>300</v>
          </cell>
          <cell r="E74">
            <v>300</v>
          </cell>
          <cell r="F74" t="str">
            <v xml:space="preserve">           </v>
          </cell>
          <cell r="G74" t="str">
            <v xml:space="preserve">           </v>
          </cell>
          <cell r="H74" t="str">
            <v xml:space="preserve">           </v>
          </cell>
          <cell r="I74" t="str">
            <v xml:space="preserve">           </v>
          </cell>
          <cell r="J74" t="str">
            <v xml:space="preserve">           </v>
          </cell>
          <cell r="K74" t="str">
            <v xml:space="preserve">           </v>
          </cell>
          <cell r="L74" t="str">
            <v xml:space="preserve">           </v>
          </cell>
          <cell r="M74" t="str">
            <v xml:space="preserve">           </v>
          </cell>
          <cell r="N74" t="str">
            <v xml:space="preserve">           </v>
          </cell>
          <cell r="O74" t="str">
            <v xml:space="preserve">           </v>
          </cell>
          <cell r="P74" t="str">
            <v xml:space="preserve">           </v>
          </cell>
        </row>
        <row r="75">
          <cell r="A75" t="str">
            <v xml:space="preserve">INDIABULLS HSG FIN LTD              </v>
          </cell>
          <cell r="B75" t="str">
            <v>IBULHSGFIN</v>
          </cell>
          <cell r="C75">
            <v>5100</v>
          </cell>
          <cell r="D75">
            <v>5100</v>
          </cell>
          <cell r="E75">
            <v>5100</v>
          </cell>
          <cell r="F75" t="str">
            <v xml:space="preserve">           </v>
          </cell>
          <cell r="G75" t="str">
            <v xml:space="preserve">           </v>
          </cell>
          <cell r="H75" t="str">
            <v xml:space="preserve">           </v>
          </cell>
          <cell r="I75" t="str">
            <v xml:space="preserve">           </v>
          </cell>
          <cell r="J75" t="str">
            <v xml:space="preserve">           </v>
          </cell>
          <cell r="K75" t="str">
            <v xml:space="preserve">           </v>
          </cell>
          <cell r="L75" t="str">
            <v xml:space="preserve">           </v>
          </cell>
          <cell r="M75" t="str">
            <v xml:space="preserve">           </v>
          </cell>
          <cell r="N75" t="str">
            <v xml:space="preserve">           </v>
          </cell>
          <cell r="O75" t="str">
            <v xml:space="preserve">           </v>
          </cell>
          <cell r="P75" t="str">
            <v xml:space="preserve">           </v>
          </cell>
        </row>
        <row r="76">
          <cell r="A76" t="str">
            <v xml:space="preserve">ICICI BANK LTD.                     </v>
          </cell>
          <cell r="B76" t="str">
            <v xml:space="preserve">ICICIBANK </v>
          </cell>
          <cell r="C76">
            <v>700</v>
          </cell>
          <cell r="D76">
            <v>700</v>
          </cell>
          <cell r="E76">
            <v>700</v>
          </cell>
          <cell r="F76" t="str">
            <v xml:space="preserve">           </v>
          </cell>
          <cell r="G76" t="str">
            <v xml:space="preserve">           </v>
          </cell>
          <cell r="H76" t="str">
            <v xml:space="preserve">           </v>
          </cell>
          <cell r="I76" t="str">
            <v xml:space="preserve">           </v>
          </cell>
          <cell r="J76" t="str">
            <v xml:space="preserve">           </v>
          </cell>
          <cell r="K76" t="str">
            <v xml:space="preserve">           </v>
          </cell>
          <cell r="L76" t="str">
            <v xml:space="preserve">           </v>
          </cell>
          <cell r="M76" t="str">
            <v xml:space="preserve">           </v>
          </cell>
          <cell r="N76" t="str">
            <v xml:space="preserve">           </v>
          </cell>
          <cell r="O76" t="str">
            <v xml:space="preserve">           </v>
          </cell>
          <cell r="P76" t="str">
            <v xml:space="preserve">           </v>
          </cell>
        </row>
        <row r="77">
          <cell r="A77" t="str">
            <v xml:space="preserve">ICICI LOMBARD GIC LIMITED           </v>
          </cell>
          <cell r="B77" t="str">
            <v xml:space="preserve">ICICIGI   </v>
          </cell>
          <cell r="C77">
            <v>500</v>
          </cell>
          <cell r="D77">
            <v>500</v>
          </cell>
          <cell r="E77">
            <v>500</v>
          </cell>
          <cell r="F77" t="str">
            <v xml:space="preserve">           </v>
          </cell>
          <cell r="G77" t="str">
            <v xml:space="preserve">           </v>
          </cell>
          <cell r="H77" t="str">
            <v xml:space="preserve">           </v>
          </cell>
          <cell r="I77" t="str">
            <v xml:space="preserve">           </v>
          </cell>
          <cell r="J77" t="str">
            <v xml:space="preserve">           </v>
          </cell>
          <cell r="K77" t="str">
            <v xml:space="preserve">           </v>
          </cell>
          <cell r="L77" t="str">
            <v xml:space="preserve">           </v>
          </cell>
          <cell r="M77" t="str">
            <v xml:space="preserve">           </v>
          </cell>
          <cell r="N77" t="str">
            <v xml:space="preserve">           </v>
          </cell>
          <cell r="O77" t="str">
            <v xml:space="preserve">           </v>
          </cell>
          <cell r="P77" t="str">
            <v xml:space="preserve">           </v>
          </cell>
        </row>
        <row r="78">
          <cell r="A78" t="str">
            <v xml:space="preserve">ICICI PRU LIFE INS CO LTD           </v>
          </cell>
          <cell r="B78" t="str">
            <v>ICICIPRULI</v>
          </cell>
          <cell r="C78">
            <v>1500</v>
          </cell>
          <cell r="D78">
            <v>1500</v>
          </cell>
          <cell r="E78">
            <v>1500</v>
          </cell>
          <cell r="F78" t="str">
            <v xml:space="preserve">           </v>
          </cell>
          <cell r="G78" t="str">
            <v xml:space="preserve">           </v>
          </cell>
          <cell r="H78" t="str">
            <v xml:space="preserve">           </v>
          </cell>
          <cell r="I78" t="str">
            <v xml:space="preserve">           </v>
          </cell>
          <cell r="J78" t="str">
            <v xml:space="preserve">           </v>
          </cell>
          <cell r="K78" t="str">
            <v xml:space="preserve">           </v>
          </cell>
          <cell r="L78" t="str">
            <v xml:space="preserve">           </v>
          </cell>
          <cell r="M78" t="str">
            <v xml:space="preserve">           </v>
          </cell>
          <cell r="N78" t="str">
            <v xml:space="preserve">           </v>
          </cell>
          <cell r="O78" t="str">
            <v xml:space="preserve">           </v>
          </cell>
          <cell r="P78" t="str">
            <v xml:space="preserve">           </v>
          </cell>
        </row>
        <row r="79">
          <cell r="A79" t="str">
            <v xml:space="preserve">THE INDIA CEMENTS LIMITED           </v>
          </cell>
          <cell r="B79" t="str">
            <v xml:space="preserve">INDIACEM  </v>
          </cell>
          <cell r="C79">
            <v>2900</v>
          </cell>
          <cell r="D79">
            <v>2900</v>
          </cell>
          <cell r="E79">
            <v>2900</v>
          </cell>
          <cell r="F79" t="str">
            <v xml:space="preserve">           </v>
          </cell>
          <cell r="G79" t="str">
            <v xml:space="preserve">           </v>
          </cell>
          <cell r="H79" t="str">
            <v xml:space="preserve">           </v>
          </cell>
          <cell r="I79" t="str">
            <v xml:space="preserve">           </v>
          </cell>
          <cell r="J79" t="str">
            <v xml:space="preserve">           </v>
          </cell>
          <cell r="K79" t="str">
            <v xml:space="preserve">           </v>
          </cell>
          <cell r="L79" t="str">
            <v xml:space="preserve">           </v>
          </cell>
          <cell r="M79" t="str">
            <v xml:space="preserve">           </v>
          </cell>
          <cell r="N79" t="str">
            <v xml:space="preserve">           </v>
          </cell>
          <cell r="O79" t="str">
            <v xml:space="preserve">           </v>
          </cell>
          <cell r="P79" t="str">
            <v xml:space="preserve">           </v>
          </cell>
        </row>
        <row r="80">
          <cell r="A80" t="str">
            <v xml:space="preserve">IDFC LIMITED                        </v>
          </cell>
          <cell r="B80" t="str">
            <v xml:space="preserve">IDFC      </v>
          </cell>
          <cell r="C80">
            <v>10000</v>
          </cell>
          <cell r="D80">
            <v>10000</v>
          </cell>
          <cell r="E80">
            <v>10000</v>
          </cell>
          <cell r="F80" t="str">
            <v xml:space="preserve">           </v>
          </cell>
          <cell r="G80" t="str">
            <v xml:space="preserve">           </v>
          </cell>
          <cell r="H80" t="str">
            <v xml:space="preserve">           </v>
          </cell>
          <cell r="I80" t="str">
            <v xml:space="preserve">           </v>
          </cell>
          <cell r="J80" t="str">
            <v xml:space="preserve">           </v>
          </cell>
          <cell r="K80" t="str">
            <v xml:space="preserve">           </v>
          </cell>
          <cell r="L80" t="str">
            <v xml:space="preserve">           </v>
          </cell>
          <cell r="M80" t="str">
            <v xml:space="preserve">           </v>
          </cell>
          <cell r="N80" t="str">
            <v xml:space="preserve">           </v>
          </cell>
          <cell r="O80" t="str">
            <v xml:space="preserve">           </v>
          </cell>
          <cell r="P80" t="str">
            <v xml:space="preserve">           </v>
          </cell>
        </row>
        <row r="81">
          <cell r="A81" t="str">
            <v xml:space="preserve">IDFC FIRST BANK LIMITED             </v>
          </cell>
          <cell r="B81" t="str">
            <v>IDFCFIRSTB</v>
          </cell>
          <cell r="C81">
            <v>15000</v>
          </cell>
          <cell r="D81">
            <v>15000</v>
          </cell>
          <cell r="E81">
            <v>15000</v>
          </cell>
          <cell r="F81" t="str">
            <v xml:space="preserve">           </v>
          </cell>
          <cell r="G81" t="str">
            <v xml:space="preserve">           </v>
          </cell>
          <cell r="H81" t="str">
            <v xml:space="preserve">           </v>
          </cell>
          <cell r="I81" t="str">
            <v xml:space="preserve">           </v>
          </cell>
          <cell r="J81" t="str">
            <v xml:space="preserve">           </v>
          </cell>
          <cell r="K81" t="str">
            <v xml:space="preserve">           </v>
          </cell>
          <cell r="L81" t="str">
            <v xml:space="preserve">           </v>
          </cell>
          <cell r="M81" t="str">
            <v xml:space="preserve">           </v>
          </cell>
          <cell r="N81" t="str">
            <v xml:space="preserve">           </v>
          </cell>
          <cell r="O81" t="str">
            <v xml:space="preserve">           </v>
          </cell>
          <cell r="P81" t="str">
            <v xml:space="preserve">           </v>
          </cell>
        </row>
        <row r="82">
          <cell r="A82" t="str">
            <v xml:space="preserve">INDIAMART INTERMESH LTD             </v>
          </cell>
          <cell r="B82" t="str">
            <v xml:space="preserve">INDIAMART </v>
          </cell>
          <cell r="C82">
            <v>300</v>
          </cell>
          <cell r="D82">
            <v>300</v>
          </cell>
          <cell r="E82">
            <v>300</v>
          </cell>
          <cell r="F82" t="str">
            <v xml:space="preserve">           </v>
          </cell>
          <cell r="G82" t="str">
            <v xml:space="preserve">           </v>
          </cell>
          <cell r="H82" t="str">
            <v xml:space="preserve">           </v>
          </cell>
          <cell r="I82" t="str">
            <v xml:space="preserve">           </v>
          </cell>
          <cell r="J82" t="str">
            <v xml:space="preserve">           </v>
          </cell>
          <cell r="K82" t="str">
            <v xml:space="preserve">           </v>
          </cell>
          <cell r="L82" t="str">
            <v xml:space="preserve">           </v>
          </cell>
          <cell r="M82" t="str">
            <v xml:space="preserve">           </v>
          </cell>
          <cell r="N82" t="str">
            <v xml:space="preserve">           </v>
          </cell>
          <cell r="O82" t="str">
            <v xml:space="preserve">           </v>
          </cell>
          <cell r="P82" t="str">
            <v xml:space="preserve">           </v>
          </cell>
        </row>
        <row r="83">
          <cell r="A83" t="str">
            <v xml:space="preserve">INTERGLOBE AVIATION LTD             </v>
          </cell>
          <cell r="B83" t="str">
            <v xml:space="preserve">INDIGO    </v>
          </cell>
          <cell r="C83">
            <v>300</v>
          </cell>
          <cell r="D83">
            <v>300</v>
          </cell>
          <cell r="E83">
            <v>300</v>
          </cell>
          <cell r="F83" t="str">
            <v xml:space="preserve">           </v>
          </cell>
          <cell r="G83" t="str">
            <v xml:space="preserve">           </v>
          </cell>
          <cell r="H83" t="str">
            <v xml:space="preserve">           </v>
          </cell>
          <cell r="I83" t="str">
            <v xml:space="preserve">           </v>
          </cell>
          <cell r="J83" t="str">
            <v xml:space="preserve">           </v>
          </cell>
          <cell r="K83" t="str">
            <v xml:space="preserve">           </v>
          </cell>
          <cell r="L83" t="str">
            <v xml:space="preserve">           </v>
          </cell>
          <cell r="M83" t="str">
            <v xml:space="preserve">           </v>
          </cell>
          <cell r="N83" t="str">
            <v xml:space="preserve">           </v>
          </cell>
          <cell r="O83" t="str">
            <v xml:space="preserve">           </v>
          </cell>
          <cell r="P83" t="str">
            <v xml:space="preserve">           </v>
          </cell>
        </row>
        <row r="84">
          <cell r="A84" t="str">
            <v xml:space="preserve">INDUSIND BANK LIMITED               </v>
          </cell>
          <cell r="B84" t="str">
            <v>INDUSINDBK</v>
          </cell>
          <cell r="C84">
            <v>500</v>
          </cell>
          <cell r="D84">
            <v>500</v>
          </cell>
          <cell r="E84">
            <v>500</v>
          </cell>
          <cell r="F84" t="str">
            <v xml:space="preserve">           </v>
          </cell>
          <cell r="G84" t="str">
            <v xml:space="preserve">           </v>
          </cell>
          <cell r="H84" t="str">
            <v xml:space="preserve">           </v>
          </cell>
          <cell r="I84" t="str">
            <v xml:space="preserve">           </v>
          </cell>
          <cell r="J84" t="str">
            <v xml:space="preserve">           </v>
          </cell>
          <cell r="K84" t="str">
            <v xml:space="preserve">           </v>
          </cell>
          <cell r="L84" t="str">
            <v xml:space="preserve">           </v>
          </cell>
          <cell r="M84" t="str">
            <v xml:space="preserve">           </v>
          </cell>
          <cell r="N84" t="str">
            <v xml:space="preserve">           </v>
          </cell>
          <cell r="O84" t="str">
            <v xml:space="preserve">           </v>
          </cell>
          <cell r="P84" t="str">
            <v xml:space="preserve">           </v>
          </cell>
        </row>
        <row r="85">
          <cell r="A85" t="str">
            <v xml:space="preserve">INFOSYS LIMITED                     </v>
          </cell>
          <cell r="B85" t="str">
            <v xml:space="preserve">INFY      </v>
          </cell>
          <cell r="C85">
            <v>400</v>
          </cell>
          <cell r="D85">
            <v>400</v>
          </cell>
          <cell r="E85">
            <v>400</v>
          </cell>
          <cell r="F85" t="str">
            <v xml:space="preserve">           </v>
          </cell>
          <cell r="G85" t="str">
            <v xml:space="preserve">           </v>
          </cell>
          <cell r="H85" t="str">
            <v xml:space="preserve">           </v>
          </cell>
          <cell r="I85" t="str">
            <v xml:space="preserve">           </v>
          </cell>
          <cell r="J85" t="str">
            <v xml:space="preserve">           </v>
          </cell>
          <cell r="K85" t="str">
            <v xml:space="preserve">           </v>
          </cell>
          <cell r="L85" t="str">
            <v xml:space="preserve">           </v>
          </cell>
          <cell r="M85" t="str">
            <v xml:space="preserve">           </v>
          </cell>
          <cell r="N85" t="str">
            <v xml:space="preserve">           </v>
          </cell>
          <cell r="O85" t="str">
            <v xml:space="preserve">           </v>
          </cell>
          <cell r="P85" t="str">
            <v xml:space="preserve">           </v>
          </cell>
        </row>
        <row r="86">
          <cell r="A86" t="str">
            <v xml:space="preserve">INDIAN OIL CORP LTD                 </v>
          </cell>
          <cell r="B86" t="str">
            <v xml:space="preserve">IOC       </v>
          </cell>
          <cell r="C86">
            <v>9750</v>
          </cell>
          <cell r="D86">
            <v>9750</v>
          </cell>
          <cell r="E86">
            <v>9750</v>
          </cell>
          <cell r="F86" t="str">
            <v xml:space="preserve">           </v>
          </cell>
          <cell r="G86" t="str">
            <v xml:space="preserve">           </v>
          </cell>
          <cell r="H86" t="str">
            <v xml:space="preserve">           </v>
          </cell>
          <cell r="I86" t="str">
            <v xml:space="preserve">           </v>
          </cell>
          <cell r="J86" t="str">
            <v xml:space="preserve">           </v>
          </cell>
          <cell r="K86" t="str">
            <v xml:space="preserve">           </v>
          </cell>
          <cell r="L86" t="str">
            <v xml:space="preserve">           </v>
          </cell>
          <cell r="M86" t="str">
            <v xml:space="preserve">           </v>
          </cell>
          <cell r="N86" t="str">
            <v xml:space="preserve">           </v>
          </cell>
          <cell r="O86" t="str">
            <v xml:space="preserve">           </v>
          </cell>
          <cell r="P86" t="str">
            <v xml:space="preserve">           </v>
          </cell>
        </row>
        <row r="87">
          <cell r="A87" t="str">
            <v xml:space="preserve">IPCA LABORATORIES LTD               </v>
          </cell>
          <cell r="B87" t="str">
            <v xml:space="preserve">IPCALAB   </v>
          </cell>
          <cell r="C87">
            <v>650</v>
          </cell>
          <cell r="D87">
            <v>650</v>
          </cell>
          <cell r="E87">
            <v>650</v>
          </cell>
          <cell r="F87" t="str">
            <v xml:space="preserve">           </v>
          </cell>
          <cell r="G87" t="str">
            <v xml:space="preserve">           </v>
          </cell>
          <cell r="H87" t="str">
            <v xml:space="preserve">           </v>
          </cell>
          <cell r="I87" t="str">
            <v xml:space="preserve">           </v>
          </cell>
          <cell r="J87" t="str">
            <v xml:space="preserve">           </v>
          </cell>
          <cell r="K87" t="str">
            <v xml:space="preserve">           </v>
          </cell>
          <cell r="L87" t="str">
            <v xml:space="preserve">           </v>
          </cell>
          <cell r="M87" t="str">
            <v xml:space="preserve">           </v>
          </cell>
          <cell r="N87" t="str">
            <v xml:space="preserve">           </v>
          </cell>
          <cell r="O87" t="str">
            <v xml:space="preserve">           </v>
          </cell>
          <cell r="P87" t="str">
            <v xml:space="preserve">           </v>
          </cell>
        </row>
        <row r="88">
          <cell r="A88" t="str">
            <v xml:space="preserve">INDUS TOWERS LIMITED                </v>
          </cell>
          <cell r="B88" t="str">
            <v>INDUSTOWER</v>
          </cell>
          <cell r="C88">
            <v>3400</v>
          </cell>
          <cell r="D88">
            <v>3400</v>
          </cell>
          <cell r="E88">
            <v>3400</v>
          </cell>
          <cell r="F88" t="str">
            <v xml:space="preserve">           </v>
          </cell>
          <cell r="G88" t="str">
            <v xml:space="preserve">           </v>
          </cell>
          <cell r="H88" t="str">
            <v xml:space="preserve">           </v>
          </cell>
          <cell r="I88" t="str">
            <v xml:space="preserve">           </v>
          </cell>
          <cell r="J88" t="str">
            <v xml:space="preserve">           </v>
          </cell>
          <cell r="K88" t="str">
            <v xml:space="preserve">           </v>
          </cell>
          <cell r="L88" t="str">
            <v xml:space="preserve">           </v>
          </cell>
          <cell r="M88" t="str">
            <v xml:space="preserve">           </v>
          </cell>
          <cell r="N88" t="str">
            <v xml:space="preserve">           </v>
          </cell>
          <cell r="O88" t="str">
            <v xml:space="preserve">           </v>
          </cell>
          <cell r="P88" t="str">
            <v xml:space="preserve">           </v>
          </cell>
        </row>
        <row r="89">
          <cell r="A89" t="str">
            <v xml:space="preserve">INDIAN RAIL TOUR CORP LTD           </v>
          </cell>
          <cell r="B89" t="str">
            <v xml:space="preserve">IRCTC     </v>
          </cell>
          <cell r="C89">
            <v>875</v>
          </cell>
          <cell r="D89">
            <v>875</v>
          </cell>
          <cell r="E89">
            <v>875</v>
          </cell>
          <cell r="F89" t="str">
            <v xml:space="preserve">           </v>
          </cell>
          <cell r="G89" t="str">
            <v xml:space="preserve">           </v>
          </cell>
          <cell r="H89" t="str">
            <v xml:space="preserve">           </v>
          </cell>
          <cell r="I89" t="str">
            <v xml:space="preserve">           </v>
          </cell>
          <cell r="J89" t="str">
            <v xml:space="preserve">           </v>
          </cell>
          <cell r="K89" t="str">
            <v xml:space="preserve">           </v>
          </cell>
          <cell r="L89" t="str">
            <v xml:space="preserve">           </v>
          </cell>
          <cell r="M89" t="str">
            <v xml:space="preserve">           </v>
          </cell>
          <cell r="N89" t="str">
            <v xml:space="preserve">           </v>
          </cell>
          <cell r="O89" t="str">
            <v xml:space="preserve">           </v>
          </cell>
          <cell r="P89" t="str">
            <v xml:space="preserve">           </v>
          </cell>
        </row>
        <row r="90">
          <cell r="A90" t="str">
            <v xml:space="preserve">ITC LTD                             </v>
          </cell>
          <cell r="B90" t="str">
            <v xml:space="preserve">ITC       </v>
          </cell>
          <cell r="C90">
            <v>1600</v>
          </cell>
          <cell r="D90">
            <v>1600</v>
          </cell>
          <cell r="E90">
            <v>1600</v>
          </cell>
          <cell r="F90" t="str">
            <v xml:space="preserve">           </v>
          </cell>
          <cell r="G90" t="str">
            <v xml:space="preserve">           </v>
          </cell>
          <cell r="H90" t="str">
            <v xml:space="preserve">           </v>
          </cell>
          <cell r="I90" t="str">
            <v xml:space="preserve">           </v>
          </cell>
          <cell r="J90" t="str">
            <v xml:space="preserve">           </v>
          </cell>
          <cell r="K90" t="str">
            <v xml:space="preserve">           </v>
          </cell>
          <cell r="L90" t="str">
            <v xml:space="preserve">           </v>
          </cell>
          <cell r="M90" t="str">
            <v xml:space="preserve">           </v>
          </cell>
          <cell r="N90" t="str">
            <v xml:space="preserve">           </v>
          </cell>
          <cell r="O90" t="str">
            <v xml:space="preserve">           </v>
          </cell>
          <cell r="P90" t="str">
            <v xml:space="preserve">           </v>
          </cell>
        </row>
        <row r="91">
          <cell r="A91" t="str">
            <v xml:space="preserve">JINDAL STEEL &amp; POWER LTD            </v>
          </cell>
          <cell r="B91" t="str">
            <v>JINDALSTEL</v>
          </cell>
          <cell r="C91">
            <v>1250</v>
          </cell>
          <cell r="D91">
            <v>1250</v>
          </cell>
          <cell r="E91">
            <v>1250</v>
          </cell>
          <cell r="F91" t="str">
            <v xml:space="preserve">           </v>
          </cell>
          <cell r="G91" t="str">
            <v xml:space="preserve">           </v>
          </cell>
          <cell r="H91" t="str">
            <v xml:space="preserve">           </v>
          </cell>
          <cell r="I91" t="str">
            <v xml:space="preserve">           </v>
          </cell>
          <cell r="J91" t="str">
            <v xml:space="preserve">           </v>
          </cell>
          <cell r="K91" t="str">
            <v xml:space="preserve">           </v>
          </cell>
          <cell r="L91" t="str">
            <v xml:space="preserve">           </v>
          </cell>
          <cell r="M91" t="str">
            <v xml:space="preserve">           </v>
          </cell>
          <cell r="N91" t="str">
            <v xml:space="preserve">           </v>
          </cell>
          <cell r="O91" t="str">
            <v xml:space="preserve">           </v>
          </cell>
          <cell r="P91" t="str">
            <v xml:space="preserve">           </v>
          </cell>
        </row>
        <row r="92">
          <cell r="A92" t="str">
            <v xml:space="preserve">JK CEMENT LIMITED                   </v>
          </cell>
          <cell r="B92" t="str">
            <v xml:space="preserve">JKCEMENT  </v>
          </cell>
          <cell r="C92">
            <v>250</v>
          </cell>
          <cell r="D92">
            <v>250</v>
          </cell>
          <cell r="E92">
            <v>250</v>
          </cell>
          <cell r="F92" t="str">
            <v xml:space="preserve">           </v>
          </cell>
          <cell r="G92" t="str">
            <v xml:space="preserve">           </v>
          </cell>
          <cell r="H92" t="str">
            <v xml:space="preserve">           </v>
          </cell>
          <cell r="I92" t="str">
            <v xml:space="preserve">           </v>
          </cell>
          <cell r="J92" t="str">
            <v xml:space="preserve">           </v>
          </cell>
          <cell r="K92" t="str">
            <v xml:space="preserve">           </v>
          </cell>
          <cell r="L92" t="str">
            <v xml:space="preserve">           </v>
          </cell>
          <cell r="M92" t="str">
            <v xml:space="preserve">           </v>
          </cell>
          <cell r="N92" t="str">
            <v xml:space="preserve">           </v>
          </cell>
          <cell r="O92" t="str">
            <v xml:space="preserve">           </v>
          </cell>
          <cell r="P92" t="str">
            <v xml:space="preserve">           </v>
          </cell>
        </row>
        <row r="93">
          <cell r="A93" t="str">
            <v xml:space="preserve">JSW STEEL LIMITED                   </v>
          </cell>
          <cell r="B93" t="str">
            <v xml:space="preserve">JSWSTEEL  </v>
          </cell>
          <cell r="C93">
            <v>1350</v>
          </cell>
          <cell r="D93">
            <v>1350</v>
          </cell>
          <cell r="E93">
            <v>1350</v>
          </cell>
          <cell r="F93" t="str">
            <v xml:space="preserve">           </v>
          </cell>
          <cell r="G93" t="str">
            <v xml:space="preserve">           </v>
          </cell>
          <cell r="H93" t="str">
            <v xml:space="preserve">           </v>
          </cell>
          <cell r="I93" t="str">
            <v xml:space="preserve">           </v>
          </cell>
          <cell r="J93" t="str">
            <v xml:space="preserve">           </v>
          </cell>
          <cell r="K93" t="str">
            <v xml:space="preserve">           </v>
          </cell>
          <cell r="L93" t="str">
            <v xml:space="preserve">           </v>
          </cell>
          <cell r="M93" t="str">
            <v xml:space="preserve">           </v>
          </cell>
          <cell r="N93" t="str">
            <v xml:space="preserve">           </v>
          </cell>
          <cell r="O93" t="str">
            <v xml:space="preserve">           </v>
          </cell>
          <cell r="P93" t="str">
            <v xml:space="preserve">           </v>
          </cell>
        </row>
        <row r="94">
          <cell r="A94" t="str">
            <v xml:space="preserve">JUBILANT FOODWORKS LTD              </v>
          </cell>
          <cell r="B94" t="str">
            <v xml:space="preserve">JUBLFOOD  </v>
          </cell>
          <cell r="C94">
            <v>1250</v>
          </cell>
          <cell r="D94">
            <v>1250</v>
          </cell>
          <cell r="E94">
            <v>1250</v>
          </cell>
          <cell r="F94" t="str">
            <v xml:space="preserve">           </v>
          </cell>
          <cell r="G94" t="str">
            <v xml:space="preserve">           </v>
          </cell>
          <cell r="H94" t="str">
            <v xml:space="preserve">           </v>
          </cell>
          <cell r="I94" t="str">
            <v xml:space="preserve">           </v>
          </cell>
          <cell r="J94" t="str">
            <v xml:space="preserve">           </v>
          </cell>
          <cell r="K94" t="str">
            <v xml:space="preserve">           </v>
          </cell>
          <cell r="L94" t="str">
            <v xml:space="preserve">           </v>
          </cell>
          <cell r="M94" t="str">
            <v xml:space="preserve">           </v>
          </cell>
          <cell r="N94" t="str">
            <v xml:space="preserve">           </v>
          </cell>
          <cell r="O94" t="str">
            <v xml:space="preserve">           </v>
          </cell>
          <cell r="P94" t="str">
            <v xml:space="preserve">           </v>
          </cell>
        </row>
        <row r="95">
          <cell r="A95" t="str">
            <v xml:space="preserve">L&amp;T FINANCE HOLDINGS LTD            </v>
          </cell>
          <cell r="B95" t="str">
            <v xml:space="preserve">L&amp;TFH     </v>
          </cell>
          <cell r="C95">
            <v>8924</v>
          </cell>
          <cell r="D95">
            <v>8924</v>
          </cell>
          <cell r="E95">
            <v>8924</v>
          </cell>
          <cell r="F95" t="str">
            <v xml:space="preserve">           </v>
          </cell>
          <cell r="G95" t="str">
            <v xml:space="preserve">           </v>
          </cell>
          <cell r="H95" t="str">
            <v xml:space="preserve">           </v>
          </cell>
          <cell r="I95" t="str">
            <v xml:space="preserve">           </v>
          </cell>
          <cell r="J95" t="str">
            <v xml:space="preserve">           </v>
          </cell>
          <cell r="K95" t="str">
            <v xml:space="preserve">           </v>
          </cell>
          <cell r="L95" t="str">
            <v xml:space="preserve">           </v>
          </cell>
          <cell r="M95" t="str">
            <v xml:space="preserve">           </v>
          </cell>
          <cell r="N95" t="str">
            <v xml:space="preserve">           </v>
          </cell>
          <cell r="O95" t="str">
            <v xml:space="preserve">           </v>
          </cell>
          <cell r="P95" t="str">
            <v xml:space="preserve">           </v>
          </cell>
        </row>
        <row r="96">
          <cell r="A96" t="str">
            <v xml:space="preserve">DR. LAL PATH LABS LTD.              </v>
          </cell>
          <cell r="B96" t="str">
            <v>LALPATHLAB</v>
          </cell>
          <cell r="C96">
            <v>300</v>
          </cell>
          <cell r="D96">
            <v>300</v>
          </cell>
          <cell r="E96">
            <v>300</v>
          </cell>
          <cell r="F96" t="str">
            <v xml:space="preserve">           </v>
          </cell>
          <cell r="G96" t="str">
            <v xml:space="preserve">           </v>
          </cell>
          <cell r="H96" t="str">
            <v xml:space="preserve">           </v>
          </cell>
          <cell r="I96" t="str">
            <v xml:space="preserve">           </v>
          </cell>
          <cell r="J96" t="str">
            <v xml:space="preserve">           </v>
          </cell>
          <cell r="K96" t="str">
            <v xml:space="preserve">           </v>
          </cell>
          <cell r="L96" t="str">
            <v xml:space="preserve">           </v>
          </cell>
          <cell r="M96" t="str">
            <v xml:space="preserve">           </v>
          </cell>
          <cell r="N96" t="str">
            <v xml:space="preserve">           </v>
          </cell>
          <cell r="O96" t="str">
            <v xml:space="preserve">           </v>
          </cell>
          <cell r="P96" t="str">
            <v xml:space="preserve">           </v>
          </cell>
        </row>
        <row r="97">
          <cell r="A97" t="str">
            <v xml:space="preserve">LAURUS LABS LIMITED                 </v>
          </cell>
          <cell r="B97" t="str">
            <v>LAURUSLABS</v>
          </cell>
          <cell r="C97">
            <v>1700</v>
          </cell>
          <cell r="D97">
            <v>1700</v>
          </cell>
          <cell r="E97">
            <v>1700</v>
          </cell>
          <cell r="F97" t="str">
            <v xml:space="preserve">           </v>
          </cell>
          <cell r="G97" t="str">
            <v xml:space="preserve">           </v>
          </cell>
          <cell r="H97" t="str">
            <v xml:space="preserve">           </v>
          </cell>
          <cell r="I97" t="str">
            <v xml:space="preserve">           </v>
          </cell>
          <cell r="J97" t="str">
            <v xml:space="preserve">           </v>
          </cell>
          <cell r="K97" t="str">
            <v xml:space="preserve">           </v>
          </cell>
          <cell r="L97" t="str">
            <v xml:space="preserve">           </v>
          </cell>
          <cell r="M97" t="str">
            <v xml:space="preserve">           </v>
          </cell>
          <cell r="N97" t="str">
            <v xml:space="preserve">           </v>
          </cell>
          <cell r="O97" t="str">
            <v xml:space="preserve">           </v>
          </cell>
          <cell r="P97" t="str">
            <v xml:space="preserve">           </v>
          </cell>
        </row>
        <row r="98">
          <cell r="A98" t="str">
            <v xml:space="preserve">LARSEN &amp; TOUBRO LTD.                </v>
          </cell>
          <cell r="B98" t="str">
            <v xml:space="preserve">LT        </v>
          </cell>
          <cell r="C98">
            <v>300</v>
          </cell>
          <cell r="D98">
            <v>300</v>
          </cell>
          <cell r="E98">
            <v>300</v>
          </cell>
          <cell r="F98" t="str">
            <v xml:space="preserve">           </v>
          </cell>
          <cell r="G98" t="str">
            <v xml:space="preserve">           </v>
          </cell>
          <cell r="H98" t="str">
            <v xml:space="preserve">           </v>
          </cell>
          <cell r="I98" t="str">
            <v xml:space="preserve">           </v>
          </cell>
          <cell r="J98" t="str">
            <v xml:space="preserve">           </v>
          </cell>
          <cell r="K98" t="str">
            <v xml:space="preserve">           </v>
          </cell>
          <cell r="L98" t="str">
            <v xml:space="preserve">           </v>
          </cell>
          <cell r="M98" t="str">
            <v xml:space="preserve">           </v>
          </cell>
          <cell r="N98" t="str">
            <v xml:space="preserve">           </v>
          </cell>
          <cell r="O98" t="str">
            <v xml:space="preserve">           </v>
          </cell>
          <cell r="P98" t="str">
            <v xml:space="preserve">           </v>
          </cell>
        </row>
        <row r="99">
          <cell r="A99" t="str">
            <v xml:space="preserve">L&amp;T TECHNOLOGY SER. LTD.            </v>
          </cell>
          <cell r="B99" t="str">
            <v xml:space="preserve">LTTS      </v>
          </cell>
          <cell r="C99">
            <v>200</v>
          </cell>
          <cell r="D99">
            <v>200</v>
          </cell>
          <cell r="E99">
            <v>200</v>
          </cell>
          <cell r="F99" t="str">
            <v xml:space="preserve">           </v>
          </cell>
          <cell r="G99" t="str">
            <v xml:space="preserve">           </v>
          </cell>
          <cell r="H99" t="str">
            <v xml:space="preserve">           </v>
          </cell>
          <cell r="I99" t="str">
            <v xml:space="preserve">           </v>
          </cell>
          <cell r="J99" t="str">
            <v xml:space="preserve">           </v>
          </cell>
          <cell r="K99" t="str">
            <v xml:space="preserve">           </v>
          </cell>
          <cell r="L99" t="str">
            <v xml:space="preserve">           </v>
          </cell>
          <cell r="M99" t="str">
            <v xml:space="preserve">           </v>
          </cell>
          <cell r="N99" t="str">
            <v xml:space="preserve">           </v>
          </cell>
          <cell r="O99" t="str">
            <v xml:space="preserve">           </v>
          </cell>
          <cell r="P99" t="str">
            <v xml:space="preserve">           </v>
          </cell>
        </row>
        <row r="100">
          <cell r="A100" t="str">
            <v xml:space="preserve">LUPIN LIMITED                       </v>
          </cell>
          <cell r="B100" t="str">
            <v xml:space="preserve">LUPIN     </v>
          </cell>
          <cell r="C100">
            <v>850</v>
          </cell>
          <cell r="D100">
            <v>850</v>
          </cell>
          <cell r="E100">
            <v>850</v>
          </cell>
          <cell r="F100" t="str">
            <v xml:space="preserve">           </v>
          </cell>
          <cell r="G100" t="str">
            <v xml:space="preserve">           </v>
          </cell>
          <cell r="H100" t="str">
            <v xml:space="preserve">           </v>
          </cell>
          <cell r="I100" t="str">
            <v xml:space="preserve">           </v>
          </cell>
          <cell r="J100" t="str">
            <v xml:space="preserve">           </v>
          </cell>
          <cell r="K100" t="str">
            <v xml:space="preserve">           </v>
          </cell>
          <cell r="L100" t="str">
            <v xml:space="preserve">           </v>
          </cell>
          <cell r="M100" t="str">
            <v xml:space="preserve">           </v>
          </cell>
          <cell r="N100" t="str">
            <v xml:space="preserve">           </v>
          </cell>
          <cell r="O100" t="str">
            <v xml:space="preserve">           </v>
          </cell>
          <cell r="P100" t="str">
            <v xml:space="preserve">           </v>
          </cell>
        </row>
        <row r="101">
          <cell r="A101" t="str">
            <v xml:space="preserve">MAHINDRA &amp; MAHINDRA LTD             </v>
          </cell>
          <cell r="B101" t="str">
            <v xml:space="preserve">M&amp;M       </v>
          </cell>
          <cell r="C101">
            <v>700</v>
          </cell>
          <cell r="D101">
            <v>700</v>
          </cell>
          <cell r="E101">
            <v>700</v>
          </cell>
          <cell r="F101" t="str">
            <v xml:space="preserve">           </v>
          </cell>
          <cell r="G101" t="str">
            <v xml:space="preserve">           </v>
          </cell>
          <cell r="H101" t="str">
            <v xml:space="preserve">           </v>
          </cell>
          <cell r="I101" t="str">
            <v xml:space="preserve">           </v>
          </cell>
          <cell r="J101" t="str">
            <v xml:space="preserve">           </v>
          </cell>
          <cell r="K101" t="str">
            <v xml:space="preserve">           </v>
          </cell>
          <cell r="L101" t="str">
            <v xml:space="preserve">           </v>
          </cell>
          <cell r="M101" t="str">
            <v xml:space="preserve">           </v>
          </cell>
          <cell r="N101" t="str">
            <v xml:space="preserve">           </v>
          </cell>
          <cell r="O101" t="str">
            <v xml:space="preserve">           </v>
          </cell>
          <cell r="P101" t="str">
            <v xml:space="preserve">           </v>
          </cell>
        </row>
        <row r="102">
          <cell r="A102" t="str">
            <v xml:space="preserve">LIC HOUSING FINANCE LTD             </v>
          </cell>
          <cell r="B102" t="str">
            <v xml:space="preserve">LICHSGFIN </v>
          </cell>
          <cell r="C102">
            <v>2000</v>
          </cell>
          <cell r="D102">
            <v>2000</v>
          </cell>
          <cell r="E102">
            <v>2000</v>
          </cell>
          <cell r="F102" t="str">
            <v xml:space="preserve">           </v>
          </cell>
          <cell r="G102" t="str">
            <v xml:space="preserve">           </v>
          </cell>
          <cell r="H102" t="str">
            <v xml:space="preserve">           </v>
          </cell>
          <cell r="I102" t="str">
            <v xml:space="preserve">           </v>
          </cell>
          <cell r="J102" t="str">
            <v xml:space="preserve">           </v>
          </cell>
          <cell r="K102" t="str">
            <v xml:space="preserve">           </v>
          </cell>
          <cell r="L102" t="str">
            <v xml:space="preserve">           </v>
          </cell>
          <cell r="M102" t="str">
            <v xml:space="preserve">           </v>
          </cell>
          <cell r="N102" t="str">
            <v xml:space="preserve">           </v>
          </cell>
          <cell r="O102" t="str">
            <v xml:space="preserve">           </v>
          </cell>
          <cell r="P102" t="str">
            <v xml:space="preserve">           </v>
          </cell>
        </row>
        <row r="103">
          <cell r="A103" t="str">
            <v xml:space="preserve">M&amp;M FIN. SERVICES LTD               </v>
          </cell>
          <cell r="B103" t="str">
            <v xml:space="preserve">M&amp;MFIN    </v>
          </cell>
          <cell r="C103">
            <v>4000</v>
          </cell>
          <cell r="D103">
            <v>4000</v>
          </cell>
          <cell r="E103">
            <v>4000</v>
          </cell>
          <cell r="F103" t="str">
            <v xml:space="preserve">           </v>
          </cell>
          <cell r="G103" t="str">
            <v xml:space="preserve">           </v>
          </cell>
          <cell r="H103" t="str">
            <v xml:space="preserve">           </v>
          </cell>
          <cell r="I103" t="str">
            <v xml:space="preserve">           </v>
          </cell>
          <cell r="J103" t="str">
            <v xml:space="preserve">           </v>
          </cell>
          <cell r="K103" t="str">
            <v xml:space="preserve">           </v>
          </cell>
          <cell r="L103" t="str">
            <v xml:space="preserve">           </v>
          </cell>
          <cell r="M103" t="str">
            <v xml:space="preserve">           </v>
          </cell>
          <cell r="N103" t="str">
            <v xml:space="preserve">           </v>
          </cell>
          <cell r="O103" t="str">
            <v xml:space="preserve">           </v>
          </cell>
          <cell r="P103" t="str">
            <v xml:space="preserve">           </v>
          </cell>
        </row>
        <row r="104">
          <cell r="A104" t="str">
            <v xml:space="preserve">MANAPPURAM FINANCE LTD              </v>
          </cell>
          <cell r="B104" t="str">
            <v>MANAPPURAM</v>
          </cell>
          <cell r="C104">
            <v>6000</v>
          </cell>
          <cell r="D104">
            <v>6000</v>
          </cell>
          <cell r="E104">
            <v>6000</v>
          </cell>
          <cell r="F104" t="str">
            <v xml:space="preserve">           </v>
          </cell>
          <cell r="G104" t="str">
            <v xml:space="preserve">           </v>
          </cell>
          <cell r="H104" t="str">
            <v xml:space="preserve">           </v>
          </cell>
          <cell r="I104" t="str">
            <v xml:space="preserve">           </v>
          </cell>
          <cell r="J104" t="str">
            <v xml:space="preserve">           </v>
          </cell>
          <cell r="K104" t="str">
            <v xml:space="preserve">           </v>
          </cell>
          <cell r="L104" t="str">
            <v xml:space="preserve">           </v>
          </cell>
          <cell r="M104" t="str">
            <v xml:space="preserve">           </v>
          </cell>
          <cell r="N104" t="str">
            <v xml:space="preserve">           </v>
          </cell>
          <cell r="O104" t="str">
            <v xml:space="preserve">           </v>
          </cell>
          <cell r="P104" t="str">
            <v xml:space="preserve">           </v>
          </cell>
        </row>
        <row r="105">
          <cell r="A105" t="str">
            <v xml:space="preserve">LTIMINDTREE LIMITED                 </v>
          </cell>
          <cell r="B105" t="str">
            <v xml:space="preserve">LTIM      </v>
          </cell>
          <cell r="C105">
            <v>150</v>
          </cell>
          <cell r="D105">
            <v>150</v>
          </cell>
          <cell r="E105">
            <v>150</v>
          </cell>
          <cell r="F105" t="str">
            <v xml:space="preserve">           </v>
          </cell>
          <cell r="G105" t="str">
            <v xml:space="preserve">           </v>
          </cell>
          <cell r="H105" t="str">
            <v xml:space="preserve">           </v>
          </cell>
          <cell r="I105" t="str">
            <v xml:space="preserve">           </v>
          </cell>
          <cell r="J105" t="str">
            <v xml:space="preserve">           </v>
          </cell>
          <cell r="K105" t="str">
            <v xml:space="preserve">           </v>
          </cell>
          <cell r="L105" t="str">
            <v xml:space="preserve">           </v>
          </cell>
          <cell r="M105" t="str">
            <v xml:space="preserve">           </v>
          </cell>
          <cell r="N105" t="str">
            <v xml:space="preserve">           </v>
          </cell>
          <cell r="O105" t="str">
            <v xml:space="preserve">           </v>
          </cell>
          <cell r="P105" t="str">
            <v xml:space="preserve">           </v>
          </cell>
        </row>
        <row r="106">
          <cell r="A106" t="str">
            <v xml:space="preserve">MARICO LIMITED                      </v>
          </cell>
          <cell r="B106" t="str">
            <v xml:space="preserve">MARICO    </v>
          </cell>
          <cell r="C106">
            <v>1200</v>
          </cell>
          <cell r="D106">
            <v>1200</v>
          </cell>
          <cell r="E106">
            <v>1200</v>
          </cell>
          <cell r="F106" t="str">
            <v xml:space="preserve">           </v>
          </cell>
          <cell r="G106" t="str">
            <v xml:space="preserve">           </v>
          </cell>
          <cell r="H106" t="str">
            <v xml:space="preserve">           </v>
          </cell>
          <cell r="I106" t="str">
            <v xml:space="preserve">           </v>
          </cell>
          <cell r="J106" t="str">
            <v xml:space="preserve">           </v>
          </cell>
          <cell r="K106" t="str">
            <v xml:space="preserve">           </v>
          </cell>
          <cell r="L106" t="str">
            <v xml:space="preserve">           </v>
          </cell>
          <cell r="M106" t="str">
            <v xml:space="preserve">           </v>
          </cell>
          <cell r="N106" t="str">
            <v xml:space="preserve">           </v>
          </cell>
          <cell r="O106" t="str">
            <v xml:space="preserve">           </v>
          </cell>
          <cell r="P106" t="str">
            <v xml:space="preserve">           </v>
          </cell>
        </row>
        <row r="107">
          <cell r="A107" t="str">
            <v xml:space="preserve">MARUTI SUZUKI INDIA LTD.            </v>
          </cell>
          <cell r="B107" t="str">
            <v xml:space="preserve">MARUTI    </v>
          </cell>
          <cell r="C107">
            <v>100</v>
          </cell>
          <cell r="D107">
            <v>100</v>
          </cell>
          <cell r="E107">
            <v>100</v>
          </cell>
          <cell r="F107" t="str">
            <v xml:space="preserve">           </v>
          </cell>
          <cell r="G107" t="str">
            <v xml:space="preserve">           </v>
          </cell>
          <cell r="H107" t="str">
            <v xml:space="preserve">           </v>
          </cell>
          <cell r="I107" t="str">
            <v xml:space="preserve">           </v>
          </cell>
          <cell r="J107" t="str">
            <v xml:space="preserve">           </v>
          </cell>
          <cell r="K107" t="str">
            <v xml:space="preserve">           </v>
          </cell>
          <cell r="L107" t="str">
            <v xml:space="preserve">           </v>
          </cell>
          <cell r="M107" t="str">
            <v xml:space="preserve">           </v>
          </cell>
          <cell r="N107" t="str">
            <v xml:space="preserve">           </v>
          </cell>
          <cell r="O107" t="str">
            <v xml:space="preserve">           </v>
          </cell>
          <cell r="P107" t="str">
            <v xml:space="preserve">           </v>
          </cell>
        </row>
        <row r="108">
          <cell r="A108" t="str">
            <v xml:space="preserve">UNITED SPIRITS LIMITED              </v>
          </cell>
          <cell r="B108" t="str">
            <v>MCDOWELL-N</v>
          </cell>
          <cell r="C108">
            <v>700</v>
          </cell>
          <cell r="D108">
            <v>700</v>
          </cell>
          <cell r="E108">
            <v>700</v>
          </cell>
          <cell r="F108" t="str">
            <v xml:space="preserve">           </v>
          </cell>
          <cell r="G108" t="str">
            <v xml:space="preserve">           </v>
          </cell>
          <cell r="H108" t="str">
            <v xml:space="preserve">           </v>
          </cell>
          <cell r="I108" t="str">
            <v xml:space="preserve">           </v>
          </cell>
          <cell r="J108" t="str">
            <v xml:space="preserve">           </v>
          </cell>
          <cell r="K108" t="str">
            <v xml:space="preserve">           </v>
          </cell>
          <cell r="L108" t="str">
            <v xml:space="preserve">           </v>
          </cell>
          <cell r="M108" t="str">
            <v xml:space="preserve">           </v>
          </cell>
          <cell r="N108" t="str">
            <v xml:space="preserve">           </v>
          </cell>
          <cell r="O108" t="str">
            <v xml:space="preserve">           </v>
          </cell>
          <cell r="P108" t="str">
            <v xml:space="preserve">           </v>
          </cell>
        </row>
        <row r="109">
          <cell r="A109" t="str">
            <v xml:space="preserve">MULTI COMMODITY EXCHANGE            </v>
          </cell>
          <cell r="B109" t="str">
            <v xml:space="preserve">MCX       </v>
          </cell>
          <cell r="C109">
            <v>400</v>
          </cell>
          <cell r="D109">
            <v>400</v>
          </cell>
          <cell r="E109">
            <v>400</v>
          </cell>
          <cell r="F109" t="str">
            <v xml:space="preserve">           </v>
          </cell>
          <cell r="G109" t="str">
            <v xml:space="preserve">           </v>
          </cell>
          <cell r="H109" t="str">
            <v xml:space="preserve">           </v>
          </cell>
          <cell r="I109" t="str">
            <v xml:space="preserve">           </v>
          </cell>
          <cell r="J109" t="str">
            <v xml:space="preserve">           </v>
          </cell>
          <cell r="K109" t="str">
            <v xml:space="preserve">           </v>
          </cell>
          <cell r="L109" t="str">
            <v xml:space="preserve">           </v>
          </cell>
          <cell r="M109" t="str">
            <v xml:space="preserve">           </v>
          </cell>
          <cell r="N109" t="str">
            <v xml:space="preserve">           </v>
          </cell>
          <cell r="O109" t="str">
            <v xml:space="preserve">           </v>
          </cell>
          <cell r="P109" t="str">
            <v xml:space="preserve">           </v>
          </cell>
        </row>
        <row r="110">
          <cell r="A110" t="str">
            <v xml:space="preserve">MAHANAGAR GAS LTD.                  </v>
          </cell>
          <cell r="B110" t="str">
            <v xml:space="preserve">MGL       </v>
          </cell>
          <cell r="C110">
            <v>800</v>
          </cell>
          <cell r="D110">
            <v>800</v>
          </cell>
          <cell r="E110">
            <v>800</v>
          </cell>
          <cell r="F110" t="str">
            <v xml:space="preserve">           </v>
          </cell>
          <cell r="G110" t="str">
            <v xml:space="preserve">           </v>
          </cell>
          <cell r="H110" t="str">
            <v xml:space="preserve">           </v>
          </cell>
          <cell r="I110" t="str">
            <v xml:space="preserve">           </v>
          </cell>
          <cell r="J110" t="str">
            <v xml:space="preserve">           </v>
          </cell>
          <cell r="K110" t="str">
            <v xml:space="preserve">           </v>
          </cell>
          <cell r="L110" t="str">
            <v xml:space="preserve">           </v>
          </cell>
          <cell r="M110" t="str">
            <v xml:space="preserve">           </v>
          </cell>
          <cell r="N110" t="str">
            <v xml:space="preserve">           </v>
          </cell>
          <cell r="O110" t="str">
            <v xml:space="preserve">           </v>
          </cell>
          <cell r="P110" t="str">
            <v xml:space="preserve">           </v>
          </cell>
        </row>
        <row r="111">
          <cell r="A111" t="str">
            <v xml:space="preserve">SAMVRDHNA MTHRSN INTL LTD           </v>
          </cell>
          <cell r="B111" t="str">
            <v xml:space="preserve">MOTHERSON </v>
          </cell>
          <cell r="C111">
            <v>7100</v>
          </cell>
          <cell r="D111">
            <v>7100</v>
          </cell>
          <cell r="E111">
            <v>7100</v>
          </cell>
          <cell r="F111" t="str">
            <v xml:space="preserve">           </v>
          </cell>
          <cell r="G111" t="str">
            <v xml:space="preserve">           </v>
          </cell>
          <cell r="H111" t="str">
            <v xml:space="preserve">           </v>
          </cell>
          <cell r="I111" t="str">
            <v xml:space="preserve">           </v>
          </cell>
          <cell r="J111" t="str">
            <v xml:space="preserve">           </v>
          </cell>
          <cell r="K111" t="str">
            <v xml:space="preserve">           </v>
          </cell>
          <cell r="L111" t="str">
            <v xml:space="preserve">           </v>
          </cell>
          <cell r="M111" t="str">
            <v xml:space="preserve">           </v>
          </cell>
          <cell r="N111" t="str">
            <v xml:space="preserve">           </v>
          </cell>
          <cell r="O111" t="str">
            <v xml:space="preserve">           </v>
          </cell>
          <cell r="P111" t="str">
            <v xml:space="preserve">           </v>
          </cell>
        </row>
        <row r="112">
          <cell r="A112" t="str">
            <v xml:space="preserve">MPHASIS LIMITED                     </v>
          </cell>
          <cell r="B112" t="str">
            <v xml:space="preserve">MPHASIS   </v>
          </cell>
          <cell r="C112">
            <v>275</v>
          </cell>
          <cell r="D112">
            <v>275</v>
          </cell>
          <cell r="E112">
            <v>275</v>
          </cell>
          <cell r="F112" t="str">
            <v xml:space="preserve">           </v>
          </cell>
          <cell r="G112" t="str">
            <v xml:space="preserve">           </v>
          </cell>
          <cell r="H112" t="str">
            <v xml:space="preserve">           </v>
          </cell>
          <cell r="I112" t="str">
            <v xml:space="preserve">           </v>
          </cell>
          <cell r="J112" t="str">
            <v xml:space="preserve">           </v>
          </cell>
          <cell r="K112" t="str">
            <v xml:space="preserve">           </v>
          </cell>
          <cell r="L112" t="str">
            <v xml:space="preserve">           </v>
          </cell>
          <cell r="M112" t="str">
            <v xml:space="preserve">           </v>
          </cell>
          <cell r="N112" t="str">
            <v xml:space="preserve">           </v>
          </cell>
          <cell r="O112" t="str">
            <v xml:space="preserve">           </v>
          </cell>
          <cell r="P112" t="str">
            <v xml:space="preserve">           </v>
          </cell>
        </row>
        <row r="113">
          <cell r="A113" t="str">
            <v xml:space="preserve">INFO EDGE (I) LTD                   </v>
          </cell>
          <cell r="B113" t="str">
            <v xml:space="preserve">NAUKRI    </v>
          </cell>
          <cell r="C113">
            <v>150</v>
          </cell>
          <cell r="D113">
            <v>150</v>
          </cell>
          <cell r="E113">
            <v>150</v>
          </cell>
          <cell r="F113" t="str">
            <v xml:space="preserve">           </v>
          </cell>
          <cell r="G113" t="str">
            <v xml:space="preserve">           </v>
          </cell>
          <cell r="H113" t="str">
            <v xml:space="preserve">           </v>
          </cell>
          <cell r="I113" t="str">
            <v xml:space="preserve">           </v>
          </cell>
          <cell r="J113" t="str">
            <v xml:space="preserve">           </v>
          </cell>
          <cell r="K113" t="str">
            <v xml:space="preserve">           </v>
          </cell>
          <cell r="L113" t="str">
            <v xml:space="preserve">           </v>
          </cell>
          <cell r="M113" t="str">
            <v xml:space="preserve">           </v>
          </cell>
          <cell r="N113" t="str">
            <v xml:space="preserve">           </v>
          </cell>
          <cell r="O113" t="str">
            <v xml:space="preserve">           </v>
          </cell>
          <cell r="P113" t="str">
            <v xml:space="preserve">           </v>
          </cell>
        </row>
        <row r="114">
          <cell r="A114" t="str">
            <v xml:space="preserve">NESTLE INDIA LIMITED                </v>
          </cell>
          <cell r="B114" t="str">
            <v xml:space="preserve">NESTLEIND </v>
          </cell>
          <cell r="C114">
            <v>40</v>
          </cell>
          <cell r="D114">
            <v>40</v>
          </cell>
          <cell r="E114">
            <v>40</v>
          </cell>
          <cell r="F114" t="str">
            <v xml:space="preserve">           </v>
          </cell>
          <cell r="G114" t="str">
            <v xml:space="preserve">           </v>
          </cell>
          <cell r="H114" t="str">
            <v xml:space="preserve">           </v>
          </cell>
          <cell r="I114" t="str">
            <v xml:space="preserve">           </v>
          </cell>
          <cell r="J114" t="str">
            <v xml:space="preserve">           </v>
          </cell>
          <cell r="K114" t="str">
            <v xml:space="preserve">           </v>
          </cell>
          <cell r="L114" t="str">
            <v xml:space="preserve">           </v>
          </cell>
          <cell r="M114" t="str">
            <v xml:space="preserve">           </v>
          </cell>
          <cell r="N114" t="str">
            <v xml:space="preserve">           </v>
          </cell>
          <cell r="O114" t="str">
            <v xml:space="preserve">           </v>
          </cell>
          <cell r="P114" t="str">
            <v xml:space="preserve">           </v>
          </cell>
        </row>
        <row r="115">
          <cell r="A115" t="str">
            <v xml:space="preserve">NTPC LTD                            </v>
          </cell>
          <cell r="B115" t="str">
            <v xml:space="preserve">NTPC      </v>
          </cell>
          <cell r="C115">
            <v>3000</v>
          </cell>
          <cell r="D115">
            <v>3000</v>
          </cell>
          <cell r="E115">
            <v>3000</v>
          </cell>
          <cell r="F115" t="str">
            <v xml:space="preserve">           </v>
          </cell>
          <cell r="G115" t="str">
            <v xml:space="preserve">           </v>
          </cell>
          <cell r="H115" t="str">
            <v xml:space="preserve">           </v>
          </cell>
          <cell r="I115" t="str">
            <v xml:space="preserve">           </v>
          </cell>
          <cell r="J115" t="str">
            <v xml:space="preserve">           </v>
          </cell>
          <cell r="K115" t="str">
            <v xml:space="preserve">           </v>
          </cell>
          <cell r="L115" t="str">
            <v xml:space="preserve">           </v>
          </cell>
          <cell r="M115" t="str">
            <v xml:space="preserve">           </v>
          </cell>
          <cell r="N115" t="str">
            <v xml:space="preserve">           </v>
          </cell>
          <cell r="O115" t="str">
            <v xml:space="preserve">           </v>
          </cell>
          <cell r="P115" t="str">
            <v xml:space="preserve">           </v>
          </cell>
        </row>
        <row r="116">
          <cell r="A116" t="str">
            <v xml:space="preserve">MAX FINANCIAL SERV LTD              </v>
          </cell>
          <cell r="B116" t="str">
            <v xml:space="preserve">MFSL      </v>
          </cell>
          <cell r="C116">
            <v>800</v>
          </cell>
          <cell r="D116">
            <v>800</v>
          </cell>
          <cell r="E116">
            <v>800</v>
          </cell>
          <cell r="F116" t="str">
            <v xml:space="preserve">           </v>
          </cell>
          <cell r="G116" t="str">
            <v xml:space="preserve">           </v>
          </cell>
          <cell r="H116" t="str">
            <v xml:space="preserve">           </v>
          </cell>
          <cell r="I116" t="str">
            <v xml:space="preserve">           </v>
          </cell>
          <cell r="J116" t="str">
            <v xml:space="preserve">           </v>
          </cell>
          <cell r="K116" t="str">
            <v xml:space="preserve">           </v>
          </cell>
          <cell r="L116" t="str">
            <v xml:space="preserve">           </v>
          </cell>
          <cell r="M116" t="str">
            <v xml:space="preserve">           </v>
          </cell>
          <cell r="N116" t="str">
            <v xml:space="preserve">           </v>
          </cell>
          <cell r="O116" t="str">
            <v xml:space="preserve">           </v>
          </cell>
          <cell r="P116" t="str">
            <v xml:space="preserve">           </v>
          </cell>
        </row>
        <row r="117">
          <cell r="A117" t="str">
            <v xml:space="preserve">OBEROI REALTY LIMITED               </v>
          </cell>
          <cell r="B117" t="str">
            <v>OBEROIRLTY</v>
          </cell>
          <cell r="C117">
            <v>700</v>
          </cell>
          <cell r="D117">
            <v>700</v>
          </cell>
          <cell r="E117">
            <v>700</v>
          </cell>
          <cell r="F117" t="str">
            <v xml:space="preserve">           </v>
          </cell>
          <cell r="G117" t="str">
            <v xml:space="preserve">           </v>
          </cell>
          <cell r="H117" t="str">
            <v xml:space="preserve">           </v>
          </cell>
          <cell r="I117" t="str">
            <v xml:space="preserve">           </v>
          </cell>
          <cell r="J117" t="str">
            <v xml:space="preserve">           </v>
          </cell>
          <cell r="K117" t="str">
            <v xml:space="preserve">           </v>
          </cell>
          <cell r="L117" t="str">
            <v xml:space="preserve">           </v>
          </cell>
          <cell r="M117" t="str">
            <v xml:space="preserve">           </v>
          </cell>
          <cell r="N117" t="str">
            <v xml:space="preserve">           </v>
          </cell>
          <cell r="O117" t="str">
            <v xml:space="preserve">           </v>
          </cell>
          <cell r="P117" t="str">
            <v xml:space="preserve">           </v>
          </cell>
        </row>
        <row r="118">
          <cell r="A118" t="str">
            <v xml:space="preserve">NATIONAL ALUMINIUM CO LTD           </v>
          </cell>
          <cell r="B118" t="str">
            <v>NATIONALUM</v>
          </cell>
          <cell r="C118">
            <v>7500</v>
          </cell>
          <cell r="D118">
            <v>7500</v>
          </cell>
          <cell r="E118">
            <v>7500</v>
          </cell>
          <cell r="F118" t="str">
            <v xml:space="preserve">           </v>
          </cell>
          <cell r="G118" t="str">
            <v xml:space="preserve">           </v>
          </cell>
          <cell r="H118" t="str">
            <v xml:space="preserve">           </v>
          </cell>
          <cell r="I118" t="str">
            <v xml:space="preserve">           </v>
          </cell>
          <cell r="J118" t="str">
            <v xml:space="preserve">           </v>
          </cell>
          <cell r="K118" t="str">
            <v xml:space="preserve">           </v>
          </cell>
          <cell r="L118" t="str">
            <v xml:space="preserve">           </v>
          </cell>
          <cell r="M118" t="str">
            <v xml:space="preserve">           </v>
          </cell>
          <cell r="N118" t="str">
            <v xml:space="preserve">           </v>
          </cell>
          <cell r="O118" t="str">
            <v xml:space="preserve">           </v>
          </cell>
          <cell r="P118" t="str">
            <v xml:space="preserve">           </v>
          </cell>
        </row>
        <row r="119">
          <cell r="A119" t="str">
            <v xml:space="preserve">OIL AND NATURAL GAS CORP.           </v>
          </cell>
          <cell r="B119" t="str">
            <v xml:space="preserve">ONGC      </v>
          </cell>
          <cell r="C119">
            <v>3850</v>
          </cell>
          <cell r="D119">
            <v>3850</v>
          </cell>
          <cell r="E119">
            <v>3850</v>
          </cell>
          <cell r="F119" t="str">
            <v xml:space="preserve">           </v>
          </cell>
          <cell r="G119" t="str">
            <v xml:space="preserve">           </v>
          </cell>
          <cell r="H119" t="str">
            <v xml:space="preserve">           </v>
          </cell>
          <cell r="I119" t="str">
            <v xml:space="preserve">           </v>
          </cell>
          <cell r="J119" t="str">
            <v xml:space="preserve">           </v>
          </cell>
          <cell r="K119" t="str">
            <v xml:space="preserve">           </v>
          </cell>
          <cell r="L119" t="str">
            <v xml:space="preserve">           </v>
          </cell>
          <cell r="M119" t="str">
            <v xml:space="preserve">           </v>
          </cell>
          <cell r="N119" t="str">
            <v xml:space="preserve">           </v>
          </cell>
          <cell r="O119" t="str">
            <v xml:space="preserve">           </v>
          </cell>
          <cell r="P119" t="str">
            <v xml:space="preserve">           </v>
          </cell>
        </row>
        <row r="120">
          <cell r="A120" t="str">
            <v xml:space="preserve">PAGE INDUSTRIES LTD                 </v>
          </cell>
          <cell r="B120" t="str">
            <v xml:space="preserve">PAGEIND   </v>
          </cell>
          <cell r="C120">
            <v>15</v>
          </cell>
          <cell r="D120">
            <v>15</v>
          </cell>
          <cell r="E120">
            <v>15</v>
          </cell>
          <cell r="F120" t="str">
            <v xml:space="preserve">           </v>
          </cell>
          <cell r="G120" t="str">
            <v xml:space="preserve">           </v>
          </cell>
          <cell r="H120" t="str">
            <v xml:space="preserve">           </v>
          </cell>
          <cell r="I120" t="str">
            <v xml:space="preserve">           </v>
          </cell>
          <cell r="J120" t="str">
            <v xml:space="preserve">           </v>
          </cell>
          <cell r="K120" t="str">
            <v xml:space="preserve">           </v>
          </cell>
          <cell r="L120" t="str">
            <v xml:space="preserve">           </v>
          </cell>
          <cell r="M120" t="str">
            <v xml:space="preserve">           </v>
          </cell>
          <cell r="N120" t="str">
            <v xml:space="preserve">           </v>
          </cell>
          <cell r="O120" t="str">
            <v xml:space="preserve">           </v>
          </cell>
          <cell r="P120" t="str">
            <v xml:space="preserve">           </v>
          </cell>
        </row>
        <row r="121">
          <cell r="A121" t="str">
            <v xml:space="preserve">PIRAMAL ENTERPRISES LTD             </v>
          </cell>
          <cell r="B121" t="str">
            <v xml:space="preserve">PEL       </v>
          </cell>
          <cell r="C121">
            <v>750</v>
          </cell>
          <cell r="D121">
            <v>750</v>
          </cell>
          <cell r="E121">
            <v>750</v>
          </cell>
          <cell r="F121" t="str">
            <v xml:space="preserve">           </v>
          </cell>
          <cell r="G121" t="str">
            <v xml:space="preserve">           </v>
          </cell>
          <cell r="H121" t="str">
            <v xml:space="preserve">           </v>
          </cell>
          <cell r="I121" t="str">
            <v xml:space="preserve">           </v>
          </cell>
          <cell r="J121" t="str">
            <v xml:space="preserve">           </v>
          </cell>
          <cell r="K121" t="str">
            <v xml:space="preserve">           </v>
          </cell>
          <cell r="L121" t="str">
            <v xml:space="preserve">           </v>
          </cell>
          <cell r="M121" t="str">
            <v xml:space="preserve">           </v>
          </cell>
          <cell r="N121" t="str">
            <v xml:space="preserve">           </v>
          </cell>
          <cell r="O121" t="str">
            <v xml:space="preserve">           </v>
          </cell>
          <cell r="P121" t="str">
            <v xml:space="preserve">           </v>
          </cell>
        </row>
        <row r="122">
          <cell r="A122" t="str">
            <v xml:space="preserve">PETRONET LNG LIMITED                </v>
          </cell>
          <cell r="B122" t="str">
            <v xml:space="preserve">PETRONET  </v>
          </cell>
          <cell r="C122">
            <v>3000</v>
          </cell>
          <cell r="D122">
            <v>3000</v>
          </cell>
          <cell r="E122">
            <v>3000</v>
          </cell>
          <cell r="F122" t="str">
            <v xml:space="preserve">           </v>
          </cell>
          <cell r="G122" t="str">
            <v xml:space="preserve">           </v>
          </cell>
          <cell r="H122" t="str">
            <v xml:space="preserve">           </v>
          </cell>
          <cell r="I122" t="str">
            <v xml:space="preserve">           </v>
          </cell>
          <cell r="J122" t="str">
            <v xml:space="preserve">           </v>
          </cell>
          <cell r="K122" t="str">
            <v xml:space="preserve">           </v>
          </cell>
          <cell r="L122" t="str">
            <v xml:space="preserve">           </v>
          </cell>
          <cell r="M122" t="str">
            <v xml:space="preserve">           </v>
          </cell>
          <cell r="N122" t="str">
            <v xml:space="preserve">           </v>
          </cell>
          <cell r="O122" t="str">
            <v xml:space="preserve">           </v>
          </cell>
          <cell r="P122" t="str">
            <v xml:space="preserve">           </v>
          </cell>
        </row>
        <row r="123">
          <cell r="A123" t="str">
            <v xml:space="preserve">NMDC LTD.                           </v>
          </cell>
          <cell r="B123" t="str">
            <v xml:space="preserve">NMDC      </v>
          </cell>
          <cell r="C123">
            <v>4500</v>
          </cell>
          <cell r="D123">
            <v>4500</v>
          </cell>
          <cell r="E123">
            <v>4500</v>
          </cell>
          <cell r="F123" t="str">
            <v xml:space="preserve">           </v>
          </cell>
          <cell r="G123" t="str">
            <v xml:space="preserve">           </v>
          </cell>
          <cell r="H123" t="str">
            <v xml:space="preserve">           </v>
          </cell>
          <cell r="I123" t="str">
            <v xml:space="preserve">           </v>
          </cell>
          <cell r="J123" t="str">
            <v xml:space="preserve">           </v>
          </cell>
          <cell r="K123" t="str">
            <v xml:space="preserve">           </v>
          </cell>
          <cell r="L123" t="str">
            <v xml:space="preserve">           </v>
          </cell>
          <cell r="M123" t="str">
            <v xml:space="preserve">           </v>
          </cell>
          <cell r="N123" t="str">
            <v xml:space="preserve">           </v>
          </cell>
          <cell r="O123" t="str">
            <v xml:space="preserve">           </v>
          </cell>
          <cell r="P123" t="str">
            <v xml:space="preserve">           </v>
          </cell>
        </row>
        <row r="124">
          <cell r="A124" t="str">
            <v xml:space="preserve">POWER FIN CORP LTD.                 </v>
          </cell>
          <cell r="B124" t="str">
            <v xml:space="preserve">PFC       </v>
          </cell>
          <cell r="C124">
            <v>7750</v>
          </cell>
          <cell r="D124">
            <v>7750</v>
          </cell>
          <cell r="E124">
            <v>7750</v>
          </cell>
          <cell r="F124" t="str">
            <v xml:space="preserve">           </v>
          </cell>
          <cell r="G124" t="str">
            <v xml:space="preserve">           </v>
          </cell>
          <cell r="H124" t="str">
            <v xml:space="preserve">           </v>
          </cell>
          <cell r="I124" t="str">
            <v xml:space="preserve">           </v>
          </cell>
          <cell r="J124" t="str">
            <v xml:space="preserve">           </v>
          </cell>
          <cell r="K124" t="str">
            <v xml:space="preserve">           </v>
          </cell>
          <cell r="L124" t="str">
            <v xml:space="preserve">           </v>
          </cell>
          <cell r="M124" t="str">
            <v xml:space="preserve">           </v>
          </cell>
          <cell r="N124" t="str">
            <v xml:space="preserve">           </v>
          </cell>
          <cell r="O124" t="str">
            <v xml:space="preserve">           </v>
          </cell>
          <cell r="P124" t="str">
            <v xml:space="preserve">           </v>
          </cell>
        </row>
        <row r="125">
          <cell r="A125" t="str">
            <v xml:space="preserve">PIDILITE INDUSTRIES LTD             </v>
          </cell>
          <cell r="B125" t="str">
            <v>PIDILITIND</v>
          </cell>
          <cell r="C125">
            <v>250</v>
          </cell>
          <cell r="D125">
            <v>250</v>
          </cell>
          <cell r="E125">
            <v>250</v>
          </cell>
          <cell r="F125" t="str">
            <v xml:space="preserve">           </v>
          </cell>
          <cell r="G125" t="str">
            <v xml:space="preserve">           </v>
          </cell>
          <cell r="H125" t="str">
            <v xml:space="preserve">           </v>
          </cell>
          <cell r="I125" t="str">
            <v xml:space="preserve">           </v>
          </cell>
          <cell r="J125" t="str">
            <v xml:space="preserve">           </v>
          </cell>
          <cell r="K125" t="str">
            <v xml:space="preserve">           </v>
          </cell>
          <cell r="L125" t="str">
            <v xml:space="preserve">           </v>
          </cell>
          <cell r="M125" t="str">
            <v xml:space="preserve">           </v>
          </cell>
          <cell r="N125" t="str">
            <v xml:space="preserve">           </v>
          </cell>
          <cell r="O125" t="str">
            <v xml:space="preserve">           </v>
          </cell>
          <cell r="P125" t="str">
            <v xml:space="preserve">           </v>
          </cell>
        </row>
        <row r="126">
          <cell r="A126" t="str">
            <v xml:space="preserve">PI INDUSTRIES LTD                   </v>
          </cell>
          <cell r="B126" t="str">
            <v xml:space="preserve">PIIND     </v>
          </cell>
          <cell r="C126">
            <v>250</v>
          </cell>
          <cell r="D126">
            <v>250</v>
          </cell>
          <cell r="E126">
            <v>250</v>
          </cell>
          <cell r="F126" t="str">
            <v xml:space="preserve">           </v>
          </cell>
          <cell r="G126" t="str">
            <v xml:space="preserve">           </v>
          </cell>
          <cell r="H126" t="str">
            <v xml:space="preserve">           </v>
          </cell>
          <cell r="I126" t="str">
            <v xml:space="preserve">           </v>
          </cell>
          <cell r="J126" t="str">
            <v xml:space="preserve">           </v>
          </cell>
          <cell r="K126" t="str">
            <v xml:space="preserve">           </v>
          </cell>
          <cell r="L126" t="str">
            <v xml:space="preserve">           </v>
          </cell>
          <cell r="M126" t="str">
            <v xml:space="preserve">           </v>
          </cell>
          <cell r="N126" t="str">
            <v xml:space="preserve">           </v>
          </cell>
          <cell r="O126" t="str">
            <v xml:space="preserve">           </v>
          </cell>
          <cell r="P126" t="str">
            <v xml:space="preserve">           </v>
          </cell>
        </row>
        <row r="127">
          <cell r="A127" t="str">
            <v xml:space="preserve">POLYCAB INDIA LIMITED               </v>
          </cell>
          <cell r="B127" t="str">
            <v xml:space="preserve">POLYCAB   </v>
          </cell>
          <cell r="C127">
            <v>300</v>
          </cell>
          <cell r="D127">
            <v>300</v>
          </cell>
          <cell r="E127">
            <v>300</v>
          </cell>
          <cell r="F127" t="str">
            <v xml:space="preserve">           </v>
          </cell>
          <cell r="G127" t="str">
            <v xml:space="preserve">           </v>
          </cell>
          <cell r="H127" t="str">
            <v xml:space="preserve">           </v>
          </cell>
          <cell r="I127" t="str">
            <v xml:space="preserve">           </v>
          </cell>
          <cell r="J127" t="str">
            <v xml:space="preserve">           </v>
          </cell>
          <cell r="K127" t="str">
            <v xml:space="preserve">           </v>
          </cell>
          <cell r="L127" t="str">
            <v xml:space="preserve">           </v>
          </cell>
          <cell r="M127" t="str">
            <v xml:space="preserve">           </v>
          </cell>
          <cell r="N127" t="str">
            <v xml:space="preserve">           </v>
          </cell>
          <cell r="O127" t="str">
            <v xml:space="preserve">           </v>
          </cell>
          <cell r="P127" t="str">
            <v xml:space="preserve">           </v>
          </cell>
        </row>
        <row r="128">
          <cell r="A128" t="str">
            <v xml:space="preserve">PVR INOX LIMITED                    </v>
          </cell>
          <cell r="B128" t="str">
            <v xml:space="preserve">PVRINOX   </v>
          </cell>
          <cell r="C128">
            <v>407</v>
          </cell>
          <cell r="D128">
            <v>407</v>
          </cell>
          <cell r="E128">
            <v>407</v>
          </cell>
          <cell r="F128" t="str">
            <v xml:space="preserve">           </v>
          </cell>
          <cell r="G128" t="str">
            <v xml:space="preserve">           </v>
          </cell>
          <cell r="H128" t="str">
            <v xml:space="preserve">           </v>
          </cell>
          <cell r="I128" t="str">
            <v xml:space="preserve">           </v>
          </cell>
          <cell r="J128" t="str">
            <v xml:space="preserve">           </v>
          </cell>
          <cell r="K128" t="str">
            <v xml:space="preserve">           </v>
          </cell>
          <cell r="L128" t="str">
            <v xml:space="preserve">           </v>
          </cell>
          <cell r="M128" t="str">
            <v xml:space="preserve">           </v>
          </cell>
          <cell r="N128" t="str">
            <v xml:space="preserve">           </v>
          </cell>
          <cell r="O128" t="str">
            <v xml:space="preserve">           </v>
          </cell>
          <cell r="P128" t="str">
            <v xml:space="preserve">           </v>
          </cell>
        </row>
        <row r="129">
          <cell r="A129" t="str">
            <v xml:space="preserve">REC LIMITED                         </v>
          </cell>
          <cell r="B129" t="str">
            <v xml:space="preserve">RECLTD    </v>
          </cell>
          <cell r="C129">
            <v>8000</v>
          </cell>
          <cell r="D129">
            <v>8000</v>
          </cell>
          <cell r="E129">
            <v>8000</v>
          </cell>
          <cell r="F129" t="str">
            <v xml:space="preserve">           </v>
          </cell>
          <cell r="G129" t="str">
            <v xml:space="preserve">           </v>
          </cell>
          <cell r="H129" t="str">
            <v xml:space="preserve">           </v>
          </cell>
          <cell r="I129" t="str">
            <v xml:space="preserve">           </v>
          </cell>
          <cell r="J129" t="str">
            <v xml:space="preserve">           </v>
          </cell>
          <cell r="K129" t="str">
            <v xml:space="preserve">           </v>
          </cell>
          <cell r="L129" t="str">
            <v xml:space="preserve">           </v>
          </cell>
          <cell r="M129" t="str">
            <v xml:space="preserve">           </v>
          </cell>
          <cell r="N129" t="str">
            <v xml:space="preserve">           </v>
          </cell>
          <cell r="O129" t="str">
            <v xml:space="preserve">           </v>
          </cell>
          <cell r="P129" t="str">
            <v xml:space="preserve">           </v>
          </cell>
        </row>
        <row r="130">
          <cell r="A130" t="str">
            <v xml:space="preserve">RELIANCE INDUSTRIES LTD             </v>
          </cell>
          <cell r="B130" t="str">
            <v xml:space="preserve">RELIANCE  </v>
          </cell>
          <cell r="C130">
            <v>250</v>
          </cell>
          <cell r="D130">
            <v>250</v>
          </cell>
          <cell r="E130">
            <v>250</v>
          </cell>
          <cell r="F130" t="str">
            <v xml:space="preserve">           </v>
          </cell>
          <cell r="G130" t="str">
            <v xml:space="preserve">           </v>
          </cell>
          <cell r="H130" t="str">
            <v xml:space="preserve">           </v>
          </cell>
          <cell r="I130" t="str">
            <v xml:space="preserve">           </v>
          </cell>
          <cell r="J130" t="str">
            <v xml:space="preserve">           </v>
          </cell>
          <cell r="K130" t="str">
            <v xml:space="preserve">           </v>
          </cell>
          <cell r="L130" t="str">
            <v xml:space="preserve">           </v>
          </cell>
          <cell r="M130" t="str">
            <v xml:space="preserve">           </v>
          </cell>
          <cell r="N130" t="str">
            <v xml:space="preserve">           </v>
          </cell>
          <cell r="O130" t="str">
            <v xml:space="preserve">           </v>
          </cell>
          <cell r="P130" t="str">
            <v xml:space="preserve">           </v>
          </cell>
        </row>
        <row r="131">
          <cell r="A131" t="str">
            <v xml:space="preserve">SBI LIFE INSURANCE CO LTD           </v>
          </cell>
          <cell r="B131" t="str">
            <v xml:space="preserve">SBILIFE   </v>
          </cell>
          <cell r="C131">
            <v>750</v>
          </cell>
          <cell r="D131">
            <v>750</v>
          </cell>
          <cell r="E131">
            <v>750</v>
          </cell>
          <cell r="F131" t="str">
            <v xml:space="preserve">           </v>
          </cell>
          <cell r="G131" t="str">
            <v xml:space="preserve">           </v>
          </cell>
          <cell r="H131" t="str">
            <v xml:space="preserve">           </v>
          </cell>
          <cell r="I131" t="str">
            <v xml:space="preserve">           </v>
          </cell>
          <cell r="J131" t="str">
            <v xml:space="preserve">           </v>
          </cell>
          <cell r="K131" t="str">
            <v xml:space="preserve">           </v>
          </cell>
          <cell r="L131" t="str">
            <v xml:space="preserve">           </v>
          </cell>
          <cell r="M131" t="str">
            <v xml:space="preserve">           </v>
          </cell>
          <cell r="N131" t="str">
            <v xml:space="preserve">           </v>
          </cell>
          <cell r="O131" t="str">
            <v xml:space="preserve">           </v>
          </cell>
          <cell r="P131" t="str">
            <v xml:space="preserve">           </v>
          </cell>
        </row>
        <row r="132">
          <cell r="A132" t="str">
            <v xml:space="preserve">SHREE CEMENT LIMITED                </v>
          </cell>
          <cell r="B132" t="str">
            <v xml:space="preserve">SHREECEM  </v>
          </cell>
          <cell r="C132">
            <v>25</v>
          </cell>
          <cell r="D132">
            <v>25</v>
          </cell>
          <cell r="E132">
            <v>25</v>
          </cell>
          <cell r="F132" t="str">
            <v xml:space="preserve">           </v>
          </cell>
          <cell r="G132" t="str">
            <v xml:space="preserve">           </v>
          </cell>
          <cell r="H132" t="str">
            <v xml:space="preserve">           </v>
          </cell>
          <cell r="I132" t="str">
            <v xml:space="preserve">           </v>
          </cell>
          <cell r="J132" t="str">
            <v xml:space="preserve">           </v>
          </cell>
          <cell r="K132" t="str">
            <v xml:space="preserve">           </v>
          </cell>
          <cell r="L132" t="str">
            <v xml:space="preserve">           </v>
          </cell>
          <cell r="M132" t="str">
            <v xml:space="preserve">           </v>
          </cell>
          <cell r="N132" t="str">
            <v xml:space="preserve">           </v>
          </cell>
          <cell r="O132" t="str">
            <v xml:space="preserve">           </v>
          </cell>
          <cell r="P132" t="str">
            <v xml:space="preserve">           </v>
          </cell>
        </row>
        <row r="133">
          <cell r="A133" t="str">
            <v xml:space="preserve">SIEMENS LTD                         </v>
          </cell>
          <cell r="B133" t="str">
            <v xml:space="preserve">SIEMENS   </v>
          </cell>
          <cell r="C133">
            <v>275</v>
          </cell>
          <cell r="D133">
            <v>275</v>
          </cell>
          <cell r="E133">
            <v>275</v>
          </cell>
          <cell r="F133" t="str">
            <v xml:space="preserve">           </v>
          </cell>
          <cell r="G133" t="str">
            <v xml:space="preserve">           </v>
          </cell>
          <cell r="H133" t="str">
            <v xml:space="preserve">           </v>
          </cell>
          <cell r="I133" t="str">
            <v xml:space="preserve">           </v>
          </cell>
          <cell r="J133" t="str">
            <v xml:space="preserve">           </v>
          </cell>
          <cell r="K133" t="str">
            <v xml:space="preserve">           </v>
          </cell>
          <cell r="L133" t="str">
            <v xml:space="preserve">           </v>
          </cell>
          <cell r="M133" t="str">
            <v xml:space="preserve">           </v>
          </cell>
          <cell r="N133" t="str">
            <v xml:space="preserve">           </v>
          </cell>
          <cell r="O133" t="str">
            <v xml:space="preserve">           </v>
          </cell>
          <cell r="P133" t="str">
            <v xml:space="preserve">           </v>
          </cell>
        </row>
        <row r="134">
          <cell r="A134" t="str">
            <v xml:space="preserve">SRF LTD                             </v>
          </cell>
          <cell r="B134" t="str">
            <v xml:space="preserve">SRF       </v>
          </cell>
          <cell r="C134">
            <v>375</v>
          </cell>
          <cell r="D134">
            <v>375</v>
          </cell>
          <cell r="E134">
            <v>375</v>
          </cell>
          <cell r="F134" t="str">
            <v xml:space="preserve">           </v>
          </cell>
          <cell r="G134" t="str">
            <v xml:space="preserve">           </v>
          </cell>
          <cell r="H134" t="str">
            <v xml:space="preserve">           </v>
          </cell>
          <cell r="I134" t="str">
            <v xml:space="preserve">           </v>
          </cell>
          <cell r="J134" t="str">
            <v xml:space="preserve">           </v>
          </cell>
          <cell r="K134" t="str">
            <v xml:space="preserve">           </v>
          </cell>
          <cell r="L134" t="str">
            <v xml:space="preserve">           </v>
          </cell>
          <cell r="M134" t="str">
            <v xml:space="preserve">           </v>
          </cell>
          <cell r="N134" t="str">
            <v xml:space="preserve">           </v>
          </cell>
          <cell r="O134" t="str">
            <v xml:space="preserve">           </v>
          </cell>
          <cell r="P134" t="str">
            <v xml:space="preserve">           </v>
          </cell>
        </row>
        <row r="135">
          <cell r="A135" t="str">
            <v xml:space="preserve">SUN PHARMACEUTICAL IND L            </v>
          </cell>
          <cell r="B135" t="str">
            <v xml:space="preserve">SUNPHARMA </v>
          </cell>
          <cell r="C135">
            <v>700</v>
          </cell>
          <cell r="D135">
            <v>700</v>
          </cell>
          <cell r="E135">
            <v>700</v>
          </cell>
          <cell r="F135" t="str">
            <v xml:space="preserve">           </v>
          </cell>
          <cell r="G135" t="str">
            <v xml:space="preserve">           </v>
          </cell>
          <cell r="H135" t="str">
            <v xml:space="preserve">           </v>
          </cell>
          <cell r="I135" t="str">
            <v xml:space="preserve">           </v>
          </cell>
          <cell r="J135" t="str">
            <v xml:space="preserve">           </v>
          </cell>
          <cell r="K135" t="str">
            <v xml:space="preserve">           </v>
          </cell>
          <cell r="L135" t="str">
            <v xml:space="preserve">           </v>
          </cell>
          <cell r="M135" t="str">
            <v xml:space="preserve">           </v>
          </cell>
          <cell r="N135" t="str">
            <v xml:space="preserve">           </v>
          </cell>
          <cell r="O135" t="str">
            <v xml:space="preserve">           </v>
          </cell>
          <cell r="P135" t="str">
            <v xml:space="preserve">           </v>
          </cell>
        </row>
        <row r="136">
          <cell r="A136" t="str">
            <v xml:space="preserve">SUN TV NETWORK LIMITED              </v>
          </cell>
          <cell r="B136" t="str">
            <v xml:space="preserve">SUNTV     </v>
          </cell>
          <cell r="C136">
            <v>1500</v>
          </cell>
          <cell r="D136">
            <v>1500</v>
          </cell>
          <cell r="E136">
            <v>1500</v>
          </cell>
          <cell r="F136" t="str">
            <v xml:space="preserve">           </v>
          </cell>
          <cell r="G136" t="str">
            <v xml:space="preserve">           </v>
          </cell>
          <cell r="H136" t="str">
            <v xml:space="preserve">           </v>
          </cell>
          <cell r="I136" t="str">
            <v xml:space="preserve">           </v>
          </cell>
          <cell r="J136" t="str">
            <v xml:space="preserve">           </v>
          </cell>
          <cell r="K136" t="str">
            <v xml:space="preserve">           </v>
          </cell>
          <cell r="L136" t="str">
            <v xml:space="preserve">           </v>
          </cell>
          <cell r="M136" t="str">
            <v xml:space="preserve">           </v>
          </cell>
          <cell r="N136" t="str">
            <v xml:space="preserve">           </v>
          </cell>
          <cell r="O136" t="str">
            <v xml:space="preserve">           </v>
          </cell>
          <cell r="P136" t="str">
            <v xml:space="preserve">           </v>
          </cell>
        </row>
        <row r="137">
          <cell r="A137" t="str">
            <v xml:space="preserve">ORACLE FIN SERV SOFT LTD.           </v>
          </cell>
          <cell r="B137" t="str">
            <v xml:space="preserve">OFSS      </v>
          </cell>
          <cell r="C137">
            <v>200</v>
          </cell>
          <cell r="D137">
            <v>200</v>
          </cell>
          <cell r="E137">
            <v>200</v>
          </cell>
          <cell r="F137" t="str">
            <v xml:space="preserve">           </v>
          </cell>
          <cell r="G137" t="str">
            <v xml:space="preserve">           </v>
          </cell>
          <cell r="H137" t="str">
            <v xml:space="preserve">           </v>
          </cell>
          <cell r="I137" t="str">
            <v xml:space="preserve">           </v>
          </cell>
          <cell r="J137" t="str">
            <v xml:space="preserve">           </v>
          </cell>
          <cell r="K137" t="str">
            <v xml:space="preserve">           </v>
          </cell>
          <cell r="L137" t="str">
            <v xml:space="preserve">           </v>
          </cell>
          <cell r="M137" t="str">
            <v xml:space="preserve">           </v>
          </cell>
          <cell r="N137" t="str">
            <v xml:space="preserve">           </v>
          </cell>
          <cell r="O137" t="str">
            <v xml:space="preserve">           </v>
          </cell>
          <cell r="P137" t="str">
            <v xml:space="preserve">           </v>
          </cell>
        </row>
        <row r="138">
          <cell r="A138" t="str">
            <v xml:space="preserve">SYNGENE INTERNATIONAL LTD           </v>
          </cell>
          <cell r="B138" t="str">
            <v xml:space="preserve">SYNGENE   </v>
          </cell>
          <cell r="C138">
            <v>1000</v>
          </cell>
          <cell r="D138">
            <v>1000</v>
          </cell>
          <cell r="E138">
            <v>1000</v>
          </cell>
          <cell r="F138" t="str">
            <v xml:space="preserve">           </v>
          </cell>
          <cell r="G138" t="str">
            <v xml:space="preserve">           </v>
          </cell>
          <cell r="H138" t="str">
            <v xml:space="preserve">           </v>
          </cell>
          <cell r="I138" t="str">
            <v xml:space="preserve">           </v>
          </cell>
          <cell r="J138" t="str">
            <v xml:space="preserve">           </v>
          </cell>
          <cell r="K138" t="str">
            <v xml:space="preserve">           </v>
          </cell>
          <cell r="L138" t="str">
            <v xml:space="preserve">           </v>
          </cell>
          <cell r="M138" t="str">
            <v xml:space="preserve">           </v>
          </cell>
          <cell r="N138" t="str">
            <v xml:space="preserve">           </v>
          </cell>
          <cell r="O138" t="str">
            <v xml:space="preserve">           </v>
          </cell>
          <cell r="P138" t="str">
            <v xml:space="preserve">           </v>
          </cell>
        </row>
        <row r="139">
          <cell r="A139" t="str">
            <v xml:space="preserve">TATA CHEMICALS LTD                  </v>
          </cell>
          <cell r="B139" t="str">
            <v xml:space="preserve">TATACHEM  </v>
          </cell>
          <cell r="C139">
            <v>550</v>
          </cell>
          <cell r="D139">
            <v>550</v>
          </cell>
          <cell r="E139">
            <v>550</v>
          </cell>
          <cell r="F139" t="str">
            <v xml:space="preserve">           </v>
          </cell>
          <cell r="G139" t="str">
            <v xml:space="preserve">           </v>
          </cell>
          <cell r="H139" t="str">
            <v xml:space="preserve">           </v>
          </cell>
          <cell r="I139" t="str">
            <v xml:space="preserve">           </v>
          </cell>
          <cell r="J139" t="str">
            <v xml:space="preserve">           </v>
          </cell>
          <cell r="K139" t="str">
            <v xml:space="preserve">           </v>
          </cell>
          <cell r="L139" t="str">
            <v xml:space="preserve">           </v>
          </cell>
          <cell r="M139" t="str">
            <v xml:space="preserve">           </v>
          </cell>
          <cell r="N139" t="str">
            <v xml:space="preserve">           </v>
          </cell>
          <cell r="O139" t="str">
            <v xml:space="preserve">           </v>
          </cell>
          <cell r="P139" t="str">
            <v xml:space="preserve">           </v>
          </cell>
        </row>
        <row r="140">
          <cell r="A140" t="str">
            <v xml:space="preserve">PERSISTENT SYSTEMS LTD              </v>
          </cell>
          <cell r="B140" t="str">
            <v>PERSISTENT</v>
          </cell>
          <cell r="C140">
            <v>175</v>
          </cell>
          <cell r="D140">
            <v>175</v>
          </cell>
          <cell r="E140">
            <v>175</v>
          </cell>
          <cell r="F140" t="str">
            <v xml:space="preserve">           </v>
          </cell>
          <cell r="G140" t="str">
            <v xml:space="preserve">           </v>
          </cell>
          <cell r="H140" t="str">
            <v xml:space="preserve">           </v>
          </cell>
          <cell r="I140" t="str">
            <v xml:space="preserve">           </v>
          </cell>
          <cell r="J140" t="str">
            <v xml:space="preserve">           </v>
          </cell>
          <cell r="K140" t="str">
            <v xml:space="preserve">           </v>
          </cell>
          <cell r="L140" t="str">
            <v xml:space="preserve">           </v>
          </cell>
          <cell r="M140" t="str">
            <v xml:space="preserve">           </v>
          </cell>
          <cell r="N140" t="str">
            <v xml:space="preserve">           </v>
          </cell>
          <cell r="O140" t="str">
            <v xml:space="preserve">           </v>
          </cell>
          <cell r="P140" t="str">
            <v xml:space="preserve">           </v>
          </cell>
        </row>
        <row r="141">
          <cell r="A141" t="str">
            <v xml:space="preserve">PUNJAB NATIONAL BANK                </v>
          </cell>
          <cell r="B141" t="str">
            <v xml:space="preserve">PNB       </v>
          </cell>
          <cell r="C141">
            <v>16000</v>
          </cell>
          <cell r="D141">
            <v>16000</v>
          </cell>
          <cell r="E141">
            <v>16000</v>
          </cell>
          <cell r="F141" t="str">
            <v xml:space="preserve">           </v>
          </cell>
          <cell r="G141" t="str">
            <v xml:space="preserve">           </v>
          </cell>
          <cell r="H141" t="str">
            <v xml:space="preserve">           </v>
          </cell>
          <cell r="I141" t="str">
            <v xml:space="preserve">           </v>
          </cell>
          <cell r="J141" t="str">
            <v xml:space="preserve">           </v>
          </cell>
          <cell r="K141" t="str">
            <v xml:space="preserve">           </v>
          </cell>
          <cell r="L141" t="str">
            <v xml:space="preserve">           </v>
          </cell>
          <cell r="M141" t="str">
            <v xml:space="preserve">           </v>
          </cell>
          <cell r="N141" t="str">
            <v xml:space="preserve">           </v>
          </cell>
          <cell r="O141" t="str">
            <v xml:space="preserve">           </v>
          </cell>
          <cell r="P141" t="str">
            <v xml:space="preserve">           </v>
          </cell>
        </row>
        <row r="142">
          <cell r="A142" t="str">
            <v xml:space="preserve">TATA COMMUNICATIONS LTD             </v>
          </cell>
          <cell r="B142" t="str">
            <v xml:space="preserve">TATACOMM  </v>
          </cell>
          <cell r="C142">
            <v>500</v>
          </cell>
          <cell r="D142">
            <v>500</v>
          </cell>
          <cell r="E142">
            <v>500</v>
          </cell>
          <cell r="F142" t="str">
            <v xml:space="preserve">           </v>
          </cell>
          <cell r="G142" t="str">
            <v xml:space="preserve">           </v>
          </cell>
          <cell r="H142" t="str">
            <v xml:space="preserve">           </v>
          </cell>
          <cell r="I142" t="str">
            <v xml:space="preserve">           </v>
          </cell>
          <cell r="J142" t="str">
            <v xml:space="preserve">           </v>
          </cell>
          <cell r="K142" t="str">
            <v xml:space="preserve">           </v>
          </cell>
          <cell r="L142" t="str">
            <v xml:space="preserve">           </v>
          </cell>
          <cell r="M142" t="str">
            <v xml:space="preserve">           </v>
          </cell>
          <cell r="N142" t="str">
            <v xml:space="preserve">           </v>
          </cell>
          <cell r="O142" t="str">
            <v xml:space="preserve">           </v>
          </cell>
          <cell r="P142" t="str">
            <v xml:space="preserve">           </v>
          </cell>
        </row>
        <row r="143">
          <cell r="A143" t="str">
            <v xml:space="preserve">TATA CONSUMER PRODUCT LTD           </v>
          </cell>
          <cell r="B143" t="str">
            <v>TATACONSUM</v>
          </cell>
          <cell r="C143">
            <v>900</v>
          </cell>
          <cell r="D143">
            <v>900</v>
          </cell>
          <cell r="E143">
            <v>900</v>
          </cell>
          <cell r="F143" t="str">
            <v xml:space="preserve">           </v>
          </cell>
          <cell r="G143" t="str">
            <v xml:space="preserve">           </v>
          </cell>
          <cell r="H143" t="str">
            <v xml:space="preserve">           </v>
          </cell>
          <cell r="I143" t="str">
            <v xml:space="preserve">           </v>
          </cell>
          <cell r="J143" t="str">
            <v xml:space="preserve">           </v>
          </cell>
          <cell r="K143" t="str">
            <v xml:space="preserve">           </v>
          </cell>
          <cell r="L143" t="str">
            <v xml:space="preserve">           </v>
          </cell>
          <cell r="M143" t="str">
            <v xml:space="preserve">           </v>
          </cell>
          <cell r="N143" t="str">
            <v xml:space="preserve">           </v>
          </cell>
          <cell r="O143" t="str">
            <v xml:space="preserve">           </v>
          </cell>
          <cell r="P143" t="str">
            <v xml:space="preserve">           </v>
          </cell>
        </row>
        <row r="144">
          <cell r="A144" t="str">
            <v xml:space="preserve">TATA MOTORS LIMITED                 </v>
          </cell>
          <cell r="B144" t="str">
            <v>TATAMOTORS</v>
          </cell>
          <cell r="C144">
            <v>1425</v>
          </cell>
          <cell r="D144">
            <v>1425</v>
          </cell>
          <cell r="E144">
            <v>1425</v>
          </cell>
          <cell r="F144" t="str">
            <v xml:space="preserve">           </v>
          </cell>
          <cell r="G144" t="str">
            <v xml:space="preserve">           </v>
          </cell>
          <cell r="H144" t="str">
            <v xml:space="preserve">           </v>
          </cell>
          <cell r="I144" t="str">
            <v xml:space="preserve">           </v>
          </cell>
          <cell r="J144" t="str">
            <v xml:space="preserve">           </v>
          </cell>
          <cell r="K144" t="str">
            <v xml:space="preserve">           </v>
          </cell>
          <cell r="L144" t="str">
            <v xml:space="preserve">           </v>
          </cell>
          <cell r="M144" t="str">
            <v xml:space="preserve">           </v>
          </cell>
          <cell r="N144" t="str">
            <v xml:space="preserve">           </v>
          </cell>
          <cell r="O144" t="str">
            <v xml:space="preserve">           </v>
          </cell>
          <cell r="P144" t="str">
            <v xml:space="preserve">           </v>
          </cell>
        </row>
        <row r="145">
          <cell r="A145" t="str">
            <v xml:space="preserve">STEEL AUTHORITY OF INDIA            </v>
          </cell>
          <cell r="B145" t="str">
            <v xml:space="preserve">SAIL      </v>
          </cell>
          <cell r="C145">
            <v>8000</v>
          </cell>
          <cell r="D145">
            <v>8000</v>
          </cell>
          <cell r="E145">
            <v>8000</v>
          </cell>
          <cell r="F145" t="str">
            <v xml:space="preserve">           </v>
          </cell>
          <cell r="G145" t="str">
            <v xml:space="preserve">           </v>
          </cell>
          <cell r="H145" t="str">
            <v xml:space="preserve">           </v>
          </cell>
          <cell r="I145" t="str">
            <v xml:space="preserve">           </v>
          </cell>
          <cell r="J145" t="str">
            <v xml:space="preserve">           </v>
          </cell>
          <cell r="K145" t="str">
            <v xml:space="preserve">           </v>
          </cell>
          <cell r="L145" t="str">
            <v xml:space="preserve">           </v>
          </cell>
          <cell r="M145" t="str">
            <v xml:space="preserve">           </v>
          </cell>
          <cell r="N145" t="str">
            <v xml:space="preserve">           </v>
          </cell>
          <cell r="O145" t="str">
            <v xml:space="preserve">           </v>
          </cell>
          <cell r="P145" t="str">
            <v xml:space="preserve">           </v>
          </cell>
        </row>
        <row r="146">
          <cell r="A146" t="str">
            <v xml:space="preserve">TATA POWER CO LTD                   </v>
          </cell>
          <cell r="B146" t="str">
            <v xml:space="preserve">TATAPOWER </v>
          </cell>
          <cell r="C146">
            <v>3375</v>
          </cell>
          <cell r="D146">
            <v>3375</v>
          </cell>
          <cell r="E146">
            <v>3375</v>
          </cell>
          <cell r="F146" t="str">
            <v xml:space="preserve">           </v>
          </cell>
          <cell r="G146" t="str">
            <v xml:space="preserve">           </v>
          </cell>
          <cell r="H146" t="str">
            <v xml:space="preserve">           </v>
          </cell>
          <cell r="I146" t="str">
            <v xml:space="preserve">           </v>
          </cell>
          <cell r="J146" t="str">
            <v xml:space="preserve">           </v>
          </cell>
          <cell r="K146" t="str">
            <v xml:space="preserve">           </v>
          </cell>
          <cell r="L146" t="str">
            <v xml:space="preserve">           </v>
          </cell>
          <cell r="M146" t="str">
            <v xml:space="preserve">           </v>
          </cell>
          <cell r="N146" t="str">
            <v xml:space="preserve">           </v>
          </cell>
          <cell r="O146" t="str">
            <v xml:space="preserve">           </v>
          </cell>
          <cell r="P146" t="str">
            <v xml:space="preserve">           </v>
          </cell>
        </row>
        <row r="147">
          <cell r="A147" t="str">
            <v xml:space="preserve">TATA STEEL LIMITED                  </v>
          </cell>
          <cell r="B147" t="str">
            <v xml:space="preserve">TATASTEEL </v>
          </cell>
          <cell r="C147">
            <v>5500</v>
          </cell>
          <cell r="D147">
            <v>5500</v>
          </cell>
          <cell r="E147">
            <v>5500</v>
          </cell>
          <cell r="F147" t="str">
            <v xml:space="preserve">           </v>
          </cell>
          <cell r="G147" t="str">
            <v xml:space="preserve">           </v>
          </cell>
          <cell r="H147" t="str">
            <v xml:space="preserve">           </v>
          </cell>
          <cell r="I147" t="str">
            <v xml:space="preserve">           </v>
          </cell>
          <cell r="J147" t="str">
            <v xml:space="preserve">           </v>
          </cell>
          <cell r="K147" t="str">
            <v xml:space="preserve">           </v>
          </cell>
          <cell r="L147" t="str">
            <v xml:space="preserve">           </v>
          </cell>
          <cell r="M147" t="str">
            <v xml:space="preserve">           </v>
          </cell>
          <cell r="N147" t="str">
            <v xml:space="preserve">           </v>
          </cell>
          <cell r="O147" t="str">
            <v xml:space="preserve">           </v>
          </cell>
          <cell r="P147" t="str">
            <v xml:space="preserve">           </v>
          </cell>
        </row>
        <row r="148">
          <cell r="A148" t="str">
            <v xml:space="preserve">TATA CONSULTANCY SERV LT            </v>
          </cell>
          <cell r="B148" t="str">
            <v xml:space="preserve">TCS       </v>
          </cell>
          <cell r="C148">
            <v>175</v>
          </cell>
          <cell r="D148">
            <v>175</v>
          </cell>
          <cell r="E148">
            <v>175</v>
          </cell>
          <cell r="F148" t="str">
            <v xml:space="preserve">           </v>
          </cell>
          <cell r="G148" t="str">
            <v xml:space="preserve">           </v>
          </cell>
          <cell r="H148" t="str">
            <v xml:space="preserve">           </v>
          </cell>
          <cell r="I148" t="str">
            <v xml:space="preserve">           </v>
          </cell>
          <cell r="J148" t="str">
            <v xml:space="preserve">           </v>
          </cell>
          <cell r="K148" t="str">
            <v xml:space="preserve">           </v>
          </cell>
          <cell r="L148" t="str">
            <v xml:space="preserve">           </v>
          </cell>
          <cell r="M148" t="str">
            <v xml:space="preserve">           </v>
          </cell>
          <cell r="N148" t="str">
            <v xml:space="preserve">           </v>
          </cell>
          <cell r="O148" t="str">
            <v xml:space="preserve">           </v>
          </cell>
          <cell r="P148" t="str">
            <v xml:space="preserve">           </v>
          </cell>
        </row>
        <row r="149">
          <cell r="A149" t="str">
            <v xml:space="preserve">TECH MAHINDRA LIMITED               </v>
          </cell>
          <cell r="B149" t="str">
            <v xml:space="preserve">TECHM     </v>
          </cell>
          <cell r="C149">
            <v>600</v>
          </cell>
          <cell r="D149">
            <v>600</v>
          </cell>
          <cell r="E149">
            <v>600</v>
          </cell>
          <cell r="F149" t="str">
            <v xml:space="preserve">           </v>
          </cell>
          <cell r="G149" t="str">
            <v xml:space="preserve">           </v>
          </cell>
          <cell r="H149" t="str">
            <v xml:space="preserve">           </v>
          </cell>
          <cell r="I149" t="str">
            <v xml:space="preserve">           </v>
          </cell>
          <cell r="J149" t="str">
            <v xml:space="preserve">           </v>
          </cell>
          <cell r="K149" t="str">
            <v xml:space="preserve">           </v>
          </cell>
          <cell r="L149" t="str">
            <v xml:space="preserve">           </v>
          </cell>
          <cell r="M149" t="str">
            <v xml:space="preserve">           </v>
          </cell>
          <cell r="N149" t="str">
            <v xml:space="preserve">           </v>
          </cell>
          <cell r="O149" t="str">
            <v xml:space="preserve">           </v>
          </cell>
          <cell r="P149" t="str">
            <v xml:space="preserve">           </v>
          </cell>
        </row>
        <row r="150">
          <cell r="A150" t="str">
            <v xml:space="preserve">TITAN COMPANY LIMITED               </v>
          </cell>
          <cell r="B150" t="str">
            <v xml:space="preserve">TITAN     </v>
          </cell>
          <cell r="C150">
            <v>375</v>
          </cell>
          <cell r="D150">
            <v>375</v>
          </cell>
          <cell r="E150">
            <v>375</v>
          </cell>
          <cell r="F150" t="str">
            <v xml:space="preserve">           </v>
          </cell>
          <cell r="G150" t="str">
            <v xml:space="preserve">           </v>
          </cell>
          <cell r="H150" t="str">
            <v xml:space="preserve">           </v>
          </cell>
          <cell r="I150" t="str">
            <v xml:space="preserve">           </v>
          </cell>
          <cell r="J150" t="str">
            <v xml:space="preserve">           </v>
          </cell>
          <cell r="K150" t="str">
            <v xml:space="preserve">           </v>
          </cell>
          <cell r="L150" t="str">
            <v xml:space="preserve">           </v>
          </cell>
          <cell r="M150" t="str">
            <v xml:space="preserve">           </v>
          </cell>
          <cell r="N150" t="str">
            <v xml:space="preserve">           </v>
          </cell>
          <cell r="O150" t="str">
            <v xml:space="preserve">           </v>
          </cell>
          <cell r="P150" t="str">
            <v xml:space="preserve">           </v>
          </cell>
        </row>
        <row r="151">
          <cell r="A151" t="str">
            <v xml:space="preserve">TRENT LTD                           </v>
          </cell>
          <cell r="B151" t="str">
            <v xml:space="preserve">TRENT     </v>
          </cell>
          <cell r="C151">
            <v>400</v>
          </cell>
          <cell r="D151">
            <v>400</v>
          </cell>
          <cell r="E151">
            <v>400</v>
          </cell>
          <cell r="F151" t="str">
            <v xml:space="preserve">           </v>
          </cell>
          <cell r="G151" t="str">
            <v xml:space="preserve">           </v>
          </cell>
          <cell r="H151" t="str">
            <v xml:space="preserve">           </v>
          </cell>
          <cell r="I151" t="str">
            <v xml:space="preserve">           </v>
          </cell>
          <cell r="J151" t="str">
            <v xml:space="preserve">           </v>
          </cell>
          <cell r="K151" t="str">
            <v xml:space="preserve">           </v>
          </cell>
          <cell r="L151" t="str">
            <v xml:space="preserve">           </v>
          </cell>
          <cell r="M151" t="str">
            <v xml:space="preserve">           </v>
          </cell>
          <cell r="N151" t="str">
            <v xml:space="preserve">           </v>
          </cell>
          <cell r="O151" t="str">
            <v xml:space="preserve">           </v>
          </cell>
          <cell r="P151" t="str">
            <v xml:space="preserve">           </v>
          </cell>
        </row>
        <row r="152">
          <cell r="A152" t="str">
            <v xml:space="preserve">UNITED BREWERIES LTD                </v>
          </cell>
          <cell r="B152" t="str">
            <v xml:space="preserve">UBL       </v>
          </cell>
          <cell r="C152">
            <v>400</v>
          </cell>
          <cell r="D152">
            <v>400</v>
          </cell>
          <cell r="E152">
            <v>400</v>
          </cell>
          <cell r="F152" t="str">
            <v xml:space="preserve">           </v>
          </cell>
          <cell r="G152" t="str">
            <v xml:space="preserve">           </v>
          </cell>
          <cell r="H152" t="str">
            <v xml:space="preserve">           </v>
          </cell>
          <cell r="I152" t="str">
            <v xml:space="preserve">           </v>
          </cell>
          <cell r="J152" t="str">
            <v xml:space="preserve">           </v>
          </cell>
          <cell r="K152" t="str">
            <v xml:space="preserve">           </v>
          </cell>
          <cell r="L152" t="str">
            <v xml:space="preserve">           </v>
          </cell>
          <cell r="M152" t="str">
            <v xml:space="preserve">           </v>
          </cell>
          <cell r="N152" t="str">
            <v xml:space="preserve">           </v>
          </cell>
          <cell r="O152" t="str">
            <v xml:space="preserve">           </v>
          </cell>
          <cell r="P152" t="str">
            <v xml:space="preserve">           </v>
          </cell>
        </row>
        <row r="153">
          <cell r="A153" t="str">
            <v xml:space="preserve">VEDANTA LIMITED                     </v>
          </cell>
          <cell r="B153" t="str">
            <v xml:space="preserve">VEDL      </v>
          </cell>
          <cell r="C153">
            <v>2000</v>
          </cell>
          <cell r="D153">
            <v>2000</v>
          </cell>
          <cell r="E153">
            <v>2000</v>
          </cell>
          <cell r="F153" t="str">
            <v xml:space="preserve">           </v>
          </cell>
          <cell r="G153" t="str">
            <v xml:space="preserve">           </v>
          </cell>
          <cell r="H153" t="str">
            <v xml:space="preserve">           </v>
          </cell>
          <cell r="I153" t="str">
            <v xml:space="preserve">           </v>
          </cell>
          <cell r="J153" t="str">
            <v xml:space="preserve">           </v>
          </cell>
          <cell r="K153" t="str">
            <v xml:space="preserve">           </v>
          </cell>
          <cell r="L153" t="str">
            <v xml:space="preserve">           </v>
          </cell>
          <cell r="M153" t="str">
            <v xml:space="preserve">           </v>
          </cell>
          <cell r="N153" t="str">
            <v xml:space="preserve">           </v>
          </cell>
          <cell r="O153" t="str">
            <v xml:space="preserve">           </v>
          </cell>
          <cell r="P153" t="str">
            <v xml:space="preserve">           </v>
          </cell>
        </row>
        <row r="154">
          <cell r="A154" t="str">
            <v xml:space="preserve">ZEE ENTERTAINMENT ENT LTD           </v>
          </cell>
          <cell r="B154" t="str">
            <v xml:space="preserve">ZEEL      </v>
          </cell>
          <cell r="C154">
            <v>3000</v>
          </cell>
          <cell r="D154">
            <v>3000</v>
          </cell>
          <cell r="E154">
            <v>3000</v>
          </cell>
          <cell r="F154" t="str">
            <v xml:space="preserve">           </v>
          </cell>
          <cell r="G154" t="str">
            <v xml:space="preserve">           </v>
          </cell>
          <cell r="H154" t="str">
            <v xml:space="preserve">           </v>
          </cell>
          <cell r="I154" t="str">
            <v xml:space="preserve">           </v>
          </cell>
          <cell r="J154" t="str">
            <v xml:space="preserve">           </v>
          </cell>
          <cell r="K154" t="str">
            <v xml:space="preserve">           </v>
          </cell>
          <cell r="L154" t="str">
            <v xml:space="preserve">           </v>
          </cell>
          <cell r="M154" t="str">
            <v xml:space="preserve">           </v>
          </cell>
          <cell r="N154" t="str">
            <v xml:space="preserve">           </v>
          </cell>
          <cell r="O154" t="str">
            <v xml:space="preserve">           </v>
          </cell>
          <cell r="P154" t="str">
            <v xml:space="preserve">           </v>
          </cell>
        </row>
        <row r="155">
          <cell r="A155" t="str">
            <v xml:space="preserve">ZYDUS LIFESCIENCES LTD              </v>
          </cell>
          <cell r="B155" t="str">
            <v xml:space="preserve">ZYDUSLIFE </v>
          </cell>
          <cell r="C155">
            <v>1800</v>
          </cell>
          <cell r="D155">
            <v>1800</v>
          </cell>
          <cell r="E155">
            <v>1800</v>
          </cell>
          <cell r="F155" t="str">
            <v xml:space="preserve">           </v>
          </cell>
          <cell r="G155" t="str">
            <v xml:space="preserve">           </v>
          </cell>
          <cell r="H155" t="str">
            <v xml:space="preserve">           </v>
          </cell>
          <cell r="I155" t="str">
            <v xml:space="preserve">           </v>
          </cell>
          <cell r="J155" t="str">
            <v xml:space="preserve">           </v>
          </cell>
          <cell r="K155" t="str">
            <v xml:space="preserve">           </v>
          </cell>
          <cell r="L155" t="str">
            <v xml:space="preserve">           </v>
          </cell>
          <cell r="M155" t="str">
            <v xml:space="preserve">           </v>
          </cell>
          <cell r="N155" t="str">
            <v xml:space="preserve">           </v>
          </cell>
          <cell r="O155" t="str">
            <v xml:space="preserve">           </v>
          </cell>
          <cell r="P155" t="str">
            <v xml:space="preserve">           </v>
          </cell>
        </row>
        <row r="156">
          <cell r="A156" t="str">
            <v xml:space="preserve">ALKEM LABORATORIES LTD.             </v>
          </cell>
          <cell r="B156" t="str">
            <v xml:space="preserve">ALKEM     </v>
          </cell>
          <cell r="C156">
            <v>200</v>
          </cell>
          <cell r="D156">
            <v>200</v>
          </cell>
          <cell r="E156">
            <v>200</v>
          </cell>
          <cell r="F156" t="str">
            <v xml:space="preserve">           </v>
          </cell>
          <cell r="G156" t="str">
            <v xml:space="preserve">           </v>
          </cell>
          <cell r="H156" t="str">
            <v xml:space="preserve">           </v>
          </cell>
          <cell r="I156" t="str">
            <v xml:space="preserve">           </v>
          </cell>
          <cell r="J156" t="str">
            <v xml:space="preserve">           </v>
          </cell>
          <cell r="K156" t="str">
            <v xml:space="preserve">           </v>
          </cell>
          <cell r="L156" t="str">
            <v xml:space="preserve">           </v>
          </cell>
          <cell r="M156" t="str">
            <v xml:space="preserve">           </v>
          </cell>
          <cell r="N156" t="str">
            <v xml:space="preserve">           </v>
          </cell>
          <cell r="O156" t="str">
            <v xml:space="preserve">           </v>
          </cell>
          <cell r="P156" t="str">
            <v xml:space="preserve">           </v>
          </cell>
        </row>
        <row r="157">
          <cell r="A157" t="str">
            <v xml:space="preserve">ASTRAL LIMITED                      </v>
          </cell>
          <cell r="B157" t="str">
            <v xml:space="preserve">ASTRAL    </v>
          </cell>
          <cell r="C157">
            <v>367</v>
          </cell>
          <cell r="D157">
            <v>367</v>
          </cell>
          <cell r="E157">
            <v>367</v>
          </cell>
          <cell r="F157" t="str">
            <v xml:space="preserve">           </v>
          </cell>
          <cell r="G157" t="str">
            <v xml:space="preserve">           </v>
          </cell>
          <cell r="H157" t="str">
            <v xml:space="preserve">           </v>
          </cell>
          <cell r="I157" t="str">
            <v xml:space="preserve">           </v>
          </cell>
          <cell r="J157" t="str">
            <v xml:space="preserve">           </v>
          </cell>
          <cell r="K157" t="str">
            <v xml:space="preserve">           </v>
          </cell>
          <cell r="L157" t="str">
            <v xml:space="preserve">           </v>
          </cell>
          <cell r="M157" t="str">
            <v xml:space="preserve">           </v>
          </cell>
          <cell r="N157" t="str">
            <v xml:space="preserve">           </v>
          </cell>
          <cell r="O157" t="str">
            <v xml:space="preserve">           </v>
          </cell>
          <cell r="P157" t="str">
            <v xml:space="preserve">           </v>
          </cell>
        </row>
        <row r="158">
          <cell r="A158" t="str">
            <v xml:space="preserve">AUROBINDO PHARMA LTD                </v>
          </cell>
          <cell r="B158" t="str">
            <v>AUROPHARMA</v>
          </cell>
          <cell r="C158">
            <v>1100</v>
          </cell>
          <cell r="D158">
            <v>1100</v>
          </cell>
          <cell r="E158">
            <v>1100</v>
          </cell>
          <cell r="F158" t="str">
            <v xml:space="preserve">           </v>
          </cell>
          <cell r="G158" t="str">
            <v xml:space="preserve">           </v>
          </cell>
          <cell r="H158" t="str">
            <v xml:space="preserve">           </v>
          </cell>
          <cell r="I158" t="str">
            <v xml:space="preserve">           </v>
          </cell>
          <cell r="J158" t="str">
            <v xml:space="preserve">           </v>
          </cell>
          <cell r="K158" t="str">
            <v xml:space="preserve">           </v>
          </cell>
          <cell r="L158" t="str">
            <v xml:space="preserve">           </v>
          </cell>
          <cell r="M158" t="str">
            <v xml:space="preserve">           </v>
          </cell>
          <cell r="N158" t="str">
            <v xml:space="preserve">           </v>
          </cell>
          <cell r="O158" t="str">
            <v xml:space="preserve">           </v>
          </cell>
          <cell r="P158" t="str">
            <v xml:space="preserve">           </v>
          </cell>
        </row>
        <row r="159">
          <cell r="A159" t="str">
            <v xml:space="preserve">TORRENT PHARMACEUTICALS L           </v>
          </cell>
          <cell r="B159" t="str">
            <v>TORNTPHARM</v>
          </cell>
          <cell r="C159">
            <v>500</v>
          </cell>
          <cell r="D159">
            <v>500</v>
          </cell>
          <cell r="E159">
            <v>500</v>
          </cell>
          <cell r="F159" t="str">
            <v xml:space="preserve">           </v>
          </cell>
          <cell r="G159" t="str">
            <v xml:space="preserve">           </v>
          </cell>
          <cell r="H159" t="str">
            <v xml:space="preserve">           </v>
          </cell>
          <cell r="I159" t="str">
            <v xml:space="preserve">           </v>
          </cell>
          <cell r="J159" t="str">
            <v xml:space="preserve">           </v>
          </cell>
          <cell r="K159" t="str">
            <v xml:space="preserve">           </v>
          </cell>
          <cell r="L159" t="str">
            <v xml:space="preserve">           </v>
          </cell>
          <cell r="M159" t="str">
            <v xml:space="preserve">           </v>
          </cell>
          <cell r="N159" t="str">
            <v xml:space="preserve">           </v>
          </cell>
          <cell r="O159" t="str">
            <v xml:space="preserve">           </v>
          </cell>
          <cell r="P159" t="str">
            <v xml:space="preserve">           </v>
          </cell>
        </row>
        <row r="160">
          <cell r="A160" t="str">
            <v xml:space="preserve">BANDHAN BANK LIMITED                </v>
          </cell>
          <cell r="B160" t="str">
            <v>BANDHANBNK</v>
          </cell>
          <cell r="C160">
            <v>2500</v>
          </cell>
          <cell r="D160">
            <v>2500</v>
          </cell>
          <cell r="E160">
            <v>2500</v>
          </cell>
          <cell r="F160" t="str">
            <v xml:space="preserve">           </v>
          </cell>
          <cell r="G160" t="str">
            <v xml:space="preserve">           </v>
          </cell>
          <cell r="H160" t="str">
            <v xml:space="preserve">           </v>
          </cell>
          <cell r="I160" t="str">
            <v xml:space="preserve">           </v>
          </cell>
          <cell r="J160" t="str">
            <v xml:space="preserve">           </v>
          </cell>
          <cell r="K160" t="str">
            <v xml:space="preserve">           </v>
          </cell>
          <cell r="L160" t="str">
            <v xml:space="preserve">           </v>
          </cell>
          <cell r="M160" t="str">
            <v xml:space="preserve">           </v>
          </cell>
          <cell r="N160" t="str">
            <v xml:space="preserve">           </v>
          </cell>
          <cell r="O160" t="str">
            <v xml:space="preserve">           </v>
          </cell>
          <cell r="P160" t="str">
            <v xml:space="preserve">           </v>
          </cell>
        </row>
        <row r="161">
          <cell r="A161" t="str">
            <v xml:space="preserve">TVS MOTOR COMPANY  LTD              </v>
          </cell>
          <cell r="B161" t="str">
            <v xml:space="preserve">TVSMOTOR  </v>
          </cell>
          <cell r="C161">
            <v>700</v>
          </cell>
          <cell r="D161">
            <v>700</v>
          </cell>
          <cell r="E161">
            <v>700</v>
          </cell>
          <cell r="F161" t="str">
            <v xml:space="preserve">           </v>
          </cell>
          <cell r="G161" t="str">
            <v xml:space="preserve">           </v>
          </cell>
          <cell r="H161" t="str">
            <v xml:space="preserve">           </v>
          </cell>
          <cell r="I161" t="str">
            <v xml:space="preserve">           </v>
          </cell>
          <cell r="J161" t="str">
            <v xml:space="preserve">           </v>
          </cell>
          <cell r="K161" t="str">
            <v xml:space="preserve">           </v>
          </cell>
          <cell r="L161" t="str">
            <v xml:space="preserve">           </v>
          </cell>
          <cell r="M161" t="str">
            <v xml:space="preserve">           </v>
          </cell>
          <cell r="N161" t="str">
            <v xml:space="preserve">           </v>
          </cell>
          <cell r="O161" t="str">
            <v xml:space="preserve">           </v>
          </cell>
          <cell r="P161" t="str">
            <v xml:space="preserve">           </v>
          </cell>
        </row>
        <row r="162">
          <cell r="A162" t="str">
            <v xml:space="preserve">BANK OF BARODA                      </v>
          </cell>
          <cell r="B162" t="str">
            <v>BANKBARODA</v>
          </cell>
          <cell r="C162">
            <v>5850</v>
          </cell>
          <cell r="D162">
            <v>5850</v>
          </cell>
          <cell r="E162">
            <v>5850</v>
          </cell>
          <cell r="F162" t="str">
            <v xml:space="preserve">           </v>
          </cell>
          <cell r="G162" t="str">
            <v xml:space="preserve">           </v>
          </cell>
          <cell r="H162" t="str">
            <v xml:space="preserve">           </v>
          </cell>
          <cell r="I162" t="str">
            <v xml:space="preserve">           </v>
          </cell>
          <cell r="J162" t="str">
            <v xml:space="preserve">           </v>
          </cell>
          <cell r="K162" t="str">
            <v xml:space="preserve">           </v>
          </cell>
          <cell r="L162" t="str">
            <v xml:space="preserve">           </v>
          </cell>
          <cell r="M162" t="str">
            <v xml:space="preserve">           </v>
          </cell>
          <cell r="N162" t="str">
            <v xml:space="preserve">           </v>
          </cell>
          <cell r="O162" t="str">
            <v xml:space="preserve">           </v>
          </cell>
          <cell r="P162" t="str">
            <v xml:space="preserve">           </v>
          </cell>
        </row>
        <row r="163">
          <cell r="A163" t="str">
            <v xml:space="preserve">BHARTI AIRTEL LIMITED               </v>
          </cell>
          <cell r="B163" t="str">
            <v>BHARTIARTL</v>
          </cell>
          <cell r="C163">
            <v>950</v>
          </cell>
          <cell r="D163">
            <v>950</v>
          </cell>
          <cell r="E163">
            <v>950</v>
          </cell>
          <cell r="F163" t="str">
            <v xml:space="preserve">           </v>
          </cell>
          <cell r="G163" t="str">
            <v xml:space="preserve">           </v>
          </cell>
          <cell r="H163" t="str">
            <v xml:space="preserve">           </v>
          </cell>
          <cell r="I163" t="str">
            <v xml:space="preserve">           </v>
          </cell>
          <cell r="J163" t="str">
            <v xml:space="preserve">           </v>
          </cell>
          <cell r="K163" t="str">
            <v xml:space="preserve">           </v>
          </cell>
          <cell r="L163" t="str">
            <v xml:space="preserve">           </v>
          </cell>
          <cell r="M163" t="str">
            <v xml:space="preserve">           </v>
          </cell>
          <cell r="N163" t="str">
            <v xml:space="preserve">           </v>
          </cell>
          <cell r="O163" t="str">
            <v xml:space="preserve">           </v>
          </cell>
          <cell r="P163" t="str">
            <v xml:space="preserve">           </v>
          </cell>
        </row>
        <row r="164">
          <cell r="A164" t="str">
            <v xml:space="preserve">CHOLAMANDALAM IN &amp; FIN CO           </v>
          </cell>
          <cell r="B164" t="str">
            <v xml:space="preserve">CHOLAFIN  </v>
          </cell>
          <cell r="C164">
            <v>1250</v>
          </cell>
          <cell r="D164">
            <v>1250</v>
          </cell>
          <cell r="E164">
            <v>1250</v>
          </cell>
          <cell r="F164" t="str">
            <v xml:space="preserve">           </v>
          </cell>
          <cell r="G164" t="str">
            <v xml:space="preserve">           </v>
          </cell>
          <cell r="H164" t="str">
            <v xml:space="preserve">           </v>
          </cell>
          <cell r="I164" t="str">
            <v xml:space="preserve">           </v>
          </cell>
          <cell r="J164" t="str">
            <v xml:space="preserve">           </v>
          </cell>
          <cell r="K164" t="str">
            <v xml:space="preserve">           </v>
          </cell>
          <cell r="L164" t="str">
            <v xml:space="preserve">           </v>
          </cell>
          <cell r="M164" t="str">
            <v xml:space="preserve">           </v>
          </cell>
          <cell r="N164" t="str">
            <v xml:space="preserve">           </v>
          </cell>
          <cell r="O164" t="str">
            <v xml:space="preserve">           </v>
          </cell>
          <cell r="P164" t="str">
            <v xml:space="preserve">           </v>
          </cell>
        </row>
        <row r="165">
          <cell r="A165" t="str">
            <v xml:space="preserve">CITY UNION BANK LTD                 </v>
          </cell>
          <cell r="B165" t="str">
            <v xml:space="preserve">CUB       </v>
          </cell>
          <cell r="C165">
            <v>5000</v>
          </cell>
          <cell r="D165">
            <v>5000</v>
          </cell>
          <cell r="E165">
            <v>5000</v>
          </cell>
          <cell r="F165" t="str">
            <v xml:space="preserve">           </v>
          </cell>
          <cell r="G165" t="str">
            <v xml:space="preserve">           </v>
          </cell>
          <cell r="H165" t="str">
            <v xml:space="preserve">           </v>
          </cell>
          <cell r="I165" t="str">
            <v xml:space="preserve">           </v>
          </cell>
          <cell r="J165" t="str">
            <v xml:space="preserve">           </v>
          </cell>
          <cell r="K165" t="str">
            <v xml:space="preserve">           </v>
          </cell>
          <cell r="L165" t="str">
            <v xml:space="preserve">           </v>
          </cell>
          <cell r="M165" t="str">
            <v xml:space="preserve">           </v>
          </cell>
          <cell r="N165" t="str">
            <v xml:space="preserve">           </v>
          </cell>
          <cell r="O165" t="str">
            <v xml:space="preserve">           </v>
          </cell>
          <cell r="P165" t="str">
            <v xml:space="preserve">           </v>
          </cell>
        </row>
        <row r="166">
          <cell r="A166" t="str">
            <v xml:space="preserve">DELTA CORP LIMITED                  </v>
          </cell>
          <cell r="B166" t="str">
            <v xml:space="preserve">DELTACORP </v>
          </cell>
          <cell r="C166">
            <v>2800</v>
          </cell>
          <cell r="D166">
            <v>2800</v>
          </cell>
          <cell r="E166">
            <v>2800</v>
          </cell>
          <cell r="F166" t="str">
            <v xml:space="preserve">           </v>
          </cell>
          <cell r="G166" t="str">
            <v xml:space="preserve">           </v>
          </cell>
          <cell r="H166" t="str">
            <v xml:space="preserve">           </v>
          </cell>
          <cell r="I166" t="str">
            <v xml:space="preserve">           </v>
          </cell>
          <cell r="J166" t="str">
            <v xml:space="preserve">           </v>
          </cell>
          <cell r="K166" t="str">
            <v xml:space="preserve">           </v>
          </cell>
          <cell r="L166" t="str">
            <v xml:space="preserve">           </v>
          </cell>
          <cell r="M166" t="str">
            <v xml:space="preserve">           </v>
          </cell>
          <cell r="N166" t="str">
            <v xml:space="preserve">           </v>
          </cell>
          <cell r="O166" t="str">
            <v xml:space="preserve">           </v>
          </cell>
          <cell r="P166" t="str">
            <v xml:space="preserve">           </v>
          </cell>
        </row>
        <row r="167">
          <cell r="A167" t="str">
            <v xml:space="preserve">DIVI S LABORATORIES LTD             </v>
          </cell>
          <cell r="B167" t="str">
            <v xml:space="preserve">DIVISLAB  </v>
          </cell>
          <cell r="C167">
            <v>200</v>
          </cell>
          <cell r="D167">
            <v>200</v>
          </cell>
          <cell r="E167">
            <v>200</v>
          </cell>
          <cell r="F167" t="str">
            <v xml:space="preserve">           </v>
          </cell>
          <cell r="G167" t="str">
            <v xml:space="preserve">           </v>
          </cell>
          <cell r="H167" t="str">
            <v xml:space="preserve">           </v>
          </cell>
          <cell r="I167" t="str">
            <v xml:space="preserve">           </v>
          </cell>
          <cell r="J167" t="str">
            <v xml:space="preserve">           </v>
          </cell>
          <cell r="K167" t="str">
            <v xml:space="preserve">           </v>
          </cell>
          <cell r="L167" t="str">
            <v xml:space="preserve">           </v>
          </cell>
          <cell r="M167" t="str">
            <v xml:space="preserve">           </v>
          </cell>
          <cell r="N167" t="str">
            <v xml:space="preserve">           </v>
          </cell>
          <cell r="O167" t="str">
            <v xml:space="preserve">           </v>
          </cell>
          <cell r="P167" t="str">
            <v xml:space="preserve">           </v>
          </cell>
        </row>
        <row r="168">
          <cell r="A168" t="str">
            <v xml:space="preserve">GRASIM INDUSTRIES LTD               </v>
          </cell>
          <cell r="B168" t="str">
            <v xml:space="preserve">GRASIM    </v>
          </cell>
          <cell r="C168">
            <v>475</v>
          </cell>
          <cell r="D168">
            <v>475</v>
          </cell>
          <cell r="E168">
            <v>475</v>
          </cell>
          <cell r="F168" t="str">
            <v xml:space="preserve">           </v>
          </cell>
          <cell r="G168" t="str">
            <v xml:space="preserve">           </v>
          </cell>
          <cell r="H168" t="str">
            <v xml:space="preserve">           </v>
          </cell>
          <cell r="I168" t="str">
            <v xml:space="preserve">           </v>
          </cell>
          <cell r="J168" t="str">
            <v xml:space="preserve">           </v>
          </cell>
          <cell r="K168" t="str">
            <v xml:space="preserve">           </v>
          </cell>
          <cell r="L168" t="str">
            <v xml:space="preserve">           </v>
          </cell>
          <cell r="M168" t="str">
            <v xml:space="preserve">           </v>
          </cell>
          <cell r="N168" t="str">
            <v xml:space="preserve">           </v>
          </cell>
          <cell r="O168" t="str">
            <v xml:space="preserve">           </v>
          </cell>
          <cell r="P168" t="str">
            <v xml:space="preserve">           </v>
          </cell>
        </row>
        <row r="169">
          <cell r="A169" t="str">
            <v xml:space="preserve">HDFC LIFE INS CO LTD                </v>
          </cell>
          <cell r="B169" t="str">
            <v xml:space="preserve">HDFCLIFE  </v>
          </cell>
          <cell r="C169">
            <v>1100</v>
          </cell>
          <cell r="D169">
            <v>1100</v>
          </cell>
          <cell r="E169">
            <v>1100</v>
          </cell>
          <cell r="F169" t="str">
            <v xml:space="preserve">           </v>
          </cell>
          <cell r="G169" t="str">
            <v xml:space="preserve">           </v>
          </cell>
          <cell r="H169" t="str">
            <v xml:space="preserve">           </v>
          </cell>
          <cell r="I169" t="str">
            <v xml:space="preserve">           </v>
          </cell>
          <cell r="J169" t="str">
            <v xml:space="preserve">           </v>
          </cell>
          <cell r="K169" t="str">
            <v xml:space="preserve">           </v>
          </cell>
          <cell r="L169" t="str">
            <v xml:space="preserve">           </v>
          </cell>
          <cell r="M169" t="str">
            <v xml:space="preserve">           </v>
          </cell>
          <cell r="N169" t="str">
            <v xml:space="preserve">           </v>
          </cell>
          <cell r="O169" t="str">
            <v xml:space="preserve">           </v>
          </cell>
          <cell r="P169" t="str">
            <v xml:space="preserve">           </v>
          </cell>
        </row>
        <row r="170">
          <cell r="A170" t="str">
            <v xml:space="preserve">INDRAPRASTHA GAS LTD                </v>
          </cell>
          <cell r="B170" t="str">
            <v xml:space="preserve">IGL       </v>
          </cell>
          <cell r="C170">
            <v>1375</v>
          </cell>
          <cell r="D170">
            <v>1375</v>
          </cell>
          <cell r="E170">
            <v>1375</v>
          </cell>
          <cell r="F170" t="str">
            <v xml:space="preserve">           </v>
          </cell>
          <cell r="G170" t="str">
            <v xml:space="preserve">           </v>
          </cell>
          <cell r="H170" t="str">
            <v xml:space="preserve">           </v>
          </cell>
          <cell r="I170" t="str">
            <v xml:space="preserve">           </v>
          </cell>
          <cell r="J170" t="str">
            <v xml:space="preserve">           </v>
          </cell>
          <cell r="K170" t="str">
            <v xml:space="preserve">           </v>
          </cell>
          <cell r="L170" t="str">
            <v xml:space="preserve">           </v>
          </cell>
          <cell r="M170" t="str">
            <v xml:space="preserve">           </v>
          </cell>
          <cell r="N170" t="str">
            <v xml:space="preserve">           </v>
          </cell>
          <cell r="O170" t="str">
            <v xml:space="preserve">           </v>
          </cell>
          <cell r="P170" t="str">
            <v xml:space="preserve">           </v>
          </cell>
        </row>
        <row r="171">
          <cell r="A171" t="str">
            <v xml:space="preserve">KOTAK MAHINDRA BANK LTD             </v>
          </cell>
          <cell r="B171" t="str">
            <v xml:space="preserve">KOTAKBANK </v>
          </cell>
          <cell r="C171">
            <v>400</v>
          </cell>
          <cell r="D171">
            <v>400</v>
          </cell>
          <cell r="E171">
            <v>400</v>
          </cell>
          <cell r="F171" t="str">
            <v xml:space="preserve">           </v>
          </cell>
          <cell r="G171" t="str">
            <v xml:space="preserve">           </v>
          </cell>
          <cell r="H171" t="str">
            <v xml:space="preserve">           </v>
          </cell>
          <cell r="I171" t="str">
            <v xml:space="preserve">           </v>
          </cell>
          <cell r="J171" t="str">
            <v xml:space="preserve">           </v>
          </cell>
          <cell r="K171" t="str">
            <v xml:space="preserve">           </v>
          </cell>
          <cell r="L171" t="str">
            <v xml:space="preserve">           </v>
          </cell>
          <cell r="M171" t="str">
            <v xml:space="preserve">           </v>
          </cell>
          <cell r="N171" t="str">
            <v xml:space="preserve">           </v>
          </cell>
          <cell r="O171" t="str">
            <v xml:space="preserve">           </v>
          </cell>
          <cell r="P171" t="str">
            <v xml:space="preserve">           </v>
          </cell>
        </row>
        <row r="172">
          <cell r="A172" t="str">
            <v xml:space="preserve">METROPOLIS HEALTHCARE LTD           </v>
          </cell>
          <cell r="B172" t="str">
            <v>METROPOLIS</v>
          </cell>
          <cell r="C172">
            <v>400</v>
          </cell>
          <cell r="D172">
            <v>400</v>
          </cell>
          <cell r="E172">
            <v>400</v>
          </cell>
          <cell r="F172" t="str">
            <v xml:space="preserve">           </v>
          </cell>
          <cell r="G172" t="str">
            <v xml:space="preserve">           </v>
          </cell>
          <cell r="H172" t="str">
            <v xml:space="preserve">           </v>
          </cell>
          <cell r="I172" t="str">
            <v xml:space="preserve">           </v>
          </cell>
          <cell r="J172" t="str">
            <v xml:space="preserve">           </v>
          </cell>
          <cell r="K172" t="str">
            <v xml:space="preserve">           </v>
          </cell>
          <cell r="L172" t="str">
            <v xml:space="preserve">           </v>
          </cell>
          <cell r="M172" t="str">
            <v xml:space="preserve">           </v>
          </cell>
          <cell r="N172" t="str">
            <v xml:space="preserve">           </v>
          </cell>
          <cell r="O172" t="str">
            <v xml:space="preserve">           </v>
          </cell>
          <cell r="P172" t="str">
            <v xml:space="preserve">           </v>
          </cell>
        </row>
        <row r="173">
          <cell r="A173" t="str">
            <v xml:space="preserve">MRF LTD                             </v>
          </cell>
          <cell r="B173" t="str">
            <v xml:space="preserve">MRF       </v>
          </cell>
          <cell r="C173">
            <v>10</v>
          </cell>
          <cell r="D173">
            <v>10</v>
          </cell>
          <cell r="E173">
            <v>10</v>
          </cell>
          <cell r="F173" t="str">
            <v xml:space="preserve">           </v>
          </cell>
          <cell r="G173" t="str">
            <v xml:space="preserve">           </v>
          </cell>
          <cell r="H173" t="str">
            <v xml:space="preserve">           </v>
          </cell>
          <cell r="I173" t="str">
            <v xml:space="preserve">           </v>
          </cell>
          <cell r="J173" t="str">
            <v xml:space="preserve">           </v>
          </cell>
          <cell r="K173" t="str">
            <v xml:space="preserve">           </v>
          </cell>
          <cell r="L173" t="str">
            <v xml:space="preserve">           </v>
          </cell>
          <cell r="M173" t="str">
            <v xml:space="preserve">           </v>
          </cell>
          <cell r="N173" t="str">
            <v xml:space="preserve">           </v>
          </cell>
          <cell r="O173" t="str">
            <v xml:space="preserve">           </v>
          </cell>
          <cell r="P173" t="str">
            <v xml:space="preserve">           </v>
          </cell>
        </row>
        <row r="174">
          <cell r="A174" t="str">
            <v xml:space="preserve">MUTHOOT FINANCE LIMITED             </v>
          </cell>
          <cell r="B174" t="str">
            <v>MUTHOOTFIN</v>
          </cell>
          <cell r="C174">
            <v>550</v>
          </cell>
          <cell r="D174">
            <v>550</v>
          </cell>
          <cell r="E174">
            <v>550</v>
          </cell>
          <cell r="F174" t="str">
            <v xml:space="preserve">           </v>
          </cell>
          <cell r="G174" t="str">
            <v xml:space="preserve">           </v>
          </cell>
          <cell r="H174" t="str">
            <v xml:space="preserve">           </v>
          </cell>
          <cell r="I174" t="str">
            <v xml:space="preserve">           </v>
          </cell>
          <cell r="J174" t="str">
            <v xml:space="preserve">           </v>
          </cell>
          <cell r="K174" t="str">
            <v xml:space="preserve">           </v>
          </cell>
          <cell r="L174" t="str">
            <v xml:space="preserve">           </v>
          </cell>
          <cell r="M174" t="str">
            <v xml:space="preserve">           </v>
          </cell>
          <cell r="N174" t="str">
            <v xml:space="preserve">           </v>
          </cell>
          <cell r="O174" t="str">
            <v xml:space="preserve">           </v>
          </cell>
          <cell r="P174" t="str">
            <v xml:space="preserve">           </v>
          </cell>
        </row>
        <row r="175">
          <cell r="A175" t="str">
            <v xml:space="preserve">EICHER MOTORS LTD                   </v>
          </cell>
          <cell r="B175" t="str">
            <v xml:space="preserve">EICHERMOT </v>
          </cell>
          <cell r="C175">
            <v>175</v>
          </cell>
          <cell r="D175">
            <v>175</v>
          </cell>
          <cell r="E175">
            <v>175</v>
          </cell>
          <cell r="F175" t="str">
            <v xml:space="preserve">           </v>
          </cell>
          <cell r="G175" t="str">
            <v xml:space="preserve">           </v>
          </cell>
          <cell r="H175" t="str">
            <v xml:space="preserve">           </v>
          </cell>
          <cell r="I175" t="str">
            <v xml:space="preserve">           </v>
          </cell>
          <cell r="J175" t="str">
            <v xml:space="preserve">           </v>
          </cell>
          <cell r="K175" t="str">
            <v xml:space="preserve">           </v>
          </cell>
          <cell r="L175" t="str">
            <v xml:space="preserve">           </v>
          </cell>
          <cell r="M175" t="str">
            <v xml:space="preserve">           </v>
          </cell>
          <cell r="N175" t="str">
            <v xml:space="preserve">           </v>
          </cell>
          <cell r="O175" t="str">
            <v xml:space="preserve">           </v>
          </cell>
          <cell r="P175" t="str">
            <v xml:space="preserve">           </v>
          </cell>
        </row>
        <row r="176">
          <cell r="A176" t="str">
            <v xml:space="preserve">GRANULES INDIA LIMITED              </v>
          </cell>
          <cell r="B176" t="str">
            <v xml:space="preserve">GRANULES  </v>
          </cell>
          <cell r="C176">
            <v>2000</v>
          </cell>
          <cell r="D176">
            <v>2000</v>
          </cell>
          <cell r="E176">
            <v>2000</v>
          </cell>
          <cell r="F176" t="str">
            <v xml:space="preserve">           </v>
          </cell>
          <cell r="G176" t="str">
            <v xml:space="preserve">           </v>
          </cell>
          <cell r="H176" t="str">
            <v xml:space="preserve">           </v>
          </cell>
          <cell r="I176" t="str">
            <v xml:space="preserve">           </v>
          </cell>
          <cell r="J176" t="str">
            <v xml:space="preserve">           </v>
          </cell>
          <cell r="K176" t="str">
            <v xml:space="preserve">           </v>
          </cell>
          <cell r="L176" t="str">
            <v xml:space="preserve">           </v>
          </cell>
          <cell r="M176" t="str">
            <v xml:space="preserve">           </v>
          </cell>
          <cell r="N176" t="str">
            <v xml:space="preserve">           </v>
          </cell>
          <cell r="O176" t="str">
            <v xml:space="preserve">           </v>
          </cell>
          <cell r="P176" t="str">
            <v xml:space="preserve">           </v>
          </cell>
        </row>
        <row r="177">
          <cell r="A177" t="str">
            <v xml:space="preserve">THE RAMCO CEMENTS LIMITED           </v>
          </cell>
          <cell r="B177" t="str">
            <v xml:space="preserve">RAMCOCEM  </v>
          </cell>
          <cell r="C177">
            <v>850</v>
          </cell>
          <cell r="D177">
            <v>850</v>
          </cell>
          <cell r="E177">
            <v>850</v>
          </cell>
          <cell r="F177" t="str">
            <v xml:space="preserve">           </v>
          </cell>
          <cell r="G177" t="str">
            <v xml:space="preserve">           </v>
          </cell>
          <cell r="H177" t="str">
            <v xml:space="preserve">           </v>
          </cell>
          <cell r="I177" t="str">
            <v xml:space="preserve">           </v>
          </cell>
          <cell r="J177" t="str">
            <v xml:space="preserve">           </v>
          </cell>
          <cell r="K177" t="str">
            <v xml:space="preserve">           </v>
          </cell>
          <cell r="L177" t="str">
            <v xml:space="preserve">           </v>
          </cell>
          <cell r="M177" t="str">
            <v xml:space="preserve">           </v>
          </cell>
          <cell r="N177" t="str">
            <v xml:space="preserve">           </v>
          </cell>
          <cell r="O177" t="str">
            <v xml:space="preserve">           </v>
          </cell>
          <cell r="P177" t="str">
            <v xml:space="preserve">           </v>
          </cell>
        </row>
        <row r="178">
          <cell r="A178" t="str">
            <v xml:space="preserve">RBL BANK LIMITED                    </v>
          </cell>
          <cell r="B178" t="str">
            <v xml:space="preserve">RBLBANK   </v>
          </cell>
          <cell r="C178">
            <v>5000</v>
          </cell>
          <cell r="D178">
            <v>5000</v>
          </cell>
          <cell r="E178">
            <v>5000</v>
          </cell>
          <cell r="F178" t="str">
            <v xml:space="preserve">           </v>
          </cell>
          <cell r="G178" t="str">
            <v xml:space="preserve">           </v>
          </cell>
          <cell r="H178" t="str">
            <v xml:space="preserve">           </v>
          </cell>
          <cell r="I178" t="str">
            <v xml:space="preserve">           </v>
          </cell>
          <cell r="J178" t="str">
            <v xml:space="preserve">           </v>
          </cell>
          <cell r="K178" t="str">
            <v xml:space="preserve">           </v>
          </cell>
          <cell r="L178" t="str">
            <v xml:space="preserve">           </v>
          </cell>
          <cell r="M178" t="str">
            <v xml:space="preserve">           </v>
          </cell>
          <cell r="N178" t="str">
            <v xml:space="preserve">           </v>
          </cell>
          <cell r="O178" t="str">
            <v xml:space="preserve">           </v>
          </cell>
          <cell r="P178" t="str">
            <v xml:space="preserve">           </v>
          </cell>
        </row>
        <row r="179">
          <cell r="A179" t="str">
            <v xml:space="preserve">STATE BANK OF INDIA                 </v>
          </cell>
          <cell r="B179" t="str">
            <v xml:space="preserve">SBIN      </v>
          </cell>
          <cell r="C179">
            <v>1500</v>
          </cell>
          <cell r="D179">
            <v>1500</v>
          </cell>
          <cell r="E179">
            <v>1500</v>
          </cell>
          <cell r="F179" t="str">
            <v xml:space="preserve">           </v>
          </cell>
          <cell r="G179" t="str">
            <v xml:space="preserve">           </v>
          </cell>
          <cell r="H179" t="str">
            <v xml:space="preserve">           </v>
          </cell>
          <cell r="I179" t="str">
            <v xml:space="preserve">           </v>
          </cell>
          <cell r="J179" t="str">
            <v xml:space="preserve">           </v>
          </cell>
          <cell r="K179" t="str">
            <v xml:space="preserve">           </v>
          </cell>
          <cell r="L179" t="str">
            <v xml:space="preserve">           </v>
          </cell>
          <cell r="M179" t="str">
            <v xml:space="preserve">           </v>
          </cell>
          <cell r="N179" t="str">
            <v xml:space="preserve">           </v>
          </cell>
          <cell r="O179" t="str">
            <v xml:space="preserve">           </v>
          </cell>
          <cell r="P179" t="str">
            <v xml:space="preserve">           </v>
          </cell>
        </row>
        <row r="180">
          <cell r="A180" t="str">
            <v xml:space="preserve">SHRIRAM FINANCE LIMITED             </v>
          </cell>
          <cell r="B180" t="str">
            <v>SHRIRAMFIN</v>
          </cell>
          <cell r="C180">
            <v>600</v>
          </cell>
          <cell r="D180">
            <v>600</v>
          </cell>
          <cell r="E180">
            <v>600</v>
          </cell>
          <cell r="F180" t="str">
            <v xml:space="preserve">           </v>
          </cell>
          <cell r="G180" t="str">
            <v xml:space="preserve">           </v>
          </cell>
          <cell r="H180" t="str">
            <v xml:space="preserve">           </v>
          </cell>
          <cell r="I180" t="str">
            <v xml:space="preserve">           </v>
          </cell>
          <cell r="J180" t="str">
            <v xml:space="preserve">           </v>
          </cell>
          <cell r="K180" t="str">
            <v xml:space="preserve">           </v>
          </cell>
          <cell r="L180" t="str">
            <v xml:space="preserve">           </v>
          </cell>
          <cell r="M180" t="str">
            <v xml:space="preserve">           </v>
          </cell>
          <cell r="N180" t="str">
            <v xml:space="preserve">           </v>
          </cell>
          <cell r="O180" t="str">
            <v xml:space="preserve">           </v>
          </cell>
          <cell r="P180" t="str">
            <v xml:space="preserve">           </v>
          </cell>
        </row>
        <row r="181">
          <cell r="A181" t="str">
            <v xml:space="preserve">VOLTAS LTD                          </v>
          </cell>
          <cell r="B181" t="str">
            <v xml:space="preserve">VOLTAS    </v>
          </cell>
          <cell r="C181">
            <v>600</v>
          </cell>
          <cell r="D181">
            <v>600</v>
          </cell>
          <cell r="E181">
            <v>600</v>
          </cell>
          <cell r="F181" t="str">
            <v xml:space="preserve">           </v>
          </cell>
          <cell r="G181" t="str">
            <v xml:space="preserve">           </v>
          </cell>
          <cell r="H181" t="str">
            <v xml:space="preserve">           </v>
          </cell>
          <cell r="I181" t="str">
            <v xml:space="preserve">           </v>
          </cell>
          <cell r="J181" t="str">
            <v xml:space="preserve">           </v>
          </cell>
          <cell r="K181" t="str">
            <v xml:space="preserve">           </v>
          </cell>
          <cell r="L181" t="str">
            <v xml:space="preserve">           </v>
          </cell>
          <cell r="M181" t="str">
            <v xml:space="preserve">           </v>
          </cell>
          <cell r="N181" t="str">
            <v xml:space="preserve">           </v>
          </cell>
          <cell r="O181" t="str">
            <v xml:space="preserve">           </v>
          </cell>
          <cell r="P181" t="str">
            <v xml:space="preserve">           </v>
          </cell>
        </row>
        <row r="182">
          <cell r="A182" t="str">
            <v xml:space="preserve">WIPRO LTD                           </v>
          </cell>
          <cell r="B182" t="str">
            <v xml:space="preserve">WIPRO     </v>
          </cell>
          <cell r="C182">
            <v>1500</v>
          </cell>
          <cell r="D182">
            <v>1500</v>
          </cell>
          <cell r="E182">
            <v>1500</v>
          </cell>
          <cell r="F182" t="str">
            <v xml:space="preserve">           </v>
          </cell>
          <cell r="G182" t="str">
            <v xml:space="preserve">           </v>
          </cell>
          <cell r="H182" t="str">
            <v xml:space="preserve">           </v>
          </cell>
          <cell r="I182" t="str">
            <v xml:space="preserve">           </v>
          </cell>
          <cell r="J182" t="str">
            <v xml:space="preserve">           </v>
          </cell>
          <cell r="K182" t="str">
            <v xml:space="preserve">           </v>
          </cell>
          <cell r="L182" t="str">
            <v xml:space="preserve">           </v>
          </cell>
          <cell r="M182" t="str">
            <v xml:space="preserve">           </v>
          </cell>
          <cell r="N182" t="str">
            <v xml:space="preserve">           </v>
          </cell>
          <cell r="O182" t="str">
            <v xml:space="preserve">           </v>
          </cell>
          <cell r="P182" t="str">
            <v xml:space="preserve">           </v>
          </cell>
        </row>
        <row r="183">
          <cell r="A183" t="str">
            <v xml:space="preserve">AU SMALL FINANCE BANK LTD           </v>
          </cell>
          <cell r="B183" t="str">
            <v xml:space="preserve">AUBANK    </v>
          </cell>
          <cell r="C183">
            <v>1000</v>
          </cell>
          <cell r="D183">
            <v>1000</v>
          </cell>
          <cell r="E183">
            <v>1000</v>
          </cell>
          <cell r="F183" t="str">
            <v xml:space="preserve">           </v>
          </cell>
          <cell r="G183" t="str">
            <v xml:space="preserve">           </v>
          </cell>
          <cell r="H183" t="str">
            <v xml:space="preserve">           </v>
          </cell>
          <cell r="I183" t="str">
            <v xml:space="preserve">           </v>
          </cell>
          <cell r="J183" t="str">
            <v xml:space="preserve">           </v>
          </cell>
          <cell r="K183" t="str">
            <v xml:space="preserve">           </v>
          </cell>
          <cell r="L183" t="str">
            <v xml:space="preserve">           </v>
          </cell>
          <cell r="M183" t="str">
            <v xml:space="preserve">           </v>
          </cell>
          <cell r="N183" t="str">
            <v xml:space="preserve">           </v>
          </cell>
          <cell r="O183" t="str">
            <v xml:space="preserve">           </v>
          </cell>
          <cell r="P183" t="str">
            <v xml:space="preserve">           </v>
          </cell>
        </row>
        <row r="184">
          <cell r="A184" t="str">
            <v xml:space="preserve">BERGER PAINTS (I) LTD               </v>
          </cell>
          <cell r="B184" t="str">
            <v>BERGEPAINT</v>
          </cell>
          <cell r="C184">
            <v>1320</v>
          </cell>
          <cell r="D184">
            <v>1320</v>
          </cell>
          <cell r="E184">
            <v>1320</v>
          </cell>
          <cell r="F184" t="str">
            <v xml:space="preserve">           </v>
          </cell>
          <cell r="G184" t="str">
            <v xml:space="preserve">           </v>
          </cell>
          <cell r="H184" t="str">
            <v xml:space="preserve">           </v>
          </cell>
          <cell r="I184" t="str">
            <v xml:space="preserve">           </v>
          </cell>
          <cell r="J184" t="str">
            <v xml:space="preserve">           </v>
          </cell>
          <cell r="K184" t="str">
            <v xml:space="preserve">           </v>
          </cell>
          <cell r="L184" t="str">
            <v xml:space="preserve">           </v>
          </cell>
          <cell r="M184" t="str">
            <v xml:space="preserve">           </v>
          </cell>
          <cell r="N184" t="str">
            <v xml:space="preserve">           </v>
          </cell>
          <cell r="O184" t="str">
            <v xml:space="preserve">           </v>
          </cell>
          <cell r="P184" t="str">
            <v xml:space="preserve">           </v>
          </cell>
        </row>
        <row r="185">
          <cell r="A185" t="str">
            <v xml:space="preserve">CANARA BANK                         </v>
          </cell>
          <cell r="B185" t="str">
            <v xml:space="preserve">CANBK     </v>
          </cell>
          <cell r="C185">
            <v>2700</v>
          </cell>
          <cell r="D185">
            <v>2700</v>
          </cell>
          <cell r="E185">
            <v>2700</v>
          </cell>
          <cell r="F185" t="str">
            <v xml:space="preserve">           </v>
          </cell>
          <cell r="G185" t="str">
            <v xml:space="preserve">           </v>
          </cell>
          <cell r="H185" t="str">
            <v xml:space="preserve">           </v>
          </cell>
          <cell r="I185" t="str">
            <v xml:space="preserve">           </v>
          </cell>
          <cell r="J185" t="str">
            <v xml:space="preserve">           </v>
          </cell>
          <cell r="K185" t="str">
            <v xml:space="preserve">           </v>
          </cell>
          <cell r="L185" t="str">
            <v xml:space="preserve">           </v>
          </cell>
          <cell r="M185" t="str">
            <v xml:space="preserve">           </v>
          </cell>
          <cell r="N185" t="str">
            <v xml:space="preserve">           </v>
          </cell>
          <cell r="O185" t="str">
            <v xml:space="preserve">           </v>
          </cell>
          <cell r="P185" t="str">
            <v xml:space="preserve">           </v>
          </cell>
        </row>
        <row r="186">
          <cell r="A186" t="str">
            <v xml:space="preserve">ULTRATECH CEMENT LIMITED            </v>
          </cell>
          <cell r="B186" t="str">
            <v>ULTRACEMCO</v>
          </cell>
          <cell r="C186">
            <v>100</v>
          </cell>
          <cell r="D186">
            <v>100</v>
          </cell>
          <cell r="E186">
            <v>100</v>
          </cell>
          <cell r="F186" t="str">
            <v xml:space="preserve">           </v>
          </cell>
          <cell r="G186" t="str">
            <v xml:space="preserve">           </v>
          </cell>
          <cell r="H186" t="str">
            <v xml:space="preserve">           </v>
          </cell>
          <cell r="I186" t="str">
            <v xml:space="preserve">           </v>
          </cell>
          <cell r="J186" t="str">
            <v xml:space="preserve">           </v>
          </cell>
          <cell r="K186" t="str">
            <v xml:space="preserve">           </v>
          </cell>
          <cell r="L186" t="str">
            <v xml:space="preserve">           </v>
          </cell>
          <cell r="M186" t="str">
            <v xml:space="preserve">           </v>
          </cell>
          <cell r="N186" t="str">
            <v xml:space="preserve">           </v>
          </cell>
          <cell r="O186" t="str">
            <v xml:space="preserve">           </v>
          </cell>
          <cell r="P186" t="str">
            <v xml:space="preserve">           </v>
          </cell>
        </row>
        <row r="187">
          <cell r="A187" t="str">
            <v xml:space="preserve">NAVIN FLUORINE INT. LTD             </v>
          </cell>
          <cell r="B187" t="str">
            <v>NAVINFLUOR</v>
          </cell>
          <cell r="C187">
            <v>150</v>
          </cell>
          <cell r="D187">
            <v>150</v>
          </cell>
          <cell r="E187">
            <v>150</v>
          </cell>
          <cell r="F187" t="str">
            <v xml:space="preserve">           </v>
          </cell>
          <cell r="G187" t="str">
            <v xml:space="preserve">           </v>
          </cell>
          <cell r="H187" t="str">
            <v xml:space="preserve">           </v>
          </cell>
          <cell r="I187" t="str">
            <v xml:space="preserve">           </v>
          </cell>
          <cell r="J187" t="str">
            <v xml:space="preserve">           </v>
          </cell>
          <cell r="K187" t="str">
            <v xml:space="preserve">           </v>
          </cell>
          <cell r="L187" t="str">
            <v xml:space="preserve">           </v>
          </cell>
          <cell r="M187" t="str">
            <v xml:space="preserve">           </v>
          </cell>
          <cell r="N187" t="str">
            <v xml:space="preserve">           </v>
          </cell>
          <cell r="O187" t="str">
            <v xml:space="preserve">           </v>
          </cell>
          <cell r="P187" t="str">
            <v xml:space="preserve">           </v>
          </cell>
        </row>
        <row r="188">
          <cell r="A188" t="str">
            <v xml:space="preserve">SBI CARDS &amp; PAY SER LTD             </v>
          </cell>
          <cell r="B188" t="str">
            <v xml:space="preserve">SBICARD   </v>
          </cell>
          <cell r="C188">
            <v>800</v>
          </cell>
          <cell r="D188">
            <v>800</v>
          </cell>
          <cell r="E188">
            <v>800</v>
          </cell>
          <cell r="F188" t="str">
            <v xml:space="preserve">           </v>
          </cell>
          <cell r="G188" t="str">
            <v xml:space="preserve">           </v>
          </cell>
          <cell r="H188" t="str">
            <v xml:space="preserve">           </v>
          </cell>
          <cell r="I188" t="str">
            <v xml:space="preserve">           </v>
          </cell>
          <cell r="J188" t="str">
            <v xml:space="preserve">           </v>
          </cell>
          <cell r="K188" t="str">
            <v xml:space="preserve">           </v>
          </cell>
          <cell r="L188" t="str">
            <v xml:space="preserve">           </v>
          </cell>
          <cell r="M188" t="str">
            <v xml:space="preserve">           </v>
          </cell>
          <cell r="N188" t="str">
            <v xml:space="preserve">           </v>
          </cell>
          <cell r="O188" t="str">
            <v xml:space="preserve">           </v>
          </cell>
          <cell r="P188" t="str">
            <v xml:space="preserve">           </v>
          </cell>
        </row>
        <row r="189">
          <cell r="A189" t="str">
            <v xml:space="preserve">UPL LIMITED                         </v>
          </cell>
          <cell r="B189" t="str">
            <v xml:space="preserve">UPL       </v>
          </cell>
          <cell r="C189">
            <v>1300</v>
          </cell>
          <cell r="D189">
            <v>1300</v>
          </cell>
          <cell r="E189">
            <v>1300</v>
          </cell>
          <cell r="F189" t="str">
            <v xml:space="preserve">           </v>
          </cell>
          <cell r="G189" t="str">
            <v xml:space="preserve">           </v>
          </cell>
          <cell r="H189" t="str">
            <v xml:space="preserve">           </v>
          </cell>
          <cell r="I189" t="str">
            <v xml:space="preserve">           </v>
          </cell>
          <cell r="J189" t="str">
            <v xml:space="preserve">           </v>
          </cell>
          <cell r="K189" t="str">
            <v xml:space="preserve">           </v>
          </cell>
          <cell r="L189" t="str">
            <v xml:space="preserve">           </v>
          </cell>
          <cell r="M189" t="str">
            <v xml:space="preserve">           </v>
          </cell>
          <cell r="N189" t="str">
            <v xml:space="preserve">           </v>
          </cell>
          <cell r="O189" t="str">
            <v xml:space="preserve">           </v>
          </cell>
          <cell r="P189" t="str">
            <v xml:space="preserve">           </v>
          </cell>
        </row>
        <row r="190">
          <cell r="A190" t="str">
            <v xml:space="preserve">POWER GRID CORP. LTD.               </v>
          </cell>
          <cell r="B190" t="str">
            <v xml:space="preserve">POWERGRID </v>
          </cell>
          <cell r="C190">
            <v>3600</v>
          </cell>
          <cell r="D190">
            <v>3600</v>
          </cell>
          <cell r="E190">
            <v>3600</v>
          </cell>
          <cell r="F190" t="str">
            <v xml:space="preserve">           </v>
          </cell>
          <cell r="G190" t="str">
            <v xml:space="preserve">           </v>
          </cell>
          <cell r="H190" t="str">
            <v xml:space="preserve">           </v>
          </cell>
          <cell r="I190" t="str">
            <v xml:space="preserve">           </v>
          </cell>
          <cell r="J190" t="str">
            <v xml:space="preserve">           </v>
          </cell>
          <cell r="K190" t="str">
            <v xml:space="preserve">           </v>
          </cell>
          <cell r="L190" t="str">
            <v xml:space="preserve">           </v>
          </cell>
          <cell r="M190" t="str">
            <v xml:space="preserve">           </v>
          </cell>
          <cell r="N190" t="str">
            <v xml:space="preserve">           </v>
          </cell>
          <cell r="O190" t="str">
            <v xml:space="preserve">           </v>
          </cell>
          <cell r="P190" t="str">
            <v xml:space="preserve">           </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usuf Kapadia" refreshedDate="45215.905943634258" createdVersion="8" refreshedVersion="8" minRefreshableVersion="3" recordCount="231" xr:uid="{A39E2E7F-1B07-40D0-B7B0-1555C07B2CF9}">
  <cacheSource type="worksheet">
    <worksheetSource ref="A1:BN1048576" sheet="Summary"/>
  </cacheSource>
  <cacheFields count="66">
    <cacheField name="S.No." numFmtId="0">
      <sharedItems containsBlank="1" containsMixedTypes="1" containsNumber="1" containsInteger="1" minValue="1" maxValue="188"/>
    </cacheField>
    <cacheField name="SYMBOL    " numFmtId="0">
      <sharedItems containsBlank="1" count="190">
        <s v="BANKNIFTY"/>
        <s v="FINNIFTY"/>
        <s v="MIDCPNIFTY"/>
        <s v="NIFTY"/>
        <s v="AARTIIND"/>
        <s v="ABB"/>
        <s v="ABBOTINDIA"/>
        <s v="ABCAPITAL"/>
        <s v="ABFRL"/>
        <s v="ACC"/>
        <s v="ADANIENT"/>
        <s v="ADANIPORTS"/>
        <s v="ALKEM"/>
        <s v="AMBUJACEM"/>
        <s v="APOLLOHOSP"/>
        <s v="APOLLOTYRE"/>
        <s v="ASHOKLEY"/>
        <s v="ASIANPAINT"/>
        <s v="ASTRAL"/>
        <s v="ATUL"/>
        <s v="AUBANK"/>
        <s v="AUROPHARMA"/>
        <s v="AXISBANK"/>
        <s v="BAJAJ-AUTO"/>
        <s v="BAJAJFINSV"/>
        <s v="BAJFINANCE"/>
        <s v="BALKRISIND"/>
        <s v="BALRAMCHIN"/>
        <s v="BANDHANBNK"/>
        <s v="BANKBARODA"/>
        <s v="BATAINDIA"/>
        <s v="BEL"/>
        <s v="BERGEPAINT"/>
        <s v="BHARATFORG"/>
        <s v="BHARTIARTL"/>
        <s v="BHEL"/>
        <s v="BIOCON"/>
        <s v="BOSCHLTD"/>
        <s v="BPCL"/>
        <s v="BRITANNIA"/>
        <s v="BSOFT"/>
        <s v="CANBK"/>
        <s v="CANFINHOME"/>
        <s v="CHAMBLFERT"/>
        <s v="CHOLAFIN"/>
        <s v="CIPLA"/>
        <s v="COALINDIA"/>
        <s v="COFORGE"/>
        <s v="COLPAL"/>
        <s v="CONCOR"/>
        <s v="COROMANDEL"/>
        <s v="CROMPTON"/>
        <s v="CUB"/>
        <s v="CUMMINSIND"/>
        <s v="DABUR"/>
        <s v="DALBHARAT"/>
        <s v="DEEPAKNTR"/>
        <s v="DELTACORP"/>
        <s v="DIVISLAB"/>
        <s v="DIXON"/>
        <s v="DLF"/>
        <s v="DRREDDY"/>
        <s v="EICHERMOT"/>
        <s v="ESCORTS"/>
        <s v="EXIDEIND"/>
        <s v="FEDERALBNK"/>
        <s v="GAIL"/>
        <s v="GLENMARK"/>
        <s v="GMRINFRA"/>
        <s v="GNFC"/>
        <s v="GODREJCP"/>
        <s v="GODREJPROP"/>
        <s v="GRANULES"/>
        <s v="GRASIM"/>
        <s v="GUJGASLTD"/>
        <s v="HAL"/>
        <s v="HAVELLS"/>
        <s v="HCLTECH"/>
        <s v="HDFCAMC"/>
        <s v="HDFCBANK"/>
        <s v="HDFCLIFE"/>
        <s v="HEROMOTOCO"/>
        <s v="HINDALCO"/>
        <s v="HINDCOPPER"/>
        <s v="HINDPETRO"/>
        <s v="HINDUNILVR"/>
        <s v="IBULHSGFIN"/>
        <s v="ICICIBANK"/>
        <s v="ICICIGI"/>
        <s v="ICICIPRULI"/>
        <s v="IDEA"/>
        <s v="IDFC"/>
        <s v="IDFCFIRSTB"/>
        <s v="IEX"/>
        <s v="IGL"/>
        <s v="INDHOTEL"/>
        <s v="INDIACEM"/>
        <s v="INDIAMART"/>
        <s v="INDIGO"/>
        <s v="INDUSINDBK"/>
        <s v="INDUSTOWER"/>
        <s v="INFY"/>
        <s v="IOC"/>
        <s v="IPCALAB"/>
        <s v="IRCTC"/>
        <s v="ITC"/>
        <s v="JINDALSTEL"/>
        <s v="JKCEMENT"/>
        <s v="JSWSTEEL"/>
        <s v="JUBLFOOD"/>
        <s v="KOTAKBANK"/>
        <s v="L&amp;TFH"/>
        <s v="LALPATHLAB"/>
        <s v="LAURUSLABS"/>
        <s v="LICHSGFIN"/>
        <s v="LT"/>
        <s v="LTIM"/>
        <s v="LTTS"/>
        <s v="LUPIN"/>
        <s v="M&amp;M"/>
        <s v="M&amp;MFIN"/>
        <s v="MANAPPURAM"/>
        <s v="MARICO"/>
        <s v="MARUTI"/>
        <s v="MCDOWELL-N"/>
        <s v="MCX"/>
        <s v="METROPOLIS"/>
        <s v="MFSL"/>
        <s v="MGL"/>
        <s v="MOTHERSON"/>
        <s v="MPHASIS"/>
        <s v="MRF"/>
        <s v="MUTHOOTFIN"/>
        <s v="NATIONALUM"/>
        <s v="NAUKRI"/>
        <s v="NAVINFLUOR"/>
        <s v="NESTLEIND"/>
        <s v="NMDC"/>
        <s v="NTPC"/>
        <s v="OBEROIRLTY"/>
        <s v="OFSS"/>
        <s v="ONGC"/>
        <s v="PAGEIND"/>
        <s v="PEL"/>
        <s v="PERSISTENT"/>
        <s v="PETRONET"/>
        <s v="PFC"/>
        <s v="PIDILITIND"/>
        <s v="PIIND"/>
        <s v="PNB"/>
        <s v="POLYCAB"/>
        <s v="POWERGRID"/>
        <s v="PVRINOX"/>
        <s v="RAMCOCEM"/>
        <s v="RBLBANK"/>
        <s v="RECLTD"/>
        <s v="RELIANCE"/>
        <s v="SAIL"/>
        <s v="SBICARD"/>
        <s v="SBILIFE"/>
        <s v="SBIN"/>
        <s v="SHREECEM"/>
        <s v="SHRIRAMFIN"/>
        <s v="SIEMENS"/>
        <s v="SRF"/>
        <s v="SUNPHARMA"/>
        <s v="SUNTV"/>
        <s v="SYNGENE"/>
        <s v="TATACHEM"/>
        <s v="TATACOMM"/>
        <s v="TATACONSUM"/>
        <s v="TATAMOTORS"/>
        <s v="TATAPOWER"/>
        <s v="TATASTEEL"/>
        <s v="TCS"/>
        <s v="TECHM"/>
        <s v="TITAN"/>
        <s v="TORNTPHARM"/>
        <s v="TRENT"/>
        <s v="TVSMOTOR"/>
        <s v="UBL"/>
        <s v="ULTRACEMCO"/>
        <s v="UPL"/>
        <s v="VEDL"/>
        <s v="VOLTAS"/>
        <s v="WIPRO"/>
        <s v="ZEEL"/>
        <s v="ZYDUSLIFE"/>
        <s v=""/>
        <m/>
      </sharedItems>
    </cacheField>
    <cacheField name="UNDERLYING                          " numFmtId="0">
      <sharedItems containsBlank="1" count="190">
        <s v="NIFTY BANK                          "/>
        <s v="NIFTY FINANCIAL SERVICES            "/>
        <s v="NIFTY MID SELECT                    "/>
        <s v="NIFTY 50                            "/>
        <s v="AARTI INDUSTRIES LTD                "/>
        <s v="ABB INDIA LIMITED                   "/>
        <s v="ABBOTT INDIA LIMITED                "/>
        <s v="ADITYA BIRLA CAPITAL LTD.           "/>
        <s v="ADITYA BIRLA FASHION &amp; RT           "/>
        <s v="ACC LIMITED                         "/>
        <s v="ADANI ENTERPRISES LIMITED           "/>
        <s v="ADANI PORT &amp; SEZ LTD                "/>
        <s v="ALKEM LABORATORIES LTD.             "/>
        <s v="AMBUJA CEMENTS LTD                  "/>
        <s v="APOLLO HOSPITALS ENTER. L           "/>
        <s v="APOLLO TYRES LTD                    "/>
        <s v="ASHOK LEYLAND LTD                   "/>
        <s v="ASIAN PAINTS LIMITED                "/>
        <s v="ASTRAL LIMITED                      "/>
        <s v="ATUL LTD                            "/>
        <s v="AU SMALL FINANCE BANK LTD           "/>
        <s v="AUROBINDO PHARMA LTD                "/>
        <s v="AXIS BANK LIMITED                   "/>
        <s v="BAJAJ AUTO LIMITED                  "/>
        <s v="BAJAJ FINSERV LTD.                  "/>
        <s v="BAJAJ FINANCE LIMITED               "/>
        <s v="BALKRISHNA IND. LTD                 "/>
        <s v="BALRAMPUR CHINI MILLS LTD           "/>
        <s v="BANDHAN BANK LIMITED                "/>
        <s v="BANK OF BARODA                      "/>
        <s v="BATA INDIA LTD                      "/>
        <s v="BHARAT ELECTRONICS LTD              "/>
        <s v="BERGER PAINTS (I) LTD               "/>
        <s v="BHARAT FORGE LTD                    "/>
        <s v="BHARTI AIRTEL LIMITED               "/>
        <s v="BHEL                                "/>
        <s v="BIOCON LIMITED.                     "/>
        <s v="BOSCH LIMITED                       "/>
        <s v="BHARAT PETROLEUM CORP  LT           "/>
        <s v="BRITANNIA INDUSTRIES LTD            "/>
        <s v="BIRLASOFT LIMITED                   "/>
        <s v="CANARA BANK                         "/>
        <s v="CAN FIN HOMES LTD                   "/>
        <s v="CHAMBAL FERTILIZERS LTD             "/>
        <s v="CHOLAMANDALAM IN &amp; FIN CO           "/>
        <s v="CIPLA LTD                           "/>
        <s v="COAL INDIA LTD                      "/>
        <s v="COFORGE LIMITED                     "/>
        <s v="COLGATE PALMOLIVE LTD.              "/>
        <s v="CONTAINER CORP OF IND LTD           "/>
        <s v="COROMANDEL INTERNTL. LTD            "/>
        <s v="CROMPT GREA CON ELEC LTD            "/>
        <s v="CITY UNION BANK LTD                 "/>
        <s v="CUMMINS INDIA LTD                   "/>
        <s v="DABUR INDIA LTD                     "/>
        <s v="DALMIA BHARAT LIMITED               "/>
        <s v="DEEPAK NITRITE LTD                  "/>
        <s v="DELTA CORP LIMITED                  "/>
        <s v="DIVI S LABORATORIES LTD             "/>
        <s v="DIXON TECHNO (INDIA) LTD            "/>
        <s v="DLF LIMITED                         "/>
        <s v="DR. REDDY S LABORATORIES            "/>
        <s v="EICHER MOTORS LTD                   "/>
        <s v="ESCORTS KUBOTA LIMITED              "/>
        <s v="EXIDE INDUSTRIES LTD                "/>
        <s v="FEDERAL BANK LTD                    "/>
        <s v="GAIL (INDIA) LTD                    "/>
        <s v="GLENMARK PHARMACEUTICALS            "/>
        <s v="GMR AIRPORTS INFRA LTD              "/>
        <s v="GUJ NAR VAL FER &amp; CHEM L            "/>
        <s v="GODREJ CONSUMER PRODUCTS            "/>
        <s v="GODREJ PROPERTIES LTD               "/>
        <s v="GRANULES INDIA LIMITED              "/>
        <s v="GRASIM INDUSTRIES LTD               "/>
        <s v="GUJARAT GAS LIMITED                 "/>
        <s v="HINDUSTAN AERONAUTICS LTD           "/>
        <s v="HAVELLS INDIA LIMITED               "/>
        <s v="HCL TECHNOLOGIES LTD                "/>
        <s v="HDFC AMC LIMITED                    "/>
        <s v="HDFC BANK LTD                       "/>
        <s v="HDFC LIFE INS CO LTD                "/>
        <s v="HERO MOTOCORP LIMITED               "/>
        <s v="HINDALCO  INDUSTRIES  LTD           "/>
        <s v="HINDUSTAN COPPER LTD                "/>
        <s v="HINDUSTAN PETROLEUM CORP            "/>
        <s v="HINDUSTAN UNILEVER LTD.             "/>
        <s v="INDIABULLS HSG FIN LTD              "/>
        <s v="ICICI BANK LTD.                     "/>
        <s v="ICICI LOMBARD GIC LIMITED           "/>
        <s v="ICICI PRU LIFE INS CO LTD           "/>
        <s v="VODAFONE IDEA LIMITED               "/>
        <s v="IDFC LIMITED                        "/>
        <s v="IDFC FIRST BANK LIMITED             "/>
        <s v="INDIAN ENERGY EXC LTD               "/>
        <s v="INDRAPRASTHA GAS LTD                "/>
        <s v="THE INDIAN HOTELS CO. LTD           "/>
        <s v="THE INDIA CEMENTS LIMITED           "/>
        <s v="INDIAMART INTERMESH LTD             "/>
        <s v="INTERGLOBE AVIATION LTD             "/>
        <s v="INDUSIND BANK LIMITED               "/>
        <s v="INDUS TOWERS LIMITED                "/>
        <s v="INFOSYS LIMITED                     "/>
        <s v="INDIAN OIL CORP LTD                 "/>
        <s v="IPCA LABORATORIES LTD               "/>
        <s v="INDIAN RAIL TOUR CORP LTD           "/>
        <s v="ITC LTD                             "/>
        <s v="JINDAL STEEL &amp; POWER LTD            "/>
        <s v="JK CEMENT LIMITED                   "/>
        <s v="JSW STEEL LIMITED                   "/>
        <s v="JUBILANT FOODWORKS LTD              "/>
        <s v="KOTAK MAHINDRA BANK LTD             "/>
        <s v="L&amp;T FINANCE HOLDINGS LTD            "/>
        <s v="DR. LAL PATH LABS LTD.              "/>
        <s v="LAURUS LABS LIMITED                 "/>
        <s v="LIC HOUSING FINANCE LTD             "/>
        <s v="LARSEN &amp; TOUBRO LTD.                "/>
        <s v="LTIMINDTREE LIMITED                 "/>
        <s v="L&amp;T TECHNOLOGY SER. LTD.            "/>
        <s v="LUPIN LIMITED                       "/>
        <s v="MAHINDRA &amp; MAHINDRA LTD             "/>
        <s v="M&amp;M FIN. SERVICES LTD               "/>
        <s v="MANAPPURAM FINANCE LTD              "/>
        <s v="MARICO LIMITED                      "/>
        <s v="MARUTI SUZUKI INDIA LTD.            "/>
        <s v="UNITED SPIRITS LIMITED              "/>
        <s v="MULTI COMMODITY EXCHANGE            "/>
        <s v="METROPOLIS HEALTHCARE LTD           "/>
        <s v="MAX FINANCIAL SERV LTD              "/>
        <s v="MAHANAGAR GAS LTD.                  "/>
        <s v="SAMVRDHNA MTHRSN INTL LTD           "/>
        <s v="MPHASIS LIMITED                     "/>
        <s v="MRF LTD                             "/>
        <s v="MUTHOOT FINANCE LIMITED             "/>
        <s v="NATIONAL ALUMINIUM CO LTD           "/>
        <s v="INFO EDGE (I) LTD                   "/>
        <s v="NAVIN FLUORINE INT. LTD             "/>
        <s v="NESTLE INDIA LIMITED                "/>
        <s v="NMDC LTD.                           "/>
        <s v="NTPC LTD                            "/>
        <s v="OBEROI REALTY LIMITED               "/>
        <s v="ORACLE FIN SERV SOFT LTD.           "/>
        <s v="OIL AND NATURAL GAS CORP.           "/>
        <s v="PAGE INDUSTRIES LTD                 "/>
        <s v="PIRAMAL ENTERPRISES LTD             "/>
        <s v="PERSISTENT SYSTEMS LTD              "/>
        <s v="PETRONET LNG LIMITED                "/>
        <s v="POWER FIN CORP LTD.                 "/>
        <s v="PIDILITE INDUSTRIES LTD             "/>
        <s v="PI INDUSTRIES LTD                   "/>
        <s v="PUNJAB NATIONAL BANK                "/>
        <s v="POLYCAB INDIA LIMITED               "/>
        <s v="POWER GRID CORP. LTD.               "/>
        <s v="PVR INOX LIMITED                    "/>
        <s v="THE RAMCO CEMENTS LIMITED           "/>
        <s v="RBL BANK LIMITED                    "/>
        <s v="REC LIMITED                         "/>
        <s v="RELIANCE INDUSTRIES LTD             "/>
        <s v="STEEL AUTHORITY OF INDIA            "/>
        <s v="SBI CARDS &amp; PAY SER LTD             "/>
        <s v="SBI LIFE INSURANCE CO LTD           "/>
        <s v="STATE BANK OF INDIA                 "/>
        <s v="SHREE CEMENT LIMITED                "/>
        <s v="SHRIRAM FINANCE LIMITED             "/>
        <s v="SIEMENS LTD                         "/>
        <s v="SRF LTD                             "/>
        <s v="SUN PHARMACEUTICAL IND L            "/>
        <s v="SUN TV NETWORK LIMITED              "/>
        <s v="SYNGENE INTERNATIONAL LTD           "/>
        <s v="TATA CHEMICALS LTD                  "/>
        <s v="TATA COMMUNICATIONS LTD             "/>
        <s v="TATA CONSUMER PRODUCT LTD           "/>
        <s v="TATA MOTORS LIMITED                 "/>
        <s v="TATA POWER CO LTD                   "/>
        <s v="TATA STEEL LIMITED                  "/>
        <s v="TATA CONSULTANCY SERV LT            "/>
        <s v="TECH MAHINDRA LIMITED               "/>
        <s v="TITAN COMPANY LIMITED               "/>
        <s v="TORRENT PHARMACEUTICALS L           "/>
        <s v="TRENT LTD                           "/>
        <s v="TVS MOTOR COMPANY  LTD              "/>
        <s v="UNITED BREWERIES LTD                "/>
        <s v="ULTRATECH CEMENT LIMITED            "/>
        <s v="UPL LIMITED                         "/>
        <s v="VEDANTA LIMITED                     "/>
        <s v="VOLTAS LTD                          "/>
        <s v="WIPRO LTD                           "/>
        <s v="ZEE ENTERTAINMENT ENT LTD           "/>
        <s v="ZYDUS LIFESCIENCES LTD              "/>
        <s v=""/>
        <m/>
      </sharedItems>
    </cacheField>
    <cacheField name="TICKERCHANGE" numFmtId="0">
      <sharedItems containsBlank="1" containsMixedTypes="1" containsNumber="1" minValue="-436.9" maxValue="206.1"/>
    </cacheField>
    <cacheField name="TICKERPERCENTCHANGE" numFmtId="0">
      <sharedItems containsBlank="1" containsMixedTypes="1" containsNumber="1" minValue="-8.09" maxValue="5.04"/>
    </cacheField>
    <cacheField name="CALLIV" numFmtId="0">
      <sharedItems containsBlank="1" containsMixedTypes="1" containsNumber="1" minValue="10.37" maxValue="80.540000000000006"/>
    </cacheField>
    <cacheField name="IV" numFmtId="0">
      <sharedItems containsBlank="1" containsMixedTypes="1" containsNumber="1" minValue="11.26" maxValue="76.14"/>
    </cacheField>
    <cacheField name="IVCHANGE" numFmtId="0">
      <sharedItems containsBlank="1" containsMixedTypes="1" containsNumber="1" minValue="-8.27" maxValue="42.04"/>
    </cacheField>
    <cacheField name="IVP" numFmtId="0">
      <sharedItems containsBlank="1" containsMixedTypes="1" containsNumber="1" minValue="0.41" maxValue="100" count="251">
        <n v="47.98"/>
        <s v=""/>
        <n v="19.559999999999999"/>
        <n v="40.729999999999997"/>
        <n v="30.57"/>
        <n v="26.53"/>
        <n v="30.44"/>
        <n v="7.72"/>
        <n v="1.21"/>
        <n v="43.55"/>
        <n v="42.74"/>
        <n v="64.489999999999995"/>
        <n v="4.03"/>
        <n v="11.49"/>
        <n v="55.44"/>
        <n v="17.14"/>
        <n v="91.53"/>
        <n v="74.19"/>
        <n v="91.8"/>
        <n v="67.739999999999995"/>
        <n v="33.869999999999997"/>
        <n v="70.97"/>
        <n v="99.6"/>
        <n v="26.21"/>
        <n v="88.31"/>
        <n v="72.47"/>
        <n v="53.66"/>
        <n v="86.29"/>
        <n v="41.53"/>
        <n v="16.190000000000001"/>
        <n v="52.02"/>
        <n v="77.02"/>
        <n v="12.5"/>
        <n v="2.42"/>
        <n v="91.5"/>
        <n v="51.21"/>
        <n v="41.13"/>
        <n v="55.65"/>
        <n v="53.63"/>
        <n v="72.180000000000007"/>
        <n v="96.37"/>
        <n v="31.85"/>
        <n v="32.86"/>
        <n v="66.53"/>
        <n v="81.45"/>
        <n v="99.19"/>
        <n v="100"/>
        <n v="62.9"/>
        <n v="40.89"/>
        <n v="39.92"/>
        <n v="50.81"/>
        <n v="24.19"/>
        <n v="39.11"/>
        <n v="49.39"/>
        <n v="99.18"/>
        <n v="70.16"/>
        <n v="63.31"/>
        <n v="22.98"/>
        <n v="83"/>
        <n v="62.5"/>
        <n v="61.69"/>
        <n v="80.849999999999994"/>
        <n v="75"/>
        <n v="89.92"/>
        <n v="50.2"/>
        <n v="30.24"/>
        <n v="56.05"/>
        <n v="47.58"/>
        <n v="38.1"/>
        <n v="38.51"/>
        <n v="13.51"/>
        <n v="98.79"/>
        <n v="41.33"/>
        <n v="38.71"/>
        <n v="98.39"/>
        <n v="82.26"/>
        <n v="34.68"/>
        <n v="80.42"/>
        <n v="87.18"/>
        <n v="76.41"/>
        <n v="92.74"/>
        <n v="95.97"/>
        <n v="88.71"/>
        <n v="20.16"/>
        <n v="43.95"/>
        <n v="69.56"/>
        <n v="29.84"/>
        <n v="66.73"/>
        <n v="75.2"/>
        <n v="91.94"/>
        <n v="15.32"/>
        <n v="83.06"/>
        <n v="53.23"/>
        <n v="87.35"/>
        <n v="57.66"/>
        <n v="26.61"/>
        <n v="73.459999999999994"/>
        <n v="74.599999999999994"/>
        <n v="77.819999999999993"/>
        <n v="69.150000000000006"/>
        <n v="91.9"/>
        <n v="70.56"/>
        <n v="55.24"/>
        <n v="85.89"/>
        <n v="90.19"/>
        <n v="78.23"/>
        <n v="94.61"/>
        <n v="80.239999999999995"/>
        <n v="93.55"/>
        <n v="96.77"/>
        <n v="74.8"/>
        <n v="83.4"/>
        <n v="14.52"/>
        <n v="6.45"/>
        <n v="35.08"/>
        <n v="84.27"/>
        <n v="97.18"/>
        <n v="95.56"/>
        <n v="38.31"/>
        <n v="36.18"/>
        <n v="99.59"/>
        <n v="3.23"/>
        <n v="82.52"/>
        <n v="14.92"/>
        <n v="94.76"/>
        <n v="45.16"/>
        <n v="68.95"/>
        <n v="55.04"/>
        <n v="95.37"/>
        <n v="49.19"/>
        <n v="87.1"/>
        <n v="46.57"/>
        <n v="68.55"/>
        <n v="59.88"/>
        <n v="33.81"/>
        <n v="60.51"/>
        <n v="55.26"/>
        <n v="56.45"/>
        <n v="55.28"/>
        <n v="80.650000000000006"/>
        <n v="77.42"/>
        <n v="62.1"/>
        <n v="52.22"/>
        <n v="34.880000000000003"/>
        <n v="63.71"/>
        <n v="93.1"/>
        <n v="85.43"/>
        <n v="12.9"/>
        <n v="87.7"/>
        <n v="82.86"/>
        <n v="39.31"/>
        <n v="73.790000000000006"/>
        <m/>
        <n v="58.06" u="1"/>
        <n v="51.61" u="1"/>
        <n v="80.040000000000006" u="1"/>
        <n v="73.59" u="1"/>
        <n v="88.51" u="1"/>
        <n v="94.35" u="1"/>
        <n v="21.17" u="1"/>
        <n v="75.61" u="1"/>
        <n v="87.9" u="1"/>
        <n v="41.06" u="1"/>
        <n v="87.85" u="1"/>
        <n v="64.92" u="1"/>
        <n v="73.39" u="1"/>
        <n v="77.44" u="1"/>
        <n v="48.78" u="1"/>
        <n v="95.14" u="1"/>
        <n v="61.54" u="1"/>
        <n v="14.17" u="1"/>
        <n v="16.53" u="1"/>
        <n v="61.09" u="1"/>
        <n v="69.760000000000005" u="1"/>
        <n v="79.84" u="1"/>
        <n v="37.1" u="1"/>
        <n v="42.14" u="1"/>
        <n v="75.599999999999994" u="1"/>
        <n v="0.41" u="1"/>
        <n v="43.15" u="1"/>
        <n v="88.26" u="1"/>
        <n v="94.15" u="1"/>
        <n v="6.5" u="1"/>
        <n v="37.9" u="1"/>
        <n v="82.66" u="1"/>
        <n v="76.209999999999994" u="1"/>
        <n v="91.13" u="1"/>
        <n v="16.940000000000001" u="1"/>
        <n v="4.84" u="1"/>
        <n v="6.85" u="1"/>
        <n v="32.46" u="1"/>
        <n v="43.5" u="1"/>
        <n v="57.06" u="1"/>
        <n v="44.96" u="1"/>
        <n v="60.12" u="1"/>
        <n v="92.59" u="1"/>
        <n v="57.46" u="1"/>
        <n v="72.58" u="1"/>
        <n v="33.47" u="1"/>
        <n v="40.32" u="1"/>
        <n v="45.97" u="1"/>
        <n v="57.86" u="1"/>
        <n v="87.5" u="1"/>
        <n v="63.51" u="1"/>
        <n v="64.430000000000007" u="1"/>
        <n v="34.409999999999997" u="1"/>
        <n v="76.95" u="1"/>
        <n v="39.520000000000003" u="1"/>
        <n v="65.319999999999993" u="1"/>
        <n v="94.56" u="1"/>
        <n v="20.41" u="1"/>
        <n v="47.38" u="1"/>
        <n v="52.42" u="1"/>
        <n v="83.87" u="1"/>
        <n v="69.180000000000007" u="1"/>
        <n v="62.8" u="1"/>
        <n v="18.149999999999999" u="1"/>
        <n v="64.52" u="1"/>
        <n v="92.06" u="1"/>
        <n v="24.4" u="1"/>
        <n v="34.479999999999997" u="1"/>
        <n v="71.77" u="1"/>
        <n v="81.56" u="1"/>
        <n v="89.52" u="1"/>
        <n v="41.94" u="1"/>
        <n v="46.98" u="1"/>
        <n v="86.69" u="1"/>
        <n v="44.53" u="1"/>
        <n v="85.28" u="1"/>
        <n v="14.72" u="1"/>
        <n v="42.34" u="1"/>
        <n v="35.89" u="1"/>
        <n v="75.81" u="1"/>
        <n v="74.400000000000006" u="1"/>
        <n v="63.1" u="1"/>
        <n v="76.61" u="1"/>
        <n v="58.7" u="1"/>
        <n v="32.19" u="1"/>
        <n v="37.299999999999997" u="1"/>
        <n v="95.16" u="1"/>
        <n v="49.8" u="1"/>
        <n v="56.65" u="1"/>
        <n v="78.63" u="1"/>
        <n v="20.56" u="1"/>
        <n v="32.659999999999997" u="1"/>
        <n v="63.97" u="1"/>
        <n v="77.08" u="1"/>
        <n v="99.16" u="1"/>
        <n v="78.02" u="1"/>
        <n v="72.98" u="1"/>
        <n v="97.98" u="1"/>
      </sharedItems>
    </cacheField>
    <cacheField name="IVPQ" numFmtId="0">
      <sharedItems containsBlank="1" containsMixedTypes="1" containsNumber="1" minValue="1.59" maxValue="100" count="76">
        <n v="91.27"/>
        <s v=""/>
        <n v="44.44"/>
        <n v="36.51"/>
        <n v="33.33"/>
        <n v="46.03"/>
        <n v="43.65"/>
        <n v="11.11"/>
        <n v="1.59"/>
        <n v="50.79"/>
        <n v="63.49"/>
        <n v="12.7"/>
        <n v="57.14"/>
        <n v="92.06"/>
        <n v="74.599999999999994"/>
        <n v="87.3"/>
        <n v="100"/>
        <n v="61.9"/>
        <n v="95.24"/>
        <n v="77.78"/>
        <n v="60.32"/>
        <n v="55.56"/>
        <n v="25.4"/>
        <n v="68.25"/>
        <n v="71.430000000000007"/>
        <n v="9.52"/>
        <n v="4.76"/>
        <n v="42.86"/>
        <n v="47.62"/>
        <n v="76.19"/>
        <n v="90.48"/>
        <n v="23.81"/>
        <n v="73.02"/>
        <n v="98.41"/>
        <n v="66.67"/>
        <n v="38.1"/>
        <n v="26.98"/>
        <n v="69.84"/>
        <n v="72.22"/>
        <n v="93.65"/>
        <n v="58.73"/>
        <n v="84.13"/>
        <n v="53.97"/>
        <n v="28.57"/>
        <n v="39.68"/>
        <n v="15.87"/>
        <n v="96.83"/>
        <n v="46.83"/>
        <n v="79.37"/>
        <n v="65.08"/>
        <n v="34.92"/>
        <n v="22.22"/>
        <n v="65.87"/>
        <n v="82.54"/>
        <n v="85.71"/>
        <n v="88.89"/>
        <n v="27.78"/>
        <n v="7.94"/>
        <n v="49.21"/>
        <n v="80.95"/>
        <n v="67.459999999999994"/>
        <n v="69.05"/>
        <n v="89.68"/>
        <n v="99.21"/>
        <m/>
        <n v="3.17" u="1"/>
        <n v="31.75" u="1"/>
        <n v="41.27" u="1"/>
        <n v="30.16" u="1"/>
        <n v="16.670000000000002" u="1"/>
        <n v="35.71" u="1"/>
        <n v="96.03" u="1"/>
        <n v="64.290000000000006" u="1"/>
        <n v="56.35" u="1"/>
        <n v="48.41" u="1"/>
        <n v="37.299999999999997" u="1"/>
      </sharedItems>
    </cacheField>
    <cacheField name="IVR" numFmtId="0">
      <sharedItems containsBlank="1" containsMixedTypes="1" containsNumber="1" minValue="0.84" maxValue="100"/>
    </cacheField>
    <cacheField name="LIQUIDITY" numFmtId="0">
      <sharedItems containsBlank="1"/>
    </cacheField>
    <cacheField name="PUTIV" numFmtId="0">
      <sharedItems containsBlank="1" containsMixedTypes="1" containsNumber="1" minValue="12.14" maxValue="71.739999999999995"/>
    </cacheField>
    <cacheField name="RESULTDATE" numFmtId="165">
      <sharedItems containsDate="1" containsBlank="1" containsMixedTypes="1" minDate="2023-10-16T00:00:00" maxDate="2023-11-11T00:00:00"/>
    </cacheField>
    <cacheField name="SPOTPRICE" numFmtId="0">
      <sharedItems containsBlank="1" containsMixedTypes="1" containsNumber="1" minValue="11.8" maxValue="109618.65" count="366">
        <n v="44357.85"/>
        <s v=""/>
        <n v="19732.849999999999"/>
        <n v="490.1"/>
        <n v="4285.95"/>
        <n v="22394.799999999999"/>
        <n v="180.8"/>
        <n v="227.25"/>
        <n v="2031.35"/>
        <n v="2437.9499999999998"/>
        <n v="806.2"/>
        <n v="3618"/>
        <n v="442.7"/>
        <n v="5021.6499999999996"/>
        <n v="379.05"/>
        <n v="176.9"/>
        <n v="3113.1"/>
        <n v="1955.2"/>
        <n v="6863"/>
        <n v="707.85"/>
        <n v="911.3"/>
        <n v="1007.5"/>
        <n v="5095"/>
        <n v="1646.45"/>
        <n v="8052"/>
        <n v="2593.9499999999998"/>
        <n v="422.5"/>
        <n v="244.65"/>
        <n v="206"/>
        <n v="1632.9"/>
        <n v="137.55000000000001"/>
        <n v="568"/>
        <n v="1124.2"/>
        <n v="948.35"/>
        <n v="130.94999999999999"/>
        <n v="254.25"/>
        <n v="20639.5"/>
        <n v="347.55"/>
        <n v="4583.25"/>
        <n v="544.04999999999995"/>
        <n v="372"/>
        <n v="740.8"/>
        <n v="296.2"/>
        <n v="1250.2"/>
        <n v="1166.5999999999999"/>
        <n v="312.10000000000002"/>
        <n v="5054.75"/>
        <n v="2073.85"/>
        <n v="718"/>
        <n v="1159.3499999999999"/>
        <n v="301.45"/>
        <n v="139.15"/>
        <n v="1724"/>
        <n v="538.35"/>
        <n v="2320.0500000000002"/>
        <n v="2109"/>
        <n v="129"/>
        <n v="3649"/>
        <n v="5395"/>
        <n v="568.35"/>
        <n v="5498.1"/>
        <n v="3493"/>
        <n v="3370.6"/>
        <n v="265.2"/>
        <n v="148.75"/>
        <n v="130.4"/>
        <n v="797.95"/>
        <n v="58.7"/>
        <n v="668.5"/>
        <n v="985.75"/>
        <n v="1701"/>
        <n v="353.75"/>
        <n v="1978.8"/>
        <n v="425.85"/>
        <n v="1970.75"/>
        <n v="1414"/>
        <n v="1259.5"/>
        <n v="2864.55"/>
        <n v="1533.2"/>
        <n v="630.5"/>
        <n v="3172.85"/>
        <n v="484.85"/>
        <n v="159.30000000000001"/>
        <n v="256.85000000000002"/>
        <n v="2559.9"/>
        <n v="171.5"/>
        <n v="952.65"/>
        <n v="1338.15"/>
        <n v="531.6"/>
        <n v="11.8"/>
        <n v="125.6"/>
        <n v="91.2"/>
        <n v="135.35"/>
        <n v="482.55"/>
        <n v="417.55"/>
        <n v="219.2"/>
        <n v="2833.1"/>
        <n v="2596.9499999999998"/>
        <n v="1448.25"/>
        <n v="188.05"/>
        <n v="90.95"/>
        <n v="958.6"/>
        <n v="705.5"/>
        <n v="449.3"/>
        <n v="694.55"/>
        <n v="3236.55"/>
        <n v="791.3"/>
        <n v="529.9"/>
        <n v="1753.2"/>
        <n v="134.85"/>
        <n v="2554.35"/>
        <n v="395.05"/>
        <n v="472.25"/>
        <n v="3110"/>
        <n v="5185.1000000000004"/>
        <n v="4703.8"/>
        <n v="1204"/>
        <n v="1574.2"/>
        <n v="286.3"/>
        <n v="144"/>
        <n v="542.95000000000005"/>
        <n v="10735.5"/>
        <n v="1082.5"/>
        <n v="2197"/>
        <n v="1534.4"/>
        <n v="920.7"/>
        <n v="1137.75"/>
        <n v="97.5"/>
        <n v="2349.9499999999998"/>
        <n v="109504.25"/>
        <n v="1245.1500000000001"/>
        <n v="100.8"/>
        <n v="4123.1000000000004"/>
        <n v="3700.25"/>
        <n v="23132.25"/>
        <n v="165.35"/>
        <n v="243.7"/>
        <n v="1134.45"/>
        <n v="4119.5"/>
        <n v="186.9"/>
        <n v="39083.800000000003"/>
        <n v="1057.75"/>
        <n v="5784.95"/>
        <n v="231"/>
        <n v="252.8"/>
        <n v="2433.1"/>
        <n v="3511.85"/>
        <n v="75"/>
        <n v="5442.95"/>
        <n v="203.45"/>
        <n v="1748.5"/>
        <n v="1002"/>
        <n v="244"/>
        <n v="295"/>
        <n v="2349.3000000000002"/>
        <n v="89.65"/>
        <n v="799.9"/>
        <n v="1327"/>
        <n v="576.9"/>
        <n v="26716.35"/>
        <n v="1874.75"/>
        <n v="3609"/>
        <n v="2256.0500000000002"/>
        <n v="1135"/>
        <n v="640.70000000000005"/>
        <n v="778.35"/>
        <n v="1042.7"/>
        <n v="1801.25"/>
        <n v="908.6"/>
        <n v="667.1"/>
        <n v="255.55"/>
        <n v="127.05"/>
        <n v="3521"/>
        <n v="1187.95"/>
        <n v="3311.05"/>
        <n v="1911.85"/>
        <n v="2111"/>
        <n v="1600.45"/>
        <n v="1567.75"/>
        <n v="8311.5"/>
        <n v="632.20000000000005"/>
        <n v="230"/>
        <n v="855"/>
        <n v="411.65"/>
        <n v="590.25"/>
        <m/>
        <n v="299.85000000000002" u="1"/>
        <n v="2464.4499999999998" u="1"/>
        <n v="4577" u="1"/>
        <n v="4139.3999999999996" u="1"/>
        <n v="128.4" u="1"/>
        <n v="19782" u="1"/>
        <n v="296.05" u="1"/>
        <n v="530.65" u="1"/>
        <n v="914.35" u="1"/>
        <n v="1595.15" u="1"/>
        <n v="259" u="1"/>
        <n v="1260" u="1"/>
        <n v="3613.75" u="1"/>
        <n v="3680.65" u="1"/>
        <n v="5501.8" u="1"/>
        <n v="8041.2" u="1"/>
        <n v="2195" u="1"/>
        <n v="100.7" u="1"/>
        <n v="130.05000000000001" u="1"/>
        <n v="2571.5" u="1"/>
        <n v="91.05" u="1"/>
        <n v="420.2" u="1"/>
        <n v="917.25" u="1"/>
        <n v="1123.8" u="1"/>
        <n v="5046.8999999999996" u="1"/>
        <n v="20653.45" u="1"/>
        <n v="137.9" u="1"/>
        <n v="223.55" u="1"/>
        <n v="257.14999999999998" u="1"/>
        <n v="2035.65" u="1"/>
        <n v="181.4" u="1"/>
        <n v="233.1" u="1"/>
        <n v="1047.05" u="1"/>
        <n v="1974.2" u="1"/>
        <n v="487.7" u="1"/>
        <n v="287.5" u="1"/>
        <n v="567.85" u="1"/>
        <n v="127.25" u="1"/>
        <n v="144.25" u="1"/>
        <n v="203.9" u="1"/>
        <n v="265.10000000000002" u="1"/>
        <n v="543.9" u="1"/>
        <n v="1064" u="1"/>
        <n v="1532.9" u="1"/>
        <n v="2433.6999999999998" u="1"/>
        <n v="8325.85" u="1"/>
        <n v="698.5" u="1"/>
        <n v="741.85" u="1"/>
        <n v="1003.95" u="1"/>
        <n v="1134.2" u="1"/>
        <n v="1631.2" u="1"/>
        <n v="1569.7" u="1"/>
        <n v="2071.75" u="1"/>
        <n v="1575.05" u="1"/>
        <n v="1883" u="1"/>
        <n v="3315.5" u="1"/>
        <n v="1649.35" u="1"/>
        <n v="22487.45" u="1"/>
        <n v="44400" u="1"/>
        <n v="131.15" u="1"/>
        <n v="962.9" u="1"/>
        <n v="445.4" u="1"/>
        <n v="1958.55" u="1"/>
        <n v="2362" u="1"/>
        <n v="109618.65" u="1"/>
        <n v="4145" u="1"/>
        <n v="253.75" u="1"/>
        <n v="374.2" u="1"/>
        <n v="427.45" u="1"/>
        <n v="775.7" u="1"/>
        <n v="1987.05" u="1"/>
        <n v="713.6" u="1"/>
        <n v="1805.45" u="1"/>
        <n v="2359.9499999999998" u="1"/>
        <n v="1341.05" u="1"/>
        <n v="491.75" u="1"/>
        <n v="542.5" u="1"/>
        <n v="915.25" u="1"/>
        <n v="2564.75" u="1"/>
        <n v="255.25" u="1"/>
        <n v="1164.8" u="1"/>
        <n v="3255.3" u="1"/>
        <n v="5195.6499999999996" u="1"/>
        <n v="76.2" u="1"/>
        <n v="160" u="1"/>
        <n v="627.75" u="1"/>
        <n v="855.4" u="1"/>
        <n v="1408.35" u="1"/>
        <n v="485.35" u="1"/>
        <n v="569.35" u="1"/>
        <n v="810" u="1"/>
        <n v="3151.4" u="1"/>
        <n v="472.05" u="1"/>
        <n v="1191.25" u="1"/>
        <n v="245.4" u="1"/>
        <n v="412.3" u="1"/>
        <n v="5397.25" u="1"/>
        <n v="1009.6" u="1"/>
        <n v="2112" u="1"/>
        <n v="985.65" u="1"/>
        <n v="1759.65" u="1"/>
        <n v="396.2" u="1"/>
        <n v="674" u="1"/>
        <n v="1698.15" u="1"/>
        <n v="135.69999999999999" u="1"/>
        <n v="23108.05" u="1"/>
        <n v="246.9" u="1"/>
        <n v="797.85" u="1"/>
        <n v="1910.35" u="1"/>
        <n v="2117" u="1"/>
        <n v="2862.5" u="1"/>
        <n v="1169" u="1"/>
        <n v="187.15" u="1"/>
        <n v="1143" u="1"/>
        <n v="538" u="1"/>
        <n v="138.75" u="1"/>
        <n v="706.2" u="1"/>
        <n v="5757" u="1"/>
        <n v="177.4" u="1"/>
        <n v="1082.75" u="1"/>
        <n v="1200.8" u="1"/>
        <n v="4712.25" u="1"/>
        <n v="230.8" u="1"/>
        <n v="450.7" u="1"/>
        <n v="3384.75" u="1"/>
        <n v="642.65" u="1"/>
        <n v="3107.35" u="1"/>
        <n v="311.89999999999998" u="1"/>
        <n v="668.25" u="1"/>
        <n v="955.95" u="1"/>
        <n v="1730.45" u="1"/>
        <n v="227.45" u="1"/>
        <n v="2585.65" u="1"/>
        <n v="3509.8" u="1"/>
        <n v="5424.05" u="1"/>
        <n v="135.44999999999999" u="1"/>
        <n v="355.25" u="1"/>
        <n v="1236.75" u="1"/>
        <n v="1536.45" u="1"/>
        <n v="59.1" u="1"/>
        <n v="3502.85" u="1"/>
        <n v="1138.9000000000001" u="1"/>
        <n v="955.15" u="1"/>
        <n v="126" u="1"/>
        <n v="6910.95" u="1"/>
        <n v="793.95" u="1"/>
        <n v="5084.05" u="1"/>
        <n v="1329.25" u="1"/>
        <n v="4290.1000000000004" u="1"/>
        <n v="172.35" u="1"/>
        <n v="709.55" u="1"/>
        <n v="2269.1" u="1"/>
        <n v="578.5" u="1"/>
        <n v="1766" u="1"/>
        <n v="191.7" u="1"/>
        <n v="592.75" u="1"/>
        <n v="799.55" u="1"/>
        <n v="2603.0500000000002" u="1"/>
        <n v="10714.55" u="1"/>
        <n v="165.75" u="1"/>
        <n v="2341" u="1"/>
        <n v="2848.7" u="1"/>
        <n v="3122" u="1"/>
        <n v="96.05" u="1"/>
        <n v="206.1" u="1"/>
        <n v="424" u="1"/>
        <n v="1420.95" u="1"/>
        <n v="12" u="1"/>
        <n v="89.6" u="1"/>
        <n v="348.35" u="1"/>
        <n v="3707.3" u="1"/>
        <n v="39261.85" u="1"/>
        <n v="244.75" u="1"/>
        <n v="301.39999999999998" u="1"/>
        <n v="633.20000000000005" u="1"/>
        <n v="1252.0999999999999" u="1"/>
        <n v="3539.35" u="1"/>
        <n v="3618.65" u="1"/>
        <n v="5059.45" u="1"/>
        <n v="26899.85" u="1"/>
      </sharedItems>
    </cacheField>
    <cacheField name="STRADDLEPREMIUM" numFmtId="0">
      <sharedItems containsBlank="1" containsMixedTypes="1" containsNumber="1" minValue="0" maxValue="10.17"/>
    </cacheField>
    <cacheField name="HI_LIQUID" numFmtId="0">
      <sharedItems containsBlank="1" count="3">
        <s v="Liquid"/>
        <s v=""/>
        <m/>
      </sharedItems>
    </cacheField>
    <cacheField name="HI_IVP" numFmtId="0">
      <sharedItems containsBlank="1" count="3">
        <s v="IVP"/>
        <s v=""/>
        <m/>
      </sharedItems>
    </cacheField>
    <cacheField name="RESULT" numFmtId="0">
      <sharedItems containsBlank="1" count="3">
        <s v=""/>
        <s v="R"/>
        <m/>
      </sharedItems>
    </cacheField>
    <cacheField name="VOLPER" numFmtId="0">
      <sharedItems containsBlank="1" containsMixedTypes="1" containsNumber="1" minValue="0" maxValue="100"/>
    </cacheField>
    <cacheField name="FIVEDAYOICHANGE" numFmtId="0">
      <sharedItems containsBlank="1" containsMixedTypes="1" containsNumber="1" minValue="-15.18" maxValue="56.11" count="347">
        <n v="-8.94"/>
        <s v=""/>
        <n v="-4.63"/>
        <n v="5.49"/>
        <n v="-11.57"/>
        <n v="11.43"/>
        <n v="3.44"/>
        <n v="3.39"/>
        <n v="-0.16"/>
        <n v="3.83"/>
        <n v="-0.69"/>
        <n v="-9.69"/>
        <n v="-2.2599999999999998"/>
        <n v="11.57"/>
        <n v="19.04"/>
        <n v="1.33"/>
        <n v="7.23"/>
        <n v="6.83"/>
        <n v="23.79"/>
        <n v="1.54"/>
        <n v="7.33"/>
        <n v="0.31"/>
        <n v="7.48"/>
        <n v="-8.5399999999999991"/>
        <n v="7.28"/>
        <n v="-3.25"/>
        <n v="12.03"/>
        <n v="-1.76"/>
        <n v="20.41"/>
        <n v="11.76"/>
        <n v="7.92"/>
        <n v="7.88"/>
        <n v="-4.0999999999999996"/>
        <n v="14.05"/>
        <n v="2.95"/>
        <n v="19.690000000000001"/>
        <n v="20.76"/>
        <n v="1.64"/>
        <n v="11.75"/>
        <n v="-0.66"/>
        <n v="0.99"/>
        <n v="10.1"/>
        <n v="32.76"/>
        <n v="-1.4"/>
        <n v="0.08"/>
        <n v="-1.01"/>
        <n v="12.11"/>
        <n v="2.77"/>
        <n v="8.19"/>
        <n v="3.68"/>
        <n v="-0.48"/>
        <n v="-5.0199999999999996"/>
        <n v="-1.2"/>
        <n v="9.7100000000000009"/>
        <n v="26.08"/>
        <n v="23.69"/>
        <n v="14.83"/>
        <n v="11.5"/>
        <n v="5.67"/>
        <n v="-4.8"/>
        <n v="3.94"/>
        <n v="4.99"/>
        <n v="5.42"/>
        <n v="-0.39"/>
        <n v="21.81"/>
        <n v="12.79"/>
        <n v="5.54"/>
        <n v="3.45"/>
        <n v="24.22"/>
        <n v="-2.4700000000000002"/>
        <n v="-2.97"/>
        <n v="2.42"/>
        <n v="-3.29"/>
        <n v="7.09"/>
        <n v="-3.73"/>
        <n v="4.7699999999999996"/>
        <n v="-2.34"/>
        <n v="-5"/>
        <n v="-2.48"/>
        <n v="12.98"/>
        <n v="9.27"/>
        <n v="14.61"/>
        <n v="-1.69"/>
        <n v="-1.75"/>
        <n v="6.66"/>
        <n v="-1.64"/>
        <n v="-4.96"/>
        <n v="2.5"/>
        <n v="56.11"/>
        <n v="-4.91"/>
        <n v="-4.79"/>
        <n v="1.1100000000000001"/>
        <n v="0.32"/>
        <n v="5.17"/>
        <n v="13.58"/>
        <n v="15.7"/>
        <n v="16.82"/>
        <n v="34.33"/>
        <n v="1.63"/>
        <n v="-6.5"/>
        <n v="23.68"/>
        <n v="-6.99"/>
        <n v="19.010000000000002"/>
        <n v="8.17"/>
        <n v="-10.27"/>
        <n v="7.29"/>
        <n v="4.28"/>
        <n v="-4.17"/>
        <n v="5.04"/>
        <n v="-12.38"/>
        <n v="-15.18"/>
        <n v="17.59"/>
        <n v="45.26"/>
        <n v="-0.01"/>
        <n v="9.2899999999999991"/>
        <n v="6.73"/>
        <n v="16.489999999999998"/>
        <n v="-0.44"/>
        <n v="4.0599999999999996"/>
        <n v="-4.9400000000000004"/>
        <n v="-1.8"/>
        <n v="18.899999999999999"/>
        <n v="-2.91"/>
        <n v="-4.01"/>
        <n v="12.94"/>
        <n v="-10.39"/>
        <n v="-3.11"/>
        <n v="-4.6900000000000004"/>
        <n v="10.74"/>
        <n v="0.95"/>
        <n v="-4.12"/>
        <n v="16.54"/>
        <n v="5.37"/>
        <n v="1.96"/>
        <n v="12.8"/>
        <n v="2.35"/>
        <n v="-7.37"/>
        <n v="3.67"/>
        <n v="-4.2699999999999996"/>
        <n v="10.01"/>
        <n v="0.48"/>
        <n v="3.92"/>
        <n v="13.61"/>
        <n v="29.4"/>
        <n v="13.04"/>
        <n v="-2.63"/>
        <n v="-3.48"/>
        <n v="-6.8"/>
        <n v="13.89"/>
        <n v="-6.23"/>
        <n v="14.36"/>
        <n v="16.37"/>
        <n v="1.44"/>
        <n v="-2.79"/>
        <n v="0.66"/>
        <n v="2.61"/>
        <n v="-7.65"/>
        <n v="15.22"/>
        <n v="9.1999999999999993"/>
        <n v="-3.67"/>
        <n v="1.71"/>
        <n v="10.17"/>
        <n v="-4.53"/>
        <n v="0.67"/>
        <n v="6.17"/>
        <n v="15.31"/>
        <n v="10.6"/>
        <n v="4.29"/>
        <n v="16.079999999999998"/>
        <n v="1.72"/>
        <n v="7"/>
        <n v="14.56"/>
        <n v="12.47"/>
        <n v="-3.68"/>
        <n v="-8.36"/>
        <n v="11.13"/>
        <n v="16.79"/>
        <n v="13.16"/>
        <n v="-6.03"/>
        <n v="-1.21"/>
        <n v="15.51"/>
        <n v="11.02"/>
        <n v="15.39"/>
        <m/>
        <n v="0.16" u="1"/>
        <n v="-0.57999999999999996" u="1"/>
        <n v="5.68" u="1"/>
        <n v="21.23" u="1"/>
        <n v="-4.99" u="1"/>
        <n v="3.46" u="1"/>
        <n v="4.3" u="1"/>
        <n v="7.89" u="1"/>
        <n v="16.05" u="1"/>
        <n v="2.2799999999999998" u="1"/>
        <n v="8.58" u="1"/>
        <n v="-1.81" u="1"/>
        <n v="-0.43" u="1"/>
        <n v="0.2" u="1"/>
        <n v="0.87" u="1"/>
        <n v="3.66" u="1"/>
        <n v="5.53" u="1"/>
        <n v="6.56" u="1"/>
        <n v="13.63" u="1"/>
        <n v="17.05" u="1"/>
        <n v="20.440000000000001" u="1"/>
        <n v="-12.75" u="1"/>
        <n v="4.4000000000000004" u="1"/>
        <n v="14.53" u="1"/>
        <n v="14.93" u="1"/>
        <n v="16.45" u="1"/>
        <n v="7.01" u="1"/>
        <n v="12.17" u="1"/>
        <n v="17.25" u="1"/>
        <n v="24.3" u="1"/>
        <n v="-1.54" u="1"/>
        <n v="3.32" u="1"/>
        <n v="3.91" u="1"/>
        <n v="7.06" u="1"/>
        <n v="2.73" u="1"/>
        <n v="6.23" u="1"/>
        <n v="5.25" u="1"/>
        <n v="10.31" u="1"/>
        <n v="11.34" u="1"/>
        <n v="21.91" u="1"/>
        <n v="-1.1000000000000001" u="1"/>
        <n v="1.48" u="1"/>
        <n v="3.86" u="1"/>
        <n v="6.28" u="1"/>
        <n v="-1.91" u="1"/>
        <n v="3.96" u="1"/>
        <n v="5.3" u="1"/>
        <n v="-6.82" u="1"/>
        <n v="11.61" u="1"/>
        <n v="-14.65" u="1"/>
        <n v="-6.04" u="1"/>
        <n v="-1.42" u="1"/>
        <n v="3.57" u="1"/>
        <n v="16.059999999999999" u="1"/>
        <n v="-2.2200000000000002" u="1"/>
        <n v="7.76" u="1"/>
        <n v="-13.32" u="1"/>
        <n v="-13.09" u="1"/>
        <n v="-9.3000000000000007" u="1"/>
        <n v="0.25" u="1"/>
        <n v="-3.35" u="1"/>
        <n v="1.95" u="1"/>
        <n v="2" u="1"/>
        <n v="-6.14" u="1"/>
        <n v="5.0199999999999996" u="1"/>
        <n v="8.42" u="1"/>
        <n v="7.03" u="1"/>
        <n v="7.43" u="1"/>
        <n v="16.8" u="1"/>
        <n v="15.3" u="1"/>
        <n v="-7.57" u="1"/>
        <n v="-3.99" u="1"/>
        <n v="0.41" u="1"/>
        <n v="12.01" u="1"/>
        <n v="-4.78" u="1"/>
        <n v="-3.8" u="1"/>
        <n v="-2.52" u="1"/>
        <n v="-1.72" u="1"/>
        <n v="1.34" u="1"/>
        <n v="2.2999999999999998" u="1"/>
        <n v="14.34" u="1"/>
        <n v="-3.36" u="1"/>
        <n v="2.0099999999999998" u="1"/>
        <n v="12.38" u="1"/>
        <n v="7.83" u="1"/>
        <n v="10.42" u="1"/>
        <n v="10.119999999999999" u="1"/>
        <n v="1.07" u="1"/>
        <n v="12.65" u="1"/>
        <n v="34.06" u="1"/>
        <n v="-3.9" u="1"/>
        <n v="17.61" u="1"/>
        <n v="14.01" u="1"/>
        <n v="27.71" u="1"/>
        <n v="-5.78" u="1"/>
        <n v="12.75" u="1"/>
        <n v="-7.01" u="1"/>
        <n v="-4.05" u="1"/>
        <n v="17.809999999999999" u="1"/>
        <n v="-3.81" u="1"/>
        <n v="4.9400000000000004" u="1"/>
        <n v="5.34" u="1"/>
        <n v="13.48" u="1"/>
        <n v="15.94" u="1"/>
        <n v="-5.88" u="1"/>
        <n v="-8.58" u="1"/>
        <n v="1" u="1"/>
        <n v="16.149999999999999" u="1"/>
        <n v="-3.17" u="1"/>
        <n v="-1.48" u="1"/>
        <n v="-0.87" u="1"/>
        <n v="7.65" u="1"/>
        <n v="24" u="1"/>
        <n v="1.37" u="1"/>
        <n v="4.3099999999999996" u="1"/>
        <n v="-2.39" u="1"/>
        <n v="10.33" u="1"/>
        <n v="11.36" u="1"/>
        <n v="14.98" u="1"/>
        <n v="-7.81" u="1"/>
        <n v="-6.43" u="1"/>
        <n v="3.35" u="1"/>
        <n v="-8.65" u="1"/>
        <n v="9.4" u="1"/>
        <n v="3.69" u="1"/>
        <n v="15.48" u="1"/>
        <n v="-3.72" u="1"/>
        <n v="-1.63" u="1"/>
        <n v="12.19" u="1"/>
        <n v="18.62" u="1"/>
        <n v="-6.1" u="1"/>
        <n v="0.19" u="1"/>
        <n v="-1.0900000000000001" u="1"/>
        <n v="-10.45" u="1"/>
        <n v="-0.1" u="1"/>
        <n v="2.52" u="1"/>
        <n v="6.84" u="1"/>
        <n v="11.83" u="1"/>
        <n v="12.06" u="1"/>
        <n v="55.17" u="1"/>
        <n v="-2.4900000000000002" u="1"/>
        <n v="9.4700000000000006" u="1"/>
        <n v="8.5399999999999991" u="1"/>
        <n v="-2.89" u="1"/>
        <n v="1.03" u="1"/>
        <n v="3.65" u="1"/>
        <n v="9.8000000000000007" u="1"/>
        <n v="12.56" u="1"/>
        <n v="-10.65" u="1"/>
        <n v="8.64" u="1"/>
        <n v="10.7" u="1"/>
        <n v="-4.4400000000000004" u="1"/>
        <n v="1.45" u="1"/>
        <n v="12.13" u="1"/>
        <n v="17.899999999999999" u="1"/>
        <n v="-6.7" u="1"/>
        <n v="-5.87" u="1"/>
        <n v="-2.06" u="1"/>
        <n v="2.82" u="1"/>
        <n v="-3.58" u="1"/>
        <n v="6.26" u="1"/>
        <n v="32" u="1"/>
        <n v="38.78" u="1"/>
      </sharedItems>
    </cacheField>
    <cacheField name="FIVEDAYPRICECHANGE" numFmtId="0">
      <sharedItems containsBlank="1" containsMixedTypes="1" containsNumber="1" minValue="-9.6199999999999992" maxValue="15.63" count="311">
        <n v="0.79"/>
        <s v=""/>
        <n v="0.99"/>
        <n v="3.37"/>
        <n v="4.54"/>
        <n v="-2.58"/>
        <n v="3.05"/>
        <n v="5.45"/>
        <n v="3.06"/>
        <n v="-0.61"/>
        <n v="1.86"/>
        <n v="1.72"/>
        <n v="2.71"/>
        <n v="-0.68"/>
        <n v="1.94"/>
        <n v="2.76"/>
        <n v="-1.67"/>
        <n v="4.79"/>
        <n v="-0.12"/>
        <n v="-0.27"/>
        <n v="-0.41"/>
        <n v="0.69"/>
        <n v="1.35"/>
        <n v="1.44"/>
        <n v="2.21"/>
        <n v="-0.94"/>
        <n v="-0.83"/>
        <n v="-3.06"/>
        <n v="0.7"/>
        <n v="0.92"/>
        <n v="0.72"/>
        <n v="3.41"/>
        <n v="2.44"/>
        <n v="3.11"/>
        <n v="-2.85"/>
        <n v="7.26"/>
        <n v="1.85"/>
        <n v="5.09"/>
        <n v="1.65"/>
        <n v="-1.41"/>
        <n v="8.0399999999999991"/>
        <n v="2.72"/>
        <n v="0.17"/>
        <n v="8.27"/>
        <n v="-1.84"/>
        <n v="4.26"/>
        <n v="1.07"/>
        <n v="-0.44"/>
        <n v="1.58"/>
        <n v="10.35"/>
        <n v="4.12"/>
        <n v="1.54"/>
        <n v="-9.1199999999999992"/>
        <n v="-1.95"/>
        <n v="5.23"/>
        <n v="4.82"/>
        <n v="-0.28000000000000003"/>
        <n v="0.95"/>
        <n v="5.01"/>
        <n v="3.8"/>
        <n v="2.52"/>
        <n v="6.93"/>
        <n v="1.29"/>
        <n v="1.47"/>
        <n v="8.9600000000000009"/>
        <n v="4.17"/>
        <n v="-0.81"/>
        <n v="4.57"/>
        <n v="0.5"/>
        <n v="2.4500000000000002"/>
        <n v="1.74"/>
        <n v="1.18"/>
        <n v="6.37"/>
        <n v="0.9"/>
        <n v="2.02"/>
        <n v="7.49"/>
        <n v="2.77"/>
        <n v="6.38"/>
        <n v="1.9"/>
        <n v="1.81"/>
        <n v="-0.95"/>
        <n v="1.36"/>
        <n v="2.91"/>
        <n v="-2.29"/>
        <n v="7.27"/>
        <n v="2.3199999999999998"/>
        <n v="2.0099999999999998"/>
        <n v="2.65"/>
        <n v="4.66"/>
        <n v="0.06"/>
        <n v="-2.94"/>
        <n v="0.97"/>
        <n v="4.72"/>
        <n v="1.05"/>
        <n v="4.7"/>
        <n v="-3.71"/>
        <n v="3.59"/>
        <n v="2.56"/>
        <n v="-0.04"/>
        <n v="2.4900000000000002"/>
        <n v="4.43"/>
        <n v="4.04"/>
        <n v="-0.55000000000000004"/>
        <n v="1.7"/>
        <n v="2.5499999999999998"/>
        <n v="2.62"/>
        <n v="-0.88"/>
        <n v="1.1399999999999999"/>
        <n v="-0.78"/>
        <n v="-0.2"/>
        <n v="4.3"/>
        <n v="3.45"/>
        <n v="0.86"/>
        <n v="2.89"/>
        <n v="0.46"/>
        <n v="4.6900000000000004"/>
        <n v="6.6"/>
        <n v="6.15"/>
        <n v="1.91"/>
        <n v="2.1"/>
        <n v="7.32"/>
        <n v="-4.5199999999999996"/>
        <n v="1.77"/>
        <n v="4.4400000000000004"/>
        <n v="7.46"/>
        <n v="-2.21"/>
        <n v="-0.66"/>
        <n v="0.67"/>
        <n v="15.39"/>
        <n v="3.7"/>
        <n v="1.28"/>
        <n v="0.37"/>
        <n v="2.4700000000000002"/>
        <n v="-1.08"/>
        <n v="1"/>
        <n v="2.93"/>
        <n v="3.03"/>
        <n v="4.7699999999999996"/>
        <n v="0.15"/>
        <n v="2.23"/>
        <n v="2.11"/>
        <n v="4.71"/>
        <n v="3.27"/>
        <n v="4.29"/>
        <n v="5.78"/>
        <n v="4.74"/>
        <n v="1.8"/>
        <n v="3.64"/>
        <n v="1.99"/>
        <n v="3.79"/>
        <n v="-1.49"/>
        <n v="3.6"/>
        <n v="1.76"/>
        <n v="2.16"/>
        <n v="4.37"/>
        <n v="-0.56999999999999995"/>
        <n v="3.62"/>
        <n v="-0.77"/>
        <n v="2.69"/>
        <n v="7.88"/>
        <n v="2.42"/>
        <n v="-2.96"/>
        <n v="-2.15"/>
        <n v="0.96"/>
        <n v="5.0599999999999996"/>
        <n v="0.11"/>
        <n v="2.0699999999999998"/>
        <n v="3.4"/>
        <n v="4.55"/>
        <n v="0.2"/>
        <n v="-2.11"/>
        <m/>
        <n v="4.45" u="1"/>
        <n v="5.08" u="1"/>
        <n v="-2.5" u="1"/>
        <n v="3.36" u="1"/>
        <n v="-0.14000000000000001" u="1"/>
        <n v="1.33" u="1"/>
        <n v="4.5" u="1"/>
        <n v="2.38" u="1"/>
        <n v="3.07" u="1"/>
        <n v="-1.86" u="1"/>
        <n v="5.38" u="1"/>
        <n v="-1.27" u="1"/>
        <n v="1.6" u="1"/>
        <n v="-0.79" u="1"/>
        <n v="3.61" u="1"/>
        <n v="-0.32" u="1"/>
        <n v="0.44" u="1"/>
        <n v="1.1100000000000001" u="1"/>
        <n v="3.12" u="1"/>
        <n v="1.97" u="1"/>
        <n v="2.63" u="1"/>
        <n v="3.42" u="1"/>
        <n v="4.8499999999999996" u="1"/>
        <n v="7.41" u="1"/>
        <n v="-1.69" u="1"/>
        <n v="9.68" u="1"/>
        <n v="9.91" u="1"/>
        <n v="0.54" u="1"/>
        <n v="1.53" u="1"/>
        <n v="1.63" u="1"/>
        <n v="5.3" u="1"/>
        <n v="4.5199999999999996" u="1"/>
        <n v="2.88" u="1"/>
        <n v="15.63" u="1"/>
        <n v="-1.47" u="1"/>
        <n v="1.04" u="1"/>
        <n v="1.0900000000000001" u="1"/>
        <n v="2.29" u="1"/>
        <n v="3.77" u="1"/>
        <n v="2.59" u="1"/>
        <n v="-0.37" u="1"/>
        <n v="0.75" u="1"/>
        <n v="4.22" u="1"/>
        <n v="1.31" u="1"/>
        <n v="2" u="1"/>
        <n v="-0.67" u="1"/>
        <n v="-0.15" u="1"/>
        <n v="-1.79" u="1"/>
        <n v="0.21" u="1"/>
        <n v="1.51" u="1"/>
        <n v="3.72" u="1"/>
        <n v="3.92" u="1"/>
        <n v="0.08" u="1"/>
        <n v="3.23" u="1"/>
        <n v="6.88" u="1"/>
        <n v="8.2899999999999991" u="1"/>
        <n v="6.45" u="1"/>
        <n v="9.5500000000000007" u="1"/>
        <n v="0.41" u="1"/>
        <n v="0.64" u="1"/>
        <n v="1.73" u="1"/>
        <n v="2.15" u="1"/>
        <n v="4.09" u="1"/>
        <n v="1.78" u="1"/>
        <n v="7.13" u="1"/>
        <n v="-3.31" u="1"/>
        <n v="3.38" u="1"/>
        <n v="3.97" u="1"/>
        <n v="0.85" u="1"/>
        <n v="4.1900000000000004" u="1"/>
        <n v="5.57" u="1"/>
        <n v="0.57999999999999996" u="1"/>
        <n v="2.6" u="1"/>
        <n v="1.61" u="1"/>
        <n v="1.71" u="1"/>
        <n v="4.6399999999999997" u="1"/>
        <n v="-2.38" u="1"/>
        <n v="1.17" u="1"/>
        <n v="0.74" u="1"/>
        <n v="0.18" u="1"/>
        <n v="0.27" u="1"/>
        <n v="3.24" u="1"/>
        <n v="5.72" u="1"/>
        <n v="1.39" u="1"/>
        <n v="2.06" u="1"/>
        <n v="2.85" u="1"/>
        <n v="5.29" u="1"/>
        <n v="6.12" u="1"/>
        <n v="-2.33" u="1"/>
        <n v="1.49" u="1"/>
        <n v="3.19" u="1"/>
        <n v="3.88" u="1"/>
        <n v="4.99" u="1"/>
        <n v="0.73" u="1"/>
        <n v="3.1" u="1"/>
        <n v="1.96" u="1"/>
        <n v="8" u="1"/>
        <n v="-0.6" u="1"/>
        <n v="0.04" u="1"/>
        <n v="6.82" u="1"/>
        <n v="2.95" u="1"/>
        <n v="-1.9" u="1"/>
        <n v="0.56999999999999995" u="1"/>
        <n v="0.94" u="1"/>
        <n v="-0.17" u="1"/>
        <n v="2.27" u="1"/>
        <n v="4.76" u="1"/>
        <n v="-3.13" u="1"/>
        <n v="-0.33" u="1"/>
        <n v="1.79" u="1"/>
        <n v="-0.59" u="1"/>
        <n v="5.16" u="1"/>
        <n v="-2.64" u="1"/>
        <n v="0.28999999999999998" u="1"/>
        <n v="1.25" u="1"/>
        <n v="7.42" u="1"/>
        <n v="-1.1399999999999999" u="1"/>
        <n v="7.0000000000000007E-2" u="1"/>
        <n v="0.51" u="1"/>
        <n v="-0.25" u="1"/>
        <n v="1.62" u="1"/>
        <n v="2.96" u="1"/>
        <n v="-9.6199999999999992" u="1"/>
        <n v="-4.1900000000000004" u="1"/>
        <n v="-1.51" u="1"/>
        <n v="1.89" u="1"/>
        <n v="2.57" u="1"/>
        <n v="3.16" u="1"/>
        <n v="-0.38" u="1"/>
        <n v="6.36" u="1"/>
        <n v="9.14" u="1"/>
        <n v="-1.24" u="1"/>
        <n v="-0.46" u="1"/>
        <n v="3.51" u="1"/>
        <n v="1.01" u="1"/>
        <n v="2.13" u="1"/>
        <n v="2.92" u="1"/>
        <n v="-0.85" u="1"/>
        <n v="3.02" u="1"/>
      </sharedItems>
    </cacheField>
    <cacheField name="FIVEDAYVOLUMECHANGE" numFmtId="0">
      <sharedItems containsBlank="1" containsMixedTypes="1" containsNumber="1" minValue="8.49" maxValue="1363.44"/>
    </cacheField>
    <cacheField name="FUTURESPRICE" numFmtId="0">
      <sharedItems containsBlank="1" containsMixedTypes="1" containsNumber="1" minValue="11.8" maxValue="109550" count="370">
        <n v="44357.85"/>
        <s v=""/>
        <n v="19732.849999999999"/>
        <n v="490.1"/>
        <n v="4285.95"/>
        <n v="22394.799999999999"/>
        <n v="180.8"/>
        <n v="227.25"/>
        <n v="2031.35"/>
        <n v="2437.9499999999998"/>
        <n v="806.2"/>
        <n v="3618"/>
        <n v="442.7"/>
        <n v="5021.6499999999996"/>
        <n v="379.05"/>
        <n v="176.9"/>
        <n v="3113.1"/>
        <n v="1955.2"/>
        <n v="6863"/>
        <n v="707.85"/>
        <n v="911.3"/>
        <n v="1007.5"/>
        <n v="5095"/>
        <n v="1646.45"/>
        <n v="8052"/>
        <n v="2593.9499999999998"/>
        <n v="422.5"/>
        <n v="244.65"/>
        <n v="206"/>
        <n v="1632.9"/>
        <n v="137.55000000000001"/>
        <n v="568"/>
        <n v="1124.2"/>
        <n v="948.35"/>
        <n v="130.94999999999999"/>
        <n v="254.25"/>
        <n v="20639.5"/>
        <n v="347.55"/>
        <n v="4583.25"/>
        <n v="544.04999999999995"/>
        <n v="372"/>
        <n v="740.8"/>
        <n v="296.2"/>
        <n v="1250.2"/>
        <n v="1166.5999999999999"/>
        <n v="312.10000000000002"/>
        <n v="5054.75"/>
        <n v="2073.85"/>
        <n v="718"/>
        <n v="1159.3499999999999"/>
        <n v="301.45"/>
        <n v="139.15"/>
        <n v="1724"/>
        <n v="538.35"/>
        <n v="2320.0500000000002"/>
        <n v="2109"/>
        <n v="129"/>
        <n v="3649"/>
        <n v="5395"/>
        <n v="568.35"/>
        <n v="5498.1"/>
        <n v="3493"/>
        <n v="3370.6"/>
        <n v="265.2"/>
        <n v="148.75"/>
        <n v="130.4"/>
        <n v="797.95"/>
        <n v="58.7"/>
        <n v="668.5"/>
        <n v="985.75"/>
        <n v="1701"/>
        <n v="353.75"/>
        <n v="1978.8"/>
        <n v="425.85"/>
        <n v="1970.75"/>
        <n v="1414"/>
        <n v="1259.5"/>
        <n v="2864.55"/>
        <n v="1533.2"/>
        <n v="630.5"/>
        <n v="3172.85"/>
        <n v="484.85"/>
        <n v="159.30000000000001"/>
        <n v="256.85000000000002"/>
        <n v="2559.9"/>
        <n v="171.5"/>
        <n v="952.65"/>
        <n v="1338.15"/>
        <n v="531.6"/>
        <n v="11.8"/>
        <n v="125.6"/>
        <n v="91.2"/>
        <n v="135.35"/>
        <n v="482.55"/>
        <n v="417.55"/>
        <n v="219.2"/>
        <n v="2833.1"/>
        <n v="2596.9499999999998"/>
        <n v="1448.25"/>
        <n v="188.05"/>
        <n v="90.95"/>
        <n v="958.6"/>
        <n v="705.5"/>
        <n v="449.3"/>
        <n v="694.55"/>
        <n v="3236.55"/>
        <n v="791.3"/>
        <n v="529.9"/>
        <n v="1753.2"/>
        <n v="134.85"/>
        <n v="2554.35"/>
        <n v="395.05"/>
        <n v="472.25"/>
        <n v="3110"/>
        <n v="5185.1000000000004"/>
        <n v="4703.8"/>
        <n v="1204"/>
        <n v="1574.2"/>
        <n v="286.3"/>
        <n v="144"/>
        <n v="542.95000000000005"/>
        <n v="10735.5"/>
        <n v="1082.5"/>
        <n v="2197"/>
        <n v="1534.4"/>
        <n v="920.7"/>
        <n v="1137.75"/>
        <n v="97.5"/>
        <n v="2349.9499999999998"/>
        <n v="109504.25"/>
        <n v="1245.1500000000001"/>
        <n v="100.8"/>
        <n v="4123.1000000000004"/>
        <n v="3700.25"/>
        <n v="23132.25"/>
        <n v="165.35"/>
        <n v="243.7"/>
        <n v="1134.45"/>
        <n v="4119.5"/>
        <n v="186.9"/>
        <n v="39083.800000000003"/>
        <n v="1057.75"/>
        <n v="5784.95"/>
        <n v="231"/>
        <n v="252.8"/>
        <n v="2433.1"/>
        <n v="3511.85"/>
        <n v="75"/>
        <n v="5442.95"/>
        <n v="203.45"/>
        <n v="1748.5"/>
        <n v="1002"/>
        <n v="244"/>
        <n v="295"/>
        <n v="2349.3000000000002"/>
        <n v="89.65"/>
        <n v="799.9"/>
        <n v="1327"/>
        <n v="576.9"/>
        <n v="26716.35"/>
        <n v="1874.75"/>
        <n v="3609"/>
        <n v="2256.0500000000002"/>
        <n v="1135"/>
        <n v="640.70000000000005"/>
        <n v="778.35"/>
        <n v="1042.7"/>
        <n v="1801.25"/>
        <n v="908.6"/>
        <n v="667.1"/>
        <n v="255.55"/>
        <n v="127.05"/>
        <n v="3521"/>
        <n v="1187.95"/>
        <n v="3311.05"/>
        <n v="1911.85"/>
        <n v="2111"/>
        <n v="1600.45"/>
        <n v="1567.75"/>
        <n v="8311.5"/>
        <n v="632.20000000000005"/>
        <n v="230"/>
        <n v="855"/>
        <n v="411.65"/>
        <n v="590.25"/>
        <m/>
        <n v="2843" u="1"/>
        <n v="165.7" u="1"/>
        <n v="2583.35" u="1"/>
        <n v="537.25" u="1"/>
        <n v="697" u="1"/>
        <n v="5077.6499999999996" u="1"/>
        <n v="5758.05" u="1"/>
        <n v="149.4" u="1"/>
        <n v="592.15" u="1"/>
        <n v="3162.15" u="1"/>
        <n v="130.1" u="1"/>
        <n v="223.7" u="1"/>
        <n v="231.65" u="1"/>
        <n v="541.6" u="1"/>
        <n v="793.8" u="1"/>
        <n v="2339.85" u="1"/>
        <n v="109550" u="1"/>
        <n v="1000" u="1"/>
        <n v="2034.8" u="1"/>
        <n v="3312" u="1"/>
        <n v="4579.95" u="1"/>
        <n v="244.6" u="1"/>
        <n v="426.9" u="1"/>
        <n v="1328.1" u="1"/>
        <n v="2563.65" u="1"/>
        <n v="3118" u="1"/>
        <n v="6914.75" u="1"/>
        <n v="100.75" u="1"/>
        <n v="205.85" u="1"/>
        <n v="1982.8" u="1"/>
        <n v="39174.699999999997" u="1"/>
        <n v="412.05" u="1"/>
        <n v="8313.65" u="1"/>
        <n v="312.14999999999998" u="1"/>
        <n v="26862.799999999999" u="1"/>
        <n v="628.70000000000005" u="1"/>
        <n v="1200.2" u="1"/>
        <n v="1568.8" u="1"/>
        <n v="1882.1" u="1"/>
        <n v="5176.1499999999996" u="1"/>
        <n v="91" u="1"/>
        <n v="295.75" u="1"/>
        <n v="566.6" u="1"/>
        <n v="1137.8499999999999" u="1"/>
        <n v="2565.35" u="1"/>
        <n v="128.30000000000001" u="1"/>
        <n v="265" u="1"/>
        <n v="444.35" u="1"/>
        <n v="1122.2" u="1"/>
        <n v="1530.45" u="1"/>
        <n v="2431.1999999999998" u="1"/>
        <n v="3609.75" u="1"/>
        <n v="373.15" u="1"/>
        <n v="395.85" u="1"/>
        <n v="776.7" u="1"/>
        <n v="144.25" u="1"/>
        <n v="955.25" u="1"/>
        <n v="256.75" u="1"/>
        <n v="258.60000000000002" u="1"/>
        <n v="471.6" u="1"/>
        <n v="530.9" u="1"/>
        <n v="181.35" u="1"/>
        <n v="1258.45" u="1"/>
        <n v="1727.35" u="1"/>
        <n v="2103.0500000000002" u="1"/>
        <n v="5391.4" u="1"/>
        <n v="3537.95" u="1"/>
        <n v="137.65" u="1"/>
        <n v="287.39999999999998" u="1"/>
        <n v="3102.5" u="1"/>
        <n v="912.75" u="1"/>
        <n v="2355.4" u="1"/>
        <n v="953" u="1"/>
        <n v="1805" u="1"/>
        <n v="1758.35" u="1"/>
        <n v="4705.95" u="1"/>
        <n v="531.35" u="1"/>
        <n v="203.65" u="1"/>
        <n v="245.7" u="1"/>
        <n v="1402.55" u="1"/>
        <n v="232.65" u="1"/>
        <n v="1081" u="1"/>
        <n v="3248.7" u="1"/>
        <n v="131" u="1"/>
        <n v="1142.9000000000001" u="1"/>
        <n v="3707.35" u="1"/>
        <n v="354.5" u="1"/>
        <n v="808.35" u="1"/>
        <n v="378.55" u="1"/>
        <n v="419" u="1"/>
        <n v="449.55" u="1"/>
        <n v="578.20000000000005" u="1"/>
        <n v="742.1" u="1"/>
        <n v="1248.5999999999999" u="1"/>
        <n v="984.4" u="1"/>
        <n v="1630.85" u="1"/>
        <n v="19757" u="1"/>
        <n v="135.75" u="1"/>
        <n v="797" u="1"/>
        <n v="1234.1500000000001" u="1"/>
        <n v="3508.8" u="1"/>
        <n v="5495.35" u="1"/>
        <n v="8031.3" u="1"/>
        <n v="12.05" u="1"/>
        <n v="160.05000000000001" u="1"/>
        <n v="485.15" u="1"/>
        <n v="916.1" u="1"/>
        <n v="135.65" u="1"/>
        <n v="1647.8" u="1"/>
        <n v="1967.3" u="1"/>
        <n v="2072.4" u="1"/>
        <n v="3666.95" u="1"/>
        <n v="5062.5" u="1"/>
        <n v="127" u="1"/>
        <n v="672.95" u="1"/>
        <n v="632.29999999999995" u="1"/>
        <n v="714.25" u="1"/>
        <n v="1167.75" u="1"/>
        <n v="2595" u="1"/>
        <n v="347.7" u="1"/>
        <n v="491.25" u="1"/>
        <n v="1763" u="1"/>
        <n v="1531.4" u="1"/>
        <n v="1950" u="1"/>
        <n v="299.2" u="1"/>
        <n v="2857.95" u="1"/>
        <n v="22441.200000000001" u="1"/>
        <n v="644.5" u="1"/>
        <n v="1903.35" u="1"/>
        <n v="1131.8499999999999" u="1"/>
        <n v="187.2" u="1"/>
        <n v="1165.3" u="1"/>
        <n v="1338.65" u="1"/>
        <n v="1420" u="1"/>
        <n v="76.099999999999994" u="1"/>
        <n v="486.2" u="1"/>
        <n v="544" u="1"/>
        <n v="1595.85" u="1"/>
        <n v="2114.6" u="1"/>
        <n v="5412" u="1"/>
        <n v="667.85" u="1"/>
        <n v="59.1" u="1"/>
        <n v="89.7" u="1"/>
        <n v="10711.45" u="1"/>
        <n v="138.6" u="1"/>
        <n v="191.85" u="1"/>
        <n v="2201.3000000000002" u="1"/>
        <n v="126" u="1"/>
        <n v="2358.1999999999998" u="1"/>
        <n v="2454" u="1"/>
        <n v="3497.15" u="1"/>
        <n v="254.8" u="1"/>
        <n v="798.1" u="1"/>
        <n v="1008" u="1"/>
        <n v="1691.65" u="1"/>
        <n v="3615.6" u="1"/>
        <n v="569" u="1"/>
        <n v="704.8" u="1"/>
        <n v="853" u="1"/>
        <n v="172.35" u="1"/>
        <n v="245.05" u="1"/>
        <n v="253" u="1"/>
        <n v="23080.45" u="1"/>
        <n v="177.2" u="1"/>
        <n v="1045.6500000000001" u="1"/>
        <n v="2265" u="1"/>
        <n v="707.5" u="1"/>
        <n v="5043.3" u="1"/>
        <n v="20668.7" u="1"/>
        <n v="301.5" u="1"/>
        <n v="4273" u="1"/>
        <n v="1191" u="1"/>
        <n v="1569.1" u="1"/>
        <n v="44340.15" u="1"/>
        <n v="227.1" u="1"/>
        <n v="1446.95" u="1"/>
        <n v="4127.8" u="1"/>
        <n v="96.05" u="1"/>
        <n v="424" u="1"/>
        <n v="962" u="1"/>
        <n v="913.5" u="1"/>
        <n v="1063.05" u="1"/>
        <n v="3379.6" u="1"/>
        <n v="4137.6000000000004" u="1"/>
      </sharedItems>
    </cacheField>
    <cacheField name="IVCHANGE2" numFmtId="0">
      <sharedItems containsBlank="1" containsMixedTypes="1" containsNumber="1" minValue="-8.27" maxValue="42.04"/>
    </cacheField>
    <cacheField name="MEDIUMTERMOUTLOOK" numFmtId="0">
      <sharedItems containsBlank="1" count="9">
        <s v="Short Covering"/>
        <s v=""/>
        <s v="Significant Long Buildup"/>
        <s v="Significant Short Covering"/>
        <s v="Significant Short Buildup"/>
        <s v="Long Buildup"/>
        <s v="Short Buildup"/>
        <s v="Long Unwinding"/>
        <m/>
      </sharedItems>
    </cacheField>
    <cacheField name="ONEDAYOICHANGE" numFmtId="0">
      <sharedItems containsBlank="1" containsMixedTypes="1" containsNumber="1" minValue="-6.3" maxValue="34.18" count="291">
        <n v="-1.07"/>
        <s v=""/>
        <n v="1.1599999999999999"/>
        <n v="0.8"/>
        <n v="1.8"/>
        <n v="-0.47"/>
        <n v="0.11"/>
        <n v="1.1000000000000001"/>
        <n v="0.01"/>
        <n v="0.27"/>
        <n v="0.96"/>
        <n v="-0.37"/>
        <n v="0.2"/>
        <n v="0.48"/>
        <n v="3.89"/>
        <n v="1.99"/>
        <n v="2.48"/>
        <n v="2.0299999999999998"/>
        <n v="3.8"/>
        <n v="3.61"/>
        <n v="0.62"/>
        <n v="-1.81"/>
        <n v="0.18"/>
        <n v="0.81"/>
        <n v="0.63"/>
        <n v="-3.19"/>
        <n v="-0.72"/>
        <n v="-0.39"/>
        <n v="1.02"/>
        <n v="2.08"/>
        <n v="3.49"/>
        <n v="7.0000000000000007E-2"/>
        <n v="1.98"/>
        <n v="-2.2999999999999998"/>
        <n v="2.33"/>
        <n v="-2.97"/>
        <n v="2.16"/>
        <n v="3.54"/>
        <n v="-1.51"/>
        <n v="-0.26"/>
        <n v="2.63"/>
        <n v="4.72"/>
        <n v="2.42"/>
        <n v="-0.2"/>
        <n v="4.43"/>
        <n v="1.27"/>
        <n v="3.58"/>
        <n v="1.21"/>
        <n v="1.67"/>
        <n v="-0.01"/>
        <n v="2.98"/>
        <n v="8.94"/>
        <n v="0.28999999999999998"/>
        <n v="-6.3"/>
        <n v="11.17"/>
        <n v="4.17"/>
        <n v="-1.53"/>
        <n v="0.36"/>
        <n v="-0.14000000000000001"/>
        <n v="-3.49"/>
        <n v="13.97"/>
        <n v="4.3499999999999996"/>
        <n v="0.13"/>
        <n v="1.78"/>
        <n v="20.73"/>
        <n v="0.41"/>
        <n v="0.92"/>
        <n v="1.95"/>
        <n v="1.87"/>
        <n v="2.92"/>
        <n v="3.02"/>
        <n v="2"/>
        <n v="-0.11"/>
        <n v="-1.95"/>
        <n v="2.56"/>
        <n v="11.89"/>
        <n v="-0.28999999999999998"/>
        <n v="-0.87"/>
        <n v="0.08"/>
        <n v="1.79"/>
        <n v="-0.03"/>
        <n v="1.08"/>
        <n v="5.54"/>
        <n v="1.56"/>
        <n v="-0.75"/>
        <n v="1.22"/>
        <n v="-1.1299999999999999"/>
        <n v="2.57"/>
        <n v="0.79"/>
        <n v="-1.38"/>
        <n v="2.27"/>
        <n v="1"/>
        <n v="1.33"/>
        <n v="1.3"/>
        <n v="-0.93"/>
        <n v="8.06"/>
        <n v="0.95"/>
        <n v="1.38"/>
        <n v="3.21"/>
        <n v="0.24"/>
        <n v="2.9"/>
        <n v="0.35"/>
        <n v="-1.91"/>
        <n v="3.69"/>
        <n v="25.4"/>
        <n v="0.37"/>
        <n v="6.37"/>
        <n v="8.9600000000000009"/>
        <n v="-0.1"/>
        <n v="2.06"/>
        <n v="-0.06"/>
        <n v="0.23"/>
        <n v="0.99"/>
        <n v="34.18"/>
        <n v="7.94"/>
        <n v="0.02"/>
        <n v="2.44"/>
        <n v="-3"/>
        <n v="2.82"/>
        <n v="2.19"/>
        <n v="-0.64"/>
        <n v="1.71"/>
        <n v="1.07"/>
        <n v="1.43"/>
        <n v="17.52"/>
        <n v="4.6100000000000003"/>
        <n v="0.51"/>
        <n v="-1.79"/>
        <n v="11.38"/>
        <n v="0.84"/>
        <n v="0.75"/>
        <n v="1.37"/>
        <n v="9.4"/>
        <n v="3.96"/>
        <n v="0.38"/>
        <n v="-0.22"/>
        <n v="4.6399999999999997"/>
        <n v="4.1399999999999997"/>
        <n v="5.52"/>
        <n v="3.7"/>
        <n v="1.01"/>
        <n v="-1.87"/>
        <n v="-0.34"/>
        <n v="-0.12"/>
        <n v="11.48"/>
        <n v="0.33"/>
        <n v="0.88"/>
        <n v="0.65"/>
        <n v="-3.75"/>
        <n v="-1.54"/>
        <n v="-1.1399999999999999"/>
        <n v="1.7"/>
        <n v="4.4000000000000004"/>
        <n v="4.32"/>
        <n v="0.04"/>
        <n v="-1.21"/>
        <n v="4.38"/>
        <n v="6.48"/>
        <n v="1.72"/>
        <n v="4.18"/>
        <n v="5.41"/>
        <n v="12.77"/>
        <n v="2.21"/>
        <n v="3.43"/>
        <n v="2.11"/>
        <n v="0.4"/>
        <m/>
        <n v="0.16" u="1"/>
        <n v="4.45" u="1"/>
        <n v="-0.57999999999999996" u="1"/>
        <n v="10.77" u="1"/>
        <n v="0.82" u="1"/>
        <n v="4.3" u="1"/>
        <n v="16.510000000000002" u="1"/>
        <n v="0.31" u="1"/>
        <n v="-0.68" u="1"/>
        <n v="2.38" u="1"/>
        <n v="0.55000000000000004" u="1"/>
        <n v="0.39" u="1"/>
        <n v="21.17" u="1"/>
        <n v="-0.32" u="1"/>
        <n v="-1.64" u="1"/>
        <n v="-0.05" u="1"/>
        <n v="0.76" u="1"/>
        <n v="1.26" u="1"/>
        <n v="1.97" u="1"/>
        <n v="6.43" u="1"/>
        <n v="7.41" u="1"/>
        <n v="0.28000000000000003" u="1"/>
        <n v="2.83" u="1"/>
        <n v="1.48" u="1"/>
        <n v="5.0999999999999996" u="1"/>
        <n v="0.54" u="1"/>
        <n v="0.97" u="1"/>
        <n v="2.78" u="1"/>
        <n v="4.12" u="1"/>
        <n v="5.7" u="1"/>
        <n v="-2.2200000000000002" u="1"/>
        <n v="2.29" u="1"/>
        <n v="12.64" u="1"/>
        <n v="0.17" u="1"/>
        <n v="0.49" u="1"/>
        <n v="1.31" u="1"/>
        <n v="2.1" u="1"/>
        <n v="-0.67" u="1"/>
        <n v="0.12" u="1"/>
        <n v="1.36" u="1"/>
        <n v="1.41" u="1"/>
        <n v="-1.94" u="1"/>
        <n v="0.59" u="1"/>
        <n v="4.67" u="1"/>
        <n v="-1.3" u="1"/>
        <n v="0.69" u="1"/>
        <n v="1.73" u="1"/>
        <n v="7.13" u="1"/>
        <n v="0.1" u="1"/>
        <n v="1.83" u="1"/>
        <n v="-1.67" u="1"/>
        <n v="0.46" u="1"/>
        <n v="1.24" u="1"/>
        <n v="3.97" u="1"/>
        <n v="-0.02" u="1"/>
        <n v="1.29" u="1"/>
        <n v="-0.42" u="1"/>
        <n v="0.85" u="1"/>
        <n v="0.53" u="1"/>
        <n v="0.9" u="1"/>
        <n v="5.22" u="1"/>
        <n v="2.5" u="1"/>
        <n v="5.87" u="1"/>
        <n v="2.65" u="1"/>
        <n v="-2.82" u="1"/>
        <n v="-0.71" u="1"/>
        <n v="6.32" u="1"/>
        <n v="1.59" u="1"/>
        <n v="-2.04" u="1"/>
        <n v="0.73" u="1"/>
        <n v="1.81" u="1"/>
        <n v="2.5099999999999998" u="1"/>
        <n v="-0.92" u="1"/>
        <n v="1.91" u="1"/>
        <n v="4.41" u="1"/>
        <n v="19.809999999999999" u="1"/>
        <n v="1.42" u="1"/>
        <n v="-1.75" u="1"/>
        <n v="-0.7" u="1"/>
        <n v="2.36" u="1"/>
        <n v="4.3099999999999996" u="1"/>
        <n v="-5.4" u="1"/>
        <n v="0.05" u="1"/>
        <n v="5.1100000000000003" u="1"/>
        <n v="-1.36" u="1"/>
        <n v="-0.86" u="1"/>
        <n v="0.15" u="1"/>
        <n v="0.67" u="1"/>
        <n v="6.97" u="1"/>
        <n v="-0.33" u="1"/>
        <n v="1.84" u="1"/>
        <n v="13.52" u="1"/>
        <n v="-0.59" u="1"/>
        <n v="-0.54" u="1"/>
        <n v="-0.08" u="1"/>
        <n v="0.78" u="1"/>
        <n v="0.83" u="1"/>
        <n v="2.12" u="1"/>
        <n v="-1.0900000000000001" u="1"/>
        <n v="1.47" u="1"/>
        <n v="12.69" u="1"/>
        <n v="3.55" u="1"/>
        <n v="1.03" u="1"/>
        <n v="1.1299999999999999" u="1"/>
        <n v="0.72" u="1"/>
        <n v="3.06" u="1"/>
        <n v="3.85" u="1"/>
        <n v="-1.56" u="1"/>
        <n v="1.94" u="1"/>
        <n v="2.67" u="1"/>
        <n v="3.16" u="1"/>
        <n v="-0.38" u="1"/>
        <n v="0.77" u="1"/>
        <n v="-1.02" u="1"/>
        <n v="1.35" u="1"/>
        <n v="-0.74" u="1"/>
        <n v="1.55" u="1"/>
        <n v="4.63" u="1"/>
        <n v="10.8" u="1"/>
        <n v="-0.46" u="1"/>
        <n v="-0.18" u="1"/>
        <n v="2.72" u="1"/>
        <n v="0.42" u="1"/>
        <n v="0.71" u="1"/>
      </sharedItems>
    </cacheField>
    <cacheField name="ONEDAYPRICECHANGE" numFmtId="0">
      <sharedItems containsBlank="1" containsMixedTypes="1" containsNumber="1" minValue="-8.59" maxValue="5.73" count="228">
        <n v="-0.08"/>
        <s v=""/>
        <n v="-0.05"/>
        <n v="0.81"/>
        <n v="1.33"/>
        <n v="-0.12"/>
        <n v="-0.14000000000000001"/>
        <n v="1.97"/>
        <n v="0.92"/>
        <n v="-0.94"/>
        <n v="-1.26"/>
        <n v="0.11"/>
        <n v="0.33"/>
        <n v="-0.27"/>
        <n v="-0.32"/>
        <n v="0.26"/>
        <n v="-1.43"/>
        <n v="0.79"/>
        <n v="-0.54"/>
        <n v="-1.1399999999999999"/>
        <n v="-1.1100000000000001"/>
        <n v="1.01"/>
        <n v="0.48"/>
        <n v="-0.33"/>
        <n v="0.08"/>
        <n v="1.26"/>
        <n v="1.83"/>
        <n v="0.96"/>
        <n v="0.88"/>
        <n v="-0.25"/>
        <n v="0.16"/>
        <n v="0.38"/>
        <n v="-0.85"/>
        <n v="1.99"/>
        <n v="-0.41"/>
        <n v="-0.13"/>
        <n v="0.18"/>
        <n v="0.02"/>
        <n v="1.45"/>
        <n v="-0.95"/>
        <n v="1.37"/>
        <n v="-0.49"/>
        <n v="-0.17"/>
        <n v="1.3"/>
        <n v="0.85"/>
        <n v="1.4"/>
        <n v="0.65"/>
        <n v="0.42"/>
        <n v="0.23"/>
        <n v="1.27"/>
        <n v="-0.4"/>
        <n v="1.41"/>
        <n v="1.19"/>
        <n v="-8.09"/>
        <n v="-2.65"/>
        <n v="0.9"/>
        <n v="-0.21"/>
        <n v="0.34"/>
        <n v="0.28999999999999998"/>
        <n v="-0.3"/>
        <n v="0.66"/>
        <n v="-0.8"/>
        <n v="1.32"/>
        <n v="-0.37"/>
        <n v="5.04"/>
        <n v="0.24"/>
        <n v="0.63"/>
        <n v="-0.28000000000000003"/>
        <n v="-0.39"/>
        <n v="1.52"/>
        <n v="0.91"/>
        <n v="0.09"/>
        <n v="-0.2"/>
        <n v="0.78"/>
        <n v="2.0499999999999998"/>
        <n v="0.6"/>
        <n v="1.42"/>
        <n v="1.51"/>
        <n v="-2.0699999999999998"/>
        <n v="0.83"/>
        <n v="0.3"/>
        <n v="1.8"/>
        <n v="0.35"/>
        <n v="-1.9"/>
        <n v="0.04"/>
        <n v="-0.81"/>
        <n v="-1.21"/>
        <n v="-1.78"/>
        <n v="-0.04"/>
        <n v="0"/>
        <n v="0.37"/>
        <n v="0.19"/>
        <n v="1.63"/>
        <n v="-0.43"/>
        <n v="1.78"/>
        <n v="-1.29"/>
        <n v="-0.52"/>
        <n v="0.2"/>
        <n v="-2.15"/>
        <n v="0.4"/>
        <n v="1.67"/>
        <n v="1.03"/>
        <n v="-0.02"/>
        <n v="-1.06"/>
        <n v="0.06"/>
        <n v="1.23"/>
        <n v="4.46"/>
        <n v="-1.1299999999999999"/>
        <n v="0.46"/>
        <n v="0.61"/>
        <n v="2.96"/>
        <n v="-1.08"/>
        <n v="1.56"/>
        <n v="0.21"/>
        <n v="-1.85"/>
        <n v="3.25"/>
        <n v="0.62"/>
        <n v="0.27"/>
        <n v="0.43"/>
        <n v="0.95"/>
        <n v="-0.63"/>
        <n v="0.12"/>
        <n v="-0.22"/>
        <n v="0.86"/>
        <n v="-1.39"/>
        <n v="0.54"/>
        <n v="2.04"/>
        <n v="0.77"/>
        <n v="-0.61"/>
        <n v="0.49"/>
        <n v="-1.05"/>
        <n v="0.56000000000000005"/>
        <n v="-0.11"/>
        <n v="0.93"/>
        <n v="0.76"/>
        <n v="0.03"/>
        <n v="-0.51"/>
        <n v="0.39"/>
        <n v="-0.1"/>
        <n v="1.02"/>
        <n v="-0.28999999999999998"/>
        <n v="-0.56000000000000005"/>
        <n v="-0.59"/>
        <n v="-0.23"/>
        <n v="-1.2"/>
        <n v="-0.83"/>
        <n v="0.71"/>
        <n v="-1.23"/>
        <n v="-0.77"/>
        <n v="1.38"/>
        <n v="1.43"/>
        <m/>
        <n v="-0.35" u="1"/>
        <n v="-0.57999999999999996" u="1"/>
        <n v="0.82" u="1"/>
        <n v="2.2799999999999998" u="1"/>
        <n v="0.87" u="1"/>
        <n v="5.73" u="1"/>
        <n v="-1.27" u="1"/>
        <n v="-1.32" u="1"/>
        <n v="1.06" u="1"/>
        <n v="-0.89" u="1"/>
        <n v="1.1100000000000001" u="1"/>
        <n v="-1" u="1"/>
        <n v="-0.73" u="1"/>
        <n v="-0.06" u="1"/>
        <n v="-1.96" u="1"/>
        <n v="-0.78" u="1"/>
        <n v="0.13" u="1"/>
        <n v="3.47" u="1"/>
        <n v="-1.47" u="1"/>
        <n v="0.7" u="1"/>
        <n v="1.0900000000000001" u="1"/>
        <n v="0.25" u="1"/>
        <n v="1.85" u="1"/>
        <n v="0.17" u="1"/>
        <n v="0.75" u="1"/>
        <n v="-2.17" u="1"/>
        <n v="-0.62" u="1"/>
        <n v="-0.09" u="1"/>
        <n v="1.31" u="1"/>
        <n v="2" u="1"/>
        <n v="2.1" u="1"/>
        <n v="0.01" u="1"/>
        <n v="1.46" u="1"/>
        <n v="-0.72" u="1"/>
        <n v="-0.45" u="1"/>
        <n v="0.59" u="1"/>
        <n v="4.67" u="1"/>
        <n v="-1.3" u="1"/>
        <n v="0.41" u="1"/>
        <n v="-7.0000000000000007E-2" u="1"/>
        <n v="2.35" u="1"/>
        <n v="-0.16" u="1"/>
        <n v="2.4" u="1"/>
        <n v="0.57999999999999996" u="1"/>
        <n v="1.71" u="1"/>
        <n v="1.76" u="1"/>
        <n v="1.07" u="1"/>
        <n v="2.16" u="1"/>
        <n v="0.52" u="1"/>
        <n v="-0.47" u="1"/>
        <n v="1.05" u="1"/>
        <n v="-0.87" u="1"/>
        <n v="-0.36" u="1"/>
        <n v="1.91" u="1"/>
        <n v="-0.6" u="1"/>
        <n v="0.84" u="1"/>
        <n v="-0.7" u="1"/>
        <n v="-1.1599999999999999" u="1"/>
        <n v="0.56999999999999995" u="1"/>
        <n v="0.94" u="1"/>
        <n v="0.15" u="1"/>
        <n v="1.1499999999999999" u="1"/>
        <n v="1.79" u="1"/>
        <n v="0.45" u="1"/>
        <n v="7.0000000000000007E-2" u="1"/>
        <n v="-1.19" u="1"/>
        <n v="1.57" u="1"/>
        <n v="0.99" u="1"/>
        <n v="1.62" u="1"/>
        <n v="-8.59" u="1"/>
        <n v="0.72" u="1"/>
        <n v="1.08" u="1"/>
        <n v="0.5" u="1"/>
        <n v="-0.74" u="1"/>
        <n v="1.5" u="1"/>
        <n v="-0.18" u="1"/>
      </sharedItems>
    </cacheField>
    <cacheField name="ONEDAYVOLUMECHANGE" numFmtId="0">
      <sharedItems containsBlank="1" containsMixedTypes="1" containsNumber="1" minValue="-87.6" maxValue="1187.32"/>
    </cacheField>
    <cacheField name="SHORTTERMOUTLOOK" numFmtId="0">
      <sharedItems containsBlank="1" count="10">
        <s v="Long Unwinding"/>
        <s v=""/>
        <s v="Short Buildup"/>
        <s v="Long Buildup"/>
        <s v="Short Covering"/>
        <s v="Significant Short Buildup"/>
        <s v="Significant Long Buildup"/>
        <s v="Significant Long Unwinding"/>
        <s v="Significant Short Covering"/>
        <m/>
      </sharedItems>
    </cacheField>
    <cacheField name="MED_OTLK_Summary" numFmtId="0">
      <sharedItems containsBlank="1" count="4">
        <s v="BULLISH"/>
        <s v=""/>
        <s v="BEARISH"/>
        <m/>
      </sharedItems>
    </cacheField>
    <cacheField name="SHORT_OTLK_Summary" numFmtId="0">
      <sharedItems containsBlank="1" count="4">
        <s v="BEARISH"/>
        <s v=""/>
        <s v="BULLISH"/>
        <m/>
      </sharedItems>
    </cacheField>
    <cacheField name="DATE" numFmtId="0">
      <sharedItems containsBlank="1"/>
    </cacheField>
    <cacheField name="RESULT2" numFmtId="0">
      <sharedItems containsBlank="1" count="4">
        <s v="BEARISH"/>
        <s v=""/>
        <s v="BULLISH"/>
        <m/>
      </sharedItems>
    </cacheField>
    <cacheField name="CUMBUCHANGE" numFmtId="0">
      <sharedItems containsBlank="1" containsMixedTypes="1" containsNumber="1" containsInteger="1" minValue="-454144500" maxValue="614535600"/>
    </cacheField>
    <cacheField name="CUMBUCHANGE%" numFmtId="0">
      <sharedItems containsBlank="1" containsMixedTypes="1" containsNumber="1" minValue="28.15841" maxValue="71.176199999999994"/>
    </cacheField>
    <cacheField name="PREV. CLOSE _x000a_" numFmtId="0">
      <sharedItems containsBlank="1" containsMixedTypes="1" containsNumber="1" minValue="11.85" maxValue="39513.85"/>
    </cacheField>
    <cacheField name="IEP _x000a_" numFmtId="0">
      <sharedItems containsBlank="1" containsMixedTypes="1" containsNumber="1" minValue="11.9" maxValue="39530"/>
    </cacheField>
    <cacheField name="CHNG _x000a_" numFmtId="0">
      <sharedItems containsBlank="1" containsMixedTypes="1" containsNumber="1" minValue="-96.85" maxValue="361.85"/>
    </cacheField>
    <cacheField name="%CHNG _x000a_" numFmtId="0">
      <sharedItems containsBlank="1" containsMixedTypes="1" containsNumber="1" minValue="-0.97" maxValue="2.0099999999999998"/>
    </cacheField>
    <cacheField name="FINAL _x000a_" numFmtId="0">
      <sharedItems containsBlank="1"/>
    </cacheField>
    <cacheField name="FINAL QUANTITY _x000a_" numFmtId="0">
      <sharedItems containsBlank="1"/>
    </cacheField>
    <cacheField name="VALUE " numFmtId="0">
      <sharedItems containsBlank="1"/>
    </cacheField>
    <cacheField name="FFM CAP " numFmtId="0">
      <sharedItems containsBlank="1"/>
    </cacheField>
    <cacheField name="NM 52W H _x000a_" numFmtId="0">
      <sharedItems containsBlank="1"/>
    </cacheField>
    <cacheField name="NM 52W L _x000a_" numFmtId="0">
      <sharedItems containsBlank="1"/>
    </cacheField>
    <cacheField name="CURRENT_PRICE" numFmtId="0">
      <sharedItems containsBlank="1" containsMixedTypes="1" containsNumber="1" minValue="58.85" maxValue="39224.25" count="203">
        <s v=""/>
        <n v="19740.400000000001"/>
        <n v="176.9"/>
        <n v="3114.2"/>
        <n v="1956.3"/>
        <n v="6870"/>
        <n v="707.75"/>
        <n v="1646.4"/>
        <n v="254.35"/>
        <n v="347.45"/>
        <n v="740.6"/>
        <n v="296.45"/>
        <n v="312.25"/>
        <n v="2076.0500000000002"/>
        <n v="1158.6500000000001"/>
        <n v="538.5"/>
        <n v="2326.8000000000002"/>
        <n v="3652.45"/>
        <n v="5396.6"/>
        <n v="3497.1"/>
        <n v="148.69999999999999"/>
        <n v="130.35"/>
        <n v="58.85"/>
        <n v="671.45"/>
        <n v="1702"/>
        <n v="425.75"/>
        <n v="1969.85"/>
        <n v="1413.65"/>
        <n v="1530.65"/>
        <n v="3172.2"/>
        <n v="1340.35"/>
        <n v="482.25"/>
        <n v="417.6"/>
        <n v="2829.7"/>
        <n v="2599.6"/>
        <n v="1417.15"/>
        <n v="959.05"/>
        <n v="705.3"/>
        <n v="530.75"/>
        <n v="2562.9499999999998"/>
        <n v="394"/>
        <n v="3112.5"/>
        <n v="5180.7"/>
        <n v="4703.8999999999996"/>
        <n v="1202.1500000000001"/>
        <n v="1080.1500000000001"/>
        <n v="2201.85"/>
        <n v="1533.3"/>
        <n v="1139.2"/>
        <n v="2350.8000000000002"/>
        <n v="100.8"/>
        <n v="23118.65"/>
        <n v="165.5"/>
        <n v="186.85"/>
        <n v="39048"/>
        <n v="1060.3"/>
        <n v="5782.2"/>
        <n v="231.2"/>
        <n v="252.8"/>
        <n v="2435.5"/>
        <n v="3510.1"/>
        <n v="5437.8"/>
        <n v="1749.15"/>
        <n v="1002.35"/>
        <n v="244"/>
        <n v="295.05"/>
        <n v="26743.55"/>
        <n v="1873.35"/>
        <n v="1800.6"/>
        <n v="3524.95"/>
        <n v="1188.0999999999999"/>
        <n v="2114.4"/>
        <n v="1567.7"/>
        <n v="8304.0499999999993"/>
        <n v="632.04999999999995"/>
        <n v="230.45"/>
        <n v="411.65"/>
        <n v="256.39999999999998"/>
        <n v="591.5"/>
        <m/>
        <n v="1804.45" u="1"/>
        <n v="2263.85" u="1"/>
        <n v="5759.2" u="1"/>
        <n v="149.4" u="1"/>
        <n v="396.25" u="1"/>
        <n v="485" u="1"/>
        <n v="2117.3000000000002" u="1"/>
        <n v="181.8" u="1"/>
        <n v="296.05" u="1"/>
        <n v="800" u="1"/>
        <n v="918.05" u="1"/>
        <n v="3676.45" u="1"/>
        <n v="412.25" u="1"/>
        <n v="258.8" u="1"/>
        <n v="312.05" u="1"/>
        <n v="450.95" u="1"/>
        <n v="2031.95" u="1"/>
        <n v="955.85" u="1"/>
        <n v="3153.15" u="1"/>
        <n v="205.75" u="1"/>
        <n v="1002.9" u="1"/>
        <n v="1762.8" u="1"/>
        <n v="2077" u="1"/>
        <n v="628.70000000000005" u="1"/>
        <n v="1448.7" u="1"/>
        <n v="1575" u="1"/>
        <n v="5057.8" u="1"/>
        <n v="1649.3" u="1"/>
        <n v="3123.8" u="1"/>
        <n v="1135.8" u="1"/>
        <n v="256.95" u="1"/>
        <n v="254" u="1"/>
        <n v="986" u="1"/>
        <n v="1532.95" u="1"/>
        <n v="1407.85" u="1"/>
        <n v="1082.1500000000001" u="1"/>
        <n v="1143.7" u="1"/>
        <n v="1163.5" u="1"/>
        <n v="2565.9" u="1"/>
        <n v="4710.05" u="1"/>
        <n v="137.80000000000001" u="1"/>
        <n v="532.15" u="1"/>
        <n v="742.05" u="1"/>
        <n v="131.15" u="1"/>
        <n v="3621" u="1"/>
        <n v="419.3" u="1"/>
        <n v="2357.9" u="1"/>
        <n v="714" u="1"/>
        <n v="3709.3" u="1"/>
        <n v="165" u="1"/>
        <n v="4140.45" u="1"/>
        <n v="1594.5" u="1"/>
        <n v="2845" u="1"/>
        <n v="3107.15" u="1"/>
        <n v="247.25" u="1"/>
        <n v="255.35" u="1"/>
        <n v="2362.9" u="1"/>
        <n v="1421.55" u="1"/>
        <n v="3541" u="1"/>
        <n v="5045" u="1"/>
        <n v="632.9" u="1"/>
        <n v="569.75" u="1"/>
        <n v="708.65" u="1"/>
        <n v="2337.75" u="1"/>
        <n v="1339.45" u="1"/>
        <n v="1960.7" u="1"/>
        <n v="232.6" u="1"/>
        <n v="1191.25" u="1"/>
        <n v="229.35" u="1"/>
        <n v="348.1" u="1"/>
        <n v="3510.05" u="1"/>
        <n v="23114" u="1"/>
        <n v="1535.1" u="1"/>
        <n v="3254.6" u="1"/>
        <n v="5394.05" u="1"/>
        <n v="1201.1500000000001" u="1"/>
        <n v="1258.55" u="1"/>
        <n v="3317.4" u="1"/>
        <n v="39224.25" u="1"/>
        <n v="673.6" u="1"/>
        <n v="706" u="1"/>
        <n v="1983.45" u="1"/>
        <n v="8319.7999999999993" u="1"/>
        <n v="187.15" u="1"/>
        <n v="355.85" u="1"/>
        <n v="1569" u="1"/>
        <n v="471.75" u="1"/>
        <n v="538" u="1"/>
        <n v="914.45" u="1"/>
        <n v="227.5" u="1"/>
        <n v="667" u="1"/>
        <n v="792.9" u="1"/>
        <n v="1065" u="1"/>
        <n v="59.15" u="1"/>
        <n v="300.64999999999998" u="1"/>
        <n v="2602.0500000000002" u="1"/>
        <n v="5199" u="1"/>
        <n v="138.69999999999999" u="1"/>
        <n v="592.1" u="1"/>
        <n v="854.2" u="1"/>
        <n v="1909.15" u="1"/>
        <n v="2200.5" u="1"/>
        <n v="1697.45" u="1"/>
        <n v="2435" u="1"/>
        <n v="3500" u="1"/>
        <n v="177.25" u="1"/>
        <n v="530.79999999999995" u="1"/>
        <n v="4584.55" u="1"/>
        <n v="5427" u="1"/>
        <n v="484.35" u="1"/>
        <n v="1123.6500000000001" u="1"/>
        <n v="963.2" u="1"/>
        <n v="3616.85" u="1"/>
        <n v="191.8" u="1"/>
        <n v="8042.85" u="1"/>
        <n v="379" u="1"/>
        <n v="2573.35" u="1"/>
        <n v="100.15" u="1"/>
        <n v="1972" u="1"/>
        <n v="26802" u="1"/>
        <n v="301.60000000000002" u="1"/>
        <n v="1884.5" u="1"/>
        <n v="427.2" u="1"/>
      </sharedItems>
    </cacheField>
    <cacheField name="CURRENT_CHANGE" numFmtId="0">
      <sharedItems containsBlank="1" containsMixedTypes="1" containsNumber="1" minValue="-2.5610586" maxValue="5.4992536999999997"/>
    </cacheField>
    <cacheField name="CURRENT_DIFFERENCE" numFmtId="0">
      <sharedItems containsBlank="1" containsMixedTypes="1" containsNumber="1" minValue="-450.5" maxValue="103.7"/>
    </cacheField>
    <cacheField name="OI" numFmtId="0">
      <sharedItems containsBlank="1" containsMixedTypes="1" containsNumber="1" containsInteger="1" minValue="167040" maxValue="153857250"/>
    </cacheField>
    <cacheField name="OI_CHANGE" numFmtId="0">
      <sharedItems containsBlank="1" containsMixedTypes="1" containsNumber="1" minValue="1.9286500000000002E-2" maxValue="30.5330844"/>
    </cacheField>
    <cacheField name="OI_DIFFERENCE" numFmtId="0">
      <sharedItems containsBlank="1" containsMixedTypes="1" containsNumber="1" containsInteger="1" minValue="570" maxValue="5695000"/>
    </cacheField>
    <cacheField name="BUILTUP_STR" numFmtId="0">
      <sharedItems containsBlank="1" count="4">
        <s v=""/>
        <s v="Short Build Up"/>
        <s v="Long Build Up"/>
        <m/>
      </sharedItems>
    </cacheField>
    <cacheField name="LOTSIZE" numFmtId="0">
      <sharedItems containsBlank="1" containsMixedTypes="1" containsNumber="1" containsInteger="1" minValue="25" maxValue="22500" count="73">
        <s v=""/>
        <n v="50"/>
        <n v="4500"/>
        <n v="150"/>
        <n v="275"/>
        <n v="75"/>
        <n v="500"/>
        <n v="2300"/>
        <n v="1800"/>
        <n v="975"/>
        <n v="1500"/>
        <n v="4200"/>
        <n v="350"/>
        <n v="625"/>
        <n v="1250"/>
        <n v="250"/>
        <n v="100"/>
        <n v="125"/>
        <n v="10000"/>
        <n v="6100"/>
        <n v="22500"/>
        <n v="1300"/>
        <n v="325"/>
        <n v="475"/>
        <n v="550"/>
        <n v="300"/>
        <n v="425"/>
        <n v="1375"/>
        <n v="4022"/>
        <n v="225"/>
        <n v="875"/>
        <n v="900"/>
        <n v="575"/>
        <n v="200"/>
        <n v="850"/>
        <n v="600"/>
        <n v="175"/>
        <n v="8500"/>
        <n v="25"/>
        <n v="6700"/>
        <n v="7700"/>
        <n v="30"/>
        <n v="3000"/>
        <n v="6200"/>
        <n v="2900"/>
        <n v="6000"/>
        <n v="400"/>
        <n v="725"/>
        <n v="3100"/>
        <n v="800"/>
        <m/>
        <n v="1350" u="1"/>
        <n v="375" u="1"/>
        <n v="3800" u="1"/>
        <n v="1400" u="1"/>
        <n v="3200" u="1"/>
        <n v="675" u="1"/>
        <n v="1100" u="1"/>
        <n v="2850" u="1"/>
        <n v="2500" u="1"/>
        <n v="700" u="1"/>
        <n v="1150" u="1"/>
        <n v="1550" u="1"/>
        <n v="2600" u="1"/>
        <n v="3400" u="1"/>
        <n v="11700" u="1"/>
        <n v="2000" u="1"/>
        <n v="2700" u="1"/>
        <n v="750" u="1"/>
        <n v="950" u="1"/>
        <n v="4400" u="1"/>
        <n v="1075" u="1"/>
        <n v="2800" u="1"/>
      </sharedItems>
    </cacheField>
    <cacheField name="CONTRACT_STEP" numFmtId="0">
      <sharedItems containsBlank="1" containsMixedTypes="1" containsNumber="1" minValue="1" maxValue="500"/>
    </cacheField>
    <cacheField name="QTY_FREEZE" numFmtId="0">
      <sharedItems containsBlank="1" containsMixedTypes="1" containsNumber="1" containsInteger="1" minValue="600" maxValue="450000"/>
    </cacheField>
    <cacheField name="SECTOR" numFmtId="0">
      <sharedItems containsBlank="1" count="19">
        <s v=""/>
        <s v="Index"/>
        <s v="AUTO"/>
        <s v="INDUSTRIALS"/>
        <s v="FMCG"/>
        <s v="BANK"/>
        <s v="FINANCE"/>
        <s v="PHARMACEUTICALS"/>
        <s v="REALTY"/>
        <s v="MISCELLANEOUS"/>
        <s v="SERVICES"/>
        <s v="I.T"/>
        <s v="QUICK SERVICE RESTAURANT"/>
        <s v="METALS"/>
        <s v="OILS"/>
        <s v="TELECOM"/>
        <s v="MEDIA"/>
        <m/>
        <s v="TEXTILES" u="1"/>
      </sharedItems>
    </cacheField>
    <cacheField name="INDUSTRY" numFmtId="0">
      <sharedItems containsBlank="1"/>
    </cacheField>
    <cacheField name="MKTCATEGORY" numFmtId="0">
      <sharedItems containsBlank="1"/>
    </cacheField>
    <cacheField name="MCAP" numFmtId="0">
      <sharedItems containsBlank="1" containsMixedTypes="1" containsNumber="1" minValue="7603.86" maxValue="1467839.07"/>
    </cacheField>
    <cacheField name="INTRASECTORRANK" numFmtId="0">
      <sharedItems containsBlank="1"/>
    </cacheField>
    <cacheField name="NIFTYRANK" numFmtId="0">
      <sharedItems containsBlank="1"/>
    </cacheField>
    <cacheField name="OI_RANK" numFmtId="0">
      <sharedItems containsBlank="1" count="125">
        <s v=""/>
        <s v="SOR39"/>
        <s v="LOR33"/>
        <s v="SOR20"/>
        <s v="LOR18"/>
        <s v="SOR25"/>
        <s v="SOR12"/>
        <s v="SOR33"/>
        <s v="SOR19"/>
        <s v="SOR30"/>
        <s v="SOR36"/>
        <s v="LOR15"/>
        <s v="LOR30"/>
        <s v="LOR37"/>
        <s v="LOR28"/>
        <s v="SOR17"/>
        <s v="LOR4"/>
        <s v="SOR2"/>
        <s v="LOR11"/>
        <s v="LOR38"/>
        <s v="SOR4"/>
        <s v="LOR13"/>
        <s v="SOR21"/>
        <s v="LOR2"/>
        <s v="LOR36"/>
        <s v="SOR14"/>
        <s v="SOR28"/>
        <s v="LOR27"/>
        <s v="SOR29"/>
        <s v="LOR5"/>
        <s v="LOR7"/>
        <s v="LOR19"/>
        <s v="LOR32"/>
        <s v="SOR24"/>
        <s v="SOR15"/>
        <s v="LOR23"/>
        <s v="LOR10"/>
        <s v="SOR31"/>
        <s v="SOR22"/>
        <s v="LOR14"/>
        <s v="SOR1"/>
        <s v="LOR31"/>
        <s v="LOR9"/>
        <s v="SOR7"/>
        <s v="LOR8"/>
        <s v="LOR35"/>
        <s v="LOR1"/>
        <s v="SOR11"/>
        <s v="LOR17"/>
        <s v="SOR37"/>
        <s v="LOR25"/>
        <s v="SOR26"/>
        <s v="LOR22"/>
        <s v="LOR3"/>
        <s v="SOR32"/>
        <s v="LOR39"/>
        <s v="LOR26"/>
        <s v="SOR16"/>
        <s v="LOR12"/>
        <s v="SOR10"/>
        <s v="LOR34"/>
        <s v="LOR16"/>
        <s v="SOR8"/>
        <s v="LOR6"/>
        <s v="SOR27"/>
        <s v="LOR20"/>
        <s v="SOR3"/>
        <s v="SOR23"/>
        <s v="SOR18"/>
        <s v="SOR13"/>
        <s v="SOR9"/>
        <s v="LOR29"/>
        <s v="SOR5"/>
        <s v="SOR6"/>
        <s v="LOR21"/>
        <s v="LOR24"/>
        <s v="SOR34"/>
        <s v="SOR35"/>
        <s v="SOR38"/>
        <m/>
        <s v="LOR50" u="1"/>
        <s v="LOR47" u="1"/>
        <s v="LOR75" u="1"/>
        <s v="LOR56" u="1"/>
        <s v="LOR84" u="1"/>
        <s v="LOR40" u="1"/>
        <s v="LOR65" u="1"/>
        <s v="LOR46" u="1"/>
        <s v="LOR74" u="1"/>
        <s v="LOR55" u="1"/>
        <s v="LOR83" u="1"/>
        <s v="LOR64" u="1"/>
        <s v="LOR45" u="1"/>
        <s v="LOR73" u="1"/>
        <s v="LOR54" u="1"/>
        <s v="LOR82" u="1"/>
        <s v="LOR79" u="1"/>
        <s v="LOR63" u="1"/>
        <s v="LOR44" u="1"/>
        <s v="LOR72" u="1"/>
        <s v="LOR69" u="1"/>
        <s v="LOR53" u="1"/>
        <s v="LOR81" u="1"/>
        <s v="LOR78" u="1"/>
        <s v="LOR62" u="1"/>
        <s v="LOR59" u="1"/>
        <s v="LOR43" u="1"/>
        <s v="LOR71" u="1"/>
        <s v="LOR68" u="1"/>
        <s v="LOR52" u="1"/>
        <s v="LOR49" u="1"/>
        <s v="LOR80" u="1"/>
        <s v="LOR77" u="1"/>
        <s v="LOR61" u="1"/>
        <s v="LOR58" u="1"/>
        <s v="LOR42" u="1"/>
        <s v="LOR70" u="1"/>
        <s v="LOR67" u="1"/>
        <s v="LOR51" u="1"/>
        <s v="LOR48" u="1"/>
        <s v="LOR76" u="1"/>
        <s v="LOR60" u="1"/>
        <s v="LOR57" u="1"/>
        <s v="LOR41" u="1"/>
        <s v="LOR66" u="1"/>
      </sharedItems>
    </cacheField>
    <cacheField name="PRICE_RANK" numFmtId="0">
      <sharedItems containsBlank="1" count="125">
        <s v=""/>
        <s v="SPR39"/>
        <s v="LPR37"/>
        <s v="SPR4"/>
        <s v="LPR24"/>
        <s v="SPR25"/>
        <s v="SPR8"/>
        <s v="SPR37"/>
        <s v="SPR28"/>
        <s v="SPR33"/>
        <s v="SPR15"/>
        <s v="LPR14"/>
        <s v="LPR16"/>
        <s v="LPR12"/>
        <s v="LPR35"/>
        <s v="SPR29"/>
        <s v="LPR7"/>
        <s v="SPR1"/>
        <s v="LPR20"/>
        <s v="LPR33"/>
        <s v="SPR17"/>
        <s v="LPR17"/>
        <s v="SPR14"/>
        <s v="LPR1"/>
        <s v="LPR26"/>
        <s v="SPR31"/>
        <s v="SPR26"/>
        <s v="LPR13"/>
        <s v="SPR30"/>
        <s v="LPR4"/>
        <s v="LPR9"/>
        <s v="LPR6"/>
        <s v="LPR34"/>
        <s v="SPR36"/>
        <s v="SPR20"/>
        <s v="LPR38"/>
        <s v="LPR32"/>
        <s v="SPR35"/>
        <s v="SPR9"/>
        <s v="LPR28"/>
        <s v="SPR2"/>
        <s v="LPR31"/>
        <s v="LPR10"/>
        <s v="SPR24"/>
        <s v="LPR22"/>
        <s v="LPR19"/>
        <s v="LPR2"/>
        <s v="SPR7"/>
        <s v="LPR25"/>
        <s v="SPR13"/>
        <s v="LPR11"/>
        <s v="SPR3"/>
        <s v="LPR3"/>
        <s v="LPR21"/>
        <s v="SPR19"/>
        <s v="LPR36"/>
        <s v="LPR39"/>
        <s v="SPR34"/>
        <s v="LPR23"/>
        <s v="SPR5"/>
        <s v="LPR30"/>
        <s v="LPR5"/>
        <s v="SPR23"/>
        <s v="LPR29"/>
        <s v="SPR12"/>
        <s v="LPR27"/>
        <s v="SPR27"/>
        <s v="SPR22"/>
        <s v="SPR21"/>
        <s v="SPR10"/>
        <s v="SPR18"/>
        <s v="LPR18"/>
        <s v="SPR6"/>
        <s v="SPR16"/>
        <s v="LPR15"/>
        <s v="LPR8"/>
        <s v="SPR38"/>
        <s v="SPR11"/>
        <s v="SPR32"/>
        <m/>
        <s v="LPR44" u="1"/>
        <s v="LPR72" u="1"/>
        <s v="LPR69" u="1"/>
        <s v="LPR53" u="1"/>
        <s v="LPR81" u="1"/>
        <s v="LPR78" u="1"/>
        <s v="LPR62" u="1"/>
        <s v="LPR59" u="1"/>
        <s v="LPR43" u="1"/>
        <s v="LPR71" u="1"/>
        <s v="LPR68" u="1"/>
        <s v="LPR52" u="1"/>
        <s v="LPR49" u="1"/>
        <s v="LPR80" u="1"/>
        <s v="LPR77" u="1"/>
        <s v="LPR61" u="1"/>
        <s v="LPR58" u="1"/>
        <s v="LPR42" u="1"/>
        <s v="LPR70" u="1"/>
        <s v="LPR67" u="1"/>
        <s v="LPR51" u="1"/>
        <s v="LPR48" u="1"/>
        <s v="LPR76" u="1"/>
        <s v="LPR60" u="1"/>
        <s v="LPR57" u="1"/>
        <s v="LPR41" u="1"/>
        <s v="LPR66" u="1"/>
        <s v="LPR50" u="1"/>
        <s v="LPR47" u="1"/>
        <s v="LPR75" u="1"/>
        <s v="LPR56" u="1"/>
        <s v="LPR84" u="1"/>
        <s v="LPR40" u="1"/>
        <s v="LPR65" u="1"/>
        <s v="LPR46" u="1"/>
        <s v="LPR74" u="1"/>
        <s v="LPR55" u="1"/>
        <s v="LPR83" u="1"/>
        <s v="LPR64" u="1"/>
        <s v="LPR45" u="1"/>
        <s v="LPR73" u="1"/>
        <s v="LPR54" u="1"/>
        <s v="LPR82" u="1"/>
        <s v="LPR79" u="1"/>
        <s v="LPR63" u="1"/>
      </sharedItems>
    </cacheField>
    <cacheField name="OI_RANK_Top10" numFmtId="0">
      <sharedItems containsBlank="1" count="3">
        <s v=""/>
        <s v="TopOI"/>
        <m/>
      </sharedItems>
    </cacheField>
    <cacheField name="PRICE_RANK_Top10" numFmtId="0">
      <sharedItems containsBlank="1" count="3">
        <s v=""/>
        <s v="TopPrice"/>
        <m/>
      </sharedItems>
    </cacheField>
  </cacheFields>
  <extLst>
    <ext xmlns:x14="http://schemas.microsoft.com/office/spreadsheetml/2009/9/main" uri="{725AE2AE-9491-48be-B2B4-4EB974FC3084}">
      <x14:pivotCacheDefinition pivotCacheId="31433553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usuf Kapadia" refreshedDate="45215.917958333332" createdVersion="8" refreshedVersion="8" minRefreshableVersion="3" recordCount="231" xr:uid="{F3913430-860F-4541-B836-16583C86FF56}">
  <cacheSource type="worksheet">
    <worksheetSource ref="A1:AO1048576" sheet="Summary"/>
  </cacheSource>
  <cacheFields count="41">
    <cacheField name="S.No." numFmtId="0">
      <sharedItems containsBlank="1" containsMixedTypes="1" containsNumber="1" containsInteger="1" minValue="1" maxValue="188"/>
    </cacheField>
    <cacheField name="SYMBOL    " numFmtId="0">
      <sharedItems containsBlank="1" count="190">
        <s v="BANKNIFTY"/>
        <s v="FINNIFTY"/>
        <s v="MIDCPNIFTY"/>
        <s v="NIFTY"/>
        <s v="AARTIIND"/>
        <s v="ABB"/>
        <s v="ABBOTINDIA"/>
        <s v="ABCAPITAL"/>
        <s v="ABFRL"/>
        <s v="ACC"/>
        <s v="ADANIENT"/>
        <s v="ADANIPORTS"/>
        <s v="ALKEM"/>
        <s v="AMBUJACEM"/>
        <s v="APOLLOHOSP"/>
        <s v="APOLLOTYRE"/>
        <s v="ASHOKLEY"/>
        <s v="ASIANPAINT"/>
        <s v="ASTRAL"/>
        <s v="ATUL"/>
        <s v="AUBANK"/>
        <s v="AUROPHARMA"/>
        <s v="AXISBANK"/>
        <s v="BAJAJ-AUTO"/>
        <s v="BAJAJFINSV"/>
        <s v="BAJFINANCE"/>
        <s v="BALKRISIND"/>
        <s v="BALRAMCHIN"/>
        <s v="BANDHANBNK"/>
        <s v="BANKBARODA"/>
        <s v="BATAINDIA"/>
        <s v="BEL"/>
        <s v="BERGEPAINT"/>
        <s v="BHARATFORG"/>
        <s v="BHARTIARTL"/>
        <s v="BHEL"/>
        <s v="BIOCON"/>
        <s v="BOSCHLTD"/>
        <s v="BPCL"/>
        <s v="BRITANNIA"/>
        <s v="BSOFT"/>
        <s v="CANBK"/>
        <s v="CANFINHOME"/>
        <s v="CHAMBLFERT"/>
        <s v="CHOLAFIN"/>
        <s v="CIPLA"/>
        <s v="COALINDIA"/>
        <s v="COFORGE"/>
        <s v="COLPAL"/>
        <s v="CONCOR"/>
        <s v="COROMANDEL"/>
        <s v="CROMPTON"/>
        <s v="CUB"/>
        <s v="CUMMINSIND"/>
        <s v="DABUR"/>
        <s v="DALBHARAT"/>
        <s v="DEEPAKNTR"/>
        <s v="DELTACORP"/>
        <s v="DIVISLAB"/>
        <s v="DIXON"/>
        <s v="DLF"/>
        <s v="DRREDDY"/>
        <s v="EICHERMOT"/>
        <s v="ESCORTS"/>
        <s v="EXIDEIND"/>
        <s v="FEDERALBNK"/>
        <s v="GAIL"/>
        <s v="GLENMARK"/>
        <s v="GMRINFRA"/>
        <s v="GNFC"/>
        <s v="GODREJCP"/>
        <s v="GODREJPROP"/>
        <s v="GRANULES"/>
        <s v="GRASIM"/>
        <s v="GUJGASLTD"/>
        <s v="HAL"/>
        <s v="HAVELLS"/>
        <s v="HCLTECH"/>
        <s v="HDFCAMC"/>
        <s v="HDFCBANK"/>
        <s v="HDFCLIFE"/>
        <s v="HEROMOTOCO"/>
        <s v="HINDALCO"/>
        <s v="HINDCOPPER"/>
        <s v="HINDPETRO"/>
        <s v="HINDUNILVR"/>
        <s v="IBULHSGFIN"/>
        <s v="ICICIBANK"/>
        <s v="ICICIGI"/>
        <s v="ICICIPRULI"/>
        <s v="IDEA"/>
        <s v="IDFC"/>
        <s v="IDFCFIRSTB"/>
        <s v="IEX"/>
        <s v="IGL"/>
        <s v="INDHOTEL"/>
        <s v="INDIACEM"/>
        <s v="INDIAMART"/>
        <s v="INDIGO"/>
        <s v="INDUSINDBK"/>
        <s v="INDUSTOWER"/>
        <s v="INFY"/>
        <s v="IOC"/>
        <s v="IPCALAB"/>
        <s v="IRCTC"/>
        <s v="ITC"/>
        <s v="JINDALSTEL"/>
        <s v="JKCEMENT"/>
        <s v="JSWSTEEL"/>
        <s v="JUBLFOOD"/>
        <s v="KOTAKBANK"/>
        <s v="L&amp;TFH"/>
        <s v="LALPATHLAB"/>
        <s v="LAURUSLABS"/>
        <s v="LICHSGFIN"/>
        <s v="LT"/>
        <s v="LTIM"/>
        <s v="LTTS"/>
        <s v="LUPIN"/>
        <s v="M&amp;M"/>
        <s v="M&amp;MFIN"/>
        <s v="MANAPPURAM"/>
        <s v="MARICO"/>
        <s v="MARUTI"/>
        <s v="MCDOWELL-N"/>
        <s v="MCX"/>
        <s v="METROPOLIS"/>
        <s v="MFSL"/>
        <s v="MGL"/>
        <s v="MOTHERSON"/>
        <s v="MPHASIS"/>
        <s v="MRF"/>
        <s v="MUTHOOTFIN"/>
        <s v="NATIONALUM"/>
        <s v="NAUKRI"/>
        <s v="NAVINFLUOR"/>
        <s v="NESTLEIND"/>
        <s v="NMDC"/>
        <s v="NTPC"/>
        <s v="OBEROIRLTY"/>
        <s v="OFSS"/>
        <s v="ONGC"/>
        <s v="PAGEIND"/>
        <s v="PEL"/>
        <s v="PERSISTENT"/>
        <s v="PETRONET"/>
        <s v="PFC"/>
        <s v="PIDILITIND"/>
        <s v="PIIND"/>
        <s v="PNB"/>
        <s v="POLYCAB"/>
        <s v="POWERGRID"/>
        <s v="PVRINOX"/>
        <s v="RAMCOCEM"/>
        <s v="RBLBANK"/>
        <s v="RECLTD"/>
        <s v="RELIANCE"/>
        <s v="SAIL"/>
        <s v="SBICARD"/>
        <s v="SBILIFE"/>
        <s v="SBIN"/>
        <s v="SHREECEM"/>
        <s v="SHRIRAMFIN"/>
        <s v="SIEMENS"/>
        <s v="SRF"/>
        <s v="SUNPHARMA"/>
        <s v="SUNTV"/>
        <s v="SYNGENE"/>
        <s v="TATACHEM"/>
        <s v="TATACOMM"/>
        <s v="TATACONSUM"/>
        <s v="TATAMOTORS"/>
        <s v="TATAPOWER"/>
        <s v="TATASTEEL"/>
        <s v="TCS"/>
        <s v="TECHM"/>
        <s v="TITAN"/>
        <s v="TORNTPHARM"/>
        <s v="TRENT"/>
        <s v="TVSMOTOR"/>
        <s v="UBL"/>
        <s v="ULTRACEMCO"/>
        <s v="UPL"/>
        <s v="VEDL"/>
        <s v="VOLTAS"/>
        <s v="WIPRO"/>
        <s v="ZEEL"/>
        <s v="ZYDUSLIFE"/>
        <s v=""/>
        <m/>
      </sharedItems>
    </cacheField>
    <cacheField name="UNDERLYING                          " numFmtId="0">
      <sharedItems containsBlank="1" count="190">
        <s v="NIFTY BANK                          "/>
        <s v="NIFTY FINANCIAL SERVICES            "/>
        <s v="NIFTY MID SELECT                    "/>
        <s v="NIFTY 50                            "/>
        <s v="AARTI INDUSTRIES LTD                "/>
        <s v="ABB INDIA LIMITED                   "/>
        <s v="ABBOTT INDIA LIMITED                "/>
        <s v="ADITYA BIRLA CAPITAL LTD.           "/>
        <s v="ADITYA BIRLA FASHION &amp; RT           "/>
        <s v="ACC LIMITED                         "/>
        <s v="ADANI ENTERPRISES LIMITED           "/>
        <s v="ADANI PORT &amp; SEZ LTD                "/>
        <s v="ALKEM LABORATORIES LTD.             "/>
        <s v="AMBUJA CEMENTS LTD                  "/>
        <s v="APOLLO HOSPITALS ENTER. L           "/>
        <s v="APOLLO TYRES LTD                    "/>
        <s v="ASHOK LEYLAND LTD                   "/>
        <s v="ASIAN PAINTS LIMITED                "/>
        <s v="ASTRAL LIMITED                      "/>
        <s v="ATUL LTD                            "/>
        <s v="AU SMALL FINANCE BANK LTD           "/>
        <s v="AUROBINDO PHARMA LTD                "/>
        <s v="AXIS BANK LIMITED                   "/>
        <s v="BAJAJ AUTO LIMITED                  "/>
        <s v="BAJAJ FINSERV LTD.                  "/>
        <s v="BAJAJ FINANCE LIMITED               "/>
        <s v="BALKRISHNA IND. LTD                 "/>
        <s v="BALRAMPUR CHINI MILLS LTD           "/>
        <s v="BANDHAN BANK LIMITED                "/>
        <s v="BANK OF BARODA                      "/>
        <s v="BATA INDIA LTD                      "/>
        <s v="BHARAT ELECTRONICS LTD              "/>
        <s v="BERGER PAINTS (I) LTD               "/>
        <s v="BHARAT FORGE LTD                    "/>
        <s v="BHARTI AIRTEL LIMITED               "/>
        <s v="BHEL                                "/>
        <s v="BIOCON LIMITED.                     "/>
        <s v="BOSCH LIMITED                       "/>
        <s v="BHARAT PETROLEUM CORP  LT           "/>
        <s v="BRITANNIA INDUSTRIES LTD            "/>
        <s v="BIRLASOFT LIMITED                   "/>
        <s v="CANARA BANK                         "/>
        <s v="CAN FIN HOMES LTD                   "/>
        <s v="CHAMBAL FERTILIZERS LTD             "/>
        <s v="CHOLAMANDALAM IN &amp; FIN CO           "/>
        <s v="CIPLA LTD                           "/>
        <s v="COAL INDIA LTD                      "/>
        <s v="COFORGE LIMITED                     "/>
        <s v="COLGATE PALMOLIVE LTD.              "/>
        <s v="CONTAINER CORP OF IND LTD           "/>
        <s v="COROMANDEL INTERNTL. LTD            "/>
        <s v="CROMPT GREA CON ELEC LTD            "/>
        <s v="CITY UNION BANK LTD                 "/>
        <s v="CUMMINS INDIA LTD                   "/>
        <s v="DABUR INDIA LTD                     "/>
        <s v="DALMIA BHARAT LIMITED               "/>
        <s v="DEEPAK NITRITE LTD                  "/>
        <s v="DELTA CORP LIMITED                  "/>
        <s v="DIVI S LABORATORIES LTD             "/>
        <s v="DIXON TECHNO (INDIA) LTD            "/>
        <s v="DLF LIMITED                         "/>
        <s v="DR. REDDY S LABORATORIES            "/>
        <s v="EICHER MOTORS LTD                   "/>
        <s v="ESCORTS KUBOTA LIMITED              "/>
        <s v="EXIDE INDUSTRIES LTD                "/>
        <s v="FEDERAL BANK LTD                    "/>
        <s v="GAIL (INDIA) LTD                    "/>
        <s v="GLENMARK PHARMACEUTICALS            "/>
        <s v="GMR AIRPORTS INFRA LTD              "/>
        <s v="GUJ NAR VAL FER &amp; CHEM L            "/>
        <s v="GODREJ CONSUMER PRODUCTS            "/>
        <s v="GODREJ PROPERTIES LTD               "/>
        <s v="GRANULES INDIA LIMITED              "/>
        <s v="GRASIM INDUSTRIES LTD               "/>
        <s v="GUJARAT GAS LIMITED                 "/>
        <s v="HINDUSTAN AERONAUTICS LTD           "/>
        <s v="HAVELLS INDIA LIMITED               "/>
        <s v="HCL TECHNOLOGIES LTD                "/>
        <s v="HDFC AMC LIMITED                    "/>
        <s v="HDFC BANK LTD                       "/>
        <s v="HDFC LIFE INS CO LTD                "/>
        <s v="HERO MOTOCORP LIMITED               "/>
        <s v="HINDALCO  INDUSTRIES  LTD           "/>
        <s v="HINDUSTAN COPPER LTD                "/>
        <s v="HINDUSTAN PETROLEUM CORP            "/>
        <s v="HINDUSTAN UNILEVER LTD.             "/>
        <s v="INDIABULLS HSG FIN LTD              "/>
        <s v="ICICI BANK LTD.                     "/>
        <s v="ICICI LOMBARD GIC LIMITED           "/>
        <s v="ICICI PRU LIFE INS CO LTD           "/>
        <s v="VODAFONE IDEA LIMITED               "/>
        <s v="IDFC LIMITED                        "/>
        <s v="IDFC FIRST BANK LIMITED             "/>
        <s v="INDIAN ENERGY EXC LTD               "/>
        <s v="INDRAPRASTHA GAS LTD                "/>
        <s v="THE INDIAN HOTELS CO. LTD           "/>
        <s v="THE INDIA CEMENTS LIMITED           "/>
        <s v="INDIAMART INTERMESH LTD             "/>
        <s v="INTERGLOBE AVIATION LTD             "/>
        <s v="INDUSIND BANK LIMITED               "/>
        <s v="INDUS TOWERS LIMITED                "/>
        <s v="INFOSYS LIMITED                     "/>
        <s v="INDIAN OIL CORP LTD                 "/>
        <s v="IPCA LABORATORIES LTD               "/>
        <s v="INDIAN RAIL TOUR CORP LTD           "/>
        <s v="ITC LTD                             "/>
        <s v="JINDAL STEEL &amp; POWER LTD            "/>
        <s v="JK CEMENT LIMITED                   "/>
        <s v="JSW STEEL LIMITED                   "/>
        <s v="JUBILANT FOODWORKS LTD              "/>
        <s v="KOTAK MAHINDRA BANK LTD             "/>
        <s v="L&amp;T FINANCE HOLDINGS LTD            "/>
        <s v="DR. LAL PATH LABS LTD.              "/>
        <s v="LAURUS LABS LIMITED                 "/>
        <s v="LIC HOUSING FINANCE LTD             "/>
        <s v="LARSEN &amp; TOUBRO LTD.                "/>
        <s v="LTIMINDTREE LIMITED                 "/>
        <s v="L&amp;T TECHNOLOGY SER. LTD.            "/>
        <s v="LUPIN LIMITED                       "/>
        <s v="MAHINDRA &amp; MAHINDRA LTD             "/>
        <s v="M&amp;M FIN. SERVICES LTD               "/>
        <s v="MANAPPURAM FINANCE LTD              "/>
        <s v="MARICO LIMITED                      "/>
        <s v="MARUTI SUZUKI INDIA LTD.            "/>
        <s v="UNITED SPIRITS LIMITED              "/>
        <s v="MULTI COMMODITY EXCHANGE            "/>
        <s v="METROPOLIS HEALTHCARE LTD           "/>
        <s v="MAX FINANCIAL SERV LTD              "/>
        <s v="MAHANAGAR GAS LTD.                  "/>
        <s v="SAMVRDHNA MTHRSN INTL LTD           "/>
        <s v="MPHASIS LIMITED                     "/>
        <s v="MRF LTD                             "/>
        <s v="MUTHOOT FINANCE LIMITED             "/>
        <s v="NATIONAL ALUMINIUM CO LTD           "/>
        <s v="INFO EDGE (I) LTD                   "/>
        <s v="NAVIN FLUORINE INT. LTD             "/>
        <s v="NESTLE INDIA LIMITED                "/>
        <s v="NMDC LTD.                           "/>
        <s v="NTPC LTD                            "/>
        <s v="OBEROI REALTY LIMITED               "/>
        <s v="ORACLE FIN SERV SOFT LTD.           "/>
        <s v="OIL AND NATURAL GAS CORP.           "/>
        <s v="PAGE INDUSTRIES LTD                 "/>
        <s v="PIRAMAL ENTERPRISES LTD             "/>
        <s v="PERSISTENT SYSTEMS LTD              "/>
        <s v="PETRONET LNG LIMITED                "/>
        <s v="POWER FIN CORP LTD.                 "/>
        <s v="PIDILITE INDUSTRIES LTD             "/>
        <s v="PI INDUSTRIES LTD                   "/>
        <s v="PUNJAB NATIONAL BANK                "/>
        <s v="POLYCAB INDIA LIMITED               "/>
        <s v="POWER GRID CORP. LTD.               "/>
        <s v="PVR INOX LIMITED                    "/>
        <s v="THE RAMCO CEMENTS LIMITED           "/>
        <s v="RBL BANK LIMITED                    "/>
        <s v="REC LIMITED                         "/>
        <s v="RELIANCE INDUSTRIES LTD             "/>
        <s v="STEEL AUTHORITY OF INDIA            "/>
        <s v="SBI CARDS &amp; PAY SER LTD             "/>
        <s v="SBI LIFE INSURANCE CO LTD           "/>
        <s v="STATE BANK OF INDIA                 "/>
        <s v="SHREE CEMENT LIMITED                "/>
        <s v="SHRIRAM FINANCE LIMITED             "/>
        <s v="SIEMENS LTD                         "/>
        <s v="SRF LTD                             "/>
        <s v="SUN PHARMACEUTICAL IND L            "/>
        <s v="SUN TV NETWORK LIMITED              "/>
        <s v="SYNGENE INTERNATIONAL LTD           "/>
        <s v="TATA CHEMICALS LTD                  "/>
        <s v="TATA COMMUNICATIONS LTD             "/>
        <s v="TATA CONSUMER PRODUCT LTD           "/>
        <s v="TATA MOTORS LIMITED                 "/>
        <s v="TATA POWER CO LTD                   "/>
        <s v="TATA STEEL LIMITED                  "/>
        <s v="TATA CONSULTANCY SERV LT            "/>
        <s v="TECH MAHINDRA LIMITED               "/>
        <s v="TITAN COMPANY LIMITED               "/>
        <s v="TORRENT PHARMACEUTICALS L           "/>
        <s v="TRENT LTD                           "/>
        <s v="TVS MOTOR COMPANY  LTD              "/>
        <s v="UNITED BREWERIES LTD                "/>
        <s v="ULTRATECH CEMENT LIMITED            "/>
        <s v="UPL LIMITED                         "/>
        <s v="VEDANTA LIMITED                     "/>
        <s v="VOLTAS LTD                          "/>
        <s v="WIPRO LTD                           "/>
        <s v="ZEE ENTERTAINMENT ENT LTD           "/>
        <s v="ZYDUS LIFESCIENCES LTD              "/>
        <s v=""/>
        <m/>
      </sharedItems>
    </cacheField>
    <cacheField name="TICKERCHANGE" numFmtId="0">
      <sharedItems containsBlank="1" containsMixedTypes="1" containsNumber="1" minValue="-436.9" maxValue="206.1"/>
    </cacheField>
    <cacheField name="TICKERPERCENTCHANGE" numFmtId="0">
      <sharedItems containsBlank="1" containsMixedTypes="1" containsNumber="1" minValue="-8.09" maxValue="5.04"/>
    </cacheField>
    <cacheField name="CALLIV" numFmtId="0">
      <sharedItems containsBlank="1" containsMixedTypes="1" containsNumber="1" minValue="10.37" maxValue="80.540000000000006"/>
    </cacheField>
    <cacheField name="IV" numFmtId="0">
      <sharedItems containsBlank="1" containsMixedTypes="1" containsNumber="1" minValue="11.26" maxValue="76.14"/>
    </cacheField>
    <cacheField name="IVCHANGE" numFmtId="0">
      <sharedItems containsBlank="1" containsMixedTypes="1" containsNumber="1" minValue="-8.27" maxValue="42.04"/>
    </cacheField>
    <cacheField name="IVP" numFmtId="0">
      <sharedItems containsBlank="1" containsMixedTypes="1" containsNumber="1" minValue="0.41" maxValue="100" count="502">
        <n v="47.98"/>
        <s v=""/>
        <n v="19.559999999999999"/>
        <n v="40.729999999999997"/>
        <n v="30.57"/>
        <n v="26.53"/>
        <n v="30.44"/>
        <n v="7.72"/>
        <n v="1.21"/>
        <n v="43.55"/>
        <n v="42.74"/>
        <n v="64.489999999999995"/>
        <n v="4.03"/>
        <n v="11.49"/>
        <n v="55.44"/>
        <n v="17.14"/>
        <n v="91.53"/>
        <n v="74.19"/>
        <n v="91.8"/>
        <n v="67.739999999999995"/>
        <n v="33.869999999999997"/>
        <n v="70.97"/>
        <n v="99.6"/>
        <n v="26.21"/>
        <n v="88.31"/>
        <n v="72.47"/>
        <n v="53.66"/>
        <n v="86.29"/>
        <n v="41.53"/>
        <n v="16.190000000000001"/>
        <n v="52.02"/>
        <n v="77.02"/>
        <n v="12.5"/>
        <n v="2.42"/>
        <n v="91.5"/>
        <n v="51.21"/>
        <n v="41.13"/>
        <n v="55.65"/>
        <n v="53.63"/>
        <n v="72.180000000000007"/>
        <n v="96.37"/>
        <n v="31.85"/>
        <n v="32.86"/>
        <n v="66.53"/>
        <n v="81.45"/>
        <n v="99.19"/>
        <n v="100"/>
        <n v="62.9"/>
        <n v="40.89"/>
        <n v="39.92"/>
        <n v="50.81"/>
        <n v="24.19"/>
        <n v="39.11"/>
        <n v="49.39"/>
        <n v="99.18"/>
        <n v="70.16"/>
        <n v="63.31"/>
        <n v="22.98"/>
        <n v="83"/>
        <n v="62.5"/>
        <n v="61.69"/>
        <n v="80.849999999999994"/>
        <n v="75"/>
        <n v="89.92"/>
        <n v="50.2"/>
        <n v="30.24"/>
        <n v="56.05"/>
        <n v="47.58"/>
        <n v="38.1"/>
        <n v="38.51"/>
        <n v="13.51"/>
        <n v="98.79"/>
        <n v="41.33"/>
        <n v="38.71"/>
        <n v="98.39"/>
        <n v="82.26"/>
        <n v="34.68"/>
        <n v="80.42"/>
        <n v="87.18"/>
        <n v="76.41"/>
        <n v="92.74"/>
        <n v="95.97"/>
        <n v="88.71"/>
        <n v="20.16"/>
        <n v="43.95"/>
        <n v="69.56"/>
        <n v="29.84"/>
        <n v="66.73"/>
        <n v="75.2"/>
        <n v="91.94"/>
        <n v="15.32"/>
        <n v="83.06"/>
        <n v="53.23"/>
        <n v="87.35"/>
        <n v="57.66"/>
        <n v="26.61"/>
        <n v="73.459999999999994"/>
        <n v="74.599999999999994"/>
        <n v="77.819999999999993"/>
        <n v="69.150000000000006"/>
        <n v="91.9"/>
        <n v="70.56"/>
        <n v="55.24"/>
        <n v="85.89"/>
        <n v="90.19"/>
        <n v="78.23"/>
        <n v="94.61"/>
        <n v="80.239999999999995"/>
        <n v="93.55"/>
        <n v="96.77"/>
        <n v="74.8"/>
        <n v="83.4"/>
        <n v="14.52"/>
        <n v="6.45"/>
        <n v="35.08"/>
        <n v="84.27"/>
        <n v="97.18"/>
        <n v="95.56"/>
        <n v="38.31"/>
        <n v="36.18"/>
        <n v="99.59"/>
        <n v="3.23"/>
        <n v="82.52"/>
        <n v="14.92"/>
        <n v="94.76"/>
        <n v="45.16"/>
        <n v="68.95"/>
        <n v="55.04"/>
        <n v="95.37"/>
        <n v="49.19"/>
        <n v="87.1"/>
        <n v="46.57"/>
        <n v="68.55"/>
        <n v="59.88"/>
        <n v="33.81"/>
        <n v="60.51"/>
        <n v="55.26"/>
        <n v="56.45"/>
        <n v="55.28"/>
        <n v="80.650000000000006"/>
        <n v="77.42"/>
        <n v="62.1"/>
        <n v="52.22"/>
        <n v="34.880000000000003"/>
        <n v="63.71"/>
        <n v="93.1"/>
        <n v="85.43"/>
        <n v="12.9"/>
        <n v="87.7"/>
        <n v="82.86"/>
        <n v="39.31"/>
        <n v="73.790000000000006"/>
        <m/>
        <n v="31.71" u="1"/>
        <n v="44.98" u="1"/>
        <n v="38.96" u="1"/>
        <n v="88.62" u="1"/>
        <n v="7.63" u="1"/>
        <n v="23.69" u="1"/>
        <n v="81.93" u="1"/>
        <n v="48.59" u="1"/>
        <n v="24.7" u="1"/>
        <n v="42.57" u="1"/>
        <n v="68.27" u="1"/>
        <n v="45.97" u="1"/>
        <n v="35.74" u="1"/>
        <n v="34.43" u="1"/>
        <n v="24.4" u="1"/>
        <n v="46.61" u="1"/>
        <n v="73.900000000000006" u="1"/>
        <n v="37.9" u="1"/>
        <n v="60.24" u="1"/>
        <n v="54.22" u="1"/>
        <n v="26.1" u="1"/>
        <n v="23.09" u="1"/>
        <n v="35.14" u="1"/>
        <n v="95.92" u="1"/>
        <n v="13.65" u="1"/>
        <n v="47.39" u="1"/>
        <n v="81.12" u="1"/>
        <n v="24.1" u="1"/>
        <n v="41.37" u="1"/>
        <n v="76.91" u="1"/>
        <n v="75.599999999999994" u="1"/>
        <n v="32.659999999999997" u="1"/>
        <n v="46.15" u="1"/>
        <n v="72.98" u="1"/>
        <n v="37.299999999999997" u="1"/>
        <n v="59.64" u="1"/>
        <n v="61.09" u="1"/>
        <n v="34.54" u="1"/>
        <n v="51" u="1"/>
        <n v="79.92" u="1"/>
        <n v="75.709999999999994" u="1"/>
        <n v="57.09" u="1"/>
        <n v="65.12" u="1"/>
        <n v="74.400000000000006" u="1"/>
        <n v="73.09" u="1"/>
        <n v="95.14" u="1"/>
        <n v="77.44" u="1"/>
        <n v="38.15" u="1"/>
        <n v="97.59" u="1"/>
        <n v="34.01" u="1"/>
        <n v="50.4" u="1"/>
        <n v="5.67" u="1"/>
        <n v="62.65" u="1"/>
        <n v="20.56" u="1"/>
        <n v="31.73" u="1"/>
        <n v="56.63" u="1"/>
        <n v="52.42" u="1"/>
        <n v="97.98" u="1"/>
        <n v="49.8" u="1"/>
        <n v="85.94" u="1"/>
        <n v="81.73" u="1"/>
        <n v="76.209999999999994" u="1"/>
        <n v="67.069999999999993" u="1"/>
        <n v="73.59" u="1"/>
        <n v="36.950000000000003" u="1"/>
        <n v="91.57" u="1"/>
        <n v="30.12" u="1"/>
        <n v="87.5" u="1"/>
        <n v="77.91" u="1"/>
        <n v="41.94" u="1"/>
        <n v="40.56" u="1"/>
        <n v="12.05" u="1"/>
        <n v="71.08" u="1"/>
        <n v="9.0399999999999991" u="1"/>
        <n v="52.81" u="1"/>
        <n v="95.58" u="1"/>
        <n v="33.729999999999997" u="1"/>
        <n v="17.27" u="1"/>
        <n v="78.02" u="1"/>
        <n v="80.92" u="1"/>
        <n v="68.88" u="1"/>
        <n v="76.709999999999994" u="1"/>
        <n v="28.51" u="1"/>
        <n v="25.5" u="1"/>
        <n v="33.94" u="1"/>
        <n v="44.74" u="1"/>
        <n v="35.89" u="1"/>
        <n v="52.21" u="1"/>
        <n v="90.76" u="1"/>
        <n v="26.51" u="1"/>
        <n v="6.83" u="1"/>
        <n v="86.69" u="1"/>
        <n v="36.03" u="1"/>
        <n v="79.72" u="1"/>
        <n v="43.5" u="1"/>
        <n v="64.92" u="1"/>
        <n v="43.57" u="1"/>
        <n v="57.06" u="1"/>
        <n v="65.06" u="1"/>
        <n v="96.39" u="1"/>
        <n v="39.43" u="1"/>
        <n v="74.48" u="1"/>
        <n v="55.82" u="1"/>
        <n v="51.61" u="1"/>
        <n v="89.56" u="1"/>
        <n v="6.02" u="1"/>
        <n v="24.9" u="1"/>
        <n v="42.97" u="1"/>
        <n v="10.44" u="1"/>
        <n v="21.89" u="1"/>
        <n v="81.56" u="1"/>
        <n v="55.22" u="1"/>
        <n v="36.14" u="1"/>
        <n v="43.75" u="1"/>
        <n v="95.16" u="1"/>
        <n v="63.33" u="1"/>
        <n v="65.56" u="1"/>
        <n v="19.52" u="1"/>
        <n v="41.06" u="1"/>
        <n v="54.62" u="1"/>
        <n v="23.29" u="1"/>
        <n v="14.06" u="1"/>
        <n v="31.45" u="1"/>
        <n v="44.53" u="1"/>
        <n v="43.15" u="1"/>
        <n v="41.77" u="1"/>
        <n v="21.29" u="1"/>
        <n v="62.8" u="1"/>
        <n v="94.38" u="1"/>
        <n v="55.47" u="1"/>
        <n v="87.55" u="1"/>
        <n v="45.38" u="1"/>
        <n v="63.51" u="1"/>
        <n v="57.49" u="1"/>
        <n v="94.35" u="1"/>
        <n v="32.46" u="1"/>
        <n v="72.58" u="1"/>
        <n v="48.78" u="1"/>
        <n v="38.549999999999997" u="1"/>
        <n v="32.53" u="1"/>
        <n v="16.670000000000002" u="1"/>
        <n v="86.35" u="1"/>
        <n v="30.92" u="1"/>
        <n v="34.479999999999997" u="1"/>
        <n v="13.45" u="1"/>
        <n v="50.8" u="1"/>
        <n v="79.52" u="1"/>
        <n v="59.72" u="1"/>
        <n v="83.87" u="1"/>
        <n v="57.03" u="1"/>
        <n v="12.45" u="1"/>
        <n v="78.63" u="1"/>
        <n v="93.57" u="1"/>
        <n v="11.45" u="1"/>
        <n v="18.07" u="1"/>
        <n v="73.39" u="1"/>
        <n v="69.180000000000007" u="1"/>
        <n v="67.87" u="1"/>
        <n v="21.15" u="1"/>
        <n v="25.61" u="1"/>
        <n v="63.97" u="1"/>
        <n v="71.77" u="1"/>
        <n v="92.37" u="1"/>
        <n v="40.32" u="1"/>
        <n v="19.149999999999999" u="1"/>
        <n v="27.31" u="1"/>
        <n v="44.96" u="1"/>
        <n v="78.709999999999994" u="1"/>
        <n v="66.67" u="1"/>
        <n v="42.34" u="1"/>
        <n v="46.98" u="1"/>
        <n v="40.96" u="1"/>
        <n v="34.94" u="1"/>
        <n v="2.0099999999999998" u="1"/>
        <n v="3.61" u="1"/>
        <n v="16.53" u="1"/>
        <n v="53.21" u="1"/>
        <n v="84.34" u="1"/>
        <n v="45.81" u="1"/>
        <n v="84.62" u="1"/>
        <n v="59.44" u="1"/>
        <n v="37.1" u="1"/>
        <n v="47.76" u="1"/>
        <n v="25.7" u="1"/>
        <n v="58.06" u="1"/>
        <n v="92.59" u="1"/>
        <n v="40.36" u="1"/>
        <n v="34.409999999999997" u="1"/>
        <n v="52.61" u="1"/>
        <n v="26.71" u="1"/>
        <n v="58.7" u="1"/>
        <n v="15.46" u="1"/>
        <n v="94.15" u="1"/>
        <n v="57.46" u="1"/>
        <n v="39.76" u="1"/>
        <n v="65.86" u="1"/>
        <n v="97.19" u="1"/>
        <n v="56.22" u="1"/>
        <n v="14.46" u="1"/>
        <n v="21.08" u="1"/>
        <n v="77.010000000000005" u="1"/>
        <n v="83.53" u="1"/>
        <n v="71.489999999999995" u="1"/>
        <n v="64.52" u="1"/>
        <n v="22.09" u="1"/>
        <n v="64.66" u="1"/>
        <n v="82.5" u="1"/>
        <n v="55.62" u="1"/>
        <n v="23.79" u="1"/>
        <n v="92.06" u="1"/>
        <n v="87.85" u="1"/>
        <n v="75.81" u="1"/>
        <n v="31.33" u="1"/>
        <n v="89.27" u="1"/>
        <n v="55.02" u="1"/>
        <n v="21.17" u="1"/>
        <n v="23.49" u="1"/>
        <n v="20.48" u="1"/>
        <n v="42.17" u="1"/>
        <n v="21.49" u="1"/>
        <n v="70.680000000000007" u="1"/>
        <n v="4.07" u="1"/>
        <n v="58.63" u="1"/>
        <n v="29.72" u="1"/>
        <n v="89.52" u="1"/>
        <n v="4.84" u="1"/>
        <n v="12.85" u="1"/>
        <n v="28.34" u="1"/>
        <n v="88.35" u="1"/>
        <n v="44.33" u="1"/>
        <n v="76.45" u="1"/>
        <n v="69.760000000000005" u="1"/>
        <n v="56.65" u="1"/>
        <n v="93.98" u="1"/>
        <n v="19.88" u="1"/>
        <n v="32.93" u="1"/>
        <n v="16.87" u="1"/>
        <n v="87.15" u="1"/>
        <n v="31.12" u="1"/>
        <n v="28.11" u="1"/>
        <n v="16.940000000000001" u="1"/>
        <n v="51.2" u="1"/>
        <n v="45.18" u="1"/>
        <n v="60.12" u="1"/>
        <n v="63.45" u="1"/>
        <n v="57.43" u="1"/>
        <n v="51.41" u="1"/>
        <n v="29.12" u="1"/>
        <n v="76.95" u="1"/>
        <n v="20.41" u="1"/>
        <n v="68.67" u="1"/>
        <n v="10.08" u="1"/>
        <n v="56.83" u="1"/>
        <n v="11.24" u="1"/>
        <n v="25.81" u="1"/>
        <n v="35.94" u="1"/>
        <n v="61.54" u="1"/>
        <n v="93.17" u="1"/>
        <n v="30.52" u="1"/>
        <n v="75.61" u="1"/>
        <n v="19.350000000000001" u="1"/>
        <n v="48.19" u="1"/>
        <n v="6.5" u="1"/>
        <n v="0.41" u="1"/>
        <n v="35.340000000000003" u="1"/>
        <n v="9.24" u="1"/>
        <n v="14.86" u="1"/>
        <n v="53.61" u="1"/>
        <n v="87.9" u="1"/>
        <n v="47.59" u="1"/>
        <n v="52.23" u="1"/>
        <n v="77.31" u="1"/>
        <n v="86.59" u="1"/>
        <n v="14.17" u="1"/>
        <n v="85.28" u="1"/>
        <n v="74.69" u="1"/>
        <n v="66.27" u="1"/>
        <n v="85.42" u="1"/>
        <n v="82.66" u="1"/>
        <n v="6.85" u="1"/>
        <n v="53.82" u="1"/>
        <n v="42.14" u="1"/>
        <n v="80.040000000000006" u="1"/>
        <n v="39.520000000000003" u="1"/>
        <n v="53.01" u="1"/>
        <n v="80.319999999999993" u="1"/>
        <n v="46.99" u="1"/>
        <n v="32.19" u="1"/>
        <n v="73.489999999999995" u="1"/>
        <n v="69.28" u="1"/>
        <n v="89.88" u="1"/>
        <n v="99.16" u="1"/>
        <n v="57.86" u="1"/>
        <n v="60.69" u="1"/>
        <n v="34.14" u="1"/>
        <n v="50.6" u="1"/>
        <n v="91.16" u="1"/>
        <n v="8.6300000000000008" u="1"/>
        <n v="72.290000000000006" u="1"/>
        <n v="22.29" u="1"/>
        <n v="65.459999999999994" u="1"/>
        <n v="19.28" u="1"/>
        <n v="79.23" u="1"/>
        <n v="13.25" u="1"/>
        <n v="50" u="1"/>
        <n v="89.96" u="1"/>
        <n v="5.62" u="1"/>
        <n v="64.430000000000007" u="1"/>
        <n v="76.61" u="1"/>
        <n v="62.25" u="1"/>
        <n v="31.53" u="1"/>
        <n v="47.38" u="1"/>
        <n v="43.17" u="1"/>
        <n v="53.47" u="1"/>
        <n v="79.34" u="1"/>
        <n v="20.68" u="1"/>
        <n v="17.670000000000002" u="1"/>
        <n v="94.56" u="1"/>
        <n v="78.31" u="1"/>
        <n v="61.65" u="1"/>
        <n v="0.42" u="1"/>
        <n v="63.1" u="1"/>
        <n v="67.27" u="1"/>
        <n v="26.91" u="1"/>
        <n v="95.98" u="1"/>
        <n v="48.8" u="1"/>
        <n v="83.94" u="1"/>
        <n v="46.18" u="1"/>
        <n v="40.159999999999997" u="1"/>
        <n v="6.43" u="1"/>
        <n v="88.26" u="1"/>
        <n v="79.84" u="1"/>
        <n v="94.78" u="1"/>
        <n v="77.08" u="1"/>
        <n v="77.22" u="1"/>
        <n v="65.180000000000007" u="1"/>
        <n v="65.319999999999993" u="1"/>
        <n v="33.47" u="1"/>
        <n v="28.31" u="1"/>
        <n v="14.72" u="1"/>
        <n v="39.56" u="1"/>
        <n v="69.08" u="1"/>
        <n v="91.13" u="1"/>
        <n v="57.83" u="1"/>
        <n v="88.51" u="1"/>
        <n v="18.149999999999999" u="1"/>
        <n v="29.32" u="1"/>
        <n v="51.81" u="1"/>
        <n v="9.64" u="1"/>
      </sharedItems>
    </cacheField>
    <cacheField name="IVPQ" numFmtId="0">
      <sharedItems containsBlank="1" containsMixedTypes="1" containsNumber="1" minValue="1.59" maxValue="100" count="94">
        <n v="91.27"/>
        <s v=""/>
        <n v="44.44"/>
        <n v="36.51"/>
        <n v="33.33"/>
        <n v="46.03"/>
        <n v="43.65"/>
        <n v="11.11"/>
        <n v="1.59"/>
        <n v="50.79"/>
        <n v="63.49"/>
        <n v="12.7"/>
        <n v="57.14"/>
        <n v="92.06"/>
        <n v="74.599999999999994"/>
        <n v="87.3"/>
        <n v="100"/>
        <n v="61.9"/>
        <n v="95.24"/>
        <n v="77.78"/>
        <n v="60.32"/>
        <n v="55.56"/>
        <n v="25.4"/>
        <n v="68.25"/>
        <n v="71.430000000000007"/>
        <n v="9.52"/>
        <n v="4.76"/>
        <n v="42.86"/>
        <n v="47.62"/>
        <n v="76.19"/>
        <n v="90.48"/>
        <n v="23.81"/>
        <n v="73.02"/>
        <n v="98.41"/>
        <n v="66.67"/>
        <n v="38.1"/>
        <n v="26.98"/>
        <n v="69.84"/>
        <n v="72.22"/>
        <n v="93.65"/>
        <n v="58.73"/>
        <n v="84.13"/>
        <n v="53.97"/>
        <n v="28.57"/>
        <n v="39.68"/>
        <n v="15.87"/>
        <n v="96.83"/>
        <n v="46.83"/>
        <n v="79.37"/>
        <n v="65.08"/>
        <n v="34.92"/>
        <n v="22.22"/>
        <n v="65.87"/>
        <n v="82.54"/>
        <n v="85.71"/>
        <n v="88.89"/>
        <n v="27.78"/>
        <n v="7.94"/>
        <n v="49.21"/>
        <n v="80.95"/>
        <n v="67.459999999999994"/>
        <n v="69.05"/>
        <n v="89.68"/>
        <n v="99.21"/>
        <m/>
        <n v="59.52" u="1"/>
        <n v="20.63" u="1"/>
        <n v="3.17" u="1"/>
        <n v="18.25" u="1"/>
        <n v="19.05" u="1"/>
        <n v="30.95" u="1"/>
        <n v="31.75" u="1"/>
        <n v="52.38" u="1"/>
        <n v="41.27" u="1"/>
        <n v="30.16" u="1"/>
        <n v="17.46" u="1"/>
        <n v="50" u="1"/>
        <n v="6.35" u="1"/>
        <n v="16.670000000000002" u="1"/>
        <n v="35.71" u="1"/>
        <n v="96.03" u="1"/>
        <n v="34.130000000000003" u="1"/>
        <n v="64.290000000000006" u="1"/>
        <n v="15.08" u="1"/>
        <n v="56.35" u="1"/>
        <n v="45.24" u="1"/>
        <n v="42.06" u="1"/>
        <n v="24.6" u="1"/>
        <n v="53.17" u="1"/>
        <n v="70.63" u="1"/>
        <n v="14.29" u="1"/>
        <n v="51.59" u="1"/>
        <n v="48.41" u="1"/>
        <n v="37.299999999999997" u="1"/>
      </sharedItems>
    </cacheField>
    <cacheField name="IVR" numFmtId="0">
      <sharedItems containsBlank="1" containsMixedTypes="1" containsNumber="1" minValue="0.84" maxValue="100"/>
    </cacheField>
    <cacheField name="LIQUIDITY" numFmtId="0">
      <sharedItems containsBlank="1"/>
    </cacheField>
    <cacheField name="PUTIV" numFmtId="0">
      <sharedItems containsBlank="1" containsMixedTypes="1" containsNumber="1" minValue="12.14" maxValue="71.739999999999995"/>
    </cacheField>
    <cacheField name="RESULTDATE" numFmtId="165">
      <sharedItems containsDate="1" containsBlank="1" containsMixedTypes="1" minDate="2023-10-16T00:00:00" maxDate="2023-11-11T00:00:00"/>
    </cacheField>
    <cacheField name="SPOTPRICE" numFmtId="0">
      <sharedItems containsBlank="1" containsMixedTypes="1" containsNumber="1" minValue="11.15" maxValue="109618.65" count="736">
        <n v="44357.85"/>
        <s v=""/>
        <n v="19732.849999999999"/>
        <n v="490.1"/>
        <n v="4285.95"/>
        <n v="22394.799999999999"/>
        <n v="180.8"/>
        <n v="227.25"/>
        <n v="2031.35"/>
        <n v="2437.9499999999998"/>
        <n v="806.2"/>
        <n v="3618"/>
        <n v="442.7"/>
        <n v="5021.6499999999996"/>
        <n v="379.05"/>
        <n v="176.9"/>
        <n v="3113.1"/>
        <n v="1955.2"/>
        <n v="6863"/>
        <n v="707.85"/>
        <n v="911.3"/>
        <n v="1007.5"/>
        <n v="5095"/>
        <n v="1646.45"/>
        <n v="8052"/>
        <n v="2593.9499999999998"/>
        <n v="422.5"/>
        <n v="244.65"/>
        <n v="206"/>
        <n v="1632.9"/>
        <n v="137.55000000000001"/>
        <n v="568"/>
        <n v="1124.2"/>
        <n v="948.35"/>
        <n v="130.94999999999999"/>
        <n v="254.25"/>
        <n v="20639.5"/>
        <n v="347.55"/>
        <n v="4583.25"/>
        <n v="544.04999999999995"/>
        <n v="372"/>
        <n v="740.8"/>
        <n v="296.2"/>
        <n v="1250.2"/>
        <n v="1166.5999999999999"/>
        <n v="312.10000000000002"/>
        <n v="5054.75"/>
        <n v="2073.85"/>
        <n v="718"/>
        <n v="1159.3499999999999"/>
        <n v="301.45"/>
        <n v="139.15"/>
        <n v="1724"/>
        <n v="538.35"/>
        <n v="2320.0500000000002"/>
        <n v="2109"/>
        <n v="129"/>
        <n v="3649"/>
        <n v="5395"/>
        <n v="568.35"/>
        <n v="5498.1"/>
        <n v="3493"/>
        <n v="3370.6"/>
        <n v="265.2"/>
        <n v="148.75"/>
        <n v="130.4"/>
        <n v="797.95"/>
        <n v="58.7"/>
        <n v="668.5"/>
        <n v="985.75"/>
        <n v="1701"/>
        <n v="353.75"/>
        <n v="1978.8"/>
        <n v="425.85"/>
        <n v="1970.75"/>
        <n v="1414"/>
        <n v="1259.5"/>
        <n v="2864.55"/>
        <n v="1533.2"/>
        <n v="630.5"/>
        <n v="3172.85"/>
        <n v="484.85"/>
        <n v="159.30000000000001"/>
        <n v="256.85000000000002"/>
        <n v="2559.9"/>
        <n v="171.5"/>
        <n v="952.65"/>
        <n v="1338.15"/>
        <n v="531.6"/>
        <n v="11.8"/>
        <n v="125.6"/>
        <n v="91.2"/>
        <n v="135.35"/>
        <n v="482.55"/>
        <n v="417.55"/>
        <n v="219.2"/>
        <n v="2833.1"/>
        <n v="2596.9499999999998"/>
        <n v="1448.25"/>
        <n v="188.05"/>
        <n v="90.95"/>
        <n v="958.6"/>
        <n v="705.5"/>
        <n v="449.3"/>
        <n v="694.55"/>
        <n v="3236.55"/>
        <n v="791.3"/>
        <n v="529.9"/>
        <n v="1753.2"/>
        <n v="134.85"/>
        <n v="2554.35"/>
        <n v="395.05"/>
        <n v="472.25"/>
        <n v="3110"/>
        <n v="5185.1000000000004"/>
        <n v="4703.8"/>
        <n v="1204"/>
        <n v="1574.2"/>
        <n v="286.3"/>
        <n v="144"/>
        <n v="542.95000000000005"/>
        <n v="10735.5"/>
        <n v="1082.5"/>
        <n v="2197"/>
        <n v="1534.4"/>
        <n v="920.7"/>
        <n v="1137.75"/>
        <n v="97.5"/>
        <n v="2349.9499999999998"/>
        <n v="109504.25"/>
        <n v="1245.1500000000001"/>
        <n v="100.8"/>
        <n v="4123.1000000000004"/>
        <n v="3700.25"/>
        <n v="23132.25"/>
        <n v="165.35"/>
        <n v="243.7"/>
        <n v="1134.45"/>
        <n v="4119.5"/>
        <n v="186.9"/>
        <n v="39083.800000000003"/>
        <n v="1057.75"/>
        <n v="5784.95"/>
        <n v="231"/>
        <n v="252.8"/>
        <n v="2433.1"/>
        <n v="3511.85"/>
        <n v="75"/>
        <n v="5442.95"/>
        <n v="203.45"/>
        <n v="1748.5"/>
        <n v="1002"/>
        <n v="244"/>
        <n v="295"/>
        <n v="2349.3000000000002"/>
        <n v="89.65"/>
        <n v="799.9"/>
        <n v="1327"/>
        <n v="576.9"/>
        <n v="26716.35"/>
        <n v="1874.75"/>
        <n v="3609"/>
        <n v="2256.0500000000002"/>
        <n v="1135"/>
        <n v="640.70000000000005"/>
        <n v="778.35"/>
        <n v="1042.7"/>
        <n v="1801.25"/>
        <n v="908.6"/>
        <n v="667.1"/>
        <n v="255.55"/>
        <n v="127.05"/>
        <n v="3521"/>
        <n v="1187.95"/>
        <n v="3311.05"/>
        <n v="1911.85"/>
        <n v="2111"/>
        <n v="1600.45"/>
        <n v="1567.75"/>
        <n v="8311.5"/>
        <n v="632.20000000000005"/>
        <n v="230"/>
        <n v="855"/>
        <n v="411.65"/>
        <n v="590.25"/>
        <m/>
        <n v="427.45" u="1"/>
        <n v="2494.5" u="1"/>
        <n v="3175.15" u="1"/>
        <n v="543.04999999999995" u="1"/>
        <n v="2484.4499999999998" u="1"/>
        <n v="696.25" u="1"/>
        <n v="3539.35" u="1"/>
        <n v="775.7" u="1"/>
        <n v="1052" u="1"/>
        <n v="255.25" u="1"/>
        <n v="135.69999999999999" u="1"/>
        <n v="373.4" u="1"/>
        <n v="472.05" u="1"/>
        <n v="5082.1000000000004" u="1"/>
        <n v="252.6" u="1"/>
        <n v="287.5" u="1"/>
        <n v="1493.25" u="1"/>
        <n v="1958.55" u="1"/>
        <n v="955.95" u="1"/>
        <n v="3600.3" u="1"/>
        <n v="128.4" u="1"/>
        <n v="707.55" u="1"/>
        <n v="2263.9499999999998" u="1"/>
        <n v="230.8" u="1"/>
        <n v="10714.55" u="1"/>
        <n v="8041.2" u="1"/>
        <n v="2341" u="1"/>
        <n v="789.3" u="1"/>
        <n v="44702.95" u="1"/>
        <n v="780" u="1"/>
        <n v="891.95" u="1"/>
        <n v="177.4" u="1"/>
        <n v="3474.3" u="1"/>
        <n v="303.60000000000002" u="1"/>
        <n v="1775.85" u="1"/>
        <n v="1424.8" u="1"/>
        <n v="250.2" u="1"/>
        <n v="1164.8" u="1"/>
        <n v="627.79999999999995" u="1"/>
        <n v="1546.5" u="1"/>
        <n v="1569.7" u="1"/>
        <n v="124.1" u="1"/>
        <n v="3509.8" u="1"/>
        <n v="709.55" u="1"/>
        <n v="5185.8" u="1"/>
        <n v="905.55" u="1"/>
        <n v="1311.7" u="1"/>
        <n v="1425.95" u="1"/>
        <n v="19851.8" u="1"/>
        <n v="715.7" u="1"/>
        <n v="2028.7" u="1"/>
        <n v="1595.15" u="1"/>
        <n v="172.35" u="1"/>
        <n v="19782" u="1"/>
        <n v="794.6" u="1"/>
        <n v="543.9" u="1"/>
        <n v="127.25" u="1"/>
        <n v="4195" u="1"/>
        <n v="2508.4499999999998" u="1"/>
        <n v="2046.45" u="1"/>
        <n v="2487" u="1"/>
        <n v="290" u="1"/>
        <n v="1064" u="1"/>
        <n v="2097" u="1"/>
        <n v="946.5" u="1"/>
        <n v="1113.25" u="1"/>
        <n v="909.85" u="1"/>
        <n v="2506.75" u="1"/>
        <n v="1039.95" u="1"/>
        <n v="3613.75" u="1"/>
        <n v="8325.85" u="1"/>
        <n v="708.4" u="1"/>
        <n v="19720" u="1"/>
        <n v="2433.6999999999998" u="1"/>
        <n v="311.89999999999998" u="1"/>
        <n v="1393" u="1"/>
        <n v="562.65" u="1"/>
        <n v="5125" u="1"/>
        <n v="786" u="1"/>
        <n v="485.35" u="1"/>
        <n v="140.6" u="1"/>
        <n v="591" u="1"/>
        <n v="3591.1" u="1"/>
        <n v="1176.8" u="1"/>
        <n v="4156" u="1"/>
        <n v="259" u="1"/>
        <n v="222.1" u="1"/>
        <n v="1252.0999999999999" u="1"/>
        <n v="2566" u="1"/>
        <n v="160" u="1"/>
        <n v="1233.5" u="1"/>
        <n v="1919.85" u="1"/>
        <n v="22487.45" u="1"/>
        <n v="422" u="1"/>
        <n v="5084.05" u="1"/>
        <n v="206.1" u="1"/>
        <n v="2830" u="1"/>
        <n v="176.5" u="1"/>
        <n v="179.4" u="1"/>
        <n v="528" u="1"/>
        <n v="255.1" u="1"/>
        <n v="2117" u="1"/>
        <n v="1230.05" u="1"/>
        <n v="1536.45" u="1"/>
        <n v="5501.8" u="1"/>
        <n v="789" u="1"/>
        <n v="1152.1500000000001" u="1"/>
        <n v="144.25" u="1"/>
        <n v="22800.15" u="1"/>
        <n v="94.05" u="1"/>
        <n v="3707.3" u="1"/>
        <n v="4745.55" u="1"/>
        <n v="22502.799999999999" u="1"/>
        <n v="131.15" u="1"/>
        <n v="3555" u="1"/>
        <n v="259.85000000000002" u="1"/>
        <n v="26631.55" u="1"/>
        <n v="249.8" u="1"/>
        <n v="1143" u="1"/>
        <n v="986" u="1"/>
        <n v="450.7" u="1"/>
        <n v="542.6" u="1"/>
        <n v="1839.65" u="1"/>
        <n v="424" u="1"/>
        <n v="95.75" u="1"/>
        <n v="5496" u="1"/>
        <n v="624.35" u="1"/>
        <n v="187.95" u="1"/>
        <n v="245.4" u="1"/>
        <n v="529.70000000000005" u="1"/>
        <n v="903.95" u="1"/>
        <n v="445.4" u="1"/>
        <n v="602.15" u="1"/>
        <n v="3422.95" u="1"/>
        <n v="1123.8" u="1"/>
        <n v="89.2" u="1"/>
        <n v="890.5" u="1"/>
        <n v="4249.55" u="1"/>
        <n v="2460" u="1"/>
        <n v="145.25" u="1"/>
        <n v="624.04999999999995" u="1"/>
        <n v="109618.65" u="1"/>
        <n v="284.55" u="1"/>
        <n v="859" u="1"/>
        <n v="39583" u="1"/>
        <n v="370.95" u="1"/>
        <n v="625.04999999999995" u="1"/>
        <n v="1047.05" u="1"/>
        <n v="125.85" u="1"/>
        <n v="3284.35" u="1"/>
        <n v="821.05" u="1"/>
        <n v="1561.6" u="1"/>
        <n v="865.15" u="1"/>
        <n v="420.2" u="1"/>
        <n v="251.05" u="1"/>
        <n v="1259.8" u="1"/>
        <n v="1631.2" u="1"/>
        <n v="301.8" u="1"/>
        <n v="3122" u="1"/>
        <n v="698.5" u="1"/>
        <n v="181.4" u="1"/>
        <n v="710.1" u="1"/>
        <n v="409.1" u="1"/>
        <n v="5234.8" u="1"/>
        <n v="344.1" u="1"/>
        <n v="416.05" u="1"/>
        <n v="1480" u="1"/>
        <n v="3729.6" u="1"/>
        <n v="1116.05" u="1"/>
        <n v="1230.3" u="1"/>
        <n v="427" u="1"/>
        <n v="5424.05" u="1"/>
        <n v="258.7" u="1"/>
        <n v="5248.15" u="1"/>
        <n v="633.20000000000005" u="1"/>
        <n v="246.9" u="1"/>
        <n v="3680.65" u="1"/>
        <n v="538" u="1"/>
        <n v="1457.95" u="1"/>
        <n v="1200.8" u="1"/>
        <n v="1575.05" u="1"/>
        <n v="1910.35" u="1"/>
        <n v="228" u="1"/>
        <n v="1172.1500000000001" u="1"/>
        <n v="146.75" u="1"/>
        <n v="1834.2" u="1"/>
        <n v="632.35" u="1"/>
        <n v="3107.35" u="1"/>
        <n v="5757" u="1"/>
        <n v="3153.75" u="1"/>
        <n v="173.7" u="1"/>
        <n v="5574.05" u="1"/>
        <n v="141.19999999999999" u="1"/>
        <n v="625.9" u="1"/>
        <n v="487.7" u="1"/>
        <n v="8136.5" u="1"/>
        <n v="10392.200000000001" u="1"/>
        <n v="252.3" u="1"/>
        <n v="566.04999999999995" u="1"/>
        <n v="642.65" u="1"/>
        <n v="1641.2" u="1"/>
        <n v="59.4" u="1"/>
        <n v="244.75" u="1"/>
        <n v="2585.65" u="1"/>
        <n v="193.1" u="1"/>
        <n v="198.9" u="1"/>
        <n v="11.9" u="1"/>
        <n v="2362" u="1"/>
        <n v="915.25" u="1"/>
        <n v="418.55" u="1"/>
        <n v="569.35" u="1"/>
        <n v="702.2" u="1"/>
        <n v="855.4" u="1"/>
        <n v="1698.15" u="1"/>
        <n v="3582.4" u="1"/>
        <n v="1705.6" u="1"/>
        <n v="134.15" u="1"/>
        <n v="4541.3500000000004" u="1"/>
        <n v="2516.6" u="1"/>
        <n v="797.85" u="1"/>
        <n v="2495.15" u="1"/>
        <n v="261.2" u="1"/>
        <n v="299.5" u="1"/>
        <n v="1009.6" u="1"/>
        <n v="144.85" u="1"/>
        <n v="134.4" u="1"/>
        <n v="2359.9499999999998" u="1"/>
        <n v="917.25" u="1"/>
        <n v="23108.05" u="1"/>
        <n v="76.650000000000006" u="1"/>
        <n v="236.8" u="1"/>
        <n v="1169" u="1"/>
        <n v="3315.5" u="1"/>
        <n v="694.9" u="1"/>
        <n v="674" u="1"/>
        <n v="131.75" u="1"/>
        <n v="150.9" u="1"/>
        <n v="2862.5" u="1"/>
        <n v="1974.2" u="1"/>
        <n v="5278.7" u="1"/>
        <n v="976.8" u="1"/>
        <n v="1763.45" u="1"/>
        <n v="23248.9" u="1"/>
        <n v="3200.05" u="1"/>
        <n v="463.5" u="1"/>
        <n v="299.85000000000002" u="1"/>
        <n v="96.05" u="1"/>
        <n v="594.25" u="1"/>
        <n v="706.2" u="1"/>
        <n v="1901.15" u="1"/>
        <n v="1160.0999999999999" u="1"/>
        <n v="479.1" u="1"/>
        <n v="3281.95" u="1"/>
        <n v="578.5" u="1"/>
        <n v="799.55" u="1"/>
        <n v="4193.3999999999996" u="1"/>
        <n v="539.54999999999995" u="1"/>
        <n v="627.75" u="1"/>
        <n v="1240" u="1"/>
        <n v="4576" u="1"/>
        <n v="207.95" u="1"/>
        <n v="191.7" u="1"/>
        <n v="1138.9000000000001" u="1"/>
        <n v="3255.3" u="1"/>
        <n v="8350.5" u="1"/>
        <n v="2848.7" u="1"/>
        <n v="1307" u="1"/>
        <n v="5265.15" u="1"/>
        <n v="1408.35" u="1"/>
        <n v="2260" u="1"/>
        <n v="108036.6" u="1"/>
        <n v="254.3" u="1"/>
        <n v="948.3" u="1"/>
        <n v="264.2" u="1"/>
        <n v="1532.9" u="1"/>
        <n v="1732.5" u="1"/>
        <n v="126.15" u="1"/>
        <n v="143.44999999999999" u="1"/>
        <n v="26899.85" u="1"/>
        <n v="1766" u="1"/>
        <n v="1987.05" u="1"/>
        <n v="3111" u="1"/>
        <n v="4290.1000000000004" u="1"/>
        <n v="810" u="1"/>
        <n v="165.75" u="1"/>
        <n v="59.3" u="1"/>
        <n v="3618.4" u="1"/>
        <n v="4187.8500000000004" u="1"/>
        <n v="1640" u="1"/>
        <n v="401.5" u="1"/>
        <n v="741.85" u="1"/>
        <n v="1315" u="1"/>
        <n v="225.45" u="1"/>
        <n v="962.9" u="1"/>
        <n v="1341.05" u="1"/>
        <n v="130.85" u="1"/>
        <n v="793.95" u="1"/>
        <n v="1967" u="1"/>
        <n v="5207" u="1"/>
        <n v="396.2" u="1"/>
        <n v="1420.95" u="1"/>
        <n v="292.89999999999998" u="1"/>
        <n v="424.05" u="1"/>
        <n v="91.7" u="1"/>
        <n v="2571.5" u="1"/>
        <n v="3502.1" u="1"/>
        <n v="715.5" u="1"/>
        <n v="423.4" u="1"/>
        <n v="762.45" u="1"/>
        <n v="1969" u="1"/>
        <n v="342.15" u="1"/>
        <n v="602.25" u="1"/>
        <n v="2269.1" u="1"/>
        <n v="2507.65" u="1"/>
        <n v="1066.45" u="1"/>
        <n v="542.4" u="1"/>
        <n v="23067.7" u="1"/>
        <n v="1994.2" u="1"/>
        <n v="124.45" u="1"/>
        <n v="2320.35" u="1"/>
        <n v="2762.45" u="1"/>
        <n v="354.25" u="1"/>
        <n v="668.25" u="1"/>
        <n v="226.2" u="1"/>
        <n v="4775.7" u="1"/>
        <n v="2585.1999999999998" u="1"/>
        <n v="4577" u="1"/>
        <n v="3618.65" u="1"/>
        <n v="424.4" u="1"/>
        <n v="6910.95" u="1"/>
        <n v="484.75" u="1"/>
        <n v="1253.4000000000001" u="1"/>
        <n v="5059.45" u="1"/>
        <n v="223.55" u="1"/>
        <n v="1258" u="1"/>
        <n v="4139.3999999999996" u="1"/>
        <n v="3722" u="1"/>
        <n v="3087.75" u="1"/>
        <n v="544.4" u="1"/>
        <n v="1759.65" u="1"/>
        <n v="2826.9" u="1"/>
        <n v="289.10000000000002" u="1"/>
        <n v="90.75" u="1"/>
        <n v="355.25" u="1"/>
        <n v="1260" u="1"/>
        <n v="296.05" u="1"/>
        <n v="1400.3" u="1"/>
        <n v="1755.95" u="1"/>
        <n v="137.9" u="1"/>
        <n v="1082.75" u="1"/>
        <n v="562.15" u="1"/>
        <n v="178.2" u="1"/>
        <n v="6878" u="1"/>
        <n v="148.6" u="1"/>
        <n v="11.15" u="1"/>
        <n v="985.65" u="1"/>
        <n v="123.5" u="1"/>
        <n v="2113.5500000000002" u="1"/>
        <n v="3407" u="1"/>
        <n v="530.65" u="1"/>
        <n v="76.2" u="1"/>
        <n v="1014" u="1"/>
        <n v="3167.6" u="1"/>
        <n v="895.6" u="1"/>
        <n v="12" u="1"/>
        <n v="187.15" u="1"/>
        <n v="800.95" u="1"/>
        <n v="1981" u="1"/>
        <n v="100.7" u="1"/>
        <n v="227.45" u="1"/>
        <n v="5059.95" u="1"/>
        <n v="5195.6499999999996" u="1"/>
        <n v="178.7" u="1"/>
        <n v="3622.9" u="1"/>
        <n v="955.15" u="1"/>
        <n v="89.8" u="1"/>
        <n v="5088.05" u="1"/>
        <n v="1730.45" u="1"/>
        <n v="1320.1" u="1"/>
        <n v="537.79999999999995" u="1"/>
        <n v="203.9" u="1"/>
        <n v="1633.95" u="1"/>
        <n v="2239.8000000000002" u="1"/>
        <n v="914.35" u="1"/>
        <n v="259.10000000000002" u="1"/>
        <n v="412.3" u="1"/>
        <n v="44400" u="1"/>
        <n v="176.3" u="1"/>
        <n v="26230" u="1"/>
        <n v="5397.25" u="1"/>
        <n v="789.5" u="1"/>
        <n v="1127.0999999999999" u="1"/>
        <n v="107754.95" u="1"/>
        <n v="2071.75" u="1"/>
        <n v="125.45" u="1"/>
        <n v="1532" u="1"/>
        <n v="953" u="1"/>
        <n v="1191.25" u="1"/>
        <n v="2351.5" u="1"/>
        <n v="1074.4000000000001" u="1"/>
        <n v="1885.05" u="1"/>
        <n v="986.5" u="1"/>
        <n v="215.1" u="1"/>
        <n v="2745.5" u="1"/>
        <n v="1544.3" u="1"/>
        <n v="3499.7" u="1"/>
        <n v="759" u="1"/>
        <n v="471.85" u="1"/>
        <n v="133.85" u="1"/>
        <n v="629" u="1"/>
        <n v="2035.65" u="1"/>
        <n v="75.5" u="1"/>
        <n v="3758" u="1"/>
        <n v="199.1" u="1"/>
        <n v="2303.0500000000002" u="1"/>
        <n v="1556.6" u="1"/>
        <n v="97.1" u="1"/>
        <n v="939.25" u="1"/>
        <n v="3502.85" u="1"/>
        <n v="1805.45" u="1"/>
        <n v="4712.25" u="1"/>
        <n v="4145" u="1"/>
        <n v="2982" u="1"/>
        <n v="2524.15" u="1"/>
        <n v="1535.4" u="1"/>
        <n v="359.1" u="1"/>
        <n v="89.1" u="1"/>
        <n v="1150" u="1"/>
        <n v="1022" u="1"/>
        <n v="1329.25" u="1"/>
        <n v="2571.0500000000002" u="1"/>
        <n v="1003.95" u="1"/>
        <n v="8187" u="1"/>
        <n v="1160.3" u="1"/>
        <n v="375.85" u="1"/>
        <n v="2106.65" u="1"/>
        <n v="2050.1999999999998" u="1"/>
        <n v="5046.8999999999996" u="1"/>
        <n v="245.7" u="1"/>
        <n v="1024.8499999999999" u="1"/>
        <n v="151.1" u="1"/>
        <n v="2080" u="1"/>
        <n v="399.55" u="1"/>
        <n v="775.6" u="1"/>
        <n v="5785.95" u="1"/>
        <n v="463.9" u="1"/>
        <n v="96.15" u="1"/>
        <n v="491.75" u="1"/>
        <n v="1236.75" u="1"/>
        <n v="301.39999999999998" u="1"/>
        <n v="19710" u="1"/>
        <n v="184.1" u="1"/>
        <n v="474.85" u="1"/>
        <n v="448.15" u="1"/>
        <n v="1873" u="1"/>
        <n v="1940.85" u="1"/>
        <n v="89.6" u="1"/>
        <n v="1589.8" u="1"/>
        <n v="91.05" u="1"/>
        <n v="378.5" u="1"/>
        <n v="1483" u="1"/>
        <n v="10452" u="1"/>
        <n v="230.2" u="1"/>
        <n v="1158" u="1"/>
        <n v="233.1" u="1"/>
        <n v="1649.35" u="1"/>
        <n v="135.6" u="1"/>
        <n v="154.75" u="1"/>
        <n v="448.65" u="1"/>
        <n v="138.5" u="1"/>
        <n v="2564.75" u="1"/>
        <n v="291.95" u="1"/>
        <n v="1643.9" u="1"/>
        <n v="249.6" u="1"/>
        <n v="130.05000000000001" u="1"/>
        <n v="955.55" u="1"/>
        <n v="637" u="1"/>
        <n v="713.6" u="1"/>
        <n v="155" u="1"/>
        <n v="1128.5" u="1"/>
        <n v="138.75" u="1"/>
        <n v="1162" u="1"/>
        <n v="3477.9" u="1"/>
        <n v="567.85" u="1"/>
        <n v="2152.9499999999998" u="1"/>
        <n v="528.9" u="1"/>
        <n v="445" u="1"/>
        <n v="483.3" u="1"/>
        <n v="374.2" u="1"/>
        <n v="265.10000000000002" u="1"/>
        <n v="1029.4000000000001" u="1"/>
        <n v="5784.75" u="1"/>
        <n v="220.5" u="1"/>
        <n v="8118.7" u="1"/>
        <n v="618.1" u="1"/>
        <n v="88.65" u="1"/>
        <n v="2603.0500000000002" u="1"/>
        <n v="5112.6000000000004" u="1"/>
        <n v="542.5" u="1"/>
        <n v="1883" u="1"/>
        <n v="39350.050000000003" u="1"/>
        <n v="6888" u="1"/>
        <n v="2060.75" u="1"/>
        <n v="624.25" u="1"/>
        <n v="954.4" u="1"/>
        <n v="133.94999999999999" u="1"/>
        <n v="2112" u="1"/>
        <n v="142.65" u="1"/>
        <n v="592.75" u="1"/>
        <n v="19745" u="1"/>
        <n v="253.75" u="1"/>
        <n v="3722.4" u="1"/>
        <n v="348.35" u="1"/>
        <n v="1692" u="1"/>
        <n v="2464.4499999999998" u="1"/>
        <n v="59.1" u="1"/>
        <n v="819.95" u="1"/>
        <n v="126" u="1"/>
        <n v="2540.65" u="1"/>
        <n v="39261.85" u="1"/>
        <n v="257.14999999999998" u="1"/>
        <n v="1134.2" u="1"/>
        <n v="20653.45" u="1"/>
        <n v="183.7" u="1"/>
        <n v="222" u="1"/>
        <n v="3100.15" u="1"/>
        <n v="436.9" u="1"/>
        <n v="301.10000000000002" u="1"/>
        <n v="561.95000000000005" u="1"/>
        <n v="1219.8" u="1"/>
        <n v="3151.4" u="1"/>
        <n v="286" u="1"/>
        <n v="1113" u="1"/>
        <n v="2195" u="1"/>
        <n v="1115.8499999999999" u="1"/>
        <n v="546.20000000000005" u="1"/>
        <n v="1588.6" u="1"/>
        <n v="3384.75" u="1"/>
        <n v="955.25" u="1"/>
        <n v="1895" u="1"/>
        <n v="1918.2" u="1"/>
        <n v="5256.05" u="1"/>
        <n v="230.05" u="1"/>
        <n v="1728.9" u="1"/>
        <n v="4270.3500000000004" u="1"/>
        <n v="255" u="1"/>
        <n v="238.75" u="1"/>
        <n v="1713.15" u="1"/>
        <n v="135.44999999999999" u="1"/>
        <n v="44546" u="1"/>
      </sharedItems>
    </cacheField>
    <cacheField name="STRADDLEPREMIUM" numFmtId="0">
      <sharedItems containsBlank="1" containsMixedTypes="1" containsNumber="1" minValue="0" maxValue="10.17"/>
    </cacheField>
    <cacheField name="HI_LIQUID" numFmtId="0">
      <sharedItems containsBlank="1" count="3">
        <s v="Liquid"/>
        <s v=""/>
        <m/>
      </sharedItems>
    </cacheField>
    <cacheField name="HI_IVP" numFmtId="0">
      <sharedItems containsBlank="1" count="3">
        <s v="IVP"/>
        <s v=""/>
        <m/>
      </sharedItems>
    </cacheField>
    <cacheField name="RESULT" numFmtId="0">
      <sharedItems containsBlank="1" count="3">
        <s v=""/>
        <s v="R"/>
        <m/>
      </sharedItems>
    </cacheField>
    <cacheField name="VOLPER" numFmtId="0">
      <sharedItems containsBlank="1" containsMixedTypes="1" containsNumber="1" minValue="0" maxValue="100"/>
    </cacheField>
    <cacheField name="FIVEDAYOICHANGE" numFmtId="0">
      <sharedItems containsBlank="1" containsMixedTypes="1" containsNumber="1" minValue="-15.18" maxValue="56.11" count="652">
        <n v="-8.94"/>
        <s v=""/>
        <n v="-4.63"/>
        <n v="5.49"/>
        <n v="-11.57"/>
        <n v="11.43"/>
        <n v="3.44"/>
        <n v="3.39"/>
        <n v="-0.16"/>
        <n v="3.83"/>
        <n v="-0.69"/>
        <n v="-9.69"/>
        <n v="-2.2599999999999998"/>
        <n v="11.57"/>
        <n v="19.04"/>
        <n v="1.33"/>
        <n v="7.23"/>
        <n v="6.83"/>
        <n v="23.79"/>
        <n v="1.54"/>
        <n v="7.33"/>
        <n v="0.31"/>
        <n v="7.48"/>
        <n v="-8.5399999999999991"/>
        <n v="7.28"/>
        <n v="-3.25"/>
        <n v="12.03"/>
        <n v="-1.76"/>
        <n v="20.41"/>
        <n v="11.76"/>
        <n v="7.92"/>
        <n v="7.88"/>
        <n v="-4.0999999999999996"/>
        <n v="14.05"/>
        <n v="2.95"/>
        <n v="19.690000000000001"/>
        <n v="20.76"/>
        <n v="1.64"/>
        <n v="11.75"/>
        <n v="-0.66"/>
        <n v="0.99"/>
        <n v="10.1"/>
        <n v="32.76"/>
        <n v="-1.4"/>
        <n v="0.08"/>
        <n v="-1.01"/>
        <n v="12.11"/>
        <n v="2.77"/>
        <n v="8.19"/>
        <n v="3.68"/>
        <n v="-0.48"/>
        <n v="-5.0199999999999996"/>
        <n v="-1.2"/>
        <n v="9.7100000000000009"/>
        <n v="26.08"/>
        <n v="23.69"/>
        <n v="14.83"/>
        <n v="11.5"/>
        <n v="5.67"/>
        <n v="-4.8"/>
        <n v="3.94"/>
        <n v="4.99"/>
        <n v="5.42"/>
        <n v="-0.39"/>
        <n v="21.81"/>
        <n v="12.79"/>
        <n v="5.54"/>
        <n v="3.45"/>
        <n v="24.22"/>
        <n v="-2.4700000000000002"/>
        <n v="-2.97"/>
        <n v="2.42"/>
        <n v="-3.29"/>
        <n v="7.09"/>
        <n v="-3.73"/>
        <n v="4.7699999999999996"/>
        <n v="-2.34"/>
        <n v="-5"/>
        <n v="-2.48"/>
        <n v="12.98"/>
        <n v="9.27"/>
        <n v="14.61"/>
        <n v="-1.69"/>
        <n v="-1.75"/>
        <n v="6.66"/>
        <n v="-1.64"/>
        <n v="-4.96"/>
        <n v="2.5"/>
        <n v="56.11"/>
        <n v="-4.91"/>
        <n v="-4.79"/>
        <n v="1.1100000000000001"/>
        <n v="0.32"/>
        <n v="5.17"/>
        <n v="13.58"/>
        <n v="15.7"/>
        <n v="16.82"/>
        <n v="34.33"/>
        <n v="1.63"/>
        <n v="-6.5"/>
        <n v="23.68"/>
        <n v="-6.99"/>
        <n v="19.010000000000002"/>
        <n v="8.17"/>
        <n v="-10.27"/>
        <n v="7.29"/>
        <n v="4.28"/>
        <n v="-4.17"/>
        <n v="5.04"/>
        <n v="-12.38"/>
        <n v="-15.18"/>
        <n v="17.59"/>
        <n v="45.26"/>
        <n v="-0.01"/>
        <n v="9.2899999999999991"/>
        <n v="6.73"/>
        <n v="16.489999999999998"/>
        <n v="-0.44"/>
        <n v="4.0599999999999996"/>
        <n v="-4.9400000000000004"/>
        <n v="-1.8"/>
        <n v="18.899999999999999"/>
        <n v="-2.91"/>
        <n v="-4.01"/>
        <n v="12.94"/>
        <n v="-10.39"/>
        <n v="-3.11"/>
        <n v="-4.6900000000000004"/>
        <n v="10.74"/>
        <n v="0.95"/>
        <n v="-4.12"/>
        <n v="16.54"/>
        <n v="5.37"/>
        <n v="1.96"/>
        <n v="12.8"/>
        <n v="2.35"/>
        <n v="-7.37"/>
        <n v="3.67"/>
        <n v="-4.2699999999999996"/>
        <n v="10.01"/>
        <n v="0.48"/>
        <n v="3.92"/>
        <n v="13.61"/>
        <n v="29.4"/>
        <n v="13.04"/>
        <n v="-2.63"/>
        <n v="-3.48"/>
        <n v="-6.8"/>
        <n v="13.89"/>
        <n v="-6.23"/>
        <n v="14.36"/>
        <n v="16.37"/>
        <n v="1.44"/>
        <n v="-2.79"/>
        <n v="0.66"/>
        <n v="2.61"/>
        <n v="-7.65"/>
        <n v="15.22"/>
        <n v="9.1999999999999993"/>
        <n v="-3.67"/>
        <n v="1.71"/>
        <n v="10.17"/>
        <n v="-4.53"/>
        <n v="0.67"/>
        <n v="6.17"/>
        <n v="15.31"/>
        <n v="10.6"/>
        <n v="4.29"/>
        <n v="16.079999999999998"/>
        <n v="1.72"/>
        <n v="7"/>
        <n v="14.56"/>
        <n v="12.47"/>
        <n v="-3.68"/>
        <n v="-8.36"/>
        <n v="11.13"/>
        <n v="16.79"/>
        <n v="13.16"/>
        <n v="-6.03"/>
        <n v="-1.21"/>
        <n v="15.51"/>
        <n v="11.02"/>
        <n v="15.39"/>
        <m/>
        <n v="0" u="1"/>
        <n v="0.61" u="1"/>
        <n v="7.55" u="1"/>
        <n v="-6.82" u="1"/>
        <n v="11.18" u="1"/>
        <n v="2.52" u="1"/>
        <n v="2.81" u="1"/>
        <n v="16.149999999999999" u="1"/>
        <n v="-7.01" u="1"/>
        <n v="6.28" u="1"/>
        <n v="-7.59" u="1"/>
        <n v="8.64" u="1"/>
        <n v="-0.87" u="1"/>
        <n v="9.8000000000000007" u="1"/>
        <n v="-14.65" u="1"/>
        <n v="7.63" u="1"/>
        <n v="11.34" u="1"/>
        <n v="15.42" u="1"/>
        <n v="2.56" u="1"/>
        <n v="3.58" u="1"/>
        <n v="-7.09" u="1"/>
        <n v="-3.31" u="1"/>
        <n v="12.19" u="1"/>
        <n v="27.71" u="1"/>
        <n v="10.72" u="1"/>
        <n v="0.21" u="1"/>
        <n v="-2.33" u="1"/>
        <n v="-3.35" u="1"/>
        <n v="6.05" u="1"/>
        <n v="3.08" u="1"/>
        <n v="-5.51" u="1"/>
        <n v="-4.05" u="1"/>
        <n v="-9.42" u="1"/>
        <n v="-2.81" u="1"/>
        <n v="0.87" u="1"/>
        <n v="1.76" u="1"/>
        <n v="11.73" u="1"/>
        <n v="8.7200000000000006" u="1"/>
        <n v="-2.56" u="1"/>
        <n v="-10.65" u="1"/>
        <n v="-5.78" u="1"/>
        <n v="5.63" u="1"/>
        <n v="2.87" u="1"/>
        <n v="10.73" u="1"/>
        <n v="7.86" u="1"/>
        <n v="6.4" u="1"/>
        <n v="24.1" u="1"/>
        <n v="-2.6" u="1"/>
        <n v="4.55" u="1"/>
        <n v="1" u="1"/>
        <n v="10.42" u="1"/>
        <n v="3.35" u="1"/>
        <n v="12.65" u="1"/>
        <n v="3.64" u="1"/>
        <n v="5.32" u="1"/>
        <n v="-2.06" u="1"/>
        <n v="-8.65" u="1"/>
        <n v="-4.78" u="1"/>
        <n v="1.02" u="1"/>
        <n v="8.73" u="1"/>
        <n v="-0.43" u="1"/>
        <n v="-1.54" u="1"/>
        <n v="9.11" u="1"/>
        <n v="-4.28" u="1"/>
        <n v="-4.8600000000000003" u="1"/>
        <n v="8.42" u="1"/>
        <n v="-0.12" u="1"/>
        <n v="2.85" u="1"/>
        <n v="4.9000000000000004" u="1"/>
        <n v="-6.21" u="1"/>
        <n v="-0.88" u="1"/>
        <n v="-3.89" u="1"/>
        <n v="5.09" u="1"/>
        <n v="7.71" u="1"/>
        <n v="1.79" u="1"/>
        <n v="2.6" u="1"/>
        <n v="3.91" u="1"/>
        <n v="4.4000000000000004" u="1"/>
        <n v="10.119999999999999" u="1"/>
        <n v="-1.29" u="1"/>
        <n v="13.51" u="1"/>
        <n v="1.81" u="1"/>
        <n v="-8.35" u="1"/>
        <n v="3.66" u="1"/>
        <n v="-2.37" u="1"/>
        <n v="-2.66" u="1"/>
        <n v="0.76" u="1"/>
        <n v="1.03" u="1"/>
        <n v="17.25" u="1"/>
        <n v="-1.04" u="1"/>
        <n v="-8.89" u="1"/>
        <n v="35.64" u="1"/>
        <n v="1.56" u="1"/>
        <n v="2.14" u="1"/>
        <n v="-4.21" u="1"/>
        <n v="4.9400000000000004" u="1"/>
        <n v="6.98" u="1"/>
        <n v="10.039999999999999" u="1"/>
        <n v="-8.58" u="1"/>
        <n v="-1.28" u="1"/>
        <n v="-2.89" u="1"/>
        <n v="-4.4000000000000004" u="1"/>
        <n v="7.06" u="1"/>
        <n v="14.28" u="1"/>
        <n v="-1.81" u="1"/>
        <n v="7.83" u="1"/>
        <n v="17.27" u="1"/>
        <n v="15.13" u="1"/>
        <n v="6.56" u="1"/>
        <n v="-2.39" u="1"/>
        <n v="29.2" u="1"/>
        <n v="18.03" u="1"/>
        <n v="39.89" u="1"/>
        <n v="-3.99" u="1"/>
        <n v="1.55" u="1"/>
        <n v="-4.75" u="1"/>
        <n v="5.48" u="1"/>
        <n v="6.06" u="1"/>
        <n v="13.44" u="1"/>
        <n v="-2.14" u="1"/>
        <n v="8.58" u="1"/>
        <n v="1.06" u="1"/>
        <n v="14.98" u="1"/>
        <n v="3.18" u="1"/>
        <n v="3.47" u="1"/>
        <n v="-1.58" u="1"/>
        <n v="-2.1800000000000002" u="1"/>
        <n v="-4.4400000000000004" u="1"/>
        <n v="5.75" u="1"/>
        <n v="12.13" u="1"/>
        <n v="4.4800000000000004" u="1"/>
        <n v="16.420000000000002" u="1"/>
        <n v="15.52" u="1"/>
        <n v="5.25" u="1"/>
        <n v="-9.67" u="1"/>
        <n v="-1.33" u="1"/>
        <n v="-3.72" u="1"/>
        <n v="20.51" u="1"/>
        <n v="0.38" u="1"/>
        <n v="6.79" u="1"/>
        <n v="5.33" u="1"/>
        <n v="1.05" u="1"/>
        <n v="1.85" u="1"/>
        <n v="2.72" u="1"/>
        <n v="10.130000000000001" u="1"/>
        <n v="5.52" u="1"/>
        <n v="-12.75" u="1"/>
        <n v="0.44" u="1"/>
        <n v="4.25" u="1"/>
        <n v="6.29" u="1"/>
        <n v="15.75" u="1"/>
        <n v="-6.14" u="1"/>
        <n v="0.78" u="1"/>
        <n v="13.9" u="1"/>
        <n v="1.07" u="1"/>
        <n v="1.58" u="1"/>
        <n v="5.0199999999999996" u="1"/>
        <n v="-0.64" u="1"/>
        <n v="11.36" u="1"/>
        <n v="-9.9" u="1"/>
        <n v="-2.4900000000000002" u="1"/>
        <n v="5.79" u="1"/>
        <n v="9.98" u="1"/>
        <n v="3.24" u="1"/>
        <n v="4.5199999999999996" u="1"/>
        <n v="7.14" u="1"/>
        <n v="0.25" u="1"/>
        <n v="-6.6" u="1"/>
        <n v="21.29" u="1"/>
        <n v="-8.59" u="1"/>
        <n v="3.28" u="1"/>
        <n v="9.36" u="1"/>
        <n v="-1.85" u="1"/>
        <n v="4.79" u="1"/>
        <n v="12.75" u="1"/>
        <n v="-6.1" u="1"/>
        <n v="7.41" u="1"/>
        <n v="10.9" u="1"/>
        <n v="12.06" u="1"/>
        <n v="2.74" u="1"/>
        <n v="-8.75" u="1"/>
        <n v="3.03" u="1"/>
        <n v="6.14" u="1"/>
        <n v="-3.78" u="1"/>
        <n v="-6.18" u="1"/>
        <n v="-12.52" u="1"/>
        <n v="1.08" u="1"/>
        <n v="16.600000000000001" u="1"/>
        <n v="-4.33" u="1"/>
        <n v="-1.0900000000000001" u="1"/>
        <n v="-2.2200000000000002" u="1"/>
        <n v="6.41" u="1"/>
        <n v="37.24" u="1"/>
        <n v="20.440000000000001" u="1"/>
        <n v="15.3" u="1"/>
        <n v="3.55" u="1"/>
        <n v="-5.87" u="1"/>
        <n v="16.05" u="1"/>
        <n v="-0.91" u="1"/>
        <n v="7.76" u="1"/>
        <n v="-4.5999999999999996" u="1"/>
        <n v="5.91" u="1"/>
        <n v="1.34" u="1"/>
        <n v="2.2799999999999998" u="1"/>
        <n v="3.3" u="1"/>
        <n v="6.68" u="1"/>
        <n v="-5.95" u="1"/>
        <n v="27.54" u="1"/>
        <n v="-0.92" u="1"/>
        <n v="0.19" u="1"/>
        <n v="32" u="1"/>
        <n v="7.45" u="1"/>
        <n v="3.05" u="1"/>
        <n v="4.72" u="1"/>
        <n v="9.6" u="1"/>
        <n v="11.83" u="1"/>
        <n v="-3.8" u="1"/>
        <n v="0.79" u="1"/>
        <n v="21.91" u="1"/>
        <n v="3.82" u="1"/>
        <n v="5.68" u="1"/>
        <n v="14.53" u="1"/>
        <n v="-4.95" u="1"/>
        <n v="6.26" u="1"/>
        <n v="8.6" u="1"/>
        <n v="-7.57" u="1"/>
        <n v="-1.1000000000000001" u="1"/>
        <n v="-1.61" u="1"/>
        <n v="6.45" u="1"/>
        <n v="24.3" u="1"/>
        <n v="7.03" u="1"/>
        <n v="2.2599999999999998" u="1"/>
        <n v="3.57" u="1"/>
        <n v="3.86" u="1"/>
        <n v="-1.63" u="1"/>
        <n v="-5.8" u="1"/>
        <n v="13.22" u="1"/>
        <n v="2.0099999999999998" u="1"/>
        <n v="2.2999999999999998" u="1"/>
        <n v="3.32" u="1"/>
        <n v="13.69" u="1"/>
        <n v="5.26" u="1"/>
        <n v="-2.0299999999999998" u="1"/>
        <n v="24" u="1"/>
        <n v="0.93" u="1"/>
        <n v="1.37" u="1"/>
        <n v="4.18" u="1"/>
        <n v="-5.49" u="1"/>
        <n v="-2.8" u="1"/>
        <n v="-10.45" u="1"/>
        <n v="-4.22" u="1"/>
        <n v="5.53" u="1"/>
        <n v="17.61" u="1"/>
        <n v="-0.11" u="1"/>
        <n v="12.38" u="1"/>
        <n v="1.9" u="1"/>
        <n v="2.82" u="1"/>
        <n v="10.53" u="1"/>
        <n v="-4.99" u="1"/>
        <n v="-7.03" u="1"/>
        <n v="-12.46" u="1"/>
        <n v="0.16" u="1"/>
        <n v="-1.91" u="1"/>
        <n v="12.07" u="1"/>
        <n v="5.03" u="1"/>
        <n v="18.62" u="1"/>
        <n v="0.55000000000000004" u="1"/>
        <n v="10.220000000000001" u="1"/>
        <n v="7.65" u="1"/>
        <n v="-8.4499999999999993" u="1"/>
        <n v="20.32" u="1"/>
        <n v="12.23" u="1"/>
        <n v="-3.9" u="1"/>
        <n v="20.39" u="1"/>
        <n v="5.3" u="1"/>
        <n v="-4.57" u="1"/>
        <n v="5.88" u="1"/>
        <n v="-9.3000000000000007" u="1"/>
        <n v="-3.36" u="1"/>
        <n v="0.68" u="1"/>
        <n v="-0.13" u="1"/>
        <n v="3.09" u="1"/>
        <n v="11.61" u="1"/>
        <n v="-4.07" u="1"/>
        <n v="6.84" u="1"/>
        <n v="17.7" u="1"/>
        <n v="-3.4" u="1"/>
        <n v="7.61" u="1"/>
        <n v="8.3800000000000008" u="1"/>
        <n v="1.4" u="1"/>
        <n v="-9.15" u="1"/>
        <n v="-5.03" u="1"/>
        <n v="4.3" u="1"/>
        <n v="5.65" u="1"/>
        <n v="7.69" u="1"/>
        <n v="1.93" u="1"/>
        <n v="14.85" u="1"/>
        <n v="-5.1100000000000003" u="1"/>
        <n v="34.06" u="1"/>
        <n v="8.92" u="1"/>
        <n v="-2.61" u="1"/>
        <n v="-5.88" u="1"/>
        <n v="7.19" u="1"/>
        <n v="14.54" u="1"/>
        <n v="31.72" u="1"/>
        <n v="9.77" u="1"/>
        <n v="-4.03" u="1"/>
        <n v="3.65" u="1"/>
        <n v="5.34" u="1"/>
        <n v="13.85" u="1"/>
        <n v="7.96" u="1"/>
        <n v="10.15" u="1"/>
        <n v="6.11" u="1"/>
        <n v="2.38" u="1"/>
        <n v="3.69" u="1"/>
        <n v="14.01" u="1"/>
        <n v="7.46" u="1"/>
        <n v="9.15" u="1"/>
        <n v="-11.77" u="1"/>
        <n v="-3.42" u="1"/>
        <n v="10.31" u="1"/>
        <n v="14.08" u="1"/>
        <n v="-1.42" u="1"/>
        <n v="-3.17" u="1"/>
        <n v="2.9" u="1"/>
        <n v="14.93" u="1"/>
        <n v="12.01" u="1"/>
        <n v="-5.15" u="1"/>
        <n v="4.6100000000000003" u="1"/>
        <n v="16.940000000000001" u="1"/>
        <n v="5.19" u="1"/>
        <n v="26.73" u="1"/>
        <n v="2.65" u="1"/>
        <n v="3.96" u="1"/>
        <n v="-0.83" u="1"/>
        <n v="-3.69" u="1"/>
        <n v="4.1100000000000003" u="1"/>
        <n v="10.7" u="1"/>
        <n v="-13.32" u="1"/>
        <n v="15.94" u="1"/>
        <n v="2.4" u="1"/>
        <n v="24.04" u="1"/>
        <n v="-3.44" u="1"/>
        <n v="6.23" u="1"/>
        <n v="8.5399999999999991" u="1"/>
        <n v="23.42" u="1"/>
        <n v="3.46" u="1"/>
        <n v="33.04" u="1"/>
        <n v="-0.96" u="1"/>
        <n v="0.2" u="1"/>
        <n v="22.11" u="1"/>
        <n v="-7.04" u="1"/>
        <n v="20.73" u="1"/>
        <n v="1.95" u="1"/>
        <n v="2.92" u="1"/>
        <n v="6.5" u="1"/>
        <n v="-7.81" u="1"/>
        <n v="15.48" u="1"/>
        <n v="9.5500000000000007" u="1"/>
        <n v="0.41" u="1"/>
        <n v="13.63" u="1"/>
        <n v="0.83" u="1"/>
        <n v="-5.27" u="1"/>
        <n v="-0.57999999999999996" u="1"/>
        <n v="14.48" u="1"/>
        <n v="-6.04" u="1"/>
        <n v="10.09" u="1"/>
        <n v="-6.81" u="1"/>
        <n v="6.08" u="1"/>
        <n v="8.24" u="1"/>
        <n v="16.8" u="1"/>
        <n v="13.48" u="1"/>
        <n v="-13.09" u="1"/>
        <n v="4.8099999999999996" u="1"/>
        <n v="0.96" u="1"/>
        <n v="2.46" u="1"/>
        <n v="0.04" u="1"/>
        <n v="5.58" u="1"/>
        <n v="17.809999999999999" u="1"/>
        <n v="-1.44" u="1"/>
        <n v="9.4700000000000006" u="1"/>
        <n v="4.3099999999999996" u="1"/>
        <n v="6.35" u="1"/>
        <n v="1.45" u="1"/>
        <n v="12.17" u="1"/>
        <n v="6.54" u="1"/>
        <n v="-12.94" u="1"/>
        <n v="7.89" u="1"/>
        <n v="1.47" u="1"/>
        <n v="4" u="1"/>
        <n v="55.17" u="1"/>
        <n v="-3" u="1"/>
        <n v="1.2" u="1"/>
        <n v="2.73" u="1"/>
        <n v="3.75" u="1"/>
        <n v="-5.39" u="1"/>
        <n v="-0.85" u="1"/>
        <n v="-1.72" u="1"/>
        <n v="0.35" u="1"/>
        <n v="17.899999999999999" u="1"/>
        <n v="6.89" u="1"/>
        <n v="1.73" u="1"/>
        <n v="3.79" u="1"/>
        <n v="-6.35" u="1"/>
        <n v="5.62" u="1"/>
        <n v="12.56" u="1"/>
        <n v="-1.74" u="1"/>
        <n v="3.25" u="1"/>
        <n v="4.54" u="1"/>
        <n v="3.54" u="1"/>
        <n v="-6.43" u="1"/>
        <n v="10.4" u="1"/>
        <n v="-1.98" u="1"/>
        <n v="1.48" u="1"/>
        <n v="1.99" u="1"/>
        <n v="-0.28999999999999998" u="1"/>
        <n v="3.29" u="1"/>
        <n v="9.4" u="1"/>
        <n v="10.56" u="1"/>
        <n v="15.8" u="1"/>
        <n v="5.39" u="1"/>
        <n v="7.43" u="1"/>
        <n v="-6.7" u="1"/>
        <n v="5.97" u="1"/>
        <n v="17.05" u="1"/>
        <n v="-4.8499999999999996" u="1"/>
        <n v="-14.03" u="1"/>
        <n v="-5.43" u="1"/>
        <n v="12.95" u="1"/>
        <n v="4.8899999999999997" u="1"/>
        <n v="-0.1" u="1"/>
        <n v="0.86" u="1"/>
        <n v="12.26" u="1"/>
        <n v="0.02" u="1"/>
        <n v="3.52" u="1"/>
        <n v="0.14000000000000001" u="1"/>
        <n v="13.8" u="1"/>
        <n v="-2.52" u="1"/>
        <n v="16.059999999999999" u="1"/>
        <n v="-14.57" u="1"/>
        <n v="38.78" u="1"/>
        <n v="7.01" u="1"/>
        <n v="14.18" u="1"/>
        <n v="9.41" u="1"/>
        <n v="5.16" u="1"/>
        <n v="-1.48" u="1"/>
        <n v="-3.58" u="1"/>
        <n v="25.23" u="1"/>
        <n v="1.49" u="1"/>
        <n v="14.34" u="1"/>
        <n v="2" u="1"/>
        <n v="-0.42" u="1"/>
        <n v="16.45" u="1"/>
        <n v="-1.5" u="1"/>
        <n v="5.43" u="1"/>
        <n v="21.85" u="1"/>
        <n v="2.04" u="1"/>
        <n v="10.33" u="1"/>
        <n v="11.49" u="1"/>
        <n v="4.16" u="1"/>
        <n v="4.74" u="1"/>
        <n v="25.62" u="1"/>
        <n v="-1.23" u="1"/>
        <n v="10.8" u="1"/>
        <n v="14.88" u="1"/>
        <n v="-3.81" u="1"/>
        <n v="21.23" u="1"/>
        <n v="14.19" u="1"/>
      </sharedItems>
    </cacheField>
    <cacheField name="FIVEDAYPRICECHANGE" numFmtId="0">
      <sharedItems containsBlank="1" containsMixedTypes="1" containsNumber="1" minValue="-9.74" maxValue="15.63" count="516">
        <n v="0.79"/>
        <s v=""/>
        <n v="0.99"/>
        <n v="3.37"/>
        <n v="4.54"/>
        <n v="-2.58"/>
        <n v="3.05"/>
        <n v="5.45"/>
        <n v="3.06"/>
        <n v="-0.61"/>
        <n v="1.86"/>
        <n v="1.72"/>
        <n v="2.71"/>
        <n v="-0.68"/>
        <n v="1.94"/>
        <n v="2.76"/>
        <n v="-1.67"/>
        <n v="4.79"/>
        <n v="-0.12"/>
        <n v="-0.27"/>
        <n v="-0.41"/>
        <n v="0.69"/>
        <n v="1.35"/>
        <n v="1.44"/>
        <n v="2.21"/>
        <n v="-0.94"/>
        <n v="-0.83"/>
        <n v="-3.06"/>
        <n v="0.7"/>
        <n v="0.92"/>
        <n v="0.72"/>
        <n v="3.41"/>
        <n v="2.44"/>
        <n v="3.11"/>
        <n v="-2.85"/>
        <n v="7.26"/>
        <n v="1.85"/>
        <n v="5.09"/>
        <n v="1.65"/>
        <n v="-1.41"/>
        <n v="8.0399999999999991"/>
        <n v="2.72"/>
        <n v="0.17"/>
        <n v="8.27"/>
        <n v="-1.84"/>
        <n v="4.26"/>
        <n v="1.07"/>
        <n v="-0.44"/>
        <n v="1.58"/>
        <n v="10.35"/>
        <n v="4.12"/>
        <n v="1.54"/>
        <n v="-9.1199999999999992"/>
        <n v="-1.95"/>
        <n v="5.23"/>
        <n v="4.82"/>
        <n v="-0.28000000000000003"/>
        <n v="0.95"/>
        <n v="5.01"/>
        <n v="3.8"/>
        <n v="2.52"/>
        <n v="6.93"/>
        <n v="1.29"/>
        <n v="1.47"/>
        <n v="8.9600000000000009"/>
        <n v="4.17"/>
        <n v="-0.81"/>
        <n v="4.57"/>
        <n v="0.5"/>
        <n v="2.4500000000000002"/>
        <n v="1.74"/>
        <n v="1.18"/>
        <n v="6.37"/>
        <n v="0.9"/>
        <n v="2.02"/>
        <n v="7.49"/>
        <n v="2.77"/>
        <n v="6.38"/>
        <n v="1.9"/>
        <n v="1.81"/>
        <n v="-0.95"/>
        <n v="1.36"/>
        <n v="2.91"/>
        <n v="-2.29"/>
        <n v="7.27"/>
        <n v="2.3199999999999998"/>
        <n v="2.0099999999999998"/>
        <n v="2.65"/>
        <n v="4.66"/>
        <n v="0.06"/>
        <n v="-2.94"/>
        <n v="0.97"/>
        <n v="4.72"/>
        <n v="1.05"/>
        <n v="4.7"/>
        <n v="-3.71"/>
        <n v="3.59"/>
        <n v="2.56"/>
        <n v="-0.04"/>
        <n v="2.4900000000000002"/>
        <n v="4.43"/>
        <n v="4.04"/>
        <n v="-0.55000000000000004"/>
        <n v="1.7"/>
        <n v="2.5499999999999998"/>
        <n v="2.62"/>
        <n v="-0.88"/>
        <n v="1.1399999999999999"/>
        <n v="-0.78"/>
        <n v="-0.2"/>
        <n v="4.3"/>
        <n v="3.45"/>
        <n v="0.86"/>
        <n v="2.89"/>
        <n v="0.46"/>
        <n v="4.6900000000000004"/>
        <n v="6.6"/>
        <n v="6.15"/>
        <n v="1.91"/>
        <n v="2.1"/>
        <n v="7.32"/>
        <n v="-4.5199999999999996"/>
        <n v="1.77"/>
        <n v="4.4400000000000004"/>
        <n v="7.46"/>
        <n v="-2.21"/>
        <n v="-0.66"/>
        <n v="0.67"/>
        <n v="15.39"/>
        <n v="3.7"/>
        <n v="1.28"/>
        <n v="0.37"/>
        <n v="2.4700000000000002"/>
        <n v="-1.08"/>
        <n v="1"/>
        <n v="2.93"/>
        <n v="3.03"/>
        <n v="4.7699999999999996"/>
        <n v="0.15"/>
        <n v="2.23"/>
        <n v="2.11"/>
        <n v="4.71"/>
        <n v="3.27"/>
        <n v="4.29"/>
        <n v="5.78"/>
        <n v="4.74"/>
        <n v="1.8"/>
        <n v="3.64"/>
        <n v="1.99"/>
        <n v="3.79"/>
        <n v="-1.49"/>
        <n v="3.6"/>
        <n v="1.76"/>
        <n v="2.16"/>
        <n v="4.37"/>
        <n v="-0.56999999999999995"/>
        <n v="3.62"/>
        <n v="-0.77"/>
        <n v="2.69"/>
        <n v="7.88"/>
        <n v="2.42"/>
        <n v="-2.96"/>
        <n v="-2.15"/>
        <n v="0.96"/>
        <n v="5.0599999999999996"/>
        <n v="0.11"/>
        <n v="2.0699999999999998"/>
        <n v="3.4"/>
        <n v="4.55"/>
        <n v="0.2"/>
        <n v="-2.11"/>
        <m/>
        <n v="2.81" u="1"/>
        <n v="-0.87" u="1"/>
        <n v="-1.25" u="1"/>
        <n v="0.36" u="1"/>
        <n v="0.73" u="1"/>
        <n v="-7.0000000000000007E-2" u="1"/>
        <n v="2.27" u="1"/>
        <n v="-3.31" u="1"/>
        <n v="0.74" u="1"/>
        <n v="7.13" u="1"/>
        <n v="2.31" u="1"/>
        <n v="-1" u="1"/>
        <n v="-1.51" u="1"/>
        <n v="0.21" u="1"/>
        <n v="-2.33" u="1"/>
        <n v="2.06" u="1"/>
        <n v="6.82" u="1"/>
        <n v="0.24" u="1"/>
        <n v="-3.1" u="1"/>
        <n v="1.25" u="1"/>
        <n v="3.12" u="1"/>
        <n v="-5.59" u="1"/>
        <n v="7.0000000000000007E-2" u="1"/>
        <n v="0.49" u="1"/>
        <n v="1.27" u="1"/>
        <n v="1.78" u="1"/>
        <n v="2.58" u="1"/>
        <n v="-0.74" u="1"/>
        <n v="-1.79" u="1"/>
        <n v="1.51" u="1"/>
        <n v="-0.21" u="1"/>
        <n v="-4.01" u="1"/>
        <n v="-0.75" u="1"/>
        <n v="-2.06" u="1"/>
        <n v="0.3" u="1"/>
        <n v="1.53" u="1"/>
        <n v="3.1" u="1"/>
        <n v="-2.1" u="1"/>
        <n v="-6.9" u="1"/>
        <n v="2.85" u="1"/>
        <n v="6.36" u="1"/>
        <n v="-1.27" u="1"/>
        <n v="-1.78" u="1"/>
        <n v="0.18" u="1"/>
        <n v="1.79" u="1"/>
        <n v="2.6" u="1"/>
        <n v="-2.91" u="1"/>
        <n v="0.75" u="1"/>
        <n v="1.01" u="1"/>
        <n v="2.64" u="1"/>
        <n v="-1.53" u="1"/>
        <n v="4.09" u="1"/>
        <n v="4.67" u="1"/>
        <n v="-0.15" u="1"/>
        <n v="-1.04" u="1"/>
        <n v="2.14" u="1"/>
        <n v="3.16" u="1"/>
        <n v="-2.16" u="1"/>
        <n v="0.89" u="1"/>
        <n v="-0.37" u="1"/>
        <n v="3.2" u="1"/>
        <n v="-1.3" u="1"/>
        <n v="-2.64" u="1"/>
        <n v="-4.4800000000000004" u="1"/>
        <n v="1.31" u="1"/>
        <n v="1.82" u="1"/>
        <n v="3.68" u="1"/>
        <n v="2.95" u="1"/>
        <n v="3.97" u="1"/>
        <n v="-2.39" u="1"/>
        <n v="-1.83" u="1"/>
        <n v="0.51" u="1"/>
        <n v="1.04" u="1"/>
        <n v="3.72" u="1"/>
        <n v="-2.14" u="1"/>
        <n v="1.57" u="1"/>
        <n v="0.64" u="1"/>
        <n v="1.3" u="1"/>
        <n v="2.2000000000000002" u="1"/>
        <n v="-1.82" u="1"/>
        <n v="-0.25" u="1"/>
        <n v="-0.51" u="1"/>
        <n v="10.44" u="1"/>
        <n v="0.77" u="1"/>
        <n v="2.4300000000000002" u="1"/>
        <n v="-0.52" u="1"/>
        <n v="-9.74" u="1"/>
        <n v="0.44" u="1"/>
        <n v="-1.59" u="1"/>
        <n v="-2.2000000000000002" u="1"/>
        <n v="4.33" u="1"/>
        <n v="1.6" u="1"/>
        <n v="2.2200000000000002" u="1"/>
        <n v="3.24" u="1"/>
        <n v="4.5199999999999996" u="1"/>
        <n v="3.53" u="1"/>
        <n v="-5.83" u="1"/>
        <n v="5.0999999999999996" u="1"/>
        <n v="0.25" u="1"/>
        <n v="5.29" u="1"/>
        <n v="0.91" u="1"/>
        <n v="1.33" u="1"/>
        <n v="4.0199999999999996" u="1"/>
        <n v="-0.38" u="1"/>
        <n v="-1.34" u="1"/>
        <n v="-1.85" u="1"/>
        <n v="0.52" u="1"/>
        <n v="7.41" u="1"/>
        <n v="-0.03" u="1"/>
        <n v="0.53" u="1"/>
        <n v="1.59" u="1"/>
        <n v="-0.22" u="1"/>
        <n v="3.51" u="1"/>
        <n v="-0.79" u="1"/>
        <n v="-2.5099999999999998" u="1"/>
        <n v="0.32" u="1"/>
        <n v="0.65" u="1"/>
        <n v="1.61" u="1"/>
        <n v="2.5299999999999998" u="1"/>
        <n v="12.29" u="1"/>
        <n v="5.72" u="1"/>
        <n v="-0.91" u="1"/>
        <n v="0.66" u="1"/>
        <n v="3.01" u="1"/>
        <n v="4.6399999999999997" u="1"/>
        <n v="6.68" u="1"/>
        <n v="-0.92" u="1"/>
        <n v="-1.35" u="1"/>
        <n v="-1.86" u="1"/>
        <n v="-2.0099999999999998" u="1"/>
        <n v="0.19" u="1"/>
        <n v="-4.0999999999999996" u="1"/>
        <n v="9.91" u="1"/>
        <n v="1.87" u="1"/>
        <n v="0.03" u="1"/>
        <n v="-0.26" u="1"/>
        <n v="0.22" u="1"/>
        <n v="-2.78" u="1"/>
        <n v="-3.07" u="1"/>
        <n v="1.0900000000000001" u="1"/>
        <n v="1.89" u="1"/>
        <n v="-0.32" u="1"/>
        <n v="4.22" u="1"/>
        <n v="-1.1000000000000001" u="1"/>
        <n v="-2.5299999999999998" u="1"/>
        <n v="-3.55" u="1"/>
        <n v="0.45" u="1"/>
        <n v="6.45" u="1"/>
        <n v="4.99" u="1"/>
        <n v="0.8" u="1"/>
        <n v="1.1100000000000001" u="1"/>
        <n v="1.62" u="1"/>
        <n v="2.2599999999999998" u="1"/>
        <n v="8.2899999999999991" u="1"/>
        <n v="3.57" u="1"/>
        <n v="-1.1200000000000001" u="1"/>
        <n v="5.95" u="1"/>
        <n v="9.14" u="1"/>
        <n v="2.2999999999999998" u="1"/>
        <n v="3.61" u="1"/>
        <n v="-0.67" u="1"/>
        <n v="-1.36" u="1"/>
        <n v="-3.34" u="1"/>
        <n v="0.93" u="1"/>
        <n v="3.07" u="1"/>
        <n v="-0.39" u="1"/>
        <n v="3.36" u="1"/>
        <n v="4.76" u="1"/>
        <n v="9.68" u="1"/>
        <n v="-2.8" u="1"/>
        <n v="-2.0699999999999998" u="1"/>
        <n v="0.54" u="1"/>
        <n v="-0.11" u="1"/>
        <n v="1.39" u="1"/>
        <n v="2.82" u="1"/>
        <n v="3.84" u="1"/>
        <n v="6.88" u="1"/>
        <n v="-1.91" u="1"/>
        <n v="-2.84" u="1"/>
        <n v="4.45" u="1"/>
        <n v="0.55000000000000004" u="1"/>
        <n v="1.1200000000000001" u="1"/>
        <n v="1.63" u="1"/>
        <n v="2.57" u="1"/>
        <n v="3.88" u="1"/>
        <n v="7.84" u="1"/>
        <n v="-1.1299999999999999" u="1"/>
        <n v="-1.64" u="1"/>
        <n v="3.63" u="1"/>
        <n v="-0.46" u="1"/>
        <n v="5.3" u="1"/>
        <n v="-0.93" u="1"/>
        <n v="-1.66" u="1"/>
        <n v="0.68" u="1"/>
        <n v="2.36" u="1"/>
        <n v="3.38" u="1"/>
        <n v="5.38" u="1"/>
        <n v="7.42" u="1"/>
        <n v="-1.39" u="1"/>
        <n v="-1.9" u="1"/>
        <n v="-2.09" u="1"/>
        <n v="-3.11" u="1"/>
        <n v="5.57" u="1"/>
        <n v="2.84" u="1"/>
        <n v="-3.15" u="1"/>
        <n v="2.59" u="1"/>
        <n v="1.93" u="1"/>
        <n v="-0.33" u="1"/>
        <n v="2.88" u="1"/>
        <n v="-0.56000000000000005" u="1"/>
        <n v="-1.1399999999999999" u="1"/>
        <n v="-1.65" u="1"/>
        <n v="0.82" u="1"/>
        <n v="1.1499999999999999" u="1"/>
        <n v="2.63" u="1"/>
        <n v="-4.03" u="1"/>
        <n v="3.65" u="1"/>
        <n v="0.94" u="1"/>
        <n v="1.68" u="1"/>
        <n v="2.38" u="1"/>
        <n v="3.69" u="1"/>
        <n v="-1.4" u="1"/>
        <n v="-3.13" u="1"/>
        <n v="0.27" u="1"/>
        <n v="-3.42" u="1"/>
        <n v="1.92" u="1"/>
        <n v="2.13" u="1"/>
        <n v="-0.4" u="1"/>
        <n v="3.44" u="1"/>
        <n v="0.08" u="1"/>
        <n v="-1.42" u="1"/>
        <n v="0.56000000000000005" u="1"/>
        <n v="2.9" u="1"/>
        <n v="3.92" u="1"/>
        <n v="3.19" u="1"/>
        <n v="-0.82" u="1"/>
        <n v="0.56999999999999995" u="1"/>
        <n v="1.67" u="1"/>
        <n v="3.67" u="1"/>
        <n v="8" u="1"/>
        <n v="-1.68" u="1"/>
        <n v="-2.38" u="1"/>
        <n v="-2.67" u="1"/>
        <n v="-3.98" u="1"/>
        <n v="6.73" u="1"/>
        <n v="1.69" u="1"/>
        <n v="3.42" u="1"/>
        <n v="-0.47" u="1"/>
        <n v="-9.6199999999999992" u="1"/>
        <n v="-1.7" u="1"/>
        <n v="4.1900000000000004" u="1"/>
        <n v="15.63" u="1"/>
        <n v="-0.08" u="1"/>
        <n v="1.42" u="1"/>
        <n v="2.15" u="1"/>
        <n v="3.17" u="1"/>
        <n v="-3.19" u="1"/>
        <n v="1.95" u="1"/>
        <n v="2.92" u="1"/>
        <n v="2.19" u="1"/>
        <n v="9.5500000000000007" u="1"/>
        <n v="0.41" u="1"/>
        <n v="0.83" u="1"/>
        <n v="1.17" u="1"/>
        <n v="1.97" u="1"/>
        <n v="-0.34" u="1"/>
        <n v="2.96" u="1"/>
        <n v="-0.57999999999999996" u="1"/>
        <n v="-1.18" u="1"/>
        <n v="-1.69" u="1"/>
        <n v="1.19" u="1"/>
        <n v="-4.1900000000000004" u="1"/>
        <n v="-1.2" u="1"/>
        <n v="0.04" u="1"/>
        <n v="-2.19" u="1"/>
        <n v="0.28000000000000003" u="1"/>
        <n v="4.3099999999999996" u="1"/>
        <n v="8.7799999999999994" u="1"/>
        <n v="1.45" u="1"/>
        <n v="1.96" u="1"/>
        <n v="3.23" u="1"/>
        <n v="4.5" u="1"/>
        <n v="5.08" u="1"/>
        <n v="-7.85" u="1"/>
        <n v="-1.97" u="1"/>
        <n v="-2.23" u="1"/>
        <n v="0.57999999999999996" u="1"/>
        <n v="8.94" u="1"/>
        <n v="1.98" u="1"/>
        <n v="2.98" u="1"/>
        <n v="4.58" u="1"/>
        <n v="-0.84" u="1"/>
        <n v="0.59" u="1"/>
        <n v="1.2" u="1"/>
        <n v="1.71" u="1"/>
        <n v="2.73" u="1"/>
        <n v="6.12" u="1"/>
        <n v="-0.85" u="1"/>
        <n v="4.2699999999999996" u="1"/>
        <n v="0.35" u="1"/>
        <n v="4.8499999999999996" u="1"/>
        <n v="0.71" u="1"/>
        <n v="1.73" u="1"/>
        <n v="-4.3099999999999996" u="1"/>
        <n v="-0.48" u="1"/>
        <n v="-2.5" u="1"/>
        <n v="-5.08" u="1"/>
        <n v="-0.14000000000000001" u="1"/>
        <n v="3.25" u="1"/>
        <n v="3.54" u="1"/>
        <n v="-1.47" u="1"/>
        <n v="-2.25" u="1"/>
        <n v="-0.17" u="1"/>
        <n v="-5.93" u="1"/>
        <n v="-0.59" u="1"/>
        <n v="0.42" u="1"/>
        <n v="0.85" u="1"/>
        <n v="1.21" u="1"/>
        <n v="2.75" u="1"/>
        <n v="-0.35" u="1"/>
        <n v="3.77" u="1"/>
        <n v="-0.6" u="1"/>
        <n v="0.48" u="1"/>
        <n v="-1.24" u="1"/>
        <n v="0.14000000000000001" u="1"/>
        <n v="-1.75" u="1"/>
        <n v="4.97" u="1"/>
        <n v="3.56" u="1"/>
        <n v="5.16" u="1"/>
        <n v="-0.73" u="1"/>
        <n v="-1.48" u="1"/>
        <n v="0.28999999999999998" u="1"/>
        <n v="4.47" u="1"/>
        <n v="1.49" u="1"/>
        <n v="2" u="1"/>
        <n v="3.02" u="1"/>
        <n v="2.29" u="1"/>
        <n v="5.24" u="1"/>
        <n v="7.28" u="1"/>
        <n v="-2.02" u="1"/>
        <n v="-4.7" u="1"/>
        <n v="-0.86" u="1"/>
        <n v="-0.02" u="1"/>
        <n v="-3.81" u="1"/>
      </sharedItems>
    </cacheField>
    <cacheField name="FIVEDAYVOLUMECHANGE" numFmtId="0">
      <sharedItems containsBlank="1" containsMixedTypes="1" containsNumber="1" minValue="8.49" maxValue="1363.44"/>
    </cacheField>
    <cacheField name="FUTURESPRICE" numFmtId="0">
      <sharedItems containsBlank="1" containsMixedTypes="1" containsNumber="1" minValue="11.15" maxValue="109550" count="737">
        <n v="44357.85"/>
        <s v=""/>
        <n v="19732.849999999999"/>
        <n v="490.1"/>
        <n v="4285.95"/>
        <n v="22394.799999999999"/>
        <n v="180.8"/>
        <n v="227.25"/>
        <n v="2031.35"/>
        <n v="2437.9499999999998"/>
        <n v="806.2"/>
        <n v="3618"/>
        <n v="442.7"/>
        <n v="5021.6499999999996"/>
        <n v="379.05"/>
        <n v="176.9"/>
        <n v="3113.1"/>
        <n v="1955.2"/>
        <n v="6863"/>
        <n v="707.85"/>
        <n v="911.3"/>
        <n v="1007.5"/>
        <n v="5095"/>
        <n v="1646.45"/>
        <n v="8052"/>
        <n v="2593.9499999999998"/>
        <n v="422.5"/>
        <n v="244.65"/>
        <n v="206"/>
        <n v="1632.9"/>
        <n v="137.55000000000001"/>
        <n v="568"/>
        <n v="1124.2"/>
        <n v="948.35"/>
        <n v="130.94999999999999"/>
        <n v="254.25"/>
        <n v="20639.5"/>
        <n v="347.55"/>
        <n v="4583.25"/>
        <n v="544.04999999999995"/>
        <n v="372"/>
        <n v="740.8"/>
        <n v="296.2"/>
        <n v="1250.2"/>
        <n v="1166.5999999999999"/>
        <n v="312.10000000000002"/>
        <n v="5054.75"/>
        <n v="2073.85"/>
        <n v="718"/>
        <n v="1159.3499999999999"/>
        <n v="301.45"/>
        <n v="139.15"/>
        <n v="1724"/>
        <n v="538.35"/>
        <n v="2320.0500000000002"/>
        <n v="2109"/>
        <n v="129"/>
        <n v="3649"/>
        <n v="5395"/>
        <n v="568.35"/>
        <n v="5498.1"/>
        <n v="3493"/>
        <n v="3370.6"/>
        <n v="265.2"/>
        <n v="148.75"/>
        <n v="130.4"/>
        <n v="797.95"/>
        <n v="58.7"/>
        <n v="668.5"/>
        <n v="985.75"/>
        <n v="1701"/>
        <n v="353.75"/>
        <n v="1978.8"/>
        <n v="425.85"/>
        <n v="1970.75"/>
        <n v="1414"/>
        <n v="1259.5"/>
        <n v="2864.55"/>
        <n v="1533.2"/>
        <n v="630.5"/>
        <n v="3172.85"/>
        <n v="484.85"/>
        <n v="159.30000000000001"/>
        <n v="256.85000000000002"/>
        <n v="2559.9"/>
        <n v="171.5"/>
        <n v="952.65"/>
        <n v="1338.15"/>
        <n v="531.6"/>
        <n v="11.8"/>
        <n v="125.6"/>
        <n v="91.2"/>
        <n v="135.35"/>
        <n v="482.55"/>
        <n v="417.55"/>
        <n v="219.2"/>
        <n v="2833.1"/>
        <n v="2596.9499999999998"/>
        <n v="1448.25"/>
        <n v="188.05"/>
        <n v="90.95"/>
        <n v="958.6"/>
        <n v="705.5"/>
        <n v="449.3"/>
        <n v="694.55"/>
        <n v="3236.55"/>
        <n v="791.3"/>
        <n v="529.9"/>
        <n v="1753.2"/>
        <n v="134.85"/>
        <n v="2554.35"/>
        <n v="395.05"/>
        <n v="472.25"/>
        <n v="3110"/>
        <n v="5185.1000000000004"/>
        <n v="4703.8"/>
        <n v="1204"/>
        <n v="1574.2"/>
        <n v="286.3"/>
        <n v="144"/>
        <n v="542.95000000000005"/>
        <n v="10735.5"/>
        <n v="1082.5"/>
        <n v="2197"/>
        <n v="1534.4"/>
        <n v="920.7"/>
        <n v="1137.75"/>
        <n v="97.5"/>
        <n v="2349.9499999999998"/>
        <n v="109504.25"/>
        <n v="1245.1500000000001"/>
        <n v="100.8"/>
        <n v="4123.1000000000004"/>
        <n v="3700.25"/>
        <n v="23132.25"/>
        <n v="165.35"/>
        <n v="243.7"/>
        <n v="1134.45"/>
        <n v="4119.5"/>
        <n v="186.9"/>
        <n v="39083.800000000003"/>
        <n v="1057.75"/>
        <n v="5784.95"/>
        <n v="231"/>
        <n v="252.8"/>
        <n v="2433.1"/>
        <n v="3511.85"/>
        <n v="75"/>
        <n v="5442.95"/>
        <n v="203.45"/>
        <n v="1748.5"/>
        <n v="1002"/>
        <n v="244"/>
        <n v="295"/>
        <n v="2349.3000000000002"/>
        <n v="89.65"/>
        <n v="799.9"/>
        <n v="1327"/>
        <n v="576.9"/>
        <n v="26716.35"/>
        <n v="1874.75"/>
        <n v="3609"/>
        <n v="2256.0500000000002"/>
        <n v="1135"/>
        <n v="640.70000000000005"/>
        <n v="778.35"/>
        <n v="1042.7"/>
        <n v="1801.25"/>
        <n v="908.6"/>
        <n v="667.1"/>
        <n v="255.55"/>
        <n v="127.05"/>
        <n v="3521"/>
        <n v="1187.95"/>
        <n v="3311.05"/>
        <n v="1911.85"/>
        <n v="2111"/>
        <n v="1600.45"/>
        <n v="1567.75"/>
        <n v="8311.5"/>
        <n v="632.20000000000005"/>
        <n v="230"/>
        <n v="855"/>
        <n v="411.65"/>
        <n v="590.25"/>
        <m/>
        <n v="2494.5" u="1"/>
        <n v="3175.15" u="1"/>
        <n v="3248.7" u="1"/>
        <n v="543.04999999999995" u="1"/>
        <n v="2484.4499999999998" u="1"/>
        <n v="696.25" u="1"/>
        <n v="1052" u="1"/>
        <n v="138.6" u="1"/>
        <n v="373.4" u="1"/>
        <n v="5082.1000000000004" u="1"/>
        <n v="252.6" u="1"/>
        <n v="776.7" u="1"/>
        <n v="1493.25" u="1"/>
        <n v="3600.3" u="1"/>
        <n v="707.55" u="1"/>
        <n v="2263.9499999999998" u="1"/>
        <n v="789.3" u="1"/>
        <n v="44702.95" u="1"/>
        <n v="1258.45" u="1"/>
        <n v="780" u="1"/>
        <n v="891.95" u="1"/>
        <n v="3474.3" u="1"/>
        <n v="303.60000000000002" u="1"/>
        <n v="1775.85" u="1"/>
        <n v="1424.8" u="1"/>
        <n v="347.7" u="1"/>
        <n v="808.35" u="1"/>
        <n v="250.2" u="1"/>
        <n v="627.79999999999995" u="1"/>
        <n v="1546.5" u="1"/>
        <n v="124.1" u="1"/>
        <n v="127" u="1"/>
        <n v="419" u="1"/>
        <n v="5185.8" u="1"/>
        <n v="905.55" u="1"/>
        <n v="1311.7" u="1"/>
        <n v="2072.4" u="1"/>
        <n v="1425.95" u="1"/>
        <n v="1691.65" u="1"/>
        <n v="19851.8" u="1"/>
        <n v="354.5" u="1"/>
        <n v="592.15" u="1"/>
        <n v="715.7" u="1"/>
        <n v="1569.1" u="1"/>
        <n v="2028.7" u="1"/>
        <n v="172.35" u="1"/>
        <n v="794.6" u="1"/>
        <n v="4195" u="1"/>
        <n v="2508.4499999999998" u="1"/>
        <n v="2046.45" u="1"/>
        <n v="2487" u="1"/>
        <n v="290" u="1"/>
        <n v="1131.8499999999999" u="1"/>
        <n v="2097" u="1"/>
        <n v="3609.75" u="1"/>
        <n v="946.5" u="1"/>
        <n v="1113.25" u="1"/>
        <n v="909.85" u="1"/>
        <n v="2506.75" u="1"/>
        <n v="1039.95" u="1"/>
        <n v="1045.6500000000001" u="1"/>
        <n v="708.4" u="1"/>
        <n v="19720" u="1"/>
        <n v="1393" u="1"/>
        <n v="562.65" u="1"/>
        <n v="1530.45" u="1"/>
        <n v="5125" u="1"/>
        <n v="786" u="1"/>
        <n v="140.6" u="1"/>
        <n v="591" u="1"/>
        <n v="4137.6000000000004" u="1"/>
        <n v="3591.1" u="1"/>
        <n v="1176.8" u="1"/>
        <n v="378.55" u="1"/>
        <n v="1137.8499999999999" u="1"/>
        <n v="4156" u="1"/>
        <n v="222.1" u="1"/>
        <n v="205.85" u="1"/>
        <n v="109550" u="1"/>
        <n v="2566" u="1"/>
        <n v="1233.5" u="1"/>
        <n v="1919.85" u="1"/>
        <n v="1568.8" u="1"/>
        <n v="422" u="1"/>
        <n v="76.099999999999994" u="1"/>
        <n v="853" u="1"/>
        <n v="1758.35" u="1"/>
        <n v="2830" u="1"/>
        <n v="176.5" u="1"/>
        <n v="179.4" u="1"/>
        <n v="528" u="1"/>
        <n v="3666.95" u="1"/>
        <n v="412.05" u="1"/>
        <n v="255.1" u="1"/>
        <n v="1230.05" u="1"/>
        <n v="187.2" u="1"/>
        <n v="5176.1499999999996" u="1"/>
        <n v="789" u="1"/>
        <n v="1152.1500000000001" u="1"/>
        <n v="144.25" u="1"/>
        <n v="22800.15" u="1"/>
        <n v="94.05" u="1"/>
        <n v="4745.55" u="1"/>
        <n v="22502.799999999999" u="1"/>
        <n v="5062.5" u="1"/>
        <n v="541.6" u="1"/>
        <n v="3555" u="1"/>
        <n v="259.85000000000002" u="1"/>
        <n v="26631.55" u="1"/>
        <n v="249.8" u="1"/>
        <n v="986" u="1"/>
        <n v="471.6" u="1"/>
        <n v="542.6" u="1"/>
        <n v="1839.65" u="1"/>
        <n v="424" u="1"/>
        <n v="95.75" u="1"/>
        <n v="5496" u="1"/>
        <n v="624.35" u="1"/>
        <n v="12.05" u="1"/>
        <n v="187.95" u="1"/>
        <n v="529.70000000000005" u="1"/>
        <n v="8031.3" u="1"/>
        <n v="903.95" u="1"/>
        <n v="602.15" u="1"/>
        <n v="3422.95" u="1"/>
        <n v="89.2" u="1"/>
        <n v="704.8" u="1"/>
        <n v="890.5" u="1"/>
        <n v="4249.55" u="1"/>
        <n v="2460" u="1"/>
        <n v="145.25" u="1"/>
        <n v="624.04999999999995" u="1"/>
        <n v="284.55" u="1"/>
        <n v="859" u="1"/>
        <n v="39583" u="1"/>
        <n v="1647.8" u="1"/>
        <n v="370.95" u="1"/>
        <n v="625.04999999999995" u="1"/>
        <n v="3118" u="1"/>
        <n v="125.85" u="1"/>
        <n v="3284.35" u="1"/>
        <n v="821.05" u="1"/>
        <n v="1561.6" u="1"/>
        <n v="865.15" u="1"/>
        <n v="251.05" u="1"/>
        <n v="1259.8" u="1"/>
        <n v="714.25" u="1"/>
        <n v="301.8" u="1"/>
        <n v="191.85" u="1"/>
        <n v="6914.75" u="1"/>
        <n v="710.1" u="1"/>
        <n v="409.1" u="1"/>
        <n v="5234.8" u="1"/>
        <n v="344.1" u="1"/>
        <n v="1805" u="1"/>
        <n v="19757" u="1"/>
        <n v="416.05" u="1"/>
        <n v="1480" u="1"/>
        <n v="89.7" u="1"/>
        <n v="3729.6" u="1"/>
        <n v="1116.05" u="1"/>
        <n v="797" u="1"/>
        <n v="1230.3" u="1"/>
        <n v="1165.3" u="1"/>
        <n v="486.2" u="1"/>
        <n v="427" u="1"/>
        <n v="258.7" u="1"/>
        <n v="5248.15" u="1"/>
        <n v="149.4" u="1"/>
        <n v="1457.95" u="1"/>
        <n v="449.55" u="1"/>
        <n v="265" u="1"/>
        <n v="228" u="1"/>
        <n v="2583.35" u="1"/>
        <n v="39174.699999999997" u="1"/>
        <n v="1172.1500000000001" u="1"/>
        <n v="1982.8" u="1"/>
        <n v="146.75" u="1"/>
        <n v="3102.5" u="1"/>
        <n v="1834.2" u="1"/>
        <n v="2114.6" u="1"/>
        <n v="632.35" u="1"/>
        <n v="3153.75" u="1"/>
        <n v="173.7" u="1"/>
        <n v="5574.05" u="1"/>
        <n v="141.19999999999999" u="1"/>
        <n v="625.9" u="1"/>
        <n v="8136.5" u="1"/>
        <n v="10392.200000000001" u="1"/>
        <n v="252.3" u="1"/>
        <n v="566.04999999999995" u="1"/>
        <n v="1641.2" u="1"/>
        <n v="984.4" u="1"/>
        <n v="59.4" u="1"/>
        <n v="3615.6" u="1"/>
        <n v="193.1" u="1"/>
        <n v="198.9" u="1"/>
        <n v="11.9" u="1"/>
        <n v="131" u="1"/>
        <n v="1248.5999999999999" u="1"/>
        <n v="287.39999999999998" u="1"/>
        <n v="418.55" u="1"/>
        <n v="702.2" u="1"/>
        <n v="231.65" u="1"/>
        <n v="3582.4" u="1"/>
        <n v="395.85" u="1"/>
        <n v="1705.6" u="1"/>
        <n v="134.15" u="1"/>
        <n v="4541.3500000000004" u="1"/>
        <n v="2516.6" u="1"/>
        <n v="2495.15" u="1"/>
        <n v="261.2" u="1"/>
        <n v="299.5" u="1"/>
        <n v="667.85" u="1"/>
        <n v="1063.05" u="1"/>
        <n v="144.85" u="1"/>
        <n v="134.4" u="1"/>
        <n v="76.650000000000006" u="1"/>
        <n v="236.8" u="1"/>
        <n v="694.9" u="1"/>
        <n v="544" u="1"/>
        <n v="131.75" u="1"/>
        <n v="150.9" u="1"/>
        <n v="5278.7" u="1"/>
        <n v="976.8" u="1"/>
        <n v="223.7" u="1"/>
        <n v="1763.45" u="1"/>
        <n v="1000" u="1"/>
        <n v="23248.9" u="1"/>
        <n v="1727.35" u="1"/>
        <n v="3537.95" u="1"/>
        <n v="707.5" u="1"/>
        <n v="3200.05" u="1"/>
        <n v="463.5" u="1"/>
        <n v="96.05" u="1"/>
        <n v="1630.85" u="1"/>
        <n v="594.25" u="1"/>
        <n v="1901.15" u="1"/>
        <n v="232.65" u="1"/>
        <n v="1160.0999999999999" u="1"/>
        <n v="479.1" u="1"/>
        <n v="3281.95" u="1"/>
        <n v="4193.3999999999996" u="1"/>
        <n v="20668.7" u="1"/>
        <n v="539.54999999999995" u="1"/>
        <n v="1240" u="1"/>
        <n v="301.5" u="1"/>
        <n v="4576" u="1"/>
        <n v="207.95" u="1"/>
        <n v="227.1" u="1"/>
        <n v="3379.6" u="1"/>
        <n v="916.1" u="1"/>
        <n v="8350.5" u="1"/>
        <n v="644.5" u="1"/>
        <n v="2843" u="1"/>
        <n v="1307" u="1"/>
        <n v="1967.3" u="1"/>
        <n v="5495.35" u="1"/>
        <n v="1200.2" u="1"/>
        <n v="578.20000000000005" u="1"/>
        <n v="5265.15" u="1"/>
        <n v="2260" u="1"/>
        <n v="108036.6" u="1"/>
        <n v="135.65" u="1"/>
        <n v="254.3" u="1"/>
        <n v="948.3" u="1"/>
        <n v="264.2" u="1"/>
        <n v="1142.9000000000001" u="1"/>
        <n v="1732.5" u="1"/>
        <n v="2431.1999999999998" u="1"/>
        <n v="126.15" u="1"/>
        <n v="143.44999999999999" u="1"/>
        <n v="130.1" u="1"/>
        <n v="3111" u="1"/>
        <n v="5391.4" u="1"/>
        <n v="373.15" u="1"/>
        <n v="254.8" u="1"/>
        <n v="2595" u="1"/>
        <n v="59.3" u="1"/>
        <n v="3312" u="1"/>
        <n v="3618.4" u="1"/>
        <n v="4187.8500000000004" u="1"/>
        <n v="2339.85" u="1"/>
        <n v="1640" u="1"/>
        <n v="401.5" u="1"/>
        <n v="1315" u="1"/>
        <n v="225.45" u="1"/>
        <n v="244.6" u="1"/>
        <n v="130.85" u="1"/>
        <n v="1967" u="1"/>
        <n v="5207" u="1"/>
        <n v="26862.799999999999" u="1"/>
        <n v="292.89999999999998" u="1"/>
        <n v="424.05" u="1"/>
        <n v="91.7" u="1"/>
        <n v="1008" u="1"/>
        <n v="3502.1" u="1"/>
        <n v="715.5" u="1"/>
        <n v="423.4" u="1"/>
        <n v="762.45" u="1"/>
        <n v="1969" u="1"/>
        <n v="342.15" u="1"/>
        <n v="299.2" u="1"/>
        <n v="5412" u="1"/>
        <n v="602.25" u="1"/>
        <n v="537.25" u="1"/>
        <n v="2507.65" u="1"/>
        <n v="177.2" u="1"/>
        <n v="1066.45" u="1"/>
        <n v="542.4" u="1"/>
        <n v="23067.7" u="1"/>
        <n v="1994.2" u="1"/>
        <n v="124.45" u="1"/>
        <n v="2320.35" u="1"/>
        <n v="2762.45" u="1"/>
        <n v="354.25" u="1"/>
        <n v="226.2" u="1"/>
        <n v="1191" u="1"/>
        <n v="4775.7" u="1"/>
        <n v="256.75" u="1"/>
        <n v="2585.1999999999998" u="1"/>
        <n v="424.4" u="1"/>
        <n v="566.6" u="1"/>
        <n v="484.75" u="1"/>
        <n v="1253.4000000000001" u="1"/>
        <n v="1258" u="1"/>
        <n v="3722" u="1"/>
        <n v="913.5" u="1"/>
        <n v="3087.75" u="1"/>
        <n v="544.4" u="1"/>
        <n v="137.65" u="1"/>
        <n v="2826.9" u="1"/>
        <n v="289.10000000000002" u="1"/>
        <n v="90.75" u="1"/>
        <n v="793.8" u="1"/>
        <n v="1400.3" u="1"/>
        <n v="1755.95" u="1"/>
        <n v="10711.45" u="1"/>
        <n v="562.15" u="1"/>
        <n v="178.2" u="1"/>
        <n v="6878" u="1"/>
        <n v="632.29999999999995" u="1"/>
        <n v="148.6" u="1"/>
        <n v="11.15" u="1"/>
        <n v="123.5" u="1"/>
        <n v="2113.5500000000002" u="1"/>
        <n v="3407" u="1"/>
        <n v="312.14999999999998" u="1"/>
        <n v="91" u="1"/>
        <n v="1014" u="1"/>
        <n v="3167.6" u="1"/>
        <n v="181.35" u="1"/>
        <n v="895.6" u="1"/>
        <n v="798.1" u="1"/>
        <n v="800.95" u="1"/>
        <n v="1981" u="1"/>
        <n v="3707.35" u="1"/>
        <n v="5059.95" u="1"/>
        <n v="178.7" u="1"/>
        <n v="203.65" u="1"/>
        <n v="3622.9" u="1"/>
        <n v="426.9" u="1"/>
        <n v="135.75" u="1"/>
        <n v="89.8" u="1"/>
        <n v="258.60000000000002" u="1"/>
        <n v="1595.85" u="1"/>
        <n v="5088.05" u="1"/>
        <n v="1320.1" u="1"/>
        <n v="537.79999999999995" u="1"/>
        <n v="5077.6499999999996" u="1"/>
        <n v="1633.95" u="1"/>
        <n v="672.95" u="1"/>
        <n v="2239.8000000000002" u="1"/>
        <n v="259.10000000000002" u="1"/>
        <n v="176.3" u="1"/>
        <n v="26230" u="1"/>
        <n v="160.05000000000001" u="1"/>
        <n v="789.5" u="1"/>
        <n v="1127.0999999999999" u="1"/>
        <n v="22441.200000000001" u="1"/>
        <n v="107754.95" u="1"/>
        <n v="125.45" u="1"/>
        <n v="1532" u="1"/>
        <n v="953" u="1"/>
        <n v="2351.5" u="1"/>
        <n v="3162.15" u="1"/>
        <n v="5758.05" u="1"/>
        <n v="1074.4000000000001" u="1"/>
        <n v="1885.05" u="1"/>
        <n v="986.5" u="1"/>
        <n v="215.1" u="1"/>
        <n v="2745.5" u="1"/>
        <n v="1544.3" u="1"/>
        <n v="3499.7" u="1"/>
        <n v="759" u="1"/>
        <n v="471.85" u="1"/>
        <n v="133.85" u="1"/>
        <n v="629" u="1"/>
        <n v="2454" u="1"/>
        <n v="1531.4" u="1"/>
        <n v="4705.95" u="1"/>
        <n v="75.5" u="1"/>
        <n v="1081" u="1"/>
        <n v="4579.95" u="1"/>
        <n v="3758" u="1"/>
        <n v="199.1" u="1"/>
        <n v="1328.1" u="1"/>
        <n v="128.30000000000001" u="1"/>
        <n v="2303.0500000000002" u="1"/>
        <n v="2034.8" u="1"/>
        <n v="1556.6" u="1"/>
        <n v="97.1" u="1"/>
        <n v="939.25" u="1"/>
        <n v="3497.15" u="1"/>
        <n v="1446.95" u="1"/>
        <n v="2265" u="1"/>
        <n v="628.70000000000005" u="1"/>
        <n v="2982" u="1"/>
        <n v="2524.15" u="1"/>
        <n v="1402.55" u="1"/>
        <n v="1535.4" u="1"/>
        <n v="359.1" u="1"/>
        <n v="89.1" u="1"/>
        <n v="1150" u="1"/>
        <n v="1022" u="1"/>
        <n v="2565.35" u="1"/>
        <n v="2571.0500000000002" u="1"/>
        <n v="8187" u="1"/>
        <n v="697" u="1"/>
        <n v="1160.3" u="1"/>
        <n v="375.85" u="1"/>
        <n v="1167.75" u="1"/>
        <n v="2106.65" u="1"/>
        <n v="2050.1999999999998" u="1"/>
        <n v="245.7" u="1"/>
        <n v="295.75" u="1"/>
        <n v="1024.8499999999999" u="1"/>
        <n v="2563.65" u="1"/>
        <n v="1903.35" u="1"/>
        <n v="151.1" u="1"/>
        <n v="742.1" u="1"/>
        <n v="2080" u="1"/>
        <n v="491.25" u="1"/>
        <n v="399.55" u="1"/>
        <n v="4127.8" u="1"/>
        <n v="531.35" u="1"/>
        <n v="775.6" u="1"/>
        <n v="5785.95" u="1"/>
        <n v="463.9" u="1"/>
        <n v="569" u="1"/>
        <n v="96.15" u="1"/>
        <n v="19710" u="1"/>
        <n v="3508.8" u="1"/>
        <n v="184.1" u="1"/>
        <n v="474.85" u="1"/>
        <n v="1234.1500000000001" u="1"/>
        <n v="448.15" u="1"/>
        <n v="2857.95" u="1"/>
        <n v="1873" u="1"/>
        <n v="1940.85" u="1"/>
        <n v="1589.8" u="1"/>
        <n v="378.5" u="1"/>
        <n v="1483" u="1"/>
        <n v="10452" u="1"/>
        <n v="230.2" u="1"/>
        <n v="1158" u="1"/>
        <n v="135.6" u="1"/>
        <n v="154.75" u="1"/>
        <n v="448.65" u="1"/>
        <n v="138.5" u="1"/>
        <n v="912.75" u="1"/>
        <n v="100.75" u="1"/>
        <n v="1420" u="1"/>
        <n v="291.95" u="1"/>
        <n v="1643.9" u="1"/>
        <n v="249.6" u="1"/>
        <n v="962" u="1"/>
        <n v="955.55" u="1"/>
        <n v="637" u="1"/>
        <n v="155" u="1"/>
        <n v="1128.5" u="1"/>
        <n v="1162" u="1"/>
        <n v="3477.9" u="1"/>
        <n v="2152.9499999999998" u="1"/>
        <n v="165.7" u="1"/>
        <n v="528.9" u="1"/>
        <n v="445" u="1"/>
        <n v="483.3" u="1"/>
        <n v="1029.4000000000001" u="1"/>
        <n v="1338.65" u="1"/>
        <n v="5784.75" u="1"/>
        <n v="253" u="1"/>
        <n v="1122.2" u="1"/>
        <n v="220.5" u="1"/>
        <n v="8118.7" u="1"/>
        <n v="444.35" u="1"/>
        <n v="618.1" u="1"/>
        <n v="88.65" u="1"/>
        <n v="5112.6000000000004" u="1"/>
        <n v="530.9" u="1"/>
        <n v="39350.050000000003" u="1"/>
        <n v="6888" u="1"/>
        <n v="8313.65" u="1"/>
        <n v="2060.75" u="1"/>
        <n v="624.25" u="1"/>
        <n v="954.4" u="1"/>
        <n v="133.94999999999999" u="1"/>
        <n v="2201.3000000000002" u="1"/>
        <n v="142.65" u="1"/>
        <n v="1950" u="1"/>
        <n v="245.05" u="1"/>
        <n v="19745" u="1"/>
        <n v="2355.4" u="1"/>
        <n v="3722.4" u="1"/>
        <n v="1692" u="1"/>
        <n v="59.1" u="1"/>
        <n v="819.95" u="1"/>
        <n v="126" u="1"/>
        <n v="2540.65" u="1"/>
        <n v="485.15" u="1"/>
        <n v="44340.15" u="1"/>
        <n v="2358.1999999999998" u="1"/>
        <n v="183.7" u="1"/>
        <n v="222" u="1"/>
        <n v="3100.15" u="1"/>
        <n v="2103.0500000000002" u="1"/>
        <n v="436.9" u="1"/>
        <n v="301.10000000000002" u="1"/>
        <n v="1763" u="1"/>
        <n v="561.95000000000005" u="1"/>
        <n v="23080.45" u="1"/>
        <n v="1219.8" u="1"/>
        <n v="286" u="1"/>
        <n v="1113" u="1"/>
        <n v="1115.8499999999999" u="1"/>
        <n v="546.20000000000005" u="1"/>
        <n v="1588.6" u="1"/>
        <n v="955.25" u="1"/>
        <n v="1895" u="1"/>
        <n v="5043.3" u="1"/>
        <n v="1918.2" u="1"/>
        <n v="5256.05" u="1"/>
        <n v="230.05" u="1"/>
        <n v="1728.9" u="1"/>
        <n v="1882.1" u="1"/>
        <n v="4270.3500000000004" u="1"/>
        <n v="255" u="1"/>
        <n v="238.75" u="1"/>
        <n v="1713.15" u="1"/>
        <n v="4273" u="1"/>
        <n v="44546" u="1"/>
      </sharedItems>
    </cacheField>
    <cacheField name="IVCHANGE2" numFmtId="0">
      <sharedItems containsBlank="1" containsMixedTypes="1" containsNumber="1" minValue="-8.27" maxValue="42.04"/>
    </cacheField>
    <cacheField name="MEDIUMTERMOUTLOOK" numFmtId="0">
      <sharedItems containsBlank="1" count="11">
        <s v="Short Covering"/>
        <s v=""/>
        <s v="Significant Long Buildup"/>
        <s v="Significant Short Covering"/>
        <s v="Significant Short Buildup"/>
        <s v="Long Buildup"/>
        <s v="Short Buildup"/>
        <s v="Long Unwinding"/>
        <m/>
        <s v="-" u="1"/>
        <s v="Significant Long Unwinding" u="1"/>
      </sharedItems>
    </cacheField>
    <cacheField name="ONEDAYOICHANGE" numFmtId="0">
      <sharedItems containsBlank="1" containsMixedTypes="1" containsNumber="1" minValue="-9.85" maxValue="34.18" count="465">
        <n v="-1.07"/>
        <s v=""/>
        <n v="1.1599999999999999"/>
        <n v="0.8"/>
        <n v="1.8"/>
        <n v="-0.47"/>
        <n v="0.11"/>
        <n v="1.1000000000000001"/>
        <n v="0.01"/>
        <n v="0.27"/>
        <n v="0.96"/>
        <n v="-0.37"/>
        <n v="0.2"/>
        <n v="0.48"/>
        <n v="3.89"/>
        <n v="1.99"/>
        <n v="2.48"/>
        <n v="2.0299999999999998"/>
        <n v="3.8"/>
        <n v="3.61"/>
        <n v="0.62"/>
        <n v="-1.81"/>
        <n v="0.18"/>
        <n v="0.81"/>
        <n v="0.63"/>
        <n v="-3.19"/>
        <n v="-0.72"/>
        <n v="-0.39"/>
        <n v="1.02"/>
        <n v="2.08"/>
        <n v="3.49"/>
        <n v="7.0000000000000007E-2"/>
        <n v="1.98"/>
        <n v="-2.2999999999999998"/>
        <n v="2.33"/>
        <n v="-2.97"/>
        <n v="2.16"/>
        <n v="3.54"/>
        <n v="-1.51"/>
        <n v="-0.26"/>
        <n v="2.63"/>
        <n v="4.72"/>
        <n v="2.42"/>
        <n v="-0.2"/>
        <n v="4.43"/>
        <n v="1.27"/>
        <n v="3.58"/>
        <n v="1.21"/>
        <n v="1.67"/>
        <n v="-0.01"/>
        <n v="2.98"/>
        <n v="8.94"/>
        <n v="0.28999999999999998"/>
        <n v="-6.3"/>
        <n v="11.17"/>
        <n v="4.17"/>
        <n v="-1.53"/>
        <n v="0.36"/>
        <n v="-0.14000000000000001"/>
        <n v="-3.49"/>
        <n v="13.97"/>
        <n v="4.3499999999999996"/>
        <n v="0.13"/>
        <n v="1.78"/>
        <n v="20.73"/>
        <n v="0.41"/>
        <n v="0.92"/>
        <n v="1.95"/>
        <n v="1.87"/>
        <n v="2.92"/>
        <n v="3.02"/>
        <n v="2"/>
        <n v="-0.11"/>
        <n v="-1.95"/>
        <n v="2.56"/>
        <n v="11.89"/>
        <n v="-0.28999999999999998"/>
        <n v="-0.87"/>
        <n v="0.08"/>
        <n v="1.79"/>
        <n v="-0.03"/>
        <n v="1.08"/>
        <n v="5.54"/>
        <n v="1.56"/>
        <n v="-0.75"/>
        <n v="1.22"/>
        <n v="-1.1299999999999999"/>
        <n v="2.57"/>
        <n v="0.79"/>
        <n v="-1.38"/>
        <n v="2.27"/>
        <n v="1"/>
        <n v="1.33"/>
        <n v="1.3"/>
        <n v="-0.93"/>
        <n v="8.06"/>
        <n v="0.95"/>
        <n v="1.38"/>
        <n v="3.21"/>
        <n v="0.24"/>
        <n v="2.9"/>
        <n v="0.35"/>
        <n v="-1.91"/>
        <n v="3.69"/>
        <n v="25.4"/>
        <n v="0.37"/>
        <n v="6.37"/>
        <n v="8.9600000000000009"/>
        <n v="-0.1"/>
        <n v="2.06"/>
        <n v="-0.06"/>
        <n v="0.23"/>
        <n v="0.99"/>
        <n v="34.18"/>
        <n v="7.94"/>
        <n v="0.02"/>
        <n v="2.44"/>
        <n v="-3"/>
        <n v="2.82"/>
        <n v="2.19"/>
        <n v="-0.64"/>
        <n v="1.71"/>
        <n v="1.07"/>
        <n v="1.43"/>
        <n v="17.52"/>
        <n v="4.6100000000000003"/>
        <n v="0.51"/>
        <n v="-1.79"/>
        <n v="11.38"/>
        <n v="0.84"/>
        <n v="0.75"/>
        <n v="1.37"/>
        <n v="9.4"/>
        <n v="3.96"/>
        <n v="0.38"/>
        <n v="-0.22"/>
        <n v="4.6399999999999997"/>
        <n v="4.1399999999999997"/>
        <n v="5.52"/>
        <n v="3.7"/>
        <n v="1.01"/>
        <n v="-1.87"/>
        <n v="-0.34"/>
        <n v="-0.12"/>
        <n v="11.48"/>
        <n v="0.33"/>
        <n v="0.88"/>
        <n v="0.65"/>
        <n v="-3.75"/>
        <n v="-1.54"/>
        <n v="-1.1399999999999999"/>
        <n v="1.7"/>
        <n v="4.4000000000000004"/>
        <n v="4.32"/>
        <n v="0.04"/>
        <n v="-1.21"/>
        <n v="4.38"/>
        <n v="6.48"/>
        <n v="1.72"/>
        <n v="4.18"/>
        <n v="5.41"/>
        <n v="12.77"/>
        <n v="2.21"/>
        <n v="3.43"/>
        <n v="2.11"/>
        <n v="0.4"/>
        <m/>
        <n v="0.16" u="1"/>
        <n v="1.18" u="1"/>
        <n v="2.4300000000000002" u="1"/>
        <n v="4.45" u="1"/>
        <n v="-0.57999999999999996" u="1"/>
        <n v="1.23" u="1"/>
        <n v="8.01" u="1"/>
        <n v="10.77" u="1"/>
        <n v="13.53" u="1"/>
        <n v="-1.66" u="1"/>
        <n v="0.82" u="1"/>
        <n v="3.46" u="1"/>
        <n v="4.3" u="1"/>
        <n v="5.13" u="1"/>
        <n v="16.510000000000002" u="1"/>
        <n v="0.31" u="1"/>
        <n v="2.2799999999999998" u="1"/>
        <n v="3.56" u="1"/>
        <n v="5.33" u="1"/>
        <n v="-0.68" u="1"/>
        <n v="-0.43" u="1"/>
        <n v="2.38" u="1"/>
        <n v="2.97" u="1"/>
        <n v="4.1500000000000004" u="1"/>
        <n v="0.55000000000000004" u="1"/>
        <n v="3.27" u="1"/>
        <n v="4.55" u="1"/>
        <n v="5.38" u="1"/>
        <n v="-0.27" u="1"/>
        <n v="-0.04" u="1"/>
        <n v="0.6" u="1"/>
        <n v="1.65" u="1"/>
        <n v="2.09" u="1"/>
        <n v="2.58" u="1"/>
        <n v="0.39" u="1"/>
        <n v="5.78" u="1"/>
        <n v="21.17" u="1"/>
        <n v="-0.32" u="1"/>
        <n v="1.06" u="1"/>
        <n v="4.8" u="1"/>
        <n v="0.44" u="1"/>
        <n v="1.1100000000000001" u="1"/>
        <n v="2.5299999999999998" u="1"/>
        <n v="10.84" u="1"/>
        <n v="-1.64" u="1"/>
        <n v="-0.05" u="1"/>
        <n v="0.76" u="1"/>
        <n v="1.26" u="1"/>
        <n v="1.97" u="1"/>
        <n v="6.43" u="1"/>
        <n v="7.41" u="1"/>
        <n v="0.28000000000000003" u="1"/>
        <n v="2.04" u="1"/>
        <n v="2.73" u="1"/>
        <n v="2.34" u="1"/>
        <n v="2.83" u="1"/>
        <n v="-0.73" u="1"/>
        <n v="1.48" u="1"/>
        <n v="5.0999999999999996" u="1"/>
        <n v="17.190000000000001" u="1"/>
        <n v="0.54" u="1"/>
        <n v="1.53" u="1"/>
        <n v="1.63" u="1"/>
        <n v="0.97" u="1"/>
        <n v="2.78" u="1"/>
        <n v="4.12" u="1"/>
        <n v="5.7" u="1"/>
        <n v="-1.42" u="1"/>
        <n v="-0.19" u="1"/>
        <n v="2.88" u="1"/>
        <n v="-2.2200000000000002" u="1"/>
        <n v="0.7" u="1"/>
        <n v="1.0900000000000001" u="1"/>
        <n v="2.29" u="1"/>
        <n v="6.38" u="1"/>
        <n v="12.64" u="1"/>
        <n v="-7.07" u="1"/>
        <n v="-3.94" u="1"/>
        <n v="0.25" u="1"/>
        <n v="1.85" u="1"/>
        <n v="2.59" u="1"/>
        <n v="3.08" u="1"/>
        <n v="0.17" u="1"/>
        <n v="5.4" u="1"/>
        <n v="0.49" u="1"/>
        <n v="1.31" u="1"/>
        <n v="2.1" u="1"/>
        <n v="-2.27" u="1"/>
        <n v="-1.74" u="1"/>
        <n v="-0.67" u="1"/>
        <n v="0.12" u="1"/>
        <n v="0.86" u="1"/>
        <n v="1.36" u="1"/>
        <n v="1.41" u="1"/>
        <n v="1.46" u="1"/>
        <n v="0.21" u="1"/>
        <n v="1.51" u="1"/>
        <n v="3.72" u="1"/>
        <n v="3.92" u="1"/>
        <n v="14.04" u="1"/>
        <n v="-1.94" u="1"/>
        <n v="0.59" u="1"/>
        <n v="3.23" u="1"/>
        <n v="4.67" u="1"/>
        <n v="11.28" u="1"/>
        <n v="-1.3" u="1"/>
        <n v="0.64" u="1"/>
        <n v="0.69" u="1"/>
        <n v="1.73" u="1"/>
        <n v="2.15" u="1"/>
        <n v="-0.88" u="1"/>
        <n v="1.1399999999999999" u="1"/>
        <n v="1.88" u="1"/>
        <n v="2.35" u="1"/>
        <n v="4.92" u="1"/>
        <n v="7.13" u="1"/>
        <n v="0.1" u="1"/>
        <n v="1.19" u="1"/>
        <n v="1.83" u="1"/>
        <n v="3.28" u="1"/>
        <n v="-1.67" u="1"/>
        <n v="-0.56000000000000005" u="1"/>
        <n v="0.46" u="1"/>
        <n v="1.24" u="1"/>
        <n v="3.97" u="1"/>
        <n v="4.97" u="1"/>
        <n v="8.09" u="1"/>
        <n v="-0.02" u="1"/>
        <n v="0.3" u="1"/>
        <n v="1.29" u="1"/>
        <n v="1.34" u="1"/>
        <n v="2.79" u="1"/>
        <n v="-0.42" u="1"/>
        <n v="0.85" u="1"/>
        <n v="2.2000000000000002" u="1"/>
        <n v="2.89" u="1"/>
        <n v="3.09" u="1"/>
        <n v="8.19" u="1"/>
        <n v="-0.16" u="1"/>
        <n v="0.53" u="1"/>
        <n v="0.9" u="1"/>
        <n v="5.22" u="1"/>
        <n v="11.98" u="1"/>
        <n v="-2.67" u="1"/>
        <n v="0.22" u="1"/>
        <n v="2.0099999999999998" u="1"/>
        <n v="2.5" u="1"/>
        <n v="-1.28" u="1"/>
        <n v="1.66" u="1"/>
        <n v="0.14000000000000001" u="1"/>
        <n v="1.76" u="1"/>
        <n v="3.63" u="1"/>
        <n v="1.17" u="1"/>
        <n v="3.73" u="1"/>
        <n v="5.04" u="1"/>
        <n v="7.05" u="1"/>
        <n v="0.74" u="1"/>
        <n v="2.4500000000000002" u="1"/>
        <n v="2.5499999999999998" u="1"/>
        <n v="3.83" u="1"/>
        <n v="5.87" u="1"/>
        <n v="2.65" u="1"/>
        <n v="4.8899999999999997" u="1"/>
        <n v="5.09" u="1"/>
        <n v="6.07" u="1"/>
        <n v="-3.41" u="1"/>
        <n v="-2.82" u="1"/>
        <n v="-0.24" u="1"/>
        <n v="-0.71" u="1"/>
        <n v="-2.33" u="1"/>
        <n v="0.52" u="1"/>
        <n v="1.49" u="1"/>
        <n v="5.14" u="1"/>
        <n v="6.32" u="1"/>
        <n v="1.54" u="1"/>
        <n v="1.59" u="1"/>
        <n v="3.29" u="1"/>
        <n v="-2.04" u="1"/>
        <n v="3.39" u="1"/>
        <n v="4.16" u="1"/>
        <n v="1.05" u="1"/>
        <n v="5.59" u="1"/>
        <n v="0.06" u="1"/>
        <n v="0.43" u="1"/>
        <n v="0.68" u="1"/>
        <n v="0.73" u="1"/>
        <n v="1.81" u="1"/>
        <n v="2.5099999999999998" u="1"/>
        <n v="-0.92" u="1"/>
        <n v="1.91" u="1"/>
        <n v="1.96" u="1"/>
        <n v="2.41" u="1"/>
        <n v="4.41" u="1"/>
        <n v="19.809999999999999" u="1"/>
        <n v="12.12" u="1"/>
        <n v="1.32" u="1"/>
        <n v="1.42" u="1"/>
        <n v="8.73" u="1"/>
        <n v="-1.75" u="1"/>
        <n v="-0.7" u="1"/>
        <n v="2.36" u="1"/>
        <n v="3.64" u="1"/>
        <n v="4.3099999999999996" u="1"/>
        <n v="-1.1599999999999999" u="1"/>
        <n v="0.56999999999999995" u="1"/>
        <n v="0.89" u="1"/>
        <n v="2.46" u="1"/>
        <n v="3.15" u="1"/>
        <n v="-5.4" u="1"/>
        <n v="-0.17" u="1"/>
        <n v="0.05" u="1"/>
        <n v="3.35" u="1"/>
        <n v="1.69" u="1"/>
        <n v="5.1100000000000003" u="1"/>
        <n v="5.74" u="1"/>
        <n v="7.52" u="1"/>
        <n v="-4.2699999999999996" u="1"/>
        <n v="-1.36" u="1"/>
        <n v="-0.86" u="1"/>
        <n v="0.15" u="1"/>
        <n v="0.67" u="1"/>
        <n v="1.74" u="1"/>
        <n v="6.97" u="1"/>
        <n v="8.6999999999999993" u="1"/>
        <n v="-0.33" u="1"/>
        <n v="1.84" u="1"/>
        <n v="13.52" u="1"/>
        <n v="-0.59" u="1"/>
        <n v="-0.54" u="1"/>
        <n v="-0.08" u="1"/>
        <n v="0.45" u="1"/>
        <n v="0.78" u="1"/>
        <n v="1.25" u="1"/>
        <n v="7.57" u="1"/>
        <n v="0.19" u="1"/>
        <n v="0.83" u="1"/>
        <n v="2.12" u="1"/>
        <n v="2.81" u="1"/>
        <n v="3.5" u="1"/>
        <n v="5.21" u="1"/>
        <n v="-1.78" u="1"/>
        <n v="-1.0900000000000001" u="1"/>
        <n v="1.47" u="1"/>
        <n v="2.2200000000000002" u="1"/>
        <n v="12.69" u="1"/>
        <n v="-0.25" u="1"/>
        <n v="-6.35" u="1"/>
        <n v="0.56000000000000005" u="1"/>
        <n v="4.08" u="1"/>
        <n v="0.09" u="1"/>
        <n v="1.62" u="1"/>
        <n v="3.55" u="1"/>
        <n v="1.03" u="1"/>
        <n v="1.1299999999999999" u="1"/>
        <n v="4.13" u="1"/>
        <n v="6.89" u="1"/>
        <n v="-9.85" u="1"/>
        <n v="0.72" u="1"/>
        <n v="2.37" u="1"/>
        <n v="3.06" u="1"/>
        <n v="3.75" u="1"/>
        <n v="3.85" u="1"/>
        <n v="-1.56" u="1"/>
        <n v="-0.96" u="1"/>
        <n v="0.26" u="1"/>
        <n v="1.94" u="1"/>
        <n v="2.67" u="1"/>
        <n v="3.16" u="1"/>
        <n v="4.53" u="1"/>
        <n v="-0.38" u="1"/>
        <n v="0.77" u="1"/>
        <n v="2.77" u="1"/>
        <n v="-1.02" u="1"/>
        <n v="1.35" u="1"/>
        <n v="1.4" u="1"/>
        <n v="-0.74" u="1"/>
        <n v="0.34" u="1"/>
        <n v="1.5" u="1"/>
        <n v="1.55" u="1"/>
        <n v="4.63" u="1"/>
        <n v="10.8" u="1"/>
        <n v="-0.46" u="1"/>
        <n v="-0.18" u="1"/>
        <n v="0.61" u="1"/>
        <n v="0.93" u="1"/>
        <n v="0.98" u="1"/>
        <n v="3.31" u="1"/>
        <n v="3.51" u="1"/>
        <n v="4" u="1"/>
        <n v="10.97" u="1"/>
        <n v="-0.3" u="1"/>
        <n v="2.13" u="1"/>
        <n v="2.72" u="1"/>
        <n v="-3.09" u="1"/>
        <n v="0.42" u="1"/>
        <n v="0.66" u="1"/>
        <n v="0.71" u="1"/>
        <n v="4.88" u="1"/>
      </sharedItems>
    </cacheField>
    <cacheField name="ONEDAYPRICECHANGE" numFmtId="0">
      <sharedItems containsBlank="1" containsMixedTypes="1" containsNumber="1" minValue="-8.59" maxValue="7.53" count="315">
        <n v="-0.08"/>
        <s v=""/>
        <n v="-0.05"/>
        <n v="0.81"/>
        <n v="1.33"/>
        <n v="-0.12"/>
        <n v="-0.14000000000000001"/>
        <n v="1.97"/>
        <n v="0.92"/>
        <n v="-0.94"/>
        <n v="-1.26"/>
        <n v="0.11"/>
        <n v="0.33"/>
        <n v="-0.27"/>
        <n v="-0.32"/>
        <n v="0.26"/>
        <n v="-1.43"/>
        <n v="0.79"/>
        <n v="-0.54"/>
        <n v="-1.1399999999999999"/>
        <n v="-1.1100000000000001"/>
        <n v="1.01"/>
        <n v="0.48"/>
        <n v="-0.33"/>
        <n v="0.08"/>
        <n v="1.26"/>
        <n v="1.83"/>
        <n v="0.96"/>
        <n v="0.88"/>
        <n v="-0.25"/>
        <n v="0.16"/>
        <n v="0.38"/>
        <n v="-0.85"/>
        <n v="1.99"/>
        <n v="-0.41"/>
        <n v="-0.13"/>
        <n v="0.18"/>
        <n v="0.02"/>
        <n v="1.45"/>
        <n v="-0.95"/>
        <n v="1.37"/>
        <n v="-0.49"/>
        <n v="-0.17"/>
        <n v="1.3"/>
        <n v="0.85"/>
        <n v="1.4"/>
        <n v="0.65"/>
        <n v="0.42"/>
        <n v="0.23"/>
        <n v="1.27"/>
        <n v="-0.4"/>
        <n v="1.41"/>
        <n v="1.19"/>
        <n v="-8.09"/>
        <n v="-2.65"/>
        <n v="0.9"/>
        <n v="-0.21"/>
        <n v="0.34"/>
        <n v="0.28999999999999998"/>
        <n v="-0.3"/>
        <n v="0.66"/>
        <n v="-0.8"/>
        <n v="1.32"/>
        <n v="-0.37"/>
        <n v="5.04"/>
        <n v="0.24"/>
        <n v="0.63"/>
        <n v="-0.28000000000000003"/>
        <n v="-0.39"/>
        <n v="1.52"/>
        <n v="0.91"/>
        <n v="0.09"/>
        <n v="-0.2"/>
        <n v="0.78"/>
        <n v="2.0499999999999998"/>
        <n v="0.6"/>
        <n v="1.42"/>
        <n v="1.51"/>
        <n v="-2.0699999999999998"/>
        <n v="0.83"/>
        <n v="0.3"/>
        <n v="1.8"/>
        <n v="0.35"/>
        <n v="-1.9"/>
        <n v="0.04"/>
        <n v="-0.81"/>
        <n v="-1.21"/>
        <n v="-1.78"/>
        <n v="-0.04"/>
        <n v="0"/>
        <n v="0.37"/>
        <n v="0.19"/>
        <n v="1.63"/>
        <n v="-0.43"/>
        <n v="1.78"/>
        <n v="-1.29"/>
        <n v="-0.52"/>
        <n v="0.2"/>
        <n v="-2.15"/>
        <n v="0.4"/>
        <n v="1.67"/>
        <n v="1.03"/>
        <n v="-0.02"/>
        <n v="-1.06"/>
        <n v="0.06"/>
        <n v="1.23"/>
        <n v="4.46"/>
        <n v="-1.1299999999999999"/>
        <n v="0.46"/>
        <n v="0.61"/>
        <n v="2.96"/>
        <n v="-1.08"/>
        <n v="1.56"/>
        <n v="0.21"/>
        <n v="-1.85"/>
        <n v="3.25"/>
        <n v="0.62"/>
        <n v="0.27"/>
        <n v="0.43"/>
        <n v="0.95"/>
        <n v="-0.63"/>
        <n v="0.12"/>
        <n v="-0.22"/>
        <n v="0.86"/>
        <n v="-1.39"/>
        <n v="0.54"/>
        <n v="2.04"/>
        <n v="0.77"/>
        <n v="-0.61"/>
        <n v="0.49"/>
        <n v="-1.05"/>
        <n v="0.56000000000000005"/>
        <n v="-0.11"/>
        <n v="0.93"/>
        <n v="0.76"/>
        <n v="0.03"/>
        <n v="-0.51"/>
        <n v="0.39"/>
        <n v="-0.1"/>
        <n v="1.02"/>
        <n v="-0.28999999999999998"/>
        <n v="-0.56000000000000005"/>
        <n v="-0.59"/>
        <n v="-0.23"/>
        <n v="-1.2"/>
        <n v="-0.83"/>
        <n v="0.71"/>
        <n v="-1.23"/>
        <n v="-0.77"/>
        <n v="1.38"/>
        <n v="1.43"/>
        <m/>
        <n v="-0.35" u="1"/>
        <n v="1.18" u="1"/>
        <n v="2.4300000000000002" u="1"/>
        <n v="-0.57999999999999996" u="1"/>
        <n v="3.36" u="1"/>
        <n v="-1.71" u="1"/>
        <n v="0.82" u="1"/>
        <n v="2.2799999999999998" u="1"/>
        <n v="5.33" u="1"/>
        <n v="0.87" u="1"/>
        <n v="5.73" u="1"/>
        <n v="-1.27" u="1"/>
        <n v="1.6" u="1"/>
        <n v="2.58" u="1"/>
        <n v="-1.32" u="1"/>
        <n v="1.7" u="1"/>
        <n v="1.06" u="1"/>
        <n v="1.75" u="1"/>
        <n v="-0.89" u="1"/>
        <n v="0.44" u="1"/>
        <n v="1.1100000000000001" u="1"/>
        <n v="3.12" u="1"/>
        <n v="4.6500000000000004" u="1"/>
        <n v="0.28000000000000003" u="1"/>
        <n v="3.52" u="1"/>
        <n v="5.88" u="1"/>
        <n v="-1" u="1"/>
        <n v="-0.73" u="1"/>
        <n v="-0.06" u="1"/>
        <n v="1.48" u="1"/>
        <n v="-1.96" u="1"/>
        <n v="0.36" u="1"/>
        <n v="-0.78" u="1"/>
        <n v="0.13" u="1"/>
        <n v="0.97" u="1"/>
        <n v="-0.19" u="1"/>
        <n v="2.19" u="1"/>
        <n v="3.47" u="1"/>
        <n v="-1.47" u="1"/>
        <n v="0.7" u="1"/>
        <n v="1.04" u="1"/>
        <n v="1.0900000000000001" u="1"/>
        <n v="2.29" u="1"/>
        <n v="0.25" u="1"/>
        <n v="1.85" u="1"/>
        <n v="4.7699999999999996" u="1"/>
        <n v="0.17" u="1"/>
        <n v="0.75" u="1"/>
        <n v="-2.17" u="1"/>
        <n v="-0.99" u="1"/>
        <n v="-0.62" u="1"/>
        <n v="-0.09" u="1"/>
        <n v="1.31" u="1"/>
        <n v="2" u="1"/>
        <n v="2.1" u="1"/>
        <n v="-0.15" u="1"/>
        <n v="0.01" u="1"/>
        <n v="1.36" u="1"/>
        <n v="1.46" u="1"/>
        <n v="-0.72" u="1"/>
        <n v="2.44" u="1"/>
        <n v="-0.45" u="1"/>
        <n v="0.59" u="1"/>
        <n v="4.04" u="1"/>
        <n v="4.67" u="1"/>
        <n v="-1.3" u="1"/>
        <n v="1.68" u="1"/>
        <n v="0.41" u="1"/>
        <n v="0.69" u="1"/>
        <n v="2.74" u="1"/>
        <n v="-7.0000000000000007E-2" u="1"/>
        <n v="1.88" u="1"/>
        <n v="2.25" u="1"/>
        <n v="2.35" u="1"/>
        <n v="0.1" u="1"/>
        <n v="3.38" u="1"/>
        <n v="7.53" u="1"/>
        <n v="0.8" u="1"/>
        <n v="1.34" u="1"/>
        <n v="2.79" u="1"/>
        <n v="-0.42" u="1"/>
        <n v="3.68" u="1"/>
        <n v="-0.16" u="1"/>
        <n v="2.4" u="1"/>
        <n v="0.22" u="1"/>
        <n v="0.57999999999999996" u="1"/>
        <n v="2.0099999999999998" u="1"/>
        <n v="1.71" u="1"/>
        <n v="0.14000000000000001" u="1"/>
        <n v="1.76" u="1"/>
        <n v="1.07" u="1"/>
        <n v="3.73" u="1"/>
        <n v="-0.03" u="1"/>
        <n v="0.74" u="1"/>
        <n v="1.1200000000000001" u="1"/>
        <n v="1.93" u="1"/>
        <n v="3.34" u="1"/>
        <n v="-0.98" u="1"/>
        <n v="1.98" u="1"/>
        <n v="-0.24" u="1"/>
        <n v="2.2599999999999998" u="1"/>
        <n v="1.44" u="1"/>
        <n v="2.16" u="1"/>
        <n v="0.52" u="1"/>
        <n v="-0.47" u="1"/>
        <n v="1.59" u="1"/>
        <n v="-0.31" u="1"/>
        <n v="1.05" u="1"/>
        <n v="2.9" u="1"/>
        <n v="-0.87" u="1"/>
        <n v="2.31" u="1"/>
        <n v="2.5099999999999998" u="1"/>
        <n v="-0.36" u="1"/>
        <n v="1.22" u="1"/>
        <n v="1.86" u="1"/>
        <n v="1.91" u="1"/>
        <n v="2.41" u="1"/>
        <n v="-0.6" u="1"/>
        <n v="2.02" u="1"/>
        <n v="5.44" u="1"/>
        <n v="0.84" u="1"/>
        <n v="-0.7" u="1"/>
        <n v="2.95" u="1"/>
        <n v="-1.1599999999999999" u="1"/>
        <n v="0.56999999999999995" u="1"/>
        <n v="0.89" u="1"/>
        <n v="0.94" u="1"/>
        <n v="3.15" u="1"/>
        <n v="3.74" u="1"/>
        <n v="0.05" u="1"/>
        <n v="2.66" u="1"/>
        <n v="-0.01" u="1"/>
        <n v="0.15" u="1"/>
        <n v="0.67" u="1"/>
        <n v="2.27" u="1"/>
        <n v="1.1499999999999999" u="1"/>
        <n v="1.79" u="1"/>
        <n v="3.79" u="1"/>
        <n v="0.45" u="1"/>
        <n v="1.25" u="1"/>
        <n v="3.99" u="1"/>
        <n v="2.12" u="1"/>
        <n v="3.5" u="1"/>
        <n v="-1.0900000000000001" u="1"/>
        <n v="-1.04" u="1"/>
        <n v="7.0000000000000007E-2" u="1"/>
        <n v="0.51" u="1"/>
        <n v="1.47" u="1"/>
        <n v="2.3199999999999998" u="1"/>
        <n v="-1.19" u="1"/>
        <n v="6.64" u="1"/>
        <n v="1.57" u="1"/>
        <n v="0.99" u="1"/>
        <n v="1.62" u="1"/>
        <n v="-8.59" u="1"/>
        <n v="0.72" u="1"/>
        <n v="1.08" u="1"/>
        <n v="0.5" u="1"/>
        <n v="-0.74" u="1"/>
        <n v="1.5" u="1"/>
        <n v="-0.18" u="1"/>
        <n v="0.98" u="1"/>
        <n v="2.23" u="1"/>
      </sharedItems>
    </cacheField>
    <cacheField name="ONEDAYVOLUMECHANGE" numFmtId="0">
      <sharedItems containsBlank="1" containsMixedTypes="1" containsNumber="1" minValue="-87.6" maxValue="1187.32"/>
    </cacheField>
    <cacheField name="SHORTTERMOUTLOOK" numFmtId="0">
      <sharedItems containsBlank="1" count="10">
        <s v="Long Unwinding"/>
        <s v=""/>
        <s v="Short Buildup"/>
        <s v="Long Buildup"/>
        <s v="Short Covering"/>
        <s v="Significant Short Buildup"/>
        <s v="Significant Long Buildup"/>
        <s v="Significant Long Unwinding"/>
        <s v="Significant Short Covering"/>
        <m/>
      </sharedItems>
    </cacheField>
    <cacheField name="MED_OTLK_Summary" numFmtId="0">
      <sharedItems containsBlank="1" count="4">
        <s v="BULLISH"/>
        <s v=""/>
        <s v="BEARISH"/>
        <m/>
      </sharedItems>
    </cacheField>
    <cacheField name="SHORT_OTLK_Summary" numFmtId="0">
      <sharedItems containsBlank="1" count="4">
        <s v="BEARISH"/>
        <s v=""/>
        <s v="BULLISH"/>
        <m/>
      </sharedItems>
    </cacheField>
    <cacheField name="DATE" numFmtId="0">
      <sharedItems containsBlank="1"/>
    </cacheField>
    <cacheField name="RESULT2" numFmtId="0">
      <sharedItems containsBlank="1" count="4">
        <s v="BEARISH"/>
        <s v=""/>
        <s v="BULLISH"/>
        <m/>
      </sharedItems>
    </cacheField>
    <cacheField name="CUMBUCHANGE" numFmtId="0">
      <sharedItems containsBlank="1" containsMixedTypes="1" containsNumber="1" containsInteger="1" minValue="-454144500" maxValue="614535600"/>
    </cacheField>
    <cacheField name="CUMBUCHANGE%" numFmtId="0">
      <sharedItems containsBlank="1" containsMixedTypes="1" containsNumber="1" minValue="28.15841" maxValue="71.176199999999994"/>
    </cacheField>
    <cacheField name="PREV. CLOSE _x000a_" numFmtId="0">
      <sharedItems containsBlank="1" containsMixedTypes="1" containsNumber="1" minValue="11.05" maxValue="39513.85" count="368">
        <s v=""/>
        <n v="484"/>
        <n v="4185.3999999999996"/>
        <n v="22430.25"/>
        <n v="178.75"/>
        <n v="222.1"/>
        <n v="2038.7"/>
        <n v="2488.6"/>
        <n v="814.85"/>
        <n v="3539.75"/>
        <n v="445.1"/>
        <n v="5092.8500000000004"/>
        <n v="378.05"/>
        <n v="176.35"/>
        <n v="3163.9"/>
        <n v="1934.7"/>
        <n v="6898.7"/>
        <n v="715.75"/>
        <n v="899.9"/>
        <n v="1019.1"/>
        <n v="5064.3999999999996"/>
        <n v="1636.55"/>
        <n v="8101.95"/>
        <n v="2586.3000000000002"/>
        <n v="420.85"/>
        <n v="248.75"/>
        <n v="207.2"/>
        <n v="1634.5"/>
        <n v="137.75"/>
        <n v="560.85"/>
        <n v="1114.3499999999999"/>
        <n v="955.6"/>
        <n v="130.85"/>
        <n v="257.39999999999998"/>
        <n v="19698.099999999999"/>
        <n v="342.55"/>
        <n v="4554.95"/>
        <n v="540.15"/>
        <n v="369.85"/>
        <n v="755.05"/>
        <n v="284.5"/>
        <n v="1259.7"/>
        <n v="1171.95"/>
        <n v="301.85000000000002"/>
        <n v="5154.6499999999996"/>
        <n v="2060.75"/>
        <n v="698.45"/>
        <n v="1148.7"/>
        <n v="299.7"/>
        <n v="140.80000000000001"/>
        <n v="1751.6"/>
        <n v="543.75"/>
        <n v="2301.1"/>
        <n v="2093.6999999999998"/>
        <n v="142.94999999999999"/>
        <n v="3750.55"/>
        <n v="5254.7"/>
        <n v="565.29999999999995"/>
        <n v="5567.6"/>
        <n v="3486.6"/>
        <n v="3399.95"/>
        <n v="263"/>
        <n v="147"/>
        <n v="123.55"/>
        <n v="780.7"/>
        <n v="59.3"/>
        <n v="624.45000000000005"/>
        <n v="985.85"/>
        <n v="1727.45"/>
        <n v="353.2"/>
        <n v="1980.1"/>
        <n v="421.75"/>
        <n v="1961.6"/>
        <n v="1390.95"/>
        <n v="1245.5999999999999"/>
        <n v="2747.2"/>
        <n v="1539.6"/>
        <n v="621.5"/>
        <n v="3100.85"/>
        <n v="483.9"/>
        <n v="153.85"/>
        <n v="254.1"/>
        <n v="2556.4"/>
        <n v="177.85"/>
        <n v="953.1"/>
        <n v="1313.55"/>
        <n v="524.9"/>
        <n v="11.85"/>
        <n v="125.95"/>
        <n v="91.55"/>
        <n v="133.19999999999999"/>
        <n v="460.4"/>
        <n v="414.85"/>
        <n v="228.85"/>
        <n v="2831.05"/>
        <n v="2533.15"/>
        <n v="1421.2"/>
        <n v="192.8"/>
        <n v="1494.4"/>
        <n v="89.7"/>
        <n v="941.75"/>
        <n v="704.6"/>
        <n v="448.25"/>
        <n v="692.55"/>
        <n v="3185.9"/>
        <n v="777.25"/>
        <n v="531.5"/>
        <n v="1771.4"/>
        <n v="132.85"/>
        <n v="2495.15"/>
        <n v="400.3"/>
        <n v="473.95"/>
        <n v="3088.7"/>
        <n v="5244.45"/>
        <n v="4753.8500000000004"/>
        <n v="1159.8499999999999"/>
        <n v="1556.3"/>
        <n v="290.55"/>
        <n v="145.15"/>
        <n v="536.1"/>
        <n v="10412.1"/>
        <n v="1050.3499999999999"/>
        <n v="2156.5500000000002"/>
        <n v="1457"/>
        <n v="909.65"/>
        <n v="1112.2"/>
        <n v="95.4"/>
        <n v="2464.1"/>
        <s v="1,07,738.15"/>
        <n v="1236.1500000000001"/>
        <n v="95.8"/>
        <n v="4265.3"/>
        <n v="3702.3"/>
        <n v="23202.05"/>
        <n v="150.30000000000001"/>
        <n v="238.7"/>
        <n v="1148.5999999999999"/>
        <n v="4161.8999999999996"/>
        <n v="183.25"/>
        <n v="39513.85"/>
        <n v="1067.95"/>
        <n v="5760.95"/>
        <n v="224.75"/>
        <n v="250"/>
        <n v="2487.65"/>
        <n v="3488.3"/>
        <n v="76.05"/>
        <n v="5228.3"/>
        <n v="198.5"/>
        <n v="1696.2"/>
        <n v="983.4"/>
        <n v="245.9"/>
        <n v="291.60000000000002"/>
        <n v="2345.0500000000002"/>
        <n v="88.6"/>
        <n v="800.7"/>
        <n v="1309.3499999999999"/>
        <n v="588.35"/>
        <n v="26501.35"/>
        <n v="1898.6"/>
        <n v="3558.5"/>
        <n v="2250"/>
        <n v="1128.75"/>
        <n v="622.5"/>
        <n v="785.2"/>
        <n v="1036.0999999999999"/>
        <n v="1833.4"/>
        <n v="888.4"/>
        <n v="634"/>
        <n v="253.95"/>
        <n v="124.95"/>
        <n v="3609.9"/>
        <n v="1231.5999999999999"/>
        <n v="3280.5"/>
        <n v="1885.5"/>
        <n v="2101.3000000000002"/>
        <n v="1550.25"/>
        <n v="1580"/>
        <n v="8343"/>
        <n v="627.75"/>
        <n v="227.65"/>
        <n v="862.7"/>
        <n v="421.15"/>
        <n v="259.64999999999998"/>
        <n v="599.85"/>
        <m/>
        <n v="298" u="1"/>
        <n v="147.94999999999999" u="1"/>
        <n v="561.79999999999995" u="1"/>
        <n v="621.25" u="1"/>
        <n v="197.95" u="1"/>
        <n v="855.3" u="1"/>
        <n v="1420.55" u="1"/>
        <n v="600" u="1"/>
        <n v="3713.65" u="1"/>
        <n v="5757.15" u="1"/>
        <n v="144.6" u="1"/>
        <n v="888.75" u="1"/>
        <n v="1473" u="1"/>
        <n v="2510.3000000000002" u="1"/>
        <n v="173.6" u="1"/>
        <n v="228.55" u="1"/>
        <n v="375.2" u="1"/>
        <n v="1259.1500000000001" u="1"/>
        <n v="22748.05" u="1"/>
        <n v="630.54999999999995" u="1"/>
        <n v="1687.25" u="1"/>
        <n v="1722.75" u="1"/>
        <n v="2450.1" u="1"/>
        <n v="90.25" u="1"/>
        <n v="259.10000000000002" u="1"/>
        <n v="5066.7" u="1"/>
        <n v="476.55" u="1"/>
        <n v="951.7" u="1"/>
        <n v="2976.8" u="1"/>
        <n v="19717.75" u="1"/>
        <n v="134.75" u="1"/>
        <n v="1644.75" u="1"/>
        <n v="1109.3499999999999" u="1"/>
        <n v="3585.75" u="1"/>
        <n v="2820.8" u="1"/>
        <n v="2516.1999999999998" u="1"/>
        <n v="5170.45" u="1"/>
        <n v="1537.85" u="1"/>
        <n v="1892.85" u="1"/>
        <n v="3076" u="1"/>
        <n v="4783.6000000000004" u="1"/>
        <n v="290.89999999999998" u="1"/>
        <n v="1707.1" u="1"/>
        <n v="2065.5" u="1"/>
        <n v="705.7" u="1"/>
        <n v="900.95" u="1"/>
        <n v="5478.55" u="1"/>
        <n v="424.85" u="1"/>
        <n v="5205.25" u="1"/>
        <n v="253.9" u="1"/>
        <n v="715.2" u="1"/>
        <n v="786.2" u="1"/>
        <n v="3269.2" u="1"/>
        <n v="3393.45" u="1"/>
        <n v="224.95" u="1"/>
        <n v="284.2" u="1"/>
        <n v="258.39999999999998" u="1"/>
        <n v="458.6" u="1"/>
        <n v="1024.8" u="1"/>
        <n v="2030.35" u="1"/>
        <n v="3458.75" u="1"/>
        <n v="536.9" u="1"/>
        <n v="1314.2" u="1"/>
        <n v="93.3" u="1"/>
        <n v="615.75" u="1"/>
        <n v="1918.9" u="1"/>
        <n v="131.19999999999999" u="1"/>
        <n v="22968.05" u="1"/>
        <n v="39334.75" u="1"/>
        <n v="791.4" u="1"/>
        <n v="2308.4" u="1"/>
        <n v="5037.5" u="1"/>
        <n v="235.9" u="1"/>
        <n v="357.8" u="1"/>
        <n v="1012.25" u="1"/>
        <n v="1171.8" u="1"/>
        <n v="2230.35" u="1"/>
        <n v="1986.25" u="1"/>
        <n v="8158.3" u="1"/>
        <n v="11.05" u="1"/>
        <n v="257.89999999999998" u="1"/>
        <n v="1261.8" u="1"/>
        <n v="3143.45" u="1"/>
        <n v="176.3" u="1"/>
        <n v="469.35" u="1"/>
        <n v="785.85" u="1"/>
        <n v="1218.05" u="1"/>
        <n v="407.75" u="1"/>
        <n v="1152.4000000000001" u="1"/>
        <n v="1959.45" u="1"/>
        <n v="1108.6500000000001" u="1"/>
        <n v="1911.55" u="1"/>
        <n v="2050.8000000000002" u="1"/>
        <n v="88.35" u="1"/>
        <n v="219.8" u="1"/>
        <n v="1016.8" u="1"/>
        <n v="4161.6000000000004" u="1"/>
        <n v="187.45" u="1"/>
        <n v="2763.3" u="1"/>
        <n v="150.25" u="1"/>
        <n v="819.5" u="1"/>
        <n v="2498.3000000000002" u="1"/>
        <n v="123.8" u="1"/>
        <n v="251.95" u="1"/>
        <n v="530.35" u="1"/>
        <n v="142.19999999999999" u="1"/>
        <n v="1868.25" u="1"/>
        <n v="2480.1999999999998" u="1"/>
        <n v="622.4" u="1"/>
        <n v="1528.1" u="1"/>
        <n v="1829.85" u="1"/>
        <n v="134" u="1"/>
        <n v="177.6" u="1"/>
        <n v="591.65" u="1"/>
        <n v="26163.75" u="1"/>
        <n v="251.75" u="1"/>
        <n v="3591.05" u="1"/>
        <n v="444.4" u="1"/>
        <n v="1126.5" u="1"/>
        <n v="3151.5" u="1"/>
        <n v="693.2" u="1"/>
        <n v="125.3" u="1"/>
        <n v="248.55" u="1"/>
        <n v="75.25" u="1"/>
        <n v="621.79999999999995" u="1"/>
        <n v="951.2" u="1"/>
        <n v="122.9" u="1"/>
        <n v="561.75" u="1"/>
        <n v="1524.85" u="1"/>
        <n v="2566.65" u="1"/>
        <n v="893.85" u="1"/>
        <n v="97" u="1"/>
        <n v="1155.45" u="1"/>
        <n v="947.3" u="1"/>
        <n v="974.95" u="1"/>
        <n v="6881.15" u="1"/>
        <n v="154.80000000000001" u="1"/>
        <n v="249.95" u="1"/>
        <n v="422.95" u="1"/>
        <n v="948.35" u="1"/>
        <n v="4192.7" u="1"/>
        <n v="4529.95" u="1"/>
        <n v="1495.15" u="1"/>
        <n v="5196.25" u="1"/>
        <n v="8083.6" u="1"/>
        <n v="2260" u="1"/>
        <n v="4234.3500000000004" u="1"/>
        <n v="133.69999999999999" u="1"/>
        <n v="5266.35" u="1"/>
        <n v="704.8" u="1"/>
        <n v="1155.05" u="1"/>
        <n v="1399.4" u="1"/>
        <n v="2099.8000000000002" u="1"/>
        <n v="303.25" u="1"/>
        <n v="1058.05" u="1"/>
        <n v="400.15" u="1"/>
        <n v="437.2" u="1"/>
        <n v="340.4" u="1"/>
        <n v="416.35" u="1"/>
        <n v="3460.85" u="1"/>
        <n v="3628.9" u="1"/>
        <n v="372.5" u="1"/>
        <n v="214.3" u="1"/>
        <n v="2481.75" u="1"/>
        <n v="88.8" u="1"/>
        <n v="183.5" u="1"/>
        <n v="480.65" u="1"/>
        <n v="771.9" u="1"/>
        <n v="1756.1" u="1"/>
        <n v="10375" u="1"/>
        <n v="222.15" u="1"/>
        <n v="539.1" u="1"/>
        <n v="758.9" u="1"/>
        <n v="1227.75" u="1"/>
        <n v="59.05" u="1"/>
        <n v="139.94999999999999" u="1"/>
        <n v="290.14999999999998" u="1"/>
        <n v="543.85" u="1"/>
        <n v="1302.05" u="1"/>
        <n v="1633.1" u="1"/>
        <n v="3703.2" u="1"/>
        <n v="1581.95" u="1"/>
      </sharedItems>
    </cacheField>
    <cacheField name="IEP _x000a_" numFmtId="0">
      <sharedItems containsBlank="1" containsMixedTypes="1" containsNumber="1" minValue="11.2" maxValue="39530" count="365">
        <s v=""/>
        <n v="485"/>
        <n v="4202.05"/>
        <n v="22577.95"/>
        <n v="179"/>
        <n v="223.6"/>
        <n v="2049"/>
        <n v="2499.9"/>
        <n v="818.55"/>
        <n v="3555.95"/>
        <n v="449"/>
        <n v="5092.8"/>
        <n v="379.15"/>
        <n v="177"/>
        <n v="3186"/>
        <n v="1939"/>
        <n v="6903"/>
        <n v="719"/>
        <n v="918"/>
        <n v="1022"/>
        <n v="5085"/>
        <n v="1637"/>
        <n v="8125"/>
        <n v="2590.0500000000002"/>
        <n v="422.6"/>
        <n v="250.9"/>
        <n v="208"/>
        <n v="1638"/>
        <n v="137.94999999999999"/>
        <n v="561.75"/>
        <n v="1118"/>
        <n v="955.6"/>
        <n v="131.05000000000001"/>
        <n v="258"/>
        <n v="19601.25"/>
        <n v="344.9"/>
        <n v="4582"/>
        <n v="543"/>
        <n v="371.4"/>
        <n v="756"/>
        <n v="287"/>
        <n v="1259"/>
        <n v="1179.05"/>
        <n v="302.55"/>
        <n v="5171.8999999999996"/>
        <n v="2074.0500000000002"/>
        <n v="701"/>
        <n v="1149.95"/>
        <n v="301"/>
        <n v="140.80000000000001"/>
        <n v="1755.05"/>
        <n v="545.45000000000005"/>
        <n v="2301"/>
        <n v="2098.9499999999998"/>
        <n v="144"/>
        <n v="3799"/>
        <n v="5261.95"/>
        <n v="565.29999999999995"/>
        <n v="5567.6"/>
        <n v="3490"/>
        <n v="3402"/>
        <n v="264.3"/>
        <n v="147.69999999999999"/>
        <n v="123.55"/>
        <n v="785.85"/>
        <n v="59.6"/>
        <n v="627.85"/>
        <n v="984.9"/>
        <n v="1732"/>
        <n v="353.2"/>
        <n v="1990.9"/>
        <n v="1961.6"/>
        <n v="1400"/>
        <n v="1245"/>
        <n v="2759.9"/>
        <n v="1536.1"/>
        <n v="622.04999999999995"/>
        <n v="3116.95"/>
        <n v="483.1"/>
        <n v="155"/>
        <n v="255.5"/>
        <n v="2555"/>
        <n v="178.3"/>
        <n v="952.85"/>
        <n v="1317"/>
        <n v="526"/>
        <n v="11.9"/>
        <n v="126.45"/>
        <n v="91.5"/>
        <n v="133.30000000000001"/>
        <n v="463"/>
        <n v="418"/>
        <n v="229.35"/>
        <n v="2840"/>
        <n v="2526"/>
        <n v="1433.3"/>
        <n v="193.7"/>
        <n v="1491.9"/>
        <n v="89.85"/>
        <n v="941.75"/>
        <n v="705"/>
        <n v="449.65"/>
        <n v="692.2"/>
        <n v="3185.9"/>
        <n v="782.4"/>
        <n v="533"/>
        <n v="1775"/>
        <n v="133.55000000000001"/>
        <n v="2495.15"/>
        <n v="400.3"/>
        <n v="475"/>
        <n v="3094"/>
        <n v="5259.5"/>
        <n v="4768.95"/>
        <n v="1163.95"/>
        <n v="1559"/>
        <n v="292"/>
        <n v="146"/>
        <n v="538"/>
        <n v="10460"/>
        <n v="1052.95"/>
        <n v="2160"/>
        <n v="1459.95"/>
        <n v="912.7"/>
        <n v="1112.95"/>
        <n v="95.15"/>
        <n v="2465.0500000000002"/>
        <s v="1,08,100.00"/>
        <n v="1236.1500000000001"/>
        <n v="96.45"/>
        <n v="4265.95"/>
        <n v="3722.5"/>
        <n v="23223"/>
        <n v="151.5"/>
        <n v="238.95"/>
        <n v="1148.5999999999999"/>
        <n v="4162"/>
        <n v="183.2"/>
        <n v="39530"/>
        <n v="1072.1500000000001"/>
        <n v="5784"/>
        <n v="224.55"/>
        <n v="251.15"/>
        <n v="2487.65"/>
        <n v="3507.85"/>
        <n v="76.7"/>
        <n v="5250"/>
        <n v="197.35"/>
        <n v="1706"/>
        <n v="988.9"/>
        <n v="245.9"/>
        <n v="292.89999999999998"/>
        <n v="2343.85"/>
        <n v="89.25"/>
        <n v="804.45"/>
        <n v="1311.95"/>
        <n v="590.79999999999995"/>
        <n v="26675"/>
        <n v="1908.55"/>
        <n v="3560.05"/>
        <n v="2266.9499999999998"/>
        <n v="1129"/>
        <n v="628"/>
        <n v="786.05"/>
        <n v="1042.95"/>
        <n v="1844.95"/>
        <n v="888.9"/>
        <n v="637"/>
        <n v="255.4"/>
        <n v="125.35"/>
        <n v="3575"/>
        <n v="1232"/>
        <n v="3292"/>
        <n v="1893"/>
        <n v="2105"/>
        <n v="1566"/>
        <n v="1597.95"/>
        <n v="8364.9500000000007"/>
        <n v="629.15"/>
        <n v="226"/>
        <n v="866.95"/>
        <n v="421.75"/>
        <n v="259"/>
        <n v="604.9"/>
        <m/>
        <n v="188.25" u="1"/>
        <n v="222.2" u="1"/>
        <n v="230.15" u="1"/>
        <n v="1875.45" u="1"/>
        <n v="3482" u="1"/>
        <n v="131.75" u="1"/>
        <n v="710" u="1"/>
        <n v="3430" u="1"/>
        <n v="152.65" u="1"/>
        <n v="566.54999999999995" u="1"/>
        <n v="626" u="1"/>
        <n v="1151" u="1"/>
        <n v="3725.95" u="1"/>
        <n v="1148.0999999999999" u="1"/>
        <n v="426.8" u="1"/>
        <n v="955" u="1"/>
        <n v="26227.95" u="1"/>
        <n v="372" u="1"/>
        <n v="5244.9" u="1"/>
        <n v="178.55" u="1"/>
        <n v="75.75" u="1"/>
        <n v="97.55" u="1"/>
        <n v="795.45" u="1"/>
        <n v="258.8" u="1"/>
        <n v="460.85" u="1"/>
        <n v="473.65" u="1"/>
        <n v="950.05" u="1"/>
        <n v="1641.4" u="1"/>
        <n v="856.15" u="1"/>
        <n v="1019" u="1"/>
        <n v="19717.75" u="1"/>
        <n v="59.35" u="1"/>
        <n v="91.05" u="1"/>
        <n v="262" u="1"/>
        <n v="718.9" u="1"/>
        <n v="1175" u="1"/>
        <n v="3000" u="1"/>
        <n v="3585.75" u="1"/>
        <n v="250.95" u="1"/>
        <n v="424.95" u="1"/>
        <n v="3090" u="1"/>
        <n v="3729" u="1"/>
        <n v="378" u="1"/>
        <n v="1310" u="1"/>
        <n v="2574.8000000000002" u="1"/>
        <n v="3625" u="1"/>
        <n v="1497" u="1"/>
        <n v="2792" u="1"/>
        <n v="3289" u="1"/>
        <n v="4213.3" u="1"/>
        <n v="174.9" u="1"/>
        <n v="2058.4499999999998" u="1"/>
        <n v="2456" u="1"/>
        <n v="603.35" u="1"/>
        <n v="2830" u="1"/>
        <n v="760" u="1"/>
        <n v="1040.05" u="1"/>
        <n v="5507" u="1"/>
        <n v="236.15" u="1"/>
        <n v="786.2" u="1"/>
        <n v="2518.35" u="1"/>
        <n v="155.5" u="1"/>
        <n v="226.5" u="1"/>
        <n v="624.4" u="1"/>
        <n v="197.55" u="1"/>
        <n v="1128" u="1"/>
        <n v="530.5" u="1"/>
        <n v="134.4" u="1"/>
        <n v="5200" u="1"/>
        <n v="184.4" u="1"/>
        <n v="417.95" u="1"/>
        <n v="540" u="1"/>
        <n v="1402.95" u="1"/>
        <n v="5238" u="1"/>
        <n v="698.3" u="1"/>
        <n v="136" u="1"/>
        <n v="438.9" u="1"/>
        <n v="479.35" u="1"/>
        <n v="706.15" u="1"/>
        <n v="89.2" u="1"/>
        <n v="1727" u="1"/>
        <n v="22968.05" u="1"/>
        <n v="39499.9" u="1"/>
        <n v="123.15" u="1"/>
        <n v="134.35" u="1"/>
        <n v="2504.8000000000002" u="1"/>
        <n v="148.85" u="1"/>
        <n v="253.65" u="1"/>
        <n v="1320" u="1"/>
        <n v="1593.65" u="1"/>
        <n v="4259" u="1"/>
        <n v="2538.6999999999998" u="1"/>
        <n v="5052.05" u="1"/>
        <n v="144.05000000000001" u="1"/>
        <n v="3143.45" u="1"/>
        <n v="4829.95" u="1"/>
        <n v="6917.4" u="1"/>
        <n v="1758" u="1"/>
        <n v="22800" u="1"/>
        <n v="210" u="1"/>
        <n v="597" u="1"/>
        <n v="955.7" u="1"/>
        <n v="1907.45" u="1"/>
        <n v="1564" u="1"/>
        <n v="2279.9499999999998" u="1"/>
        <n v="255.2" u="1"/>
        <n v="293" u="1"/>
        <n v="2035" u="1"/>
        <n v="625.9" u="1"/>
        <n v="827.95" u="1"/>
        <n v="948.5" u="1"/>
        <n v="1059.1500000000001" u="1"/>
        <n v="4180" u="1"/>
        <n v="299.39999999999998" u="1"/>
        <n v="409" u="1"/>
        <n v="788.95" u="1"/>
        <n v="895.45" u="1"/>
        <n v="1112.45" u="1"/>
        <n v="258.95" u="1"/>
        <n v="2136" u="1"/>
        <n v="2314.75" u="1"/>
        <n v="177.5" u="1"/>
        <n v="342.55" u="1"/>
        <n v="1487.7" u="1"/>
        <n v="3168" u="1"/>
        <n v="5072.95" u="1"/>
        <n v="89" u="1"/>
        <n v="124.5" u="1"/>
        <n v="1268.5" u="1"/>
        <n v="1230.0999999999999" u="1"/>
        <n v="93.85" u="1"/>
        <n v="617.04999999999995" u="1"/>
        <n v="286" u="1"/>
        <n v="1652" u="1"/>
        <n v="1936" u="1"/>
        <n v="4522" u="1"/>
        <n v="544" u="1"/>
        <n v="2482" u="1"/>
        <n v="903.75" u="1"/>
        <n v="898.6" u="1"/>
        <n v="1716" u="1"/>
        <n v="447.2" u="1"/>
        <n v="563" u="1"/>
        <n v="776" u="1"/>
        <n v="974.95" u="1"/>
        <n v="3481" u="1"/>
        <n v="5280" u="1"/>
        <n v="1919.95" u="1"/>
        <n v="126" u="1"/>
        <n v="359.8" u="1"/>
        <n v="2241" u="1"/>
        <n v="1160" u="1"/>
        <n v="8190.3" u="1"/>
        <n v="401.9" u="1"/>
        <n v="1037" u="1"/>
        <n v="253" u="1"/>
        <n v="8135" u="1"/>
        <n v="10350" u="1"/>
        <n v="291.8" u="1"/>
        <n v="485.5" u="1"/>
        <n v="1430" u="1"/>
        <n v="1998" u="1"/>
        <n v="1117.95" u="1"/>
        <n v="1533.6" u="1"/>
        <n v="1546" u="1"/>
        <n v="11.2" u="1"/>
        <n v="633" u="1"/>
        <n v="1839.5" u="1"/>
        <n v="2080.1" u="1"/>
        <n v="249.7" u="1"/>
        <n v="139.94999999999999" u="1"/>
        <n v="1965" u="1"/>
        <n v="2521" u="1"/>
        <n v="3657" u="1"/>
        <n v="219.05" u="1"/>
        <n v="304.5" u="1"/>
        <n v="544.45000000000005" u="1"/>
        <n v="1229" u="1"/>
        <n v="1697.9" u="1"/>
        <n v="5804.95" u="1"/>
      </sharedItems>
    </cacheField>
    <cacheField name="CHNG _x000a_" numFmtId="0">
      <sharedItems containsBlank="1" containsMixedTypes="1" containsNumber="1" minValue="-96.85" maxValue="361.85"/>
    </cacheField>
    <cacheField name="%CHNG _x000a_" numFmtId="0">
      <sharedItems containsBlank="1" containsMixedTypes="1" containsNumber="1" minValue="-2.0099999999999998" maxValue="2.35" count="133">
        <s v=""/>
        <n v="0.21"/>
        <n v="0.4"/>
        <n v="0.66"/>
        <n v="0.14000000000000001"/>
        <n v="0.68"/>
        <n v="0.51"/>
        <n v="0.45"/>
        <n v="0.46"/>
        <n v="0.88"/>
        <n v="0"/>
        <n v="0.28999999999999998"/>
        <n v="0.37"/>
        <n v="0.7"/>
        <n v="0.22"/>
        <n v="0.06"/>
        <n v="2.0099999999999998"/>
        <n v="0.28000000000000003"/>
        <n v="0.41"/>
        <n v="0.03"/>
        <n v="0.42"/>
        <n v="0.86"/>
        <n v="0.39"/>
        <n v="0.15"/>
        <n v="0.16"/>
        <n v="0.33"/>
        <s v="-"/>
        <n v="0.23"/>
        <n v="-0.49"/>
        <n v="0.69"/>
        <n v="0.59"/>
        <n v="0.53"/>
        <n v="0.13"/>
        <n v="-0.06"/>
        <n v="0.61"/>
        <n v="0.65"/>
        <n v="0.11"/>
        <n v="0.43"/>
        <n v="0.2"/>
        <n v="0.31"/>
        <n v="0.25"/>
        <n v="0.73"/>
        <n v="1.29"/>
        <n v="0.1"/>
        <n v="0.49"/>
        <n v="0.48"/>
        <n v="0.54"/>
        <n v="-0.1"/>
        <n v="0.26"/>
        <n v="0.55000000000000004"/>
        <n v="-0.05"/>
        <n v="-0.23"/>
        <n v="0.09"/>
        <n v="0.52"/>
        <n v="-0.17"/>
        <n v="0.75"/>
        <n v="-0.03"/>
        <n v="0.08"/>
        <n v="0.56000000000000005"/>
        <n v="0.76"/>
        <n v="0.32"/>
        <n v="-0.28000000000000003"/>
        <n v="0.85"/>
        <n v="0.47"/>
        <n v="0.17"/>
        <n v="0.35"/>
        <n v="0.5"/>
        <n v="0.34"/>
        <n v="7.0000000000000007E-2"/>
        <n v="-0.26"/>
        <n v="0.04"/>
        <n v="0.02"/>
        <n v="0.8"/>
        <n v="-0.09"/>
        <n v="-0.57999999999999996"/>
        <n v="0.57999999999999996"/>
        <n v="0.63"/>
        <n v="0.56999999999999995"/>
        <n v="-0.97"/>
        <n v="0.18"/>
        <n v="1.02"/>
        <n v="1.1399999999999999"/>
        <n v="-0.72"/>
        <n v="-0.25"/>
        <n v="0.84"/>
        <m/>
        <n v="-0.35" u="1"/>
        <n v="-2.0099999999999998" u="1"/>
        <n v="0.92" u="1"/>
        <n v="1.6" u="1"/>
        <n v="0.44" u="1"/>
        <n v="-0.4" u="1"/>
        <n v="0.97" u="1"/>
        <n v="1.04" u="1"/>
        <n v="2.29" u="1"/>
        <n v="0.12" u="1"/>
        <n v="1.36" u="1"/>
        <n v="0.64" u="1"/>
        <n v="2.35" u="1"/>
        <n v="-0.34" u="1"/>
        <n v="1.19" u="1"/>
        <n v="0.3" u="1"/>
        <n v="0.9" u="1"/>
        <n v="0.38" u="1"/>
        <n v="-0.2" u="1"/>
        <n v="0.74" u="1"/>
        <n v="1.1200000000000001" u="1"/>
        <n v="0.27" u="1"/>
        <n v="-0.24" u="1"/>
        <n v="0.95" u="1"/>
        <n v="1" u="1"/>
        <n v="1.22" u="1"/>
        <n v="0.89" u="1"/>
        <n v="0.94" u="1"/>
        <n v="-0.01" u="1"/>
        <n v="0.67" u="1"/>
        <n v="-0.13" u="1"/>
        <n v="0.78" u="1"/>
        <n v="1.3" u="1"/>
        <n v="-0.64" u="1"/>
        <n v="0.19" u="1"/>
        <n v="0.83" u="1"/>
        <n v="1.62" u="1"/>
        <n v="1.03" u="1"/>
        <n v="0.72" u="1"/>
        <n v="1.08" u="1"/>
        <n v="0.77" u="1"/>
        <n v="-0.18" u="1"/>
        <n v="0.93" u="1"/>
        <n v="0.24" u="1"/>
        <n v="1.01" u="1"/>
        <n v="1.72" u="1"/>
        <n v="0.71" u="1"/>
      </sharedItems>
    </cacheField>
    <cacheField name="FINAL _x000a_" numFmtId="0">
      <sharedItems containsBlank="1"/>
    </cacheField>
  </cacheFields>
  <extLst>
    <ext xmlns:x14="http://schemas.microsoft.com/office/spreadsheetml/2009/9/main" uri="{725AE2AE-9491-48be-B2B4-4EB974FC3084}">
      <x14:pivotCacheDefinition pivotCacheId="1787630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n v="1"/>
    <x v="0"/>
    <x v="0"/>
    <n v="-36.200000000000003"/>
    <n v="-0.08"/>
    <n v="13.3"/>
    <n v="14.02"/>
    <n v="12.34"/>
    <x v="0"/>
    <x v="0"/>
    <n v="21.3"/>
    <b v="1"/>
    <n v="14.75"/>
    <s v=""/>
    <x v="0"/>
    <n v="1.72"/>
    <x v="0"/>
    <x v="0"/>
    <x v="0"/>
    <n v="5.95"/>
    <x v="0"/>
    <x v="0"/>
    <n v="78.23"/>
    <x v="0"/>
    <n v="12.34"/>
    <x v="0"/>
    <x v="0"/>
    <x v="0"/>
    <n v="-35.69"/>
    <x v="0"/>
    <x v="0"/>
    <x v="0"/>
    <s v="2023-10-16_21:39:35"/>
    <x v="0"/>
    <n v="-12000000"/>
    <n v="43.275739999999999"/>
    <s v=""/>
    <s v=""/>
    <s v=""/>
    <s v=""/>
    <s v=""/>
    <s v=""/>
    <s v=""/>
    <s v=""/>
    <s v=""/>
    <s v=""/>
    <x v="0"/>
    <s v=""/>
    <s v=""/>
    <s v=""/>
    <s v=""/>
    <s v=""/>
    <x v="0"/>
    <x v="0"/>
    <s v=""/>
    <s v=""/>
    <x v="0"/>
    <s v=""/>
    <s v=""/>
    <s v=""/>
    <s v=""/>
    <s v=""/>
    <x v="0"/>
    <x v="0"/>
    <x v="0"/>
    <x v="0"/>
  </r>
  <r>
    <n v="2"/>
    <x v="1"/>
    <x v="1"/>
    <s v=""/>
    <s v=""/>
    <s v=""/>
    <s v=""/>
    <s v=""/>
    <x v="1"/>
    <x v="1"/>
    <s v=""/>
    <s v=""/>
    <s v=""/>
    <s v=""/>
    <x v="1"/>
    <s v=""/>
    <x v="1"/>
    <x v="1"/>
    <x v="0"/>
    <s v=""/>
    <x v="1"/>
    <x v="1"/>
    <s v=""/>
    <x v="1"/>
    <s v=""/>
    <x v="1"/>
    <x v="1"/>
    <x v="1"/>
    <s v=""/>
    <x v="1"/>
    <x v="1"/>
    <x v="1"/>
    <s v=""/>
    <x v="1"/>
    <s v=""/>
    <s v=""/>
    <s v=""/>
    <s v=""/>
    <s v=""/>
    <s v=""/>
    <m/>
    <m/>
    <m/>
    <m/>
    <m/>
    <m/>
    <x v="0"/>
    <s v=""/>
    <s v=""/>
    <s v=""/>
    <s v=""/>
    <s v=""/>
    <x v="0"/>
    <x v="0"/>
    <s v=""/>
    <s v=""/>
    <x v="0"/>
    <s v=""/>
    <s v=""/>
    <s v=""/>
    <s v=""/>
    <s v=""/>
    <x v="0"/>
    <x v="0"/>
    <x v="0"/>
    <x v="0"/>
  </r>
  <r>
    <n v="3"/>
    <x v="2"/>
    <x v="2"/>
    <s v=""/>
    <s v=""/>
    <s v=""/>
    <s v=""/>
    <s v=""/>
    <x v="1"/>
    <x v="1"/>
    <s v=""/>
    <s v=""/>
    <s v=""/>
    <s v=""/>
    <x v="1"/>
    <s v=""/>
    <x v="1"/>
    <x v="1"/>
    <x v="0"/>
    <s v=""/>
    <x v="1"/>
    <x v="1"/>
    <s v=""/>
    <x v="1"/>
    <s v=""/>
    <x v="1"/>
    <x v="1"/>
    <x v="1"/>
    <s v=""/>
    <x v="1"/>
    <x v="1"/>
    <x v="1"/>
    <s v=""/>
    <x v="1"/>
    <s v=""/>
    <s v=""/>
    <s v=""/>
    <s v=""/>
    <s v=""/>
    <s v=""/>
    <m/>
    <m/>
    <m/>
    <m/>
    <m/>
    <m/>
    <x v="0"/>
    <s v=""/>
    <s v=""/>
    <s v=""/>
    <s v=""/>
    <s v=""/>
    <x v="0"/>
    <x v="0"/>
    <s v=""/>
    <s v=""/>
    <x v="0"/>
    <s v=""/>
    <s v=""/>
    <s v=""/>
    <s v=""/>
    <s v=""/>
    <x v="0"/>
    <x v="0"/>
    <x v="0"/>
    <x v="0"/>
  </r>
  <r>
    <n v="4"/>
    <x v="3"/>
    <x v="3"/>
    <n v="-9.1999999999999993"/>
    <n v="-0.05"/>
    <n v="10.37"/>
    <n v="11.26"/>
    <n v="6.03"/>
    <x v="2"/>
    <x v="2"/>
    <n v="13.53"/>
    <b v="1"/>
    <n v="12.14"/>
    <s v=""/>
    <x v="2"/>
    <n v="1.36"/>
    <x v="0"/>
    <x v="1"/>
    <x v="0"/>
    <n v="9.1300000000000008"/>
    <x v="2"/>
    <x v="2"/>
    <n v="76.989999999999995"/>
    <x v="2"/>
    <n v="6.03"/>
    <x v="0"/>
    <x v="2"/>
    <x v="2"/>
    <n v="-33.35"/>
    <x v="2"/>
    <x v="0"/>
    <x v="0"/>
    <s v=""/>
    <x v="1"/>
    <s v=""/>
    <s v=""/>
    <s v=""/>
    <s v=""/>
    <s v=""/>
    <s v=""/>
    <m/>
    <m/>
    <m/>
    <m/>
    <m/>
    <m/>
    <x v="1"/>
    <n v="-8.3578000000000003E-3"/>
    <n v="-1.65"/>
    <n v="9334750"/>
    <n v="1.9286500000000002E-2"/>
    <n v="1800"/>
    <x v="1"/>
    <x v="1"/>
    <n v="100"/>
    <n v="1800"/>
    <x v="1"/>
    <s v=""/>
    <s v=""/>
    <s v=""/>
    <s v=""/>
    <s v=""/>
    <x v="1"/>
    <x v="1"/>
    <x v="0"/>
    <x v="0"/>
  </r>
  <r>
    <n v="5"/>
    <x v="4"/>
    <x v="4"/>
    <n v="3.95"/>
    <n v="0.81"/>
    <n v="31.83"/>
    <n v="30.49"/>
    <n v="4.0999999999999996"/>
    <x v="3"/>
    <x v="3"/>
    <n v="55.1"/>
    <b v="1"/>
    <n v="29.14"/>
    <s v=""/>
    <x v="3"/>
    <n v="3.81"/>
    <x v="0"/>
    <x v="1"/>
    <x v="0"/>
    <n v="72.62"/>
    <x v="3"/>
    <x v="3"/>
    <n v="115.43"/>
    <x v="3"/>
    <n v="4.0999999999999996"/>
    <x v="2"/>
    <x v="3"/>
    <x v="3"/>
    <n v="80.55"/>
    <x v="3"/>
    <x v="0"/>
    <x v="2"/>
    <s v=""/>
    <x v="1"/>
    <s v=""/>
    <s v=""/>
    <n v="484"/>
    <n v="485"/>
    <n v="1"/>
    <n v="0.21"/>
    <m/>
    <m/>
    <m/>
    <m/>
    <m/>
    <m/>
    <x v="0"/>
    <s v=""/>
    <s v=""/>
    <s v=""/>
    <s v=""/>
    <s v=""/>
    <x v="0"/>
    <x v="0"/>
    <s v=""/>
    <s v=""/>
    <x v="0"/>
    <s v=""/>
    <s v=""/>
    <s v=""/>
    <s v=""/>
    <s v=""/>
    <x v="0"/>
    <x v="0"/>
    <x v="0"/>
    <x v="0"/>
  </r>
  <r>
    <n v="6"/>
    <x v="5"/>
    <x v="5"/>
    <n v="56.45"/>
    <n v="1.33"/>
    <n v="24.3"/>
    <n v="26.86"/>
    <n v="5.33"/>
    <x v="4"/>
    <x v="4"/>
    <n v="14.58"/>
    <b v="0"/>
    <n v="29.41"/>
    <d v="2023-11-09T00:00:00"/>
    <x v="4"/>
    <n v="3.21"/>
    <x v="1"/>
    <x v="1"/>
    <x v="1"/>
    <n v="28.57"/>
    <x v="4"/>
    <x v="4"/>
    <n v="154.68"/>
    <x v="4"/>
    <n v="5.33"/>
    <x v="3"/>
    <x v="4"/>
    <x v="4"/>
    <n v="133.72"/>
    <x v="3"/>
    <x v="0"/>
    <x v="2"/>
    <s v=""/>
    <x v="1"/>
    <s v=""/>
    <s v=""/>
    <n v="4185.3999999999996"/>
    <n v="4202.05"/>
    <n v="16.649999999999999"/>
    <n v="0.4"/>
    <m/>
    <m/>
    <m/>
    <m/>
    <m/>
    <m/>
    <x v="0"/>
    <s v=""/>
    <s v=""/>
    <s v=""/>
    <s v=""/>
    <s v=""/>
    <x v="0"/>
    <x v="0"/>
    <s v=""/>
    <s v=""/>
    <x v="0"/>
    <s v=""/>
    <s v=""/>
    <s v=""/>
    <s v=""/>
    <s v=""/>
    <x v="0"/>
    <x v="0"/>
    <x v="0"/>
    <x v="0"/>
  </r>
  <r>
    <n v="7"/>
    <x v="6"/>
    <x v="6"/>
    <n v="-26.5"/>
    <n v="-0.12"/>
    <n v="25.9"/>
    <n v="22.81"/>
    <n v="11.16"/>
    <x v="5"/>
    <x v="5"/>
    <n v="26.49"/>
    <b v="0"/>
    <n v="19.71"/>
    <s v=""/>
    <x v="5"/>
    <n v="2.74"/>
    <x v="1"/>
    <x v="1"/>
    <x v="0"/>
    <n v="59.13"/>
    <x v="5"/>
    <x v="5"/>
    <n v="209.58"/>
    <x v="5"/>
    <n v="11.16"/>
    <x v="4"/>
    <x v="5"/>
    <x v="5"/>
    <n v="192.74"/>
    <x v="0"/>
    <x v="2"/>
    <x v="0"/>
    <s v=""/>
    <x v="1"/>
    <s v=""/>
    <s v=""/>
    <n v="22430.25"/>
    <n v="22577.95"/>
    <n v="147.69999999999999"/>
    <n v="0.66"/>
    <m/>
    <m/>
    <m/>
    <m/>
    <m/>
    <m/>
    <x v="0"/>
    <s v=""/>
    <s v=""/>
    <s v=""/>
    <s v=""/>
    <s v=""/>
    <x v="0"/>
    <x v="0"/>
    <s v=""/>
    <s v=""/>
    <x v="0"/>
    <s v=""/>
    <s v=""/>
    <s v=""/>
    <s v=""/>
    <s v=""/>
    <x v="0"/>
    <x v="0"/>
    <x v="0"/>
    <x v="0"/>
  </r>
  <r>
    <n v="8"/>
    <x v="7"/>
    <x v="7"/>
    <n v="-0.25"/>
    <n v="-0.14000000000000001"/>
    <n v="30.74"/>
    <n v="30.34"/>
    <n v="13.85"/>
    <x v="6"/>
    <x v="6"/>
    <n v="26.93"/>
    <b v="0"/>
    <n v="29.95"/>
    <d v="2023-11-03T00:00:00"/>
    <x v="6"/>
    <n v="3.48"/>
    <x v="1"/>
    <x v="1"/>
    <x v="1"/>
    <n v="8.33"/>
    <x v="6"/>
    <x v="6"/>
    <n v="70.77"/>
    <x v="6"/>
    <n v="13.85"/>
    <x v="5"/>
    <x v="6"/>
    <x v="6"/>
    <n v="-14.76"/>
    <x v="2"/>
    <x v="0"/>
    <x v="0"/>
    <s v=""/>
    <x v="1"/>
    <s v=""/>
    <s v=""/>
    <n v="178.75"/>
    <n v="179"/>
    <n v="0.25"/>
    <n v="0.14000000000000001"/>
    <m/>
    <m/>
    <m/>
    <m/>
    <m/>
    <m/>
    <x v="0"/>
    <s v=""/>
    <s v=""/>
    <s v=""/>
    <s v=""/>
    <s v=""/>
    <x v="0"/>
    <x v="0"/>
    <s v=""/>
    <s v=""/>
    <x v="0"/>
    <s v=""/>
    <s v=""/>
    <s v=""/>
    <s v=""/>
    <s v=""/>
    <x v="0"/>
    <x v="0"/>
    <x v="0"/>
    <x v="0"/>
  </r>
  <r>
    <n v="9"/>
    <x v="8"/>
    <x v="8"/>
    <n v="4.4000000000000004"/>
    <n v="1.97"/>
    <n v="29.02"/>
    <n v="28.88"/>
    <n v="7.2"/>
    <x v="7"/>
    <x v="7"/>
    <n v="7.63"/>
    <b v="0"/>
    <n v="28.75"/>
    <s v=""/>
    <x v="7"/>
    <n v="3.63"/>
    <x v="1"/>
    <x v="1"/>
    <x v="0"/>
    <n v="77.38"/>
    <x v="7"/>
    <x v="7"/>
    <n v="179.41"/>
    <x v="7"/>
    <n v="7.2"/>
    <x v="5"/>
    <x v="7"/>
    <x v="7"/>
    <n v="221.59"/>
    <x v="3"/>
    <x v="0"/>
    <x v="2"/>
    <s v=""/>
    <x v="1"/>
    <s v=""/>
    <s v=""/>
    <n v="222.1"/>
    <n v="223.6"/>
    <n v="1.5"/>
    <n v="0.68"/>
    <m/>
    <m/>
    <m/>
    <m/>
    <m/>
    <m/>
    <x v="0"/>
    <s v=""/>
    <s v=""/>
    <s v=""/>
    <s v=""/>
    <s v=""/>
    <x v="0"/>
    <x v="0"/>
    <s v=""/>
    <s v=""/>
    <x v="0"/>
    <s v=""/>
    <s v=""/>
    <s v=""/>
    <s v=""/>
    <s v=""/>
    <x v="0"/>
    <x v="0"/>
    <x v="0"/>
    <x v="0"/>
  </r>
  <r>
    <n v="10"/>
    <x v="9"/>
    <x v="9"/>
    <n v="18.5"/>
    <n v="0.92"/>
    <n v="23.83"/>
    <n v="24.37"/>
    <n v="-2.25"/>
    <x v="8"/>
    <x v="8"/>
    <n v="0.84"/>
    <b v="1"/>
    <n v="24.91"/>
    <s v=""/>
    <x v="8"/>
    <n v="2.76"/>
    <x v="0"/>
    <x v="1"/>
    <x v="0"/>
    <n v="11.31"/>
    <x v="8"/>
    <x v="8"/>
    <n v="41.37"/>
    <x v="8"/>
    <n v="-2.25"/>
    <x v="0"/>
    <x v="8"/>
    <x v="8"/>
    <n v="-40"/>
    <x v="3"/>
    <x v="0"/>
    <x v="2"/>
    <s v=""/>
    <x v="1"/>
    <s v=""/>
    <s v=""/>
    <n v="2038.7"/>
    <n v="2049"/>
    <n v="10.3"/>
    <n v="0.51"/>
    <m/>
    <m/>
    <m/>
    <m/>
    <m/>
    <m/>
    <x v="0"/>
    <s v=""/>
    <s v=""/>
    <s v=""/>
    <s v=""/>
    <s v=""/>
    <x v="0"/>
    <x v="0"/>
    <s v=""/>
    <s v=""/>
    <x v="0"/>
    <s v=""/>
    <s v=""/>
    <s v=""/>
    <s v=""/>
    <s v=""/>
    <x v="0"/>
    <x v="0"/>
    <x v="0"/>
    <x v="0"/>
  </r>
  <r>
    <n v="11"/>
    <x v="10"/>
    <x v="10"/>
    <n v="-23.25"/>
    <n v="-0.94"/>
    <n v="50.62"/>
    <n v="52.01"/>
    <n v="12.67"/>
    <x v="9"/>
    <x v="9"/>
    <n v="10.93"/>
    <b v="1"/>
    <n v="53.4"/>
    <s v=""/>
    <x v="9"/>
    <n v="5.87"/>
    <x v="0"/>
    <x v="1"/>
    <x v="0"/>
    <n v="8.73"/>
    <x v="9"/>
    <x v="9"/>
    <n v="19.57"/>
    <x v="9"/>
    <n v="12.67"/>
    <x v="6"/>
    <x v="9"/>
    <x v="9"/>
    <n v="-86.91"/>
    <x v="2"/>
    <x v="2"/>
    <x v="0"/>
    <s v=""/>
    <x v="1"/>
    <s v=""/>
    <s v=""/>
    <n v="2488.6"/>
    <n v="2499.9"/>
    <n v="11.3"/>
    <n v="0.45"/>
    <m/>
    <m/>
    <m/>
    <m/>
    <m/>
    <m/>
    <x v="0"/>
    <s v=""/>
    <s v=""/>
    <s v=""/>
    <s v=""/>
    <s v=""/>
    <x v="0"/>
    <x v="0"/>
    <s v=""/>
    <s v=""/>
    <x v="0"/>
    <s v=""/>
    <s v=""/>
    <s v=""/>
    <s v=""/>
    <s v=""/>
    <x v="0"/>
    <x v="0"/>
    <x v="0"/>
    <x v="0"/>
  </r>
  <r>
    <n v="12"/>
    <x v="11"/>
    <x v="11"/>
    <n v="-10.3"/>
    <n v="-1.26"/>
    <n v="36.56"/>
    <n v="35.49"/>
    <n v="10.08"/>
    <x v="10"/>
    <x v="10"/>
    <n v="8.0500000000000007"/>
    <b v="1"/>
    <n v="34.42"/>
    <s v=""/>
    <x v="10"/>
    <n v="4.3099999999999996"/>
    <x v="0"/>
    <x v="1"/>
    <x v="0"/>
    <n v="34.520000000000003"/>
    <x v="10"/>
    <x v="10"/>
    <n v="48.26"/>
    <x v="10"/>
    <n v="10.08"/>
    <x v="0"/>
    <x v="10"/>
    <x v="10"/>
    <n v="-46.64"/>
    <x v="2"/>
    <x v="0"/>
    <x v="0"/>
    <s v=""/>
    <x v="1"/>
    <s v=""/>
    <s v=""/>
    <n v="814.85"/>
    <n v="818.55"/>
    <n v="3.7"/>
    <n v="0.45"/>
    <m/>
    <m/>
    <m/>
    <m/>
    <m/>
    <m/>
    <x v="0"/>
    <s v=""/>
    <s v=""/>
    <s v=""/>
    <s v=""/>
    <s v=""/>
    <x v="0"/>
    <x v="0"/>
    <s v=""/>
    <s v=""/>
    <x v="0"/>
    <s v=""/>
    <s v=""/>
    <s v=""/>
    <s v=""/>
    <s v=""/>
    <x v="0"/>
    <x v="0"/>
    <x v="0"/>
    <x v="0"/>
  </r>
  <r>
    <n v="13"/>
    <x v="12"/>
    <x v="12"/>
    <n v="4.0999999999999996"/>
    <n v="0.11"/>
    <n v="27.61"/>
    <n v="29.26"/>
    <n v="12.8"/>
    <x v="11"/>
    <x v="9"/>
    <n v="39.06"/>
    <b v="0"/>
    <n v="30.92"/>
    <s v=""/>
    <x v="11"/>
    <n v="0"/>
    <x v="1"/>
    <x v="1"/>
    <x v="0"/>
    <n v="13.49"/>
    <x v="11"/>
    <x v="11"/>
    <n v="48.77"/>
    <x v="11"/>
    <n v="12.8"/>
    <x v="0"/>
    <x v="11"/>
    <x v="11"/>
    <n v="-66.69"/>
    <x v="4"/>
    <x v="0"/>
    <x v="2"/>
    <s v=""/>
    <x v="1"/>
    <s v=""/>
    <s v=""/>
    <n v="3539.75"/>
    <n v="3555.95"/>
    <n v="16.2"/>
    <n v="0.46"/>
    <m/>
    <m/>
    <m/>
    <m/>
    <m/>
    <m/>
    <x v="0"/>
    <s v=""/>
    <s v=""/>
    <s v=""/>
    <s v=""/>
    <s v=""/>
    <x v="0"/>
    <x v="0"/>
    <s v=""/>
    <s v=""/>
    <x v="0"/>
    <s v=""/>
    <s v=""/>
    <s v=""/>
    <s v=""/>
    <s v=""/>
    <x v="0"/>
    <x v="0"/>
    <x v="0"/>
    <x v="0"/>
  </r>
  <r>
    <n v="14"/>
    <x v="13"/>
    <x v="13"/>
    <n v="1.45"/>
    <n v="0.33"/>
    <n v="27.06"/>
    <n v="27.44"/>
    <n v="5.38"/>
    <x v="12"/>
    <x v="11"/>
    <n v="4.16"/>
    <b v="1"/>
    <n v="27.82"/>
    <s v=""/>
    <x v="12"/>
    <n v="3.42"/>
    <x v="0"/>
    <x v="1"/>
    <x v="0"/>
    <n v="8.73"/>
    <x v="12"/>
    <x v="12"/>
    <n v="25.68"/>
    <x v="12"/>
    <n v="5.38"/>
    <x v="0"/>
    <x v="12"/>
    <x v="12"/>
    <n v="-50.14"/>
    <x v="3"/>
    <x v="0"/>
    <x v="2"/>
    <s v=""/>
    <x v="1"/>
    <s v=""/>
    <s v=""/>
    <n v="445.1"/>
    <n v="449"/>
    <n v="3.9"/>
    <n v="0.88"/>
    <m/>
    <m/>
    <m/>
    <m/>
    <m/>
    <m/>
    <x v="0"/>
    <s v=""/>
    <s v=""/>
    <s v=""/>
    <s v=""/>
    <s v=""/>
    <x v="0"/>
    <x v="0"/>
    <s v=""/>
    <s v=""/>
    <x v="0"/>
    <s v=""/>
    <s v=""/>
    <s v=""/>
    <s v=""/>
    <s v=""/>
    <x v="0"/>
    <x v="0"/>
    <x v="0"/>
    <x v="0"/>
  </r>
  <r>
    <n v="15"/>
    <x v="14"/>
    <x v="14"/>
    <n v="-13.6"/>
    <n v="-0.27"/>
    <n v="25.47"/>
    <n v="24.95"/>
    <n v="2.84"/>
    <x v="13"/>
    <x v="3"/>
    <n v="13.3"/>
    <b v="1"/>
    <n v="24.43"/>
    <s v=""/>
    <x v="13"/>
    <n v="3.11"/>
    <x v="0"/>
    <x v="1"/>
    <x v="0"/>
    <n v="17.46"/>
    <x v="13"/>
    <x v="13"/>
    <n v="24.37"/>
    <x v="13"/>
    <n v="2.84"/>
    <x v="6"/>
    <x v="13"/>
    <x v="13"/>
    <n v="-76.59"/>
    <x v="2"/>
    <x v="2"/>
    <x v="0"/>
    <s v=""/>
    <x v="1"/>
    <s v=""/>
    <s v=""/>
    <n v="5092.8500000000004"/>
    <n v="5092.8"/>
    <n v="-0.05"/>
    <n v="0"/>
    <m/>
    <m/>
    <m/>
    <m/>
    <m/>
    <m/>
    <x v="0"/>
    <s v=""/>
    <s v=""/>
    <s v=""/>
    <s v=""/>
    <s v=""/>
    <x v="0"/>
    <x v="0"/>
    <s v=""/>
    <s v=""/>
    <x v="0"/>
    <s v=""/>
    <s v=""/>
    <s v=""/>
    <s v=""/>
    <s v=""/>
    <x v="0"/>
    <x v="0"/>
    <x v="0"/>
    <x v="0"/>
  </r>
  <r>
    <n v="16"/>
    <x v="15"/>
    <x v="15"/>
    <n v="-1.2"/>
    <n v="-0.32"/>
    <n v="31.05"/>
    <n v="30.43"/>
    <n v="5.48"/>
    <x v="14"/>
    <x v="12"/>
    <n v="29.08"/>
    <b v="0"/>
    <n v="29.8"/>
    <s v=""/>
    <x v="14"/>
    <n v="3.89"/>
    <x v="1"/>
    <x v="1"/>
    <x v="0"/>
    <n v="33.729999999999997"/>
    <x v="14"/>
    <x v="14"/>
    <n v="66.64"/>
    <x v="14"/>
    <n v="5.48"/>
    <x v="5"/>
    <x v="14"/>
    <x v="14"/>
    <n v="3.11"/>
    <x v="2"/>
    <x v="0"/>
    <x v="0"/>
    <s v=""/>
    <x v="1"/>
    <s v=""/>
    <s v=""/>
    <n v="378.05"/>
    <n v="379.15"/>
    <n v="1.1000000000000001"/>
    <n v="0.28999999999999998"/>
    <m/>
    <m/>
    <m/>
    <m/>
    <m/>
    <m/>
    <x v="0"/>
    <s v=""/>
    <s v=""/>
    <s v=""/>
    <s v=""/>
    <s v=""/>
    <x v="0"/>
    <x v="0"/>
    <s v=""/>
    <s v=""/>
    <x v="0"/>
    <s v=""/>
    <s v=""/>
    <s v=""/>
    <s v=""/>
    <s v=""/>
    <x v="0"/>
    <x v="0"/>
    <x v="0"/>
    <x v="0"/>
  </r>
  <r>
    <n v="17"/>
    <x v="16"/>
    <x v="16"/>
    <n v="0.45"/>
    <n v="0.26"/>
    <n v="26.67"/>
    <n v="25.26"/>
    <n v="5.16"/>
    <x v="15"/>
    <x v="7"/>
    <n v="13.34"/>
    <b v="1"/>
    <n v="23.86"/>
    <s v=""/>
    <x v="15"/>
    <n v="3.17"/>
    <x v="0"/>
    <x v="1"/>
    <x v="0"/>
    <n v="45.63"/>
    <x v="15"/>
    <x v="15"/>
    <n v="127.94"/>
    <x v="15"/>
    <n v="5.16"/>
    <x v="5"/>
    <x v="15"/>
    <x v="15"/>
    <n v="12.46"/>
    <x v="3"/>
    <x v="0"/>
    <x v="2"/>
    <s v=""/>
    <x v="1"/>
    <s v=""/>
    <s v=""/>
    <n v="176.35"/>
    <n v="177"/>
    <n v="0.65"/>
    <n v="0.37"/>
    <m/>
    <m/>
    <m/>
    <m/>
    <m/>
    <m/>
    <x v="2"/>
    <n v="0.25502979999999997"/>
    <n v="0.45"/>
    <n v="77665000"/>
    <n v="0.38128469999999998"/>
    <n v="295000"/>
    <x v="2"/>
    <x v="2"/>
    <n v="2.5"/>
    <n v="180000"/>
    <x v="2"/>
    <s v="AUTO-LCVS/HCVS"/>
    <s v="LARGECAP"/>
    <n v="40436.89"/>
    <s v="AUTO-10 of 16"/>
    <s v="NiftyRank-113"/>
    <x v="2"/>
    <x v="2"/>
    <x v="0"/>
    <x v="0"/>
  </r>
  <r>
    <n v="18"/>
    <x v="17"/>
    <x v="17"/>
    <n v="-45.1"/>
    <n v="-1.43"/>
    <n v="27.63"/>
    <n v="25.8"/>
    <n v="9.32"/>
    <x v="16"/>
    <x v="13"/>
    <n v="43.11"/>
    <b v="1"/>
    <n v="23.97"/>
    <d v="2023-10-26T00:00:00"/>
    <x v="16"/>
    <n v="3.13"/>
    <x v="0"/>
    <x v="0"/>
    <x v="1"/>
    <n v="58.73"/>
    <x v="16"/>
    <x v="16"/>
    <n v="103.27"/>
    <x v="16"/>
    <n v="9.32"/>
    <x v="6"/>
    <x v="16"/>
    <x v="16"/>
    <n v="0.3"/>
    <x v="5"/>
    <x v="2"/>
    <x v="0"/>
    <s v="2023-10-16_13:53:23"/>
    <x v="2"/>
    <n v="26171200"/>
    <n v="42.558552898089438"/>
    <n v="3163.9"/>
    <n v="3186"/>
    <n v="22.1"/>
    <n v="0.7"/>
    <m/>
    <m/>
    <m/>
    <m/>
    <m/>
    <m/>
    <x v="3"/>
    <n v="-1.3931986999999999"/>
    <n v="-44"/>
    <n v="6007200"/>
    <n v="1.1313131000000001"/>
    <n v="67200"/>
    <x v="1"/>
    <x v="3"/>
    <n v="20"/>
    <n v="7500"/>
    <x v="3"/>
    <s v="PAINTS/VARNISH"/>
    <s v="LARGECAP"/>
    <n v="322712.5"/>
    <s v="INDUSTRIALS-2 of 36"/>
    <s v="NiftyRank-14"/>
    <x v="3"/>
    <x v="3"/>
    <x v="1"/>
    <x v="1"/>
  </r>
  <r>
    <n v="19"/>
    <x v="18"/>
    <x v="18"/>
    <n v="15.3"/>
    <n v="0.79"/>
    <n v="34.79"/>
    <n v="35.26"/>
    <n v="13.74"/>
    <x v="17"/>
    <x v="14"/>
    <n v="58.77"/>
    <b v="1"/>
    <n v="35.74"/>
    <d v="2023-10-18T00:00:00"/>
    <x v="17"/>
    <n v="4.5999999999999996"/>
    <x v="0"/>
    <x v="0"/>
    <x v="1"/>
    <n v="55.56"/>
    <x v="17"/>
    <x v="17"/>
    <n v="119.9"/>
    <x v="17"/>
    <n v="13.74"/>
    <x v="2"/>
    <x v="17"/>
    <x v="17"/>
    <n v="104.94"/>
    <x v="3"/>
    <x v="0"/>
    <x v="2"/>
    <s v="2023-10-16_21:41:41"/>
    <x v="2"/>
    <n v="5892552"/>
    <n v="47.5824"/>
    <n v="1934.7"/>
    <n v="1939"/>
    <n v="4.3"/>
    <n v="0.22"/>
    <m/>
    <m/>
    <m/>
    <m/>
    <m/>
    <m/>
    <x v="4"/>
    <n v="0.84540439999999994"/>
    <n v="16.399999999999999"/>
    <n v="3321717"/>
    <n v="1.7881241999999999"/>
    <n v="58353"/>
    <x v="2"/>
    <x v="4"/>
    <n v="50"/>
    <n v="11000"/>
    <x v="4"/>
    <s v="PLASTIC PRODUCTS"/>
    <s v="LARGECAP"/>
    <n v="49585.09"/>
    <s v="FMCG-14 of 28"/>
    <s v="NiftyRank-88"/>
    <x v="4"/>
    <x v="4"/>
    <x v="1"/>
    <x v="0"/>
  </r>
  <r>
    <n v="20"/>
    <x v="19"/>
    <x v="19"/>
    <n v="-37.200000000000003"/>
    <n v="-0.54"/>
    <n v="38.619999999999997"/>
    <n v="37.619999999999997"/>
    <n v="31.26"/>
    <x v="18"/>
    <x v="13"/>
    <n v="67.19"/>
    <b v="0"/>
    <n v="36.619999999999997"/>
    <d v="2023-10-20T00:00:00"/>
    <x v="18"/>
    <n v="4.75"/>
    <x v="1"/>
    <x v="0"/>
    <x v="1"/>
    <n v="73.81"/>
    <x v="18"/>
    <x v="18"/>
    <n v="95.37"/>
    <x v="18"/>
    <n v="31.23"/>
    <x v="6"/>
    <x v="18"/>
    <x v="18"/>
    <n v="36.799999999999997"/>
    <x v="2"/>
    <x v="2"/>
    <x v="0"/>
    <s v=""/>
    <x v="1"/>
    <s v=""/>
    <s v=""/>
    <n v="6898.7"/>
    <n v="6903"/>
    <n v="4.3"/>
    <n v="0.06"/>
    <m/>
    <m/>
    <m/>
    <m/>
    <m/>
    <m/>
    <x v="5"/>
    <n v="-0.43766850000000002"/>
    <n v="-30.2"/>
    <n v="424800"/>
    <n v="0.65754400000000002"/>
    <n v="2775"/>
    <x v="1"/>
    <x v="5"/>
    <n v="100"/>
    <n v="2250"/>
    <x v="3"/>
    <s v="DYES &amp; PIGMENTS"/>
    <s v="LARGECAP"/>
    <n v="31085.78"/>
    <s v="INDUSTRIALS-26 of 36"/>
    <s v="NiftyRank-136"/>
    <x v="5"/>
    <x v="5"/>
    <x v="0"/>
    <x v="0"/>
  </r>
  <r>
    <n v="21"/>
    <x v="20"/>
    <x v="20"/>
    <n v="-8.15"/>
    <n v="-1.1399999999999999"/>
    <n v="33.07"/>
    <n v="32.71"/>
    <n v="8.89"/>
    <x v="19"/>
    <x v="15"/>
    <n v="42.31"/>
    <b v="1"/>
    <n v="32.35"/>
    <s v=""/>
    <x v="19"/>
    <n v="4.26"/>
    <x v="0"/>
    <x v="0"/>
    <x v="0"/>
    <n v="53.17"/>
    <x v="19"/>
    <x v="19"/>
    <n v="304.2"/>
    <x v="19"/>
    <n v="8.89"/>
    <x v="6"/>
    <x v="19"/>
    <x v="19"/>
    <n v="263.45999999999998"/>
    <x v="5"/>
    <x v="2"/>
    <x v="0"/>
    <s v="2023-10-16_13:52:28"/>
    <x v="0"/>
    <n v="-71341000"/>
    <n v="43.203462014955853"/>
    <n v="715.75"/>
    <n v="719"/>
    <n v="3.25"/>
    <n v="0.45"/>
    <m/>
    <m/>
    <m/>
    <m/>
    <m/>
    <m/>
    <x v="6"/>
    <n v="-1.1522346000000001"/>
    <n v="-8.25"/>
    <n v="13879000"/>
    <n v="2.2921580000000001"/>
    <n v="311000"/>
    <x v="1"/>
    <x v="6"/>
    <n v="20"/>
    <n v="20000"/>
    <x v="5"/>
    <s v="BANKS-PVT SECTOR"/>
    <s v="LARGECAP"/>
    <n v="39527.06"/>
    <s v="BANK-11 of 15"/>
    <s v="NiftyRank-117"/>
    <x v="6"/>
    <x v="6"/>
    <x v="1"/>
    <x v="1"/>
  </r>
  <r>
    <n v="22"/>
    <x v="21"/>
    <x v="21"/>
    <n v="-10.25"/>
    <n v="-1.1100000000000001"/>
    <n v="30.28"/>
    <n v="29.62"/>
    <n v="7.94"/>
    <x v="20"/>
    <x v="3"/>
    <n v="15.17"/>
    <b v="1"/>
    <n v="28.96"/>
    <s v=""/>
    <x v="20"/>
    <n v="3.71"/>
    <x v="0"/>
    <x v="1"/>
    <x v="0"/>
    <n v="22.62"/>
    <x v="20"/>
    <x v="20"/>
    <n v="104.12"/>
    <x v="20"/>
    <n v="7.94"/>
    <x v="6"/>
    <x v="20"/>
    <x v="20"/>
    <n v="62.07"/>
    <x v="2"/>
    <x v="2"/>
    <x v="0"/>
    <s v=""/>
    <x v="1"/>
    <s v=""/>
    <s v=""/>
    <n v="899.9"/>
    <n v="918"/>
    <n v="18.100000000000001"/>
    <n v="2.0099999999999998"/>
    <m/>
    <m/>
    <m/>
    <m/>
    <m/>
    <m/>
    <x v="0"/>
    <s v=""/>
    <s v=""/>
    <s v=""/>
    <s v=""/>
    <s v=""/>
    <x v="0"/>
    <x v="0"/>
    <s v=""/>
    <s v=""/>
    <x v="0"/>
    <s v=""/>
    <s v=""/>
    <s v=""/>
    <s v=""/>
    <s v=""/>
    <x v="0"/>
    <x v="0"/>
    <x v="0"/>
    <x v="0"/>
  </r>
  <r>
    <n v="23"/>
    <x v="22"/>
    <x v="22"/>
    <n v="10.050000000000001"/>
    <n v="1.01"/>
    <n v="23.25"/>
    <n v="23.53"/>
    <n v="2.93"/>
    <x v="21"/>
    <x v="15"/>
    <n v="40.35"/>
    <b v="1"/>
    <n v="23.81"/>
    <d v="2023-10-25T00:00:00"/>
    <x v="21"/>
    <n v="2.94"/>
    <x v="0"/>
    <x v="0"/>
    <x v="1"/>
    <n v="27.38"/>
    <x v="21"/>
    <x v="21"/>
    <n v="54.36"/>
    <x v="21"/>
    <n v="2.93"/>
    <x v="5"/>
    <x v="21"/>
    <x v="21"/>
    <n v="-71.39"/>
    <x v="4"/>
    <x v="0"/>
    <x v="2"/>
    <s v="2023-10-16_21:40:41"/>
    <x v="2"/>
    <n v="12286875"/>
    <n v="33.754669999999997"/>
    <n v="1019.1"/>
    <n v="1022"/>
    <n v="2.9"/>
    <n v="0.28000000000000003"/>
    <m/>
    <m/>
    <m/>
    <m/>
    <m/>
    <m/>
    <x v="0"/>
    <s v=""/>
    <s v=""/>
    <s v=""/>
    <s v=""/>
    <s v=""/>
    <x v="0"/>
    <x v="0"/>
    <s v=""/>
    <s v=""/>
    <x v="0"/>
    <s v=""/>
    <s v=""/>
    <s v=""/>
    <s v=""/>
    <s v=""/>
    <x v="0"/>
    <x v="0"/>
    <x v="0"/>
    <x v="0"/>
  </r>
  <r>
    <n v="24"/>
    <x v="23"/>
    <x v="23"/>
    <n v="24.1"/>
    <n v="0.48"/>
    <n v="26.82"/>
    <n v="27.86"/>
    <n v="18.7"/>
    <x v="22"/>
    <x v="16"/>
    <n v="91.91"/>
    <b v="1"/>
    <n v="28.91"/>
    <d v="2023-10-18T00:00:00"/>
    <x v="22"/>
    <n v="3.42"/>
    <x v="0"/>
    <x v="0"/>
    <x v="1"/>
    <n v="20.63"/>
    <x v="22"/>
    <x v="22"/>
    <n v="73.989999999999995"/>
    <x v="22"/>
    <n v="18.7"/>
    <x v="5"/>
    <x v="22"/>
    <x v="22"/>
    <n v="-33.54"/>
    <x v="3"/>
    <x v="0"/>
    <x v="2"/>
    <s v="2023-10-16_21:40:29"/>
    <x v="2"/>
    <n v="9339750"/>
    <n v="47.303640000000001"/>
    <n v="5064.3999999999996"/>
    <n v="5085"/>
    <n v="20.6"/>
    <n v="0.41"/>
    <m/>
    <m/>
    <m/>
    <m/>
    <m/>
    <m/>
    <x v="0"/>
    <s v=""/>
    <s v=""/>
    <s v=""/>
    <s v=""/>
    <s v=""/>
    <x v="0"/>
    <x v="0"/>
    <s v=""/>
    <s v=""/>
    <x v="0"/>
    <s v=""/>
    <s v=""/>
    <s v=""/>
    <s v=""/>
    <s v=""/>
    <x v="0"/>
    <x v="0"/>
    <x v="0"/>
    <x v="0"/>
  </r>
  <r>
    <n v="25"/>
    <x v="24"/>
    <x v="24"/>
    <n v="-0.75"/>
    <n v="-0.05"/>
    <n v="24.26"/>
    <n v="24.83"/>
    <n v="5.98"/>
    <x v="23"/>
    <x v="17"/>
    <n v="22.29"/>
    <b v="1"/>
    <n v="25.4"/>
    <d v="2023-10-27T00:00:00"/>
    <x v="23"/>
    <n v="3.16"/>
    <x v="0"/>
    <x v="1"/>
    <x v="1"/>
    <n v="9.52"/>
    <x v="23"/>
    <x v="23"/>
    <n v="423.27"/>
    <x v="23"/>
    <n v="5.98"/>
    <x v="0"/>
    <x v="23"/>
    <x v="2"/>
    <n v="340.57"/>
    <x v="2"/>
    <x v="0"/>
    <x v="0"/>
    <s v="2023-10-16_21:14:54"/>
    <x v="0"/>
    <n v="-309500"/>
    <n v="47.900544088127077"/>
    <n v="1636.55"/>
    <n v="1637"/>
    <n v="0.45"/>
    <n v="0.03"/>
    <m/>
    <m/>
    <m/>
    <m/>
    <m/>
    <m/>
    <x v="7"/>
    <n v="-4.8567300000000001E-2"/>
    <n v="-0.8"/>
    <n v="9489500"/>
    <n v="0.33835579999999998"/>
    <n v="32000"/>
    <x v="1"/>
    <x v="1"/>
    <n v="250"/>
    <n v="1500"/>
    <x v="6"/>
    <s v="FINANCE &amp; INVEST"/>
    <s v="LARGECAP"/>
    <n v="289784.51"/>
    <s v="FINANCE-3 of 20"/>
    <s v="NiftyRank-15"/>
    <x v="7"/>
    <x v="7"/>
    <x v="0"/>
    <x v="0"/>
  </r>
  <r>
    <n v="26"/>
    <x v="25"/>
    <x v="25"/>
    <n v="-26.3"/>
    <n v="-0.33"/>
    <n v="29.99"/>
    <n v="30.58"/>
    <n v="13.98"/>
    <x v="24"/>
    <x v="18"/>
    <n v="56.69"/>
    <b v="1"/>
    <n v="31.18"/>
    <d v="2023-10-17T00:00:00"/>
    <x v="24"/>
    <n v="3.84"/>
    <x v="0"/>
    <x v="0"/>
    <x v="1"/>
    <n v="22.22"/>
    <x v="24"/>
    <x v="18"/>
    <n v="75.989999999999995"/>
    <x v="24"/>
    <n v="13.98"/>
    <x v="6"/>
    <x v="24"/>
    <x v="23"/>
    <n v="-10.27"/>
    <x v="2"/>
    <x v="2"/>
    <x v="0"/>
    <s v="2023-10-16_21:38:53"/>
    <x v="2"/>
    <n v="8032250"/>
    <n v="47.989820000000002"/>
    <n v="8101.95"/>
    <n v="8125"/>
    <n v="23.05"/>
    <n v="0.28000000000000003"/>
    <m/>
    <m/>
    <m/>
    <m/>
    <m/>
    <m/>
    <x v="0"/>
    <s v=""/>
    <s v=""/>
    <s v=""/>
    <s v=""/>
    <s v=""/>
    <x v="0"/>
    <x v="0"/>
    <s v=""/>
    <s v=""/>
    <x v="0"/>
    <s v=""/>
    <s v=""/>
    <s v=""/>
    <s v=""/>
    <s v=""/>
    <x v="0"/>
    <x v="0"/>
    <x v="0"/>
    <x v="0"/>
  </r>
  <r>
    <n v="27"/>
    <x v="26"/>
    <x v="26"/>
    <n v="1.95"/>
    <n v="0.08"/>
    <n v="28.07"/>
    <n v="31.13"/>
    <n v="18.010000000000002"/>
    <x v="25"/>
    <x v="19"/>
    <n v="41.16"/>
    <b v="0"/>
    <n v="34.19"/>
    <d v="2023-10-21T00:00:00"/>
    <x v="25"/>
    <n v="3.7"/>
    <x v="1"/>
    <x v="0"/>
    <x v="1"/>
    <n v="54.37"/>
    <x v="25"/>
    <x v="24"/>
    <n v="102.67"/>
    <x v="25"/>
    <n v="18.010000000000002"/>
    <x v="0"/>
    <x v="25"/>
    <x v="24"/>
    <n v="15.26"/>
    <x v="4"/>
    <x v="0"/>
    <x v="2"/>
    <s v=""/>
    <x v="1"/>
    <s v=""/>
    <s v=""/>
    <n v="2586.3000000000002"/>
    <n v="2590.0500000000002"/>
    <n v="3.75"/>
    <n v="0.14000000000000001"/>
    <m/>
    <m/>
    <m/>
    <m/>
    <m/>
    <m/>
    <x v="0"/>
    <s v=""/>
    <s v=""/>
    <s v=""/>
    <s v=""/>
    <s v=""/>
    <x v="0"/>
    <x v="0"/>
    <s v=""/>
    <s v=""/>
    <x v="0"/>
    <s v=""/>
    <s v=""/>
    <s v=""/>
    <s v=""/>
    <s v=""/>
    <x v="0"/>
    <x v="0"/>
    <x v="0"/>
    <x v="0"/>
  </r>
  <r>
    <n v="28"/>
    <x v="27"/>
    <x v="27"/>
    <n v="5.25"/>
    <n v="1.26"/>
    <n v="40.880000000000003"/>
    <n v="36.58"/>
    <n v="3.54"/>
    <x v="26"/>
    <x v="20"/>
    <n v="43.88"/>
    <b v="0"/>
    <n v="32.270000000000003"/>
    <s v=""/>
    <x v="26"/>
    <n v="4.47"/>
    <x v="1"/>
    <x v="1"/>
    <x v="0"/>
    <n v="9.52"/>
    <x v="26"/>
    <x v="25"/>
    <n v="14.01"/>
    <x v="26"/>
    <n v="3.51"/>
    <x v="6"/>
    <x v="26"/>
    <x v="25"/>
    <n v="259.62"/>
    <x v="4"/>
    <x v="2"/>
    <x v="2"/>
    <s v=""/>
    <x v="1"/>
    <s v=""/>
    <s v=""/>
    <n v="420.85"/>
    <n v="422.6"/>
    <n v="1.75"/>
    <n v="0.42"/>
    <m/>
    <m/>
    <m/>
    <m/>
    <m/>
    <m/>
    <x v="0"/>
    <s v=""/>
    <s v=""/>
    <s v=""/>
    <s v=""/>
    <s v=""/>
    <x v="0"/>
    <x v="0"/>
    <s v=""/>
    <s v=""/>
    <x v="0"/>
    <s v=""/>
    <s v=""/>
    <s v=""/>
    <s v=""/>
    <s v=""/>
    <x v="0"/>
    <x v="0"/>
    <x v="0"/>
    <x v="0"/>
  </r>
  <r>
    <n v="29"/>
    <x v="28"/>
    <x v="28"/>
    <n v="4.4000000000000004"/>
    <n v="1.83"/>
    <n v="44.32"/>
    <n v="43.69"/>
    <n v="4.6500000000000004"/>
    <x v="27"/>
    <x v="16"/>
    <n v="63.03"/>
    <b v="1"/>
    <n v="43.05"/>
    <d v="2023-10-18T00:00:00"/>
    <x v="27"/>
    <n v="5.54"/>
    <x v="0"/>
    <x v="0"/>
    <x v="1"/>
    <n v="47.62"/>
    <x v="27"/>
    <x v="26"/>
    <n v="110.85"/>
    <x v="27"/>
    <n v="4.62"/>
    <x v="7"/>
    <x v="27"/>
    <x v="26"/>
    <n v="-47.14"/>
    <x v="4"/>
    <x v="2"/>
    <x v="2"/>
    <s v="2023-10-16_21:38:59"/>
    <x v="0"/>
    <n v="-54000000"/>
    <n v="43.364089999999997"/>
    <n v="248.75"/>
    <n v="250.9"/>
    <n v="2.15"/>
    <n v="0.86"/>
    <m/>
    <m/>
    <m/>
    <m/>
    <m/>
    <m/>
    <x v="0"/>
    <s v=""/>
    <s v=""/>
    <s v=""/>
    <s v=""/>
    <s v=""/>
    <x v="0"/>
    <x v="0"/>
    <s v=""/>
    <s v=""/>
    <x v="0"/>
    <s v=""/>
    <s v=""/>
    <s v=""/>
    <s v=""/>
    <s v=""/>
    <x v="0"/>
    <x v="0"/>
    <x v="0"/>
    <x v="0"/>
  </r>
  <r>
    <n v="30"/>
    <x v="29"/>
    <x v="29"/>
    <n v="1.95"/>
    <n v="0.96"/>
    <n v="32.76"/>
    <n v="32.32"/>
    <n v="4.49"/>
    <x v="28"/>
    <x v="21"/>
    <n v="21.21"/>
    <b v="1"/>
    <n v="31.89"/>
    <s v=""/>
    <x v="28"/>
    <n v="3.88"/>
    <x v="0"/>
    <x v="1"/>
    <x v="0"/>
    <n v="21.83"/>
    <x v="28"/>
    <x v="27"/>
    <n v="30.47"/>
    <x v="28"/>
    <n v="4.49"/>
    <x v="4"/>
    <x v="27"/>
    <x v="27"/>
    <n v="-73.98"/>
    <x v="4"/>
    <x v="2"/>
    <x v="2"/>
    <s v=""/>
    <x v="1"/>
    <s v=""/>
    <s v=""/>
    <n v="207.2"/>
    <n v="208"/>
    <n v="0.8"/>
    <n v="0.39"/>
    <m/>
    <m/>
    <m/>
    <m/>
    <m/>
    <m/>
    <x v="0"/>
    <s v=""/>
    <s v=""/>
    <s v=""/>
    <s v=""/>
    <s v=""/>
    <x v="0"/>
    <x v="0"/>
    <s v=""/>
    <s v=""/>
    <x v="0"/>
    <s v=""/>
    <s v=""/>
    <s v=""/>
    <s v=""/>
    <s v=""/>
    <x v="0"/>
    <x v="0"/>
    <x v="0"/>
    <x v="0"/>
  </r>
  <r>
    <n v="31"/>
    <x v="30"/>
    <x v="30"/>
    <n v="14.2"/>
    <n v="0.88"/>
    <n v="22.75"/>
    <n v="23.55"/>
    <n v="2.66"/>
    <x v="29"/>
    <x v="22"/>
    <n v="23.94"/>
    <b v="1"/>
    <n v="24.35"/>
    <s v=""/>
    <x v="29"/>
    <n v="2.76"/>
    <x v="0"/>
    <x v="1"/>
    <x v="0"/>
    <n v="19.440000000000001"/>
    <x v="29"/>
    <x v="28"/>
    <n v="67.430000000000007"/>
    <x v="29"/>
    <n v="2.66"/>
    <x v="5"/>
    <x v="28"/>
    <x v="28"/>
    <n v="-39.44"/>
    <x v="3"/>
    <x v="0"/>
    <x v="2"/>
    <s v=""/>
    <x v="1"/>
    <s v=""/>
    <s v=""/>
    <n v="1634.5"/>
    <n v="1638"/>
    <n v="3.5"/>
    <n v="0.21"/>
    <m/>
    <m/>
    <m/>
    <m/>
    <m/>
    <m/>
    <x v="0"/>
    <s v=""/>
    <s v=""/>
    <s v=""/>
    <s v=""/>
    <s v=""/>
    <x v="0"/>
    <x v="0"/>
    <s v=""/>
    <s v=""/>
    <x v="0"/>
    <s v=""/>
    <s v=""/>
    <s v=""/>
    <s v=""/>
    <s v=""/>
    <x v="0"/>
    <x v="0"/>
    <x v="0"/>
    <x v="0"/>
  </r>
  <r>
    <n v="32"/>
    <x v="31"/>
    <x v="31"/>
    <n v="-0.35"/>
    <n v="-0.25"/>
    <n v="33.01"/>
    <n v="32.6"/>
    <n v="15.44"/>
    <x v="30"/>
    <x v="23"/>
    <n v="46.5"/>
    <b v="1"/>
    <n v="32.18"/>
    <d v="2023-10-28T00:00:00"/>
    <x v="30"/>
    <n v="3.74"/>
    <x v="0"/>
    <x v="1"/>
    <x v="1"/>
    <n v="7.54"/>
    <x v="30"/>
    <x v="29"/>
    <n v="85.94"/>
    <x v="30"/>
    <n v="15.44"/>
    <x v="5"/>
    <x v="29"/>
    <x v="29"/>
    <n v="22.13"/>
    <x v="2"/>
    <x v="0"/>
    <x v="0"/>
    <s v=""/>
    <x v="1"/>
    <s v=""/>
    <s v=""/>
    <n v="137.75"/>
    <n v="137.94999999999999"/>
    <n v="0.2"/>
    <n v="0.15"/>
    <m/>
    <m/>
    <m/>
    <m/>
    <m/>
    <m/>
    <x v="0"/>
    <s v=""/>
    <s v=""/>
    <s v=""/>
    <s v=""/>
    <s v=""/>
    <x v="0"/>
    <x v="0"/>
    <s v=""/>
    <s v=""/>
    <x v="0"/>
    <s v=""/>
    <s v=""/>
    <s v=""/>
    <s v=""/>
    <s v=""/>
    <x v="0"/>
    <x v="0"/>
    <x v="0"/>
    <x v="0"/>
  </r>
  <r>
    <n v="33"/>
    <x v="32"/>
    <x v="32"/>
    <n v="0.9"/>
    <n v="0.16"/>
    <n v="29.18"/>
    <n v="28.21"/>
    <n v="11.41"/>
    <x v="31"/>
    <x v="24"/>
    <n v="52.36"/>
    <b v="1"/>
    <n v="27.25"/>
    <s v=""/>
    <x v="31"/>
    <n v="3.5"/>
    <x v="0"/>
    <x v="0"/>
    <x v="0"/>
    <n v="61.11"/>
    <x v="31"/>
    <x v="30"/>
    <n v="127.65"/>
    <x v="31"/>
    <n v="11.41"/>
    <x v="5"/>
    <x v="30"/>
    <x v="30"/>
    <n v="12.33"/>
    <x v="3"/>
    <x v="0"/>
    <x v="2"/>
    <s v="2023-10-16_21:14:03"/>
    <x v="0"/>
    <n v="-14484800"/>
    <n v="52.920113679313097"/>
    <n v="560.85"/>
    <n v="561.75"/>
    <n v="0.9"/>
    <n v="0.16"/>
    <m/>
    <m/>
    <m/>
    <m/>
    <m/>
    <m/>
    <x v="0"/>
    <s v=""/>
    <s v=""/>
    <s v=""/>
    <s v=""/>
    <s v=""/>
    <x v="0"/>
    <x v="0"/>
    <s v=""/>
    <s v=""/>
    <x v="0"/>
    <s v=""/>
    <s v=""/>
    <s v=""/>
    <s v=""/>
    <s v=""/>
    <x v="0"/>
    <x v="0"/>
    <x v="0"/>
    <x v="0"/>
  </r>
  <r>
    <n v="34"/>
    <x v="33"/>
    <x v="33"/>
    <n v="4.25"/>
    <n v="0.38"/>
    <n v="25.61"/>
    <n v="25.36"/>
    <n v="3.72"/>
    <x v="32"/>
    <x v="25"/>
    <n v="22.54"/>
    <b v="1"/>
    <n v="25.11"/>
    <s v=""/>
    <x v="32"/>
    <n v="3.22"/>
    <x v="0"/>
    <x v="1"/>
    <x v="0"/>
    <n v="9.52"/>
    <x v="32"/>
    <x v="31"/>
    <n v="41.54"/>
    <x v="32"/>
    <n v="3.72"/>
    <x v="0"/>
    <x v="31"/>
    <x v="31"/>
    <n v="-46.7"/>
    <x v="3"/>
    <x v="0"/>
    <x v="2"/>
    <s v=""/>
    <x v="1"/>
    <s v=""/>
    <s v=""/>
    <n v="1114.3499999999999"/>
    <n v="1118"/>
    <n v="3.65"/>
    <n v="0.33"/>
    <m/>
    <m/>
    <m/>
    <m/>
    <m/>
    <m/>
    <x v="0"/>
    <s v=""/>
    <s v=""/>
    <s v=""/>
    <s v=""/>
    <s v=""/>
    <x v="0"/>
    <x v="0"/>
    <s v=""/>
    <s v=""/>
    <x v="0"/>
    <s v=""/>
    <s v=""/>
    <s v=""/>
    <s v=""/>
    <s v=""/>
    <x v="0"/>
    <x v="0"/>
    <x v="0"/>
    <x v="0"/>
  </r>
  <r>
    <n v="35"/>
    <x v="34"/>
    <x v="34"/>
    <n v="-8.15"/>
    <n v="-0.85"/>
    <n v="14.85"/>
    <n v="15.41"/>
    <n v="5.84"/>
    <x v="33"/>
    <x v="26"/>
    <n v="9.39"/>
    <b v="1"/>
    <n v="15.97"/>
    <s v=""/>
    <x v="33"/>
    <n v="1.88"/>
    <x v="0"/>
    <x v="1"/>
    <x v="0"/>
    <n v="35.71"/>
    <x v="33"/>
    <x v="32"/>
    <n v="38.369999999999997"/>
    <x v="33"/>
    <n v="5.84"/>
    <x v="2"/>
    <x v="32"/>
    <x v="32"/>
    <n v="-58.65"/>
    <x v="2"/>
    <x v="0"/>
    <x v="0"/>
    <s v=""/>
    <x v="1"/>
    <s v=""/>
    <s v=""/>
    <n v="955.6"/>
    <n v="955.6"/>
    <s v="-"/>
    <s v="-"/>
    <m/>
    <m/>
    <m/>
    <m/>
    <m/>
    <m/>
    <x v="0"/>
    <s v=""/>
    <s v=""/>
    <s v=""/>
    <s v=""/>
    <s v=""/>
    <x v="0"/>
    <x v="0"/>
    <s v=""/>
    <s v=""/>
    <x v="0"/>
    <s v=""/>
    <s v=""/>
    <s v=""/>
    <s v=""/>
    <s v=""/>
    <x v="0"/>
    <x v="0"/>
    <x v="0"/>
    <x v="0"/>
  </r>
  <r>
    <n v="36"/>
    <x v="35"/>
    <x v="35"/>
    <n v="2.5499999999999998"/>
    <n v="1.99"/>
    <n v="47.95"/>
    <n v="47.15"/>
    <n v="17.43"/>
    <x v="34"/>
    <x v="15"/>
    <n v="66.2"/>
    <b v="1"/>
    <n v="46.35"/>
    <s v=""/>
    <x v="34"/>
    <n v="0"/>
    <x v="0"/>
    <x v="0"/>
    <x v="0"/>
    <n v="13.49"/>
    <x v="34"/>
    <x v="33"/>
    <n v="9.77"/>
    <x v="34"/>
    <n v="17.41"/>
    <x v="5"/>
    <x v="33"/>
    <x v="33"/>
    <n v="-30.91"/>
    <x v="4"/>
    <x v="0"/>
    <x v="2"/>
    <s v="2023-10-16_21:40:47"/>
    <x v="2"/>
    <n v="28140000"/>
    <n v="44.018279999999997"/>
    <n v="130.85"/>
    <n v="131.05000000000001"/>
    <n v="0.2"/>
    <n v="0.15"/>
    <m/>
    <m/>
    <m/>
    <m/>
    <m/>
    <m/>
    <x v="0"/>
    <s v=""/>
    <s v=""/>
    <s v=""/>
    <s v=""/>
    <s v=""/>
    <x v="0"/>
    <x v="0"/>
    <s v=""/>
    <s v=""/>
    <x v="0"/>
    <s v=""/>
    <s v=""/>
    <s v=""/>
    <s v=""/>
    <s v=""/>
    <x v="0"/>
    <x v="0"/>
    <x v="0"/>
    <x v="0"/>
  </r>
  <r>
    <n v="37"/>
    <x v="36"/>
    <x v="36"/>
    <n v="-1.05"/>
    <n v="-0.41"/>
    <n v="33.549999999999997"/>
    <n v="31.76"/>
    <n v="9.44"/>
    <x v="35"/>
    <x v="27"/>
    <n v="21.44"/>
    <b v="1"/>
    <n v="29.98"/>
    <d v="2023-11-10T00:00:00"/>
    <x v="35"/>
    <n v="3.74"/>
    <x v="0"/>
    <x v="1"/>
    <x v="1"/>
    <n v="24.21"/>
    <x v="35"/>
    <x v="34"/>
    <n v="91.66"/>
    <x v="35"/>
    <n v="9.44"/>
    <x v="4"/>
    <x v="34"/>
    <x v="34"/>
    <n v="-25.71"/>
    <x v="2"/>
    <x v="2"/>
    <x v="0"/>
    <s v=""/>
    <x v="1"/>
    <s v=""/>
    <s v=""/>
    <n v="257.39999999999998"/>
    <n v="258"/>
    <n v="0.6"/>
    <n v="0.23"/>
    <m/>
    <m/>
    <m/>
    <m/>
    <m/>
    <m/>
    <x v="8"/>
    <n v="-0.37211119999999998"/>
    <n v="-0.95"/>
    <n v="31410000"/>
    <n v="1.2327774"/>
    <n v="382500"/>
    <x v="1"/>
    <x v="7"/>
    <n v="5"/>
    <n v="69000"/>
    <x v="7"/>
    <s v="PHARM-IND-BD&amp;FOR"/>
    <s v="LARGECAP"/>
    <n v="42945.46"/>
    <s v="PHARMACEUTICALS-11 of 23"/>
    <s v="NiftyRank-105"/>
    <x v="8"/>
    <x v="8"/>
    <x v="1"/>
    <x v="0"/>
  </r>
  <r>
    <n v="38"/>
    <x v="37"/>
    <x v="37"/>
    <n v="206.1"/>
    <n v="1.01"/>
    <n v="22.25"/>
    <n v="23.57"/>
    <n v="3.74"/>
    <x v="36"/>
    <x v="23"/>
    <n v="33.68"/>
    <b v="1"/>
    <n v="24.89"/>
    <d v="2023-11-09T00:00:00"/>
    <x v="36"/>
    <n v="2.68"/>
    <x v="0"/>
    <x v="1"/>
    <x v="1"/>
    <n v="44.25"/>
    <x v="36"/>
    <x v="35"/>
    <n v="54.91"/>
    <x v="36"/>
    <n v="3.74"/>
    <x v="2"/>
    <x v="35"/>
    <x v="21"/>
    <n v="-56.18"/>
    <x v="4"/>
    <x v="0"/>
    <x v="2"/>
    <s v=""/>
    <x v="1"/>
    <s v=""/>
    <s v=""/>
    <n v="19698.099999999999"/>
    <n v="19601.25"/>
    <n v="-96.85"/>
    <n v="-0.49"/>
    <m/>
    <m/>
    <m/>
    <m/>
    <m/>
    <m/>
    <x v="0"/>
    <s v=""/>
    <s v=""/>
    <s v=""/>
    <s v=""/>
    <s v=""/>
    <x v="0"/>
    <x v="0"/>
    <s v=""/>
    <s v=""/>
    <x v="0"/>
    <s v=""/>
    <s v=""/>
    <s v=""/>
    <s v=""/>
    <s v=""/>
    <x v="0"/>
    <x v="0"/>
    <x v="0"/>
    <x v="0"/>
  </r>
  <r>
    <n v="39"/>
    <x v="38"/>
    <x v="38"/>
    <n v="-0.45"/>
    <n v="-0.13"/>
    <n v="24.77"/>
    <n v="24.65"/>
    <n v="8.93"/>
    <x v="37"/>
    <x v="28"/>
    <n v="48.18"/>
    <b v="1"/>
    <n v="24.53"/>
    <s v=""/>
    <x v="37"/>
    <n v="3.02"/>
    <x v="0"/>
    <x v="1"/>
    <x v="0"/>
    <n v="40.08"/>
    <x v="37"/>
    <x v="36"/>
    <n v="94.81"/>
    <x v="37"/>
    <n v="8.93"/>
    <x v="5"/>
    <x v="36"/>
    <x v="35"/>
    <n v="19.989999999999998"/>
    <x v="2"/>
    <x v="0"/>
    <x v="0"/>
    <s v=""/>
    <x v="1"/>
    <s v=""/>
    <s v=""/>
    <n v="342.55"/>
    <n v="344.9"/>
    <n v="2.35"/>
    <n v="0.69"/>
    <m/>
    <m/>
    <m/>
    <m/>
    <m/>
    <m/>
    <x v="9"/>
    <n v="-0.15804599999999999"/>
    <n v="-0.55000000000000004"/>
    <n v="27050400"/>
    <n v="0.38073610000000002"/>
    <n v="102600"/>
    <x v="1"/>
    <x v="8"/>
    <n v="5"/>
    <n v="54000"/>
    <x v="3"/>
    <s v="REFINERIES"/>
    <s v="LARGECAP"/>
    <n v="86433.88"/>
    <s v="INDUSTRIALS-9 of 36"/>
    <s v="NiftyRank-50"/>
    <x v="9"/>
    <x v="9"/>
    <x v="0"/>
    <x v="0"/>
  </r>
  <r>
    <n v="40"/>
    <x v="39"/>
    <x v="39"/>
    <n v="8.25"/>
    <n v="0.18"/>
    <n v="18.41"/>
    <n v="19.670000000000002"/>
    <n v="3.36"/>
    <x v="9"/>
    <x v="22"/>
    <n v="31.02"/>
    <b v="1"/>
    <n v="20.94"/>
    <s v=""/>
    <x v="38"/>
    <n v="2.6"/>
    <x v="0"/>
    <x v="1"/>
    <x v="0"/>
    <n v="44.44"/>
    <x v="38"/>
    <x v="29"/>
    <n v="98.09"/>
    <x v="38"/>
    <n v="3.36"/>
    <x v="5"/>
    <x v="37"/>
    <x v="36"/>
    <n v="-20.399999999999999"/>
    <x v="3"/>
    <x v="0"/>
    <x v="2"/>
    <s v=""/>
    <x v="1"/>
    <s v=""/>
    <s v=""/>
    <n v="4554.95"/>
    <n v="4582"/>
    <n v="27.05"/>
    <n v="0.59"/>
    <m/>
    <m/>
    <m/>
    <m/>
    <m/>
    <m/>
    <x v="0"/>
    <s v=""/>
    <s v=""/>
    <s v=""/>
    <s v=""/>
    <s v=""/>
    <x v="0"/>
    <x v="0"/>
    <s v=""/>
    <s v=""/>
    <x v="0"/>
    <s v=""/>
    <s v=""/>
    <s v=""/>
    <s v=""/>
    <s v=""/>
    <x v="0"/>
    <x v="0"/>
    <x v="0"/>
    <x v="0"/>
  </r>
  <r>
    <n v="41"/>
    <x v="40"/>
    <x v="40"/>
    <n v="0.1"/>
    <n v="0.02"/>
    <n v="35.56"/>
    <n v="35.880000000000003"/>
    <n v="6.91"/>
    <x v="38"/>
    <x v="29"/>
    <n v="25.92"/>
    <b v="0"/>
    <n v="36.19"/>
    <s v=""/>
    <x v="39"/>
    <n v="4.63"/>
    <x v="1"/>
    <x v="0"/>
    <x v="0"/>
    <n v="34.520000000000003"/>
    <x v="39"/>
    <x v="37"/>
    <n v="61.9"/>
    <x v="39"/>
    <n v="6.91"/>
    <x v="0"/>
    <x v="38"/>
    <x v="37"/>
    <n v="-8.1199999999999992"/>
    <x v="4"/>
    <x v="0"/>
    <x v="2"/>
    <s v=""/>
    <x v="1"/>
    <s v=""/>
    <s v=""/>
    <n v="540.15"/>
    <n v="543"/>
    <n v="2.85"/>
    <n v="0.53"/>
    <m/>
    <m/>
    <m/>
    <m/>
    <m/>
    <m/>
    <x v="0"/>
    <s v=""/>
    <s v=""/>
    <s v=""/>
    <s v=""/>
    <s v=""/>
    <x v="0"/>
    <x v="0"/>
    <s v=""/>
    <s v=""/>
    <x v="0"/>
    <s v=""/>
    <s v=""/>
    <s v=""/>
    <s v=""/>
    <s v=""/>
    <x v="0"/>
    <x v="0"/>
    <x v="0"/>
    <x v="0"/>
  </r>
  <r>
    <n v="42"/>
    <x v="41"/>
    <x v="41"/>
    <n v="5.3"/>
    <n v="1.45"/>
    <n v="34.82"/>
    <n v="35.090000000000003"/>
    <n v="6.82"/>
    <x v="39"/>
    <x v="30"/>
    <n v="53.64"/>
    <b v="1"/>
    <n v="35.369999999999997"/>
    <d v="2023-10-26T00:00:00"/>
    <x v="40"/>
    <n v="4.42"/>
    <x v="0"/>
    <x v="0"/>
    <x v="1"/>
    <n v="45.63"/>
    <x v="40"/>
    <x v="38"/>
    <n v="65.61"/>
    <x v="40"/>
    <n v="6.82"/>
    <x v="5"/>
    <x v="39"/>
    <x v="38"/>
    <n v="-53.36"/>
    <x v="4"/>
    <x v="0"/>
    <x v="2"/>
    <s v="2023-10-16_21:40:53"/>
    <x v="2"/>
    <n v="166000000"/>
    <n v="52.056840000000001"/>
    <n v="369.85"/>
    <n v="371.4"/>
    <n v="1.55"/>
    <n v="0.42"/>
    <m/>
    <m/>
    <m/>
    <m/>
    <m/>
    <m/>
    <x v="0"/>
    <s v=""/>
    <s v=""/>
    <s v=""/>
    <s v=""/>
    <s v=""/>
    <x v="0"/>
    <x v="0"/>
    <s v=""/>
    <s v=""/>
    <x v="0"/>
    <s v=""/>
    <s v=""/>
    <s v=""/>
    <s v=""/>
    <s v=""/>
    <x v="0"/>
    <x v="0"/>
    <x v="0"/>
    <x v="0"/>
  </r>
  <r>
    <n v="43"/>
    <x v="42"/>
    <x v="42"/>
    <n v="-7.1"/>
    <n v="-0.95"/>
    <n v="41.09"/>
    <n v="41.15"/>
    <n v="15.2"/>
    <x v="40"/>
    <x v="18"/>
    <n v="52.62"/>
    <b v="1"/>
    <n v="41.21"/>
    <d v="2023-10-17T00:00:00"/>
    <x v="41"/>
    <n v="5.22"/>
    <x v="0"/>
    <x v="0"/>
    <x v="1"/>
    <n v="26.59"/>
    <x v="41"/>
    <x v="39"/>
    <n v="92.38"/>
    <x v="41"/>
    <n v="15.17"/>
    <x v="6"/>
    <x v="40"/>
    <x v="39"/>
    <n v="-3.07"/>
    <x v="2"/>
    <x v="2"/>
    <x v="0"/>
    <s v="2023-10-16_13:52:22"/>
    <x v="0"/>
    <n v="-7738575"/>
    <n v="48.376841785474028"/>
    <n v="755.05"/>
    <n v="756"/>
    <n v="0.95"/>
    <n v="0.13"/>
    <m/>
    <m/>
    <m/>
    <m/>
    <m/>
    <m/>
    <x v="10"/>
    <n v="-0.97606630000000005"/>
    <n v="-7.3"/>
    <n v="4333875"/>
    <n v="0.11261259999999999"/>
    <n v="4875"/>
    <x v="1"/>
    <x v="9"/>
    <n v="10"/>
    <n v="39000"/>
    <x v="6"/>
    <s v="FINANCE-HOUSING"/>
    <s v="MIDCAP"/>
    <n v="8065.81"/>
    <s v="FINANCE-20 of 20"/>
    <s v="NiftyRank-193"/>
    <x v="10"/>
    <x v="10"/>
    <x v="0"/>
    <x v="1"/>
  </r>
  <r>
    <n v="44"/>
    <x v="43"/>
    <x v="43"/>
    <n v="4"/>
    <n v="1.37"/>
    <n v="36.15"/>
    <n v="34.86"/>
    <n v="14.94"/>
    <x v="41"/>
    <x v="3"/>
    <n v="34.659999999999997"/>
    <b v="0"/>
    <n v="33.57"/>
    <s v=""/>
    <x v="42"/>
    <n v="4.5199999999999996"/>
    <x v="1"/>
    <x v="1"/>
    <x v="0"/>
    <n v="98.81"/>
    <x v="42"/>
    <x v="40"/>
    <n v="204.86"/>
    <x v="42"/>
    <n v="14.94"/>
    <x v="2"/>
    <x v="41"/>
    <x v="40"/>
    <n v="128.08000000000001"/>
    <x v="6"/>
    <x v="0"/>
    <x v="2"/>
    <s v=""/>
    <x v="1"/>
    <s v=""/>
    <s v=""/>
    <n v="284.5"/>
    <n v="287"/>
    <n v="2.5"/>
    <n v="0.88"/>
    <m/>
    <m/>
    <m/>
    <m/>
    <m/>
    <m/>
    <x v="11"/>
    <n v="1.4544832000000001"/>
    <n v="4.25"/>
    <n v="15488800"/>
    <n v="2.0914214000000002"/>
    <n v="317300"/>
    <x v="2"/>
    <x v="10"/>
    <n v="10"/>
    <n v="60000"/>
    <x v="3"/>
    <s v="FERTILIZERS"/>
    <s v="MIDCAP"/>
    <n v="19515.990000000002"/>
    <s v="INDUSTRIALS-32 of 36"/>
    <s v="NiftyRank-169"/>
    <x v="11"/>
    <x v="11"/>
    <x v="1"/>
    <x v="1"/>
  </r>
  <r>
    <n v="45"/>
    <x v="44"/>
    <x v="44"/>
    <n v="-6.2"/>
    <n v="-0.49"/>
    <n v="27.04"/>
    <n v="27.55"/>
    <n v="6.74"/>
    <x v="42"/>
    <x v="31"/>
    <n v="40.270000000000003"/>
    <b v="1"/>
    <n v="28.06"/>
    <d v="2023-11-02T00:00:00"/>
    <x v="43"/>
    <n v="3.41"/>
    <x v="0"/>
    <x v="1"/>
    <x v="1"/>
    <n v="26.98"/>
    <x v="43"/>
    <x v="41"/>
    <n v="72.41"/>
    <x v="43"/>
    <n v="6.74"/>
    <x v="0"/>
    <x v="42"/>
    <x v="41"/>
    <n v="-5.84"/>
    <x v="2"/>
    <x v="0"/>
    <x v="0"/>
    <s v=""/>
    <x v="1"/>
    <s v=""/>
    <s v=""/>
    <n v="1259.7"/>
    <n v="1259"/>
    <n v="-0.7"/>
    <n v="-0.06"/>
    <m/>
    <m/>
    <m/>
    <m/>
    <m/>
    <m/>
    <x v="0"/>
    <s v=""/>
    <s v=""/>
    <s v=""/>
    <s v=""/>
    <s v=""/>
    <x v="0"/>
    <x v="0"/>
    <s v=""/>
    <s v=""/>
    <x v="0"/>
    <s v=""/>
    <s v=""/>
    <s v=""/>
    <s v=""/>
    <s v=""/>
    <x v="0"/>
    <x v="0"/>
    <x v="0"/>
    <x v="0"/>
  </r>
  <r>
    <n v="46"/>
    <x v="45"/>
    <x v="45"/>
    <n v="-1.95"/>
    <n v="-0.17"/>
    <n v="24.52"/>
    <n v="24.96"/>
    <n v="8.0500000000000007"/>
    <x v="43"/>
    <x v="21"/>
    <n v="61.51"/>
    <b v="1"/>
    <n v="25.4"/>
    <d v="2023-10-27T00:00:00"/>
    <x v="44"/>
    <n v="3.12"/>
    <x v="0"/>
    <x v="1"/>
    <x v="1"/>
    <n v="6.35"/>
    <x v="44"/>
    <x v="42"/>
    <n v="53.68"/>
    <x v="44"/>
    <n v="8.0500000000000007"/>
    <x v="5"/>
    <x v="43"/>
    <x v="42"/>
    <n v="-51.33"/>
    <x v="0"/>
    <x v="0"/>
    <x v="0"/>
    <s v=""/>
    <x v="1"/>
    <s v=""/>
    <s v=""/>
    <n v="1171.95"/>
    <n v="1179.05"/>
    <n v="7.1"/>
    <n v="0.61"/>
    <m/>
    <m/>
    <m/>
    <m/>
    <m/>
    <m/>
    <x v="0"/>
    <s v=""/>
    <s v=""/>
    <s v=""/>
    <s v=""/>
    <s v=""/>
    <x v="0"/>
    <x v="0"/>
    <s v=""/>
    <s v=""/>
    <x v="0"/>
    <s v=""/>
    <s v=""/>
    <s v=""/>
    <s v=""/>
    <s v=""/>
    <x v="0"/>
    <x v="0"/>
    <x v="0"/>
    <x v="0"/>
  </r>
  <r>
    <n v="47"/>
    <x v="46"/>
    <x v="46"/>
    <n v="4"/>
    <n v="1.3"/>
    <n v="25.86"/>
    <n v="27.16"/>
    <n v="8.42"/>
    <x v="44"/>
    <x v="32"/>
    <n v="60.46"/>
    <b v="1"/>
    <n v="28.46"/>
    <s v=""/>
    <x v="45"/>
    <n v="3.19"/>
    <x v="0"/>
    <x v="0"/>
    <x v="0"/>
    <n v="66.67"/>
    <x v="45"/>
    <x v="43"/>
    <n v="73.33"/>
    <x v="45"/>
    <n v="8.42"/>
    <x v="0"/>
    <x v="44"/>
    <x v="43"/>
    <n v="0.02"/>
    <x v="6"/>
    <x v="0"/>
    <x v="2"/>
    <s v="2023-10-16_13:51:47"/>
    <x v="2"/>
    <n v="614535600"/>
    <n v="43.502027144867398"/>
    <n v="301.85000000000002"/>
    <n v="302.55"/>
    <n v="0.7"/>
    <n v="0.23"/>
    <m/>
    <m/>
    <m/>
    <m/>
    <m/>
    <m/>
    <x v="12"/>
    <n v="1.3469652999999999"/>
    <n v="4.1500000000000004"/>
    <n v="67590600"/>
    <n v="0.52470490000000003"/>
    <n v="352800"/>
    <x v="2"/>
    <x v="11"/>
    <n v="2.5"/>
    <n v="126000"/>
    <x v="3"/>
    <s v="MINING/MINER/MET"/>
    <s v="LARGECAP"/>
    <n v="101530.95"/>
    <s v="INDUSTRIALS-7 of 36"/>
    <s v="NiftyRank-45"/>
    <x v="12"/>
    <x v="12"/>
    <x v="0"/>
    <x v="1"/>
  </r>
  <r>
    <n v="48"/>
    <x v="47"/>
    <x v="47"/>
    <n v="42.85"/>
    <n v="0.85"/>
    <n v="45.17"/>
    <n v="45.59"/>
    <n v="6.34"/>
    <x v="45"/>
    <x v="33"/>
    <n v="88.45"/>
    <b v="1"/>
    <n v="46.02"/>
    <d v="2023-10-19T00:00:00"/>
    <x v="46"/>
    <n v="5.84"/>
    <x v="0"/>
    <x v="0"/>
    <x v="1"/>
    <n v="68.650000000000006"/>
    <x v="46"/>
    <x v="44"/>
    <n v="61.96"/>
    <x v="46"/>
    <n v="6.34"/>
    <x v="6"/>
    <x v="2"/>
    <x v="44"/>
    <n v="-45.49"/>
    <x v="3"/>
    <x v="2"/>
    <x v="2"/>
    <s v="2023-10-16_21:13:32"/>
    <x v="0"/>
    <n v="-5880750"/>
    <n v="48.093857547160503"/>
    <n v="5154.6499999999996"/>
    <n v="5171.8999999999996"/>
    <n v="17.25"/>
    <n v="0.33"/>
    <m/>
    <m/>
    <m/>
    <m/>
    <m/>
    <m/>
    <x v="0"/>
    <s v=""/>
    <s v=""/>
    <s v=""/>
    <s v=""/>
    <s v=""/>
    <x v="0"/>
    <x v="0"/>
    <s v=""/>
    <s v=""/>
    <x v="0"/>
    <s v=""/>
    <s v=""/>
    <s v=""/>
    <s v=""/>
    <s v=""/>
    <x v="0"/>
    <x v="0"/>
    <x v="0"/>
    <x v="0"/>
  </r>
  <r>
    <n v="49"/>
    <x v="48"/>
    <x v="48"/>
    <n v="28.65"/>
    <n v="1.4"/>
    <n v="26.75"/>
    <n v="28.84"/>
    <n v="11.74"/>
    <x v="46"/>
    <x v="16"/>
    <n v="100"/>
    <b v="1"/>
    <n v="30.92"/>
    <s v=""/>
    <x v="47"/>
    <n v="3.56"/>
    <x v="0"/>
    <x v="0"/>
    <x v="0"/>
    <n v="57.94"/>
    <x v="47"/>
    <x v="45"/>
    <n v="85.71"/>
    <x v="47"/>
    <n v="11.74"/>
    <x v="5"/>
    <x v="24"/>
    <x v="45"/>
    <n v="8.5399999999999991"/>
    <x v="3"/>
    <x v="0"/>
    <x v="2"/>
    <s v="2023-10-16_21:14:09"/>
    <x v="2"/>
    <n v="9329950"/>
    <n v="41.574504700920123"/>
    <n v="2060.75"/>
    <n v="2074.0500000000002"/>
    <n v="13.3"/>
    <n v="0.65"/>
    <m/>
    <m/>
    <m/>
    <m/>
    <m/>
    <m/>
    <x v="13"/>
    <n v="1.5084099"/>
    <n v="30.85"/>
    <n v="3265500"/>
    <n v="0.20405970000000001"/>
    <n v="6650"/>
    <x v="2"/>
    <x v="12"/>
    <n v="10"/>
    <n v="14000"/>
    <x v="4"/>
    <s v="PERSONALCARE-MNC"/>
    <s v="LARGECAP"/>
    <n v="39807.82"/>
    <s v="FMCG-19 of 28"/>
    <s v="NiftyRank-116"/>
    <x v="13"/>
    <x v="13"/>
    <x v="0"/>
    <x v="1"/>
  </r>
  <r>
    <n v="50"/>
    <x v="49"/>
    <x v="49"/>
    <n v="4.6500000000000004"/>
    <n v="0.65"/>
    <n v="30.17"/>
    <n v="31.24"/>
    <n v="11.65"/>
    <x v="47"/>
    <x v="34"/>
    <n v="34.86"/>
    <b v="1"/>
    <n v="32.31"/>
    <d v="2023-11-02T00:00:00"/>
    <x v="48"/>
    <n v="3.87"/>
    <x v="0"/>
    <x v="1"/>
    <x v="1"/>
    <n v="36.51"/>
    <x v="48"/>
    <x v="46"/>
    <n v="65"/>
    <x v="48"/>
    <n v="11.65"/>
    <x v="5"/>
    <x v="45"/>
    <x v="46"/>
    <n v="-52.33"/>
    <x v="3"/>
    <x v="0"/>
    <x v="2"/>
    <s v="2023-10-16_21:14:15"/>
    <x v="0"/>
    <n v="-11223000"/>
    <n v="46.662934862364501"/>
    <n v="698.45"/>
    <n v="701"/>
    <n v="2.5499999999999998"/>
    <n v="0.37"/>
    <m/>
    <m/>
    <m/>
    <m/>
    <m/>
    <m/>
    <x v="0"/>
    <s v=""/>
    <s v=""/>
    <s v=""/>
    <s v=""/>
    <s v=""/>
    <x v="0"/>
    <x v="0"/>
    <s v=""/>
    <s v=""/>
    <x v="0"/>
    <s v=""/>
    <s v=""/>
    <s v=""/>
    <s v=""/>
    <s v=""/>
    <x v="0"/>
    <x v="0"/>
    <x v="0"/>
    <x v="0"/>
  </r>
  <r>
    <n v="51"/>
    <x v="50"/>
    <x v="50"/>
    <n v="4.8"/>
    <n v="0.42"/>
    <n v="29.02"/>
    <n v="29.27"/>
    <n v="10.66"/>
    <x v="48"/>
    <x v="35"/>
    <n v="37.590000000000003"/>
    <b v="1"/>
    <n v="29.52"/>
    <s v=""/>
    <x v="49"/>
    <n v="3.78"/>
    <x v="0"/>
    <x v="1"/>
    <x v="0"/>
    <n v="49.6"/>
    <x v="49"/>
    <x v="47"/>
    <n v="121.93"/>
    <x v="49"/>
    <n v="10.66"/>
    <x v="6"/>
    <x v="46"/>
    <x v="47"/>
    <n v="28.73"/>
    <x v="3"/>
    <x v="2"/>
    <x v="2"/>
    <s v=""/>
    <x v="1"/>
    <s v=""/>
    <s v=""/>
    <n v="1148.7"/>
    <n v="1149.95"/>
    <n v="1.25"/>
    <n v="0.11"/>
    <m/>
    <m/>
    <m/>
    <m/>
    <m/>
    <m/>
    <x v="14"/>
    <n v="0.35511670000000001"/>
    <n v="4.0999999999999996"/>
    <n v="1386700"/>
    <n v="0.66056910000000002"/>
    <n v="9100"/>
    <x v="2"/>
    <x v="13"/>
    <n v="10"/>
    <n v="25000"/>
    <x v="3"/>
    <s v="FERTILIZERS"/>
    <s v="LARGECAP"/>
    <n v="23062.46"/>
    <s v="INDUSTRIALS-30 of 36"/>
    <s v="NiftyRank-156"/>
    <x v="14"/>
    <x v="14"/>
    <x v="0"/>
    <x v="0"/>
  </r>
  <r>
    <n v="52"/>
    <x v="51"/>
    <x v="51"/>
    <n v="0.7"/>
    <n v="0.23"/>
    <n v="31.85"/>
    <n v="30.99"/>
    <n v="5.66"/>
    <x v="49"/>
    <x v="28"/>
    <n v="19.510000000000002"/>
    <b v="0"/>
    <n v="30.13"/>
    <d v="2023-11-03T00:00:00"/>
    <x v="50"/>
    <n v="0"/>
    <x v="1"/>
    <x v="1"/>
    <x v="1"/>
    <n v="20.63"/>
    <x v="50"/>
    <x v="48"/>
    <n v="142.63"/>
    <x v="50"/>
    <n v="5.66"/>
    <x v="0"/>
    <x v="47"/>
    <x v="48"/>
    <n v="132.15"/>
    <x v="3"/>
    <x v="0"/>
    <x v="2"/>
    <s v=""/>
    <x v="1"/>
    <s v=""/>
    <s v=""/>
    <n v="299.7"/>
    <n v="301"/>
    <n v="1.3"/>
    <n v="0.43"/>
    <m/>
    <m/>
    <m/>
    <m/>
    <m/>
    <m/>
    <x v="0"/>
    <s v=""/>
    <s v=""/>
    <s v=""/>
    <s v=""/>
    <s v=""/>
    <x v="0"/>
    <x v="0"/>
    <s v=""/>
    <s v=""/>
    <x v="0"/>
    <s v=""/>
    <s v=""/>
    <s v=""/>
    <s v=""/>
    <s v=""/>
    <x v="0"/>
    <x v="0"/>
    <x v="0"/>
    <x v="0"/>
  </r>
  <r>
    <n v="53"/>
    <x v="52"/>
    <x v="52"/>
    <n v="1.75"/>
    <n v="1.27"/>
    <n v="36"/>
    <n v="36.58"/>
    <n v="7.12"/>
    <x v="50"/>
    <x v="24"/>
    <n v="31.35"/>
    <b v="0"/>
    <n v="37.159999999999997"/>
    <s v=""/>
    <x v="51"/>
    <n v="4.5599999999999996"/>
    <x v="1"/>
    <x v="0"/>
    <x v="0"/>
    <n v="54.76"/>
    <x v="51"/>
    <x v="49"/>
    <n v="54.62"/>
    <x v="51"/>
    <n v="7.12"/>
    <x v="3"/>
    <x v="48"/>
    <x v="49"/>
    <n v="19.600000000000001"/>
    <x v="3"/>
    <x v="0"/>
    <x v="2"/>
    <s v=""/>
    <x v="1"/>
    <s v=""/>
    <s v=""/>
    <n v="140.80000000000001"/>
    <n v="140.80000000000001"/>
    <s v="-"/>
    <s v="-"/>
    <m/>
    <m/>
    <m/>
    <m/>
    <m/>
    <m/>
    <x v="0"/>
    <s v=""/>
    <s v=""/>
    <s v=""/>
    <s v=""/>
    <s v=""/>
    <x v="0"/>
    <x v="0"/>
    <s v=""/>
    <s v=""/>
    <x v="0"/>
    <s v=""/>
    <s v=""/>
    <s v=""/>
    <s v=""/>
    <s v=""/>
    <x v="0"/>
    <x v="0"/>
    <x v="0"/>
    <x v="0"/>
  </r>
  <r>
    <n v="54"/>
    <x v="53"/>
    <x v="53"/>
    <n v="1.35"/>
    <n v="0.08"/>
    <n v="25.37"/>
    <n v="27.1"/>
    <n v="3.12"/>
    <x v="51"/>
    <x v="31"/>
    <n v="27.56"/>
    <b v="1"/>
    <n v="28.83"/>
    <s v=""/>
    <x v="52"/>
    <n v="2.97"/>
    <x v="0"/>
    <x v="1"/>
    <x v="0"/>
    <n v="20.239999999999998"/>
    <x v="52"/>
    <x v="23"/>
    <n v="86.88"/>
    <x v="52"/>
    <n v="3.12"/>
    <x v="0"/>
    <x v="49"/>
    <x v="24"/>
    <n v="5.68"/>
    <x v="4"/>
    <x v="0"/>
    <x v="2"/>
    <s v=""/>
    <x v="1"/>
    <s v=""/>
    <s v=""/>
    <n v="1751.6"/>
    <n v="1755.05"/>
    <n v="3.45"/>
    <n v="0.2"/>
    <m/>
    <m/>
    <m/>
    <m/>
    <m/>
    <m/>
    <x v="0"/>
    <s v=""/>
    <s v=""/>
    <s v=""/>
    <s v=""/>
    <s v=""/>
    <x v="0"/>
    <x v="0"/>
    <s v=""/>
    <s v=""/>
    <x v="0"/>
    <s v=""/>
    <s v=""/>
    <s v=""/>
    <s v=""/>
    <s v=""/>
    <x v="0"/>
    <x v="0"/>
    <x v="0"/>
    <x v="0"/>
  </r>
  <r>
    <n v="55"/>
    <x v="54"/>
    <x v="54"/>
    <n v="-2.15"/>
    <n v="-0.4"/>
    <n v="20.5"/>
    <n v="19.510000000000002"/>
    <n v="3.17"/>
    <x v="52"/>
    <x v="36"/>
    <n v="33.909999999999997"/>
    <b v="1"/>
    <n v="18.52"/>
    <d v="2023-11-02T00:00:00"/>
    <x v="53"/>
    <n v="2.41"/>
    <x v="0"/>
    <x v="1"/>
    <x v="1"/>
    <n v="38.49"/>
    <x v="53"/>
    <x v="25"/>
    <n v="107.13"/>
    <x v="53"/>
    <n v="3.17"/>
    <x v="6"/>
    <x v="50"/>
    <x v="50"/>
    <n v="-16.309999999999999"/>
    <x v="2"/>
    <x v="2"/>
    <x v="0"/>
    <s v=""/>
    <x v="1"/>
    <s v=""/>
    <s v=""/>
    <n v="543.75"/>
    <n v="545.45000000000005"/>
    <n v="1.7"/>
    <n v="0.31"/>
    <m/>
    <m/>
    <m/>
    <m/>
    <m/>
    <m/>
    <x v="15"/>
    <n v="-0.37002780000000002"/>
    <n v="-2"/>
    <n v="17705000"/>
    <n v="1.3306625000000001"/>
    <n v="232500"/>
    <x v="1"/>
    <x v="14"/>
    <n v="5"/>
    <n v="37500"/>
    <x v="4"/>
    <s v="PERSONALCARE-IND"/>
    <s v="LARGECAP"/>
    <n v="101793.18"/>
    <s v="FMCG-4 of 28"/>
    <s v="NiftyRank-44"/>
    <x v="15"/>
    <x v="15"/>
    <x v="1"/>
    <x v="0"/>
  </r>
  <r>
    <n v="56"/>
    <x v="55"/>
    <x v="55"/>
    <n v="32.35"/>
    <n v="1.41"/>
    <n v="30.23"/>
    <n v="29.6"/>
    <n v="-8.27"/>
    <x v="53"/>
    <x v="21"/>
    <n v="29.88"/>
    <b v="0"/>
    <n v="28.98"/>
    <s v=""/>
    <x v="54"/>
    <n v="3.65"/>
    <x v="1"/>
    <x v="1"/>
    <x v="0"/>
    <n v="100"/>
    <x v="54"/>
    <x v="50"/>
    <n v="593.98"/>
    <x v="54"/>
    <n v="-8.27"/>
    <x v="2"/>
    <x v="51"/>
    <x v="51"/>
    <n v="485.17"/>
    <x v="6"/>
    <x v="0"/>
    <x v="2"/>
    <s v=""/>
    <x v="1"/>
    <s v=""/>
    <s v=""/>
    <n v="2301.1"/>
    <n v="2301"/>
    <n v="-0.1"/>
    <n v="0"/>
    <m/>
    <m/>
    <m/>
    <m/>
    <m/>
    <m/>
    <x v="16"/>
    <n v="1.7091402"/>
    <n v="39.1"/>
    <n v="2168500"/>
    <n v="4.2297525"/>
    <n v="88000"/>
    <x v="2"/>
    <x v="15"/>
    <n v="50"/>
    <n v="10000"/>
    <x v="3"/>
    <s v="CEMENT-SOUTH IND"/>
    <s v="LARGECAP"/>
    <n v="37663.949999999997"/>
    <s v="INDUSTRIALS-21 of 36"/>
    <s v="NiftyRank-119"/>
    <x v="16"/>
    <x v="16"/>
    <x v="1"/>
    <x v="1"/>
  </r>
  <r>
    <n v="57"/>
    <x v="56"/>
    <x v="56"/>
    <n v="24.85"/>
    <n v="1.19"/>
    <n v="33.96"/>
    <n v="33.83"/>
    <n v="5.59"/>
    <x v="19"/>
    <x v="29"/>
    <n v="41.6"/>
    <b v="1"/>
    <n v="33.71"/>
    <s v=""/>
    <x v="55"/>
    <n v="4.25"/>
    <x v="0"/>
    <x v="0"/>
    <x v="0"/>
    <n v="44.44"/>
    <x v="55"/>
    <x v="51"/>
    <n v="52.16"/>
    <x v="55"/>
    <n v="5.59"/>
    <x v="5"/>
    <x v="52"/>
    <x v="52"/>
    <n v="-22.74"/>
    <x v="3"/>
    <x v="0"/>
    <x v="2"/>
    <s v="2023-10-16_21:40:35"/>
    <x v="2"/>
    <n v="875400"/>
    <n v="58.530230000000003"/>
    <n v="2093.6999999999998"/>
    <n v="2098.9499999999998"/>
    <n v="5.25"/>
    <n v="0.25"/>
    <m/>
    <m/>
    <m/>
    <m/>
    <m/>
    <m/>
    <x v="0"/>
    <s v=""/>
    <s v=""/>
    <s v=""/>
    <s v=""/>
    <s v=""/>
    <x v="0"/>
    <x v="0"/>
    <s v=""/>
    <s v=""/>
    <x v="0"/>
    <s v=""/>
    <s v=""/>
    <s v=""/>
    <s v=""/>
    <s v=""/>
    <x v="0"/>
    <x v="0"/>
    <x v="0"/>
    <x v="0"/>
  </r>
  <r>
    <n v="58"/>
    <x v="57"/>
    <x v="57"/>
    <n v="-11.35"/>
    <n v="-8.09"/>
    <n v="74.260000000000005"/>
    <n v="72.98"/>
    <n v="42.04"/>
    <x v="54"/>
    <x v="33"/>
    <n v="75.98"/>
    <b v="0"/>
    <n v="71.7"/>
    <s v=""/>
    <x v="56"/>
    <n v="0"/>
    <x v="1"/>
    <x v="0"/>
    <x v="0"/>
    <n v="35.71"/>
    <x v="56"/>
    <x v="52"/>
    <n v="58.33"/>
    <x v="56"/>
    <n v="42.04"/>
    <x v="4"/>
    <x v="53"/>
    <x v="53"/>
    <n v="328.16"/>
    <x v="7"/>
    <x v="2"/>
    <x v="0"/>
    <s v=""/>
    <x v="1"/>
    <s v=""/>
    <s v=""/>
    <n v="142.94999999999999"/>
    <n v="144"/>
    <n v="1.05"/>
    <n v="0.73"/>
    <m/>
    <m/>
    <m/>
    <m/>
    <m/>
    <m/>
    <x v="0"/>
    <s v=""/>
    <s v=""/>
    <s v=""/>
    <s v=""/>
    <s v=""/>
    <x v="0"/>
    <x v="0"/>
    <s v=""/>
    <s v=""/>
    <x v="0"/>
    <s v=""/>
    <s v=""/>
    <s v=""/>
    <s v=""/>
    <s v=""/>
    <x v="0"/>
    <x v="0"/>
    <x v="0"/>
    <x v="0"/>
  </r>
  <r>
    <n v="59"/>
    <x v="58"/>
    <x v="58"/>
    <n v="-99.45"/>
    <n v="-2.65"/>
    <n v="27.5"/>
    <n v="27.76"/>
    <n v="17.03"/>
    <x v="55"/>
    <x v="37"/>
    <n v="25.91"/>
    <b v="1"/>
    <n v="28.03"/>
    <s v=""/>
    <x v="57"/>
    <n v="3.42"/>
    <x v="0"/>
    <x v="1"/>
    <x v="0"/>
    <n v="57.54"/>
    <x v="57"/>
    <x v="53"/>
    <n v="202.23"/>
    <x v="57"/>
    <n v="17.03"/>
    <x v="6"/>
    <x v="54"/>
    <x v="54"/>
    <n v="222.35"/>
    <x v="5"/>
    <x v="2"/>
    <x v="0"/>
    <s v=""/>
    <x v="1"/>
    <s v=""/>
    <s v=""/>
    <n v="3750.55"/>
    <n v="3799"/>
    <n v="48.45"/>
    <n v="1.29"/>
    <m/>
    <m/>
    <m/>
    <m/>
    <m/>
    <m/>
    <x v="17"/>
    <n v="-2.5610586"/>
    <n v="-96"/>
    <n v="2390000"/>
    <n v="6.4493140999999996"/>
    <n v="144800"/>
    <x v="1"/>
    <x v="16"/>
    <n v="50"/>
    <n v="4000"/>
    <x v="7"/>
    <s v="PHARM-IND-B DRUG"/>
    <s v="LARGECAP"/>
    <n v="122556.22"/>
    <s v="PHARMACEUTICALS-2 of 23"/>
    <s v="NiftyRank-38"/>
    <x v="17"/>
    <x v="17"/>
    <x v="1"/>
    <x v="1"/>
  </r>
  <r>
    <n v="60"/>
    <x v="59"/>
    <x v="59"/>
    <n v="48.1"/>
    <n v="0.9"/>
    <n v="34.479999999999997"/>
    <n v="36.61"/>
    <n v="9.1199999999999992"/>
    <x v="56"/>
    <x v="37"/>
    <n v="32.08"/>
    <b v="0"/>
    <n v="38.75"/>
    <s v=""/>
    <x v="58"/>
    <n v="4.49"/>
    <x v="1"/>
    <x v="1"/>
    <x v="0"/>
    <n v="69.05"/>
    <x v="58"/>
    <x v="54"/>
    <n v="225.88"/>
    <x v="58"/>
    <n v="9.1199999999999992"/>
    <x v="2"/>
    <x v="55"/>
    <x v="55"/>
    <n v="65.47"/>
    <x v="3"/>
    <x v="0"/>
    <x v="2"/>
    <s v=""/>
    <x v="1"/>
    <s v=""/>
    <s v=""/>
    <n v="5254.7"/>
    <n v="5261.95"/>
    <n v="7.25"/>
    <n v="0.14000000000000001"/>
    <m/>
    <m/>
    <m/>
    <m/>
    <m/>
    <m/>
    <x v="18"/>
    <n v="0.92951059999999996"/>
    <n v="49.7"/>
    <n v="1341800"/>
    <n v="2.7884172999999999"/>
    <n v="36400"/>
    <x v="2"/>
    <x v="17"/>
    <n v="100"/>
    <n v="3750"/>
    <x v="4"/>
    <s v="ELECTRONIC-CONS."/>
    <s v="LARGECAP"/>
    <n v="30899.85"/>
    <s v="FMCG-21 of 28"/>
    <s v="NiftyRank-138"/>
    <x v="18"/>
    <x v="18"/>
    <x v="1"/>
    <x v="1"/>
  </r>
  <r>
    <n v="61"/>
    <x v="60"/>
    <x v="60"/>
    <n v="-1.2"/>
    <n v="-0.21"/>
    <n v="28.03"/>
    <n v="29.15"/>
    <n v="8.4"/>
    <x v="49"/>
    <x v="14"/>
    <n v="42.66"/>
    <b v="1"/>
    <n v="30.28"/>
    <s v=""/>
    <x v="59"/>
    <n v="3.77"/>
    <x v="0"/>
    <x v="0"/>
    <x v="0"/>
    <n v="31.35"/>
    <x v="59"/>
    <x v="55"/>
    <n v="26.02"/>
    <x v="59"/>
    <n v="8.4"/>
    <x v="0"/>
    <x v="56"/>
    <x v="56"/>
    <n v="-74.22"/>
    <x v="0"/>
    <x v="0"/>
    <x v="0"/>
    <s v="2023-10-16_21:39:41"/>
    <x v="2"/>
    <n v="72131400"/>
    <n v="47.745820000000002"/>
    <n v="565.29999999999995"/>
    <n v="565.29999999999995"/>
    <s v="-"/>
    <s v="-"/>
    <m/>
    <m/>
    <m/>
    <m/>
    <m/>
    <m/>
    <x v="0"/>
    <s v=""/>
    <s v=""/>
    <s v=""/>
    <s v=""/>
    <s v=""/>
    <x v="0"/>
    <x v="0"/>
    <s v=""/>
    <s v=""/>
    <x v="0"/>
    <s v=""/>
    <s v=""/>
    <s v=""/>
    <s v=""/>
    <s v=""/>
    <x v="0"/>
    <x v="0"/>
    <x v="0"/>
    <x v="0"/>
  </r>
  <r>
    <n v="62"/>
    <x v="61"/>
    <x v="61"/>
    <n v="18.649999999999999"/>
    <n v="0.34"/>
    <n v="23.82"/>
    <n v="24.05"/>
    <n v="10.17"/>
    <x v="39"/>
    <x v="38"/>
    <n v="49.71"/>
    <b v="1"/>
    <n v="24.28"/>
    <d v="2023-10-27T00:00:00"/>
    <x v="60"/>
    <n v="2.91"/>
    <x v="0"/>
    <x v="0"/>
    <x v="1"/>
    <n v="13.49"/>
    <x v="60"/>
    <x v="56"/>
    <n v="53.45"/>
    <x v="60"/>
    <n v="10.17"/>
    <x v="6"/>
    <x v="57"/>
    <x v="57"/>
    <n v="-44.01"/>
    <x v="3"/>
    <x v="2"/>
    <x v="2"/>
    <s v="2023-10-16_21:39:05"/>
    <x v="2"/>
    <n v="5412625"/>
    <n v="48.043349999999997"/>
    <n v="5567.6"/>
    <n v="5567.6"/>
    <s v="-"/>
    <s v="-"/>
    <m/>
    <m/>
    <m/>
    <m/>
    <m/>
    <m/>
    <x v="0"/>
    <s v=""/>
    <s v=""/>
    <s v=""/>
    <s v=""/>
    <s v=""/>
    <x v="0"/>
    <x v="0"/>
    <s v=""/>
    <s v=""/>
    <x v="0"/>
    <s v=""/>
    <s v=""/>
    <s v=""/>
    <s v=""/>
    <s v=""/>
    <x v="0"/>
    <x v="0"/>
    <x v="0"/>
    <x v="0"/>
  </r>
  <r>
    <n v="63"/>
    <x v="62"/>
    <x v="62"/>
    <n v="10.1"/>
    <n v="0.28999999999999998"/>
    <n v="23.69"/>
    <n v="24.6"/>
    <n v="4.7699999999999996"/>
    <x v="57"/>
    <x v="22"/>
    <n v="21.49"/>
    <b v="1"/>
    <n v="25.51"/>
    <s v=""/>
    <x v="61"/>
    <n v="3.03"/>
    <x v="0"/>
    <x v="1"/>
    <x v="0"/>
    <n v="7.54"/>
    <x v="61"/>
    <x v="57"/>
    <n v="32.840000000000003"/>
    <x v="61"/>
    <n v="4.7699999999999996"/>
    <x v="5"/>
    <x v="12"/>
    <x v="58"/>
    <n v="-62.02"/>
    <x v="3"/>
    <x v="0"/>
    <x v="2"/>
    <s v=""/>
    <x v="1"/>
    <s v=""/>
    <s v=""/>
    <n v="3486.6"/>
    <n v="3490"/>
    <n v="3.4"/>
    <n v="0.1"/>
    <m/>
    <m/>
    <m/>
    <m/>
    <m/>
    <m/>
    <x v="19"/>
    <n v="0.40770620000000002"/>
    <n v="14.2"/>
    <n v="3139500"/>
    <n v="0.17309730000000001"/>
    <n v="5425"/>
    <x v="2"/>
    <x v="12"/>
    <n v="20"/>
    <n v="10500"/>
    <x v="2"/>
    <s v="AUTO-M CYCLE/MOP"/>
    <s v="LARGECAP"/>
    <n v="77090.509999999995"/>
    <s v="AUTO-5 of 16"/>
    <s v="NiftyRank-60"/>
    <x v="19"/>
    <x v="19"/>
    <x v="0"/>
    <x v="0"/>
  </r>
  <r>
    <n v="64"/>
    <x v="63"/>
    <x v="63"/>
    <n v="-10.3"/>
    <n v="-0.3"/>
    <n v="33.06"/>
    <n v="33.65"/>
    <n v="7.68"/>
    <x v="58"/>
    <x v="39"/>
    <n v="51.83"/>
    <b v="1"/>
    <n v="34.24"/>
    <s v=""/>
    <x v="62"/>
    <n v="4.22"/>
    <x v="0"/>
    <x v="0"/>
    <x v="0"/>
    <n v="58.73"/>
    <x v="62"/>
    <x v="58"/>
    <n v="28.58"/>
    <x v="62"/>
    <n v="7.68"/>
    <x v="2"/>
    <x v="58"/>
    <x v="59"/>
    <n v="-52.49"/>
    <x v="0"/>
    <x v="0"/>
    <x v="0"/>
    <s v="2023-10-16_21:40:16"/>
    <x v="2"/>
    <n v="6911850"/>
    <n v="48.09592"/>
    <n v="3399.95"/>
    <n v="3402"/>
    <n v="2.0499999999999998"/>
    <n v="0.06"/>
    <m/>
    <m/>
    <m/>
    <m/>
    <m/>
    <m/>
    <x v="0"/>
    <s v=""/>
    <s v=""/>
    <s v=""/>
    <s v=""/>
    <s v=""/>
    <x v="0"/>
    <x v="0"/>
    <s v=""/>
    <s v=""/>
    <x v="0"/>
    <s v=""/>
    <s v=""/>
    <s v=""/>
    <s v=""/>
    <s v=""/>
    <x v="0"/>
    <x v="0"/>
    <x v="0"/>
    <x v="0"/>
  </r>
  <r>
    <n v="65"/>
    <x v="64"/>
    <x v="64"/>
    <n v="1.75"/>
    <n v="0.66"/>
    <n v="28.94"/>
    <n v="28.93"/>
    <n v="9.0500000000000007"/>
    <x v="59"/>
    <x v="40"/>
    <n v="47.19"/>
    <b v="1"/>
    <n v="28.91"/>
    <d v="2023-11-06T00:00:00"/>
    <x v="63"/>
    <n v="3.56"/>
    <x v="0"/>
    <x v="1"/>
    <x v="1"/>
    <n v="34.130000000000003"/>
    <x v="63"/>
    <x v="59"/>
    <n v="88.57"/>
    <x v="63"/>
    <n v="9.0500000000000007"/>
    <x v="0"/>
    <x v="59"/>
    <x v="60"/>
    <n v="32.32"/>
    <x v="4"/>
    <x v="0"/>
    <x v="2"/>
    <s v=""/>
    <x v="1"/>
    <s v=""/>
    <s v=""/>
    <n v="263"/>
    <n v="264.3"/>
    <n v="1.3"/>
    <n v="0.49"/>
    <m/>
    <m/>
    <m/>
    <m/>
    <m/>
    <m/>
    <x v="0"/>
    <s v=""/>
    <s v=""/>
    <s v=""/>
    <s v=""/>
    <s v=""/>
    <x v="0"/>
    <x v="0"/>
    <s v=""/>
    <s v=""/>
    <x v="0"/>
    <s v=""/>
    <s v=""/>
    <s v=""/>
    <s v=""/>
    <s v=""/>
    <x v="0"/>
    <x v="0"/>
    <x v="0"/>
    <x v="0"/>
  </r>
  <r>
    <n v="66"/>
    <x v="65"/>
    <x v="65"/>
    <n v="-1.2"/>
    <n v="-0.8"/>
    <n v="32.19"/>
    <n v="30.57"/>
    <n v="-6.14"/>
    <x v="60"/>
    <x v="23"/>
    <n v="52.51"/>
    <b v="1"/>
    <n v="28.96"/>
    <d v="2023-10-16T00:00:00"/>
    <x v="64"/>
    <n v="3.8"/>
    <x v="0"/>
    <x v="1"/>
    <x v="1"/>
    <n v="98.81"/>
    <x v="64"/>
    <x v="60"/>
    <n v="176.79"/>
    <x v="64"/>
    <n v="-6.14"/>
    <x v="2"/>
    <x v="60"/>
    <x v="61"/>
    <n v="22.58"/>
    <x v="2"/>
    <x v="0"/>
    <x v="0"/>
    <s v="2023-10-16_13:53:59"/>
    <x v="2"/>
    <n v="456075000"/>
    <n v="67.495685312104072"/>
    <n v="147"/>
    <n v="147.69999999999999"/>
    <n v="0.7"/>
    <n v="0.48"/>
    <m/>
    <m/>
    <m/>
    <m/>
    <m/>
    <m/>
    <x v="20"/>
    <n v="-0.8336112"/>
    <n v="-1.25"/>
    <n v="119915000"/>
    <n v="4.9859919000000001"/>
    <n v="5695000"/>
    <x v="1"/>
    <x v="18"/>
    <n v="1"/>
    <n v="300000"/>
    <x v="5"/>
    <s v="BANKS-PVT SECTOR"/>
    <s v="LARGECAP"/>
    <n v="20915.18"/>
    <s v="BANK-13 of 15"/>
    <s v="NiftyRank-161"/>
    <x v="20"/>
    <x v="20"/>
    <x v="1"/>
    <x v="1"/>
  </r>
  <r>
    <n v="67"/>
    <x v="66"/>
    <x v="66"/>
    <n v="1.7"/>
    <n v="1.32"/>
    <n v="31.18"/>
    <n v="30.62"/>
    <n v="6.99"/>
    <x v="61"/>
    <x v="32"/>
    <n v="56.82"/>
    <b v="1"/>
    <n v="30.05"/>
    <s v=""/>
    <x v="65"/>
    <n v="3.91"/>
    <x v="0"/>
    <x v="0"/>
    <x v="0"/>
    <n v="79.37"/>
    <x v="65"/>
    <x v="61"/>
    <n v="131.35"/>
    <x v="65"/>
    <n v="6.95"/>
    <x v="2"/>
    <x v="61"/>
    <x v="62"/>
    <n v="-17.78"/>
    <x v="3"/>
    <x v="0"/>
    <x v="2"/>
    <s v="2023-10-16_13:51:53"/>
    <x v="2"/>
    <n v="161909250"/>
    <n v="42.596945108495767"/>
    <n v="123.55"/>
    <n v="123.55"/>
    <s v="-"/>
    <s v="-"/>
    <m/>
    <m/>
    <m/>
    <m/>
    <m/>
    <m/>
    <x v="21"/>
    <n v="1.2820513"/>
    <n v="1.65"/>
    <n v="153857250"/>
    <n v="2.1505375999999998"/>
    <n v="3239100"/>
    <x v="2"/>
    <x v="19"/>
    <n v="2.5"/>
    <n v="183000"/>
    <x v="3"/>
    <s v="MISCELLANEOUS"/>
    <s v="LARGECAP"/>
    <n v="64074.76"/>
    <s v="INDUSTRIALS-13 of 36"/>
    <s v="NiftyRank-73"/>
    <x v="21"/>
    <x v="21"/>
    <x v="1"/>
    <x v="1"/>
  </r>
  <r>
    <n v="68"/>
    <x v="67"/>
    <x v="67"/>
    <n v="-2.95"/>
    <n v="-0.37"/>
    <n v="35.07"/>
    <n v="34.83"/>
    <n v="8.5"/>
    <x v="62"/>
    <x v="14"/>
    <n v="50.37"/>
    <b v="0"/>
    <n v="34.590000000000003"/>
    <s v=""/>
    <x v="66"/>
    <n v="4.38"/>
    <x v="1"/>
    <x v="0"/>
    <x v="0"/>
    <n v="31.35"/>
    <x v="66"/>
    <x v="62"/>
    <n v="88.62"/>
    <x v="66"/>
    <n v="8.5"/>
    <x v="5"/>
    <x v="62"/>
    <x v="63"/>
    <n v="-37.92"/>
    <x v="2"/>
    <x v="0"/>
    <x v="0"/>
    <s v=""/>
    <x v="1"/>
    <s v=""/>
    <s v=""/>
    <n v="780.7"/>
    <n v="785.85"/>
    <n v="5.15"/>
    <n v="0.66"/>
    <m/>
    <m/>
    <m/>
    <m/>
    <m/>
    <m/>
    <x v="0"/>
    <s v=""/>
    <s v=""/>
    <s v=""/>
    <s v=""/>
    <s v=""/>
    <x v="0"/>
    <x v="0"/>
    <s v=""/>
    <s v=""/>
    <x v="0"/>
    <s v=""/>
    <s v=""/>
    <s v=""/>
    <s v=""/>
    <s v=""/>
    <x v="0"/>
    <x v="0"/>
    <x v="0"/>
    <x v="0"/>
  </r>
  <r>
    <n v="69"/>
    <x v="68"/>
    <x v="68"/>
    <n v="-0.75"/>
    <n v="-1.26"/>
    <n v="45.39"/>
    <n v="42.46"/>
    <n v="10.37"/>
    <x v="63"/>
    <x v="19"/>
    <n v="52.5"/>
    <b v="0"/>
    <n v="39.54"/>
    <s v=""/>
    <x v="67"/>
    <n v="5.2"/>
    <x v="1"/>
    <x v="0"/>
    <x v="0"/>
    <n v="10.32"/>
    <x v="67"/>
    <x v="63"/>
    <n v="55.07"/>
    <x v="67"/>
    <n v="10.37"/>
    <x v="5"/>
    <x v="63"/>
    <x v="10"/>
    <n v="-20.68"/>
    <x v="2"/>
    <x v="0"/>
    <x v="0"/>
    <s v=""/>
    <x v="1"/>
    <s v=""/>
    <s v=""/>
    <n v="59.3"/>
    <n v="59.6"/>
    <n v="0.3"/>
    <n v="0.51"/>
    <m/>
    <m/>
    <m/>
    <m/>
    <m/>
    <m/>
    <x v="22"/>
    <n v="-1.0092515"/>
    <n v="-0.6"/>
    <n v="133852500"/>
    <n v="0.88180429999999999"/>
    <n v="1170000"/>
    <x v="1"/>
    <x v="20"/>
    <n v="1"/>
    <n v="450000"/>
    <x v="8"/>
    <s v="ENGG-TUNKEY SERV"/>
    <s v="LARGECAP"/>
    <n v="27373.01"/>
    <s v="REALTY-6 of 7"/>
    <s v="NiftyRank-146"/>
    <x v="22"/>
    <x v="22"/>
    <x v="0"/>
    <x v="1"/>
  </r>
  <r>
    <n v="70"/>
    <x v="69"/>
    <x v="69"/>
    <n v="32.049999999999997"/>
    <n v="5.04"/>
    <n v="36.06"/>
    <n v="35.97"/>
    <n v="8.18"/>
    <x v="64"/>
    <x v="41"/>
    <n v="35.369999999999997"/>
    <b v="0"/>
    <n v="35.89"/>
    <s v=""/>
    <x v="68"/>
    <n v="4.6100000000000003"/>
    <x v="1"/>
    <x v="0"/>
    <x v="0"/>
    <n v="98.81"/>
    <x v="68"/>
    <x v="64"/>
    <n v="603.91"/>
    <x v="68"/>
    <n v="8.18"/>
    <x v="2"/>
    <x v="64"/>
    <x v="64"/>
    <n v="308.31"/>
    <x v="6"/>
    <x v="0"/>
    <x v="2"/>
    <s v="2023-10-16_13:52:11"/>
    <x v="2"/>
    <n v="12304500"/>
    <n v="53.337483910683297"/>
    <n v="624.45000000000005"/>
    <n v="627.85"/>
    <n v="3.4"/>
    <n v="0.54"/>
    <m/>
    <m/>
    <m/>
    <m/>
    <m/>
    <m/>
    <x v="23"/>
    <n v="5.4992536999999997"/>
    <n v="35"/>
    <n v="10277800"/>
    <n v="15.6862745"/>
    <n v="1393600"/>
    <x v="2"/>
    <x v="21"/>
    <n v="10"/>
    <n v="52000"/>
    <x v="3"/>
    <s v="FERTILIZERS"/>
    <s v="MIDCAP"/>
    <n v="7603.86"/>
    <s v="INDUSTRIALS-36 of 36"/>
    <s v="NiftyRank-196"/>
    <x v="23"/>
    <x v="23"/>
    <x v="1"/>
    <x v="1"/>
  </r>
  <r>
    <n v="71"/>
    <x v="70"/>
    <x v="70"/>
    <n v="2.4"/>
    <n v="0.24"/>
    <n v="23.31"/>
    <n v="23.06"/>
    <n v="8.82"/>
    <x v="65"/>
    <x v="42"/>
    <n v="31.83"/>
    <b v="1"/>
    <n v="22.82"/>
    <s v=""/>
    <x v="69"/>
    <n v="2.87"/>
    <x v="0"/>
    <x v="1"/>
    <x v="0"/>
    <n v="11.9"/>
    <x v="69"/>
    <x v="11"/>
    <n v="82.28"/>
    <x v="69"/>
    <n v="8.82"/>
    <x v="0"/>
    <x v="65"/>
    <x v="65"/>
    <n v="-13.33"/>
    <x v="3"/>
    <x v="0"/>
    <x v="2"/>
    <s v=""/>
    <x v="1"/>
    <s v=""/>
    <s v=""/>
    <n v="985.85"/>
    <n v="984.9"/>
    <n v="-0.95"/>
    <n v="-0.1"/>
    <m/>
    <m/>
    <m/>
    <m/>
    <m/>
    <m/>
    <x v="0"/>
    <s v=""/>
    <s v=""/>
    <s v=""/>
    <s v=""/>
    <s v=""/>
    <x v="0"/>
    <x v="0"/>
    <s v=""/>
    <s v=""/>
    <x v="0"/>
    <s v=""/>
    <s v=""/>
    <s v=""/>
    <s v=""/>
    <s v=""/>
    <x v="0"/>
    <x v="0"/>
    <x v="0"/>
    <x v="0"/>
  </r>
  <r>
    <n v="72"/>
    <x v="71"/>
    <x v="71"/>
    <n v="10.6"/>
    <n v="0.63"/>
    <n v="32.5"/>
    <n v="33.11"/>
    <n v="9.82"/>
    <x v="66"/>
    <x v="19"/>
    <n v="38.08"/>
    <b v="1"/>
    <n v="33.72"/>
    <s v=""/>
    <x v="70"/>
    <n v="3.96"/>
    <x v="0"/>
    <x v="0"/>
    <x v="0"/>
    <n v="38.49"/>
    <x v="70"/>
    <x v="65"/>
    <n v="31.4"/>
    <x v="70"/>
    <n v="9.82"/>
    <x v="0"/>
    <x v="66"/>
    <x v="66"/>
    <n v="-53.74"/>
    <x v="3"/>
    <x v="0"/>
    <x v="2"/>
    <s v="2023-10-16_21:15:00"/>
    <x v="2"/>
    <n v="5748925"/>
    <n v="53.115214466580113"/>
    <n v="1727.45"/>
    <n v="1732"/>
    <n v="4.55"/>
    <n v="0.26"/>
    <m/>
    <m/>
    <m/>
    <m/>
    <m/>
    <m/>
    <x v="24"/>
    <n v="0.68622810000000001"/>
    <n v="11.6"/>
    <n v="3783375"/>
    <n v="0.25173060000000003"/>
    <n v="9500"/>
    <x v="2"/>
    <x v="22"/>
    <n v="50"/>
    <n v="9750"/>
    <x v="8"/>
    <s v="CONSTRUCTION"/>
    <s v="LARGECAP"/>
    <n v="54606.44"/>
    <s v="REALTY-4 of 7"/>
    <s v="NiftyRank-80"/>
    <x v="24"/>
    <x v="24"/>
    <x v="0"/>
    <x v="0"/>
  </r>
  <r>
    <n v="73"/>
    <x v="72"/>
    <x v="72"/>
    <n v="-0.5"/>
    <n v="-0.14000000000000001"/>
    <n v="31.53"/>
    <n v="32.119999999999997"/>
    <n v="8.08"/>
    <x v="67"/>
    <x v="43"/>
    <n v="39.380000000000003"/>
    <b v="0"/>
    <n v="32.71"/>
    <s v=""/>
    <x v="71"/>
    <n v="3.79"/>
    <x v="1"/>
    <x v="1"/>
    <x v="0"/>
    <n v="36.11"/>
    <x v="71"/>
    <x v="66"/>
    <n v="64.430000000000007"/>
    <x v="71"/>
    <n v="8.08"/>
    <x v="6"/>
    <x v="67"/>
    <x v="6"/>
    <n v="-28.98"/>
    <x v="2"/>
    <x v="2"/>
    <x v="0"/>
    <s v=""/>
    <x v="1"/>
    <s v=""/>
    <s v=""/>
    <n v="353.2"/>
    <n v="353.2"/>
    <s v="-"/>
    <s v="-"/>
    <m/>
    <m/>
    <m/>
    <m/>
    <m/>
    <m/>
    <x v="0"/>
    <s v=""/>
    <s v=""/>
    <s v=""/>
    <s v=""/>
    <s v=""/>
    <x v="0"/>
    <x v="0"/>
    <s v=""/>
    <s v=""/>
    <x v="0"/>
    <s v=""/>
    <s v=""/>
    <s v=""/>
    <s v=""/>
    <s v=""/>
    <x v="0"/>
    <x v="0"/>
    <x v="0"/>
    <x v="0"/>
  </r>
  <r>
    <n v="74"/>
    <x v="73"/>
    <x v="73"/>
    <n v="-5.5"/>
    <n v="-0.28000000000000003"/>
    <n v="23.22"/>
    <n v="23.13"/>
    <n v="8.44"/>
    <x v="68"/>
    <x v="44"/>
    <n v="39.159999999999997"/>
    <b v="1"/>
    <n v="23.04"/>
    <s v=""/>
    <x v="72"/>
    <n v="2.94"/>
    <x v="0"/>
    <x v="1"/>
    <x v="0"/>
    <n v="56.35"/>
    <x v="72"/>
    <x v="67"/>
    <n v="84.82"/>
    <x v="72"/>
    <n v="8.44"/>
    <x v="0"/>
    <x v="68"/>
    <x v="67"/>
    <n v="29.96"/>
    <x v="2"/>
    <x v="0"/>
    <x v="0"/>
    <s v=""/>
    <x v="1"/>
    <s v=""/>
    <s v=""/>
    <n v="1980.1"/>
    <n v="1990.9"/>
    <n v="10.8"/>
    <n v="0.55000000000000004"/>
    <m/>
    <m/>
    <m/>
    <m/>
    <m/>
    <m/>
    <x v="0"/>
    <s v=""/>
    <s v=""/>
    <s v=""/>
    <s v=""/>
    <s v=""/>
    <x v="0"/>
    <x v="0"/>
    <s v=""/>
    <s v=""/>
    <x v="0"/>
    <s v=""/>
    <s v=""/>
    <s v=""/>
    <s v=""/>
    <s v=""/>
    <x v="0"/>
    <x v="0"/>
    <x v="0"/>
    <x v="0"/>
  </r>
  <r>
    <n v="75"/>
    <x v="74"/>
    <x v="74"/>
    <n v="-0.9"/>
    <n v="-0.21"/>
    <n v="31.35"/>
    <n v="30.57"/>
    <n v="11.9"/>
    <x v="69"/>
    <x v="19"/>
    <n v="31.16"/>
    <b v="1"/>
    <n v="29.79"/>
    <d v="2023-11-02T00:00:00"/>
    <x v="73"/>
    <n v="3.95"/>
    <x v="0"/>
    <x v="0"/>
    <x v="1"/>
    <n v="41.07"/>
    <x v="73"/>
    <x v="68"/>
    <n v="86.19"/>
    <x v="73"/>
    <n v="11.9"/>
    <x v="5"/>
    <x v="69"/>
    <x v="56"/>
    <n v="-9.1199999999999992"/>
    <x v="2"/>
    <x v="0"/>
    <x v="0"/>
    <s v="2023-10-16_21:14:23"/>
    <x v="0"/>
    <n v="-34051250"/>
    <n v="62.495614609242047"/>
    <n v="421.75"/>
    <n v="422.6"/>
    <n v="0.85"/>
    <n v="0.2"/>
    <m/>
    <m/>
    <m/>
    <m/>
    <m/>
    <m/>
    <x v="25"/>
    <n v="-0.23432919999999999"/>
    <n v="-1"/>
    <n v="11578750"/>
    <n v="2.0154185"/>
    <n v="228750"/>
    <x v="1"/>
    <x v="14"/>
    <n v="10"/>
    <n v="37500"/>
    <x v="9"/>
    <s v="MISCELLANEOUS"/>
    <s v="LARGECAP"/>
    <n v="48517.74"/>
    <s v="MISCELLANEOUS-6 of 9"/>
    <s v="NiftyRank-89"/>
    <x v="25"/>
    <x v="25"/>
    <x v="1"/>
    <x v="0"/>
  </r>
  <r>
    <n v="76"/>
    <x v="75"/>
    <x v="75"/>
    <n v="-7.7"/>
    <n v="-0.39"/>
    <n v="30.07"/>
    <n v="28.97"/>
    <n v="11.04"/>
    <x v="70"/>
    <x v="45"/>
    <n v="16.04"/>
    <b v="1"/>
    <n v="27.88"/>
    <s v=""/>
    <x v="74"/>
    <n v="3.6"/>
    <x v="0"/>
    <x v="1"/>
    <x v="0"/>
    <n v="11.51"/>
    <x v="74"/>
    <x v="69"/>
    <n v="64.2"/>
    <x v="74"/>
    <n v="11.04"/>
    <x v="0"/>
    <x v="70"/>
    <x v="68"/>
    <n v="-29.65"/>
    <x v="2"/>
    <x v="0"/>
    <x v="0"/>
    <s v=""/>
    <x v="1"/>
    <s v=""/>
    <s v=""/>
    <n v="1961.6"/>
    <n v="1961.6"/>
    <s v="-"/>
    <s v="-"/>
    <m/>
    <m/>
    <m/>
    <m/>
    <m/>
    <m/>
    <x v="26"/>
    <n v="-0.43468370000000001"/>
    <n v="-8.6"/>
    <n v="8415000"/>
    <n v="0.42964550000000001"/>
    <n v="36000"/>
    <x v="1"/>
    <x v="23"/>
    <n v="20"/>
    <n v="14250"/>
    <x v="4"/>
    <s v="ENGINEERING"/>
    <s v="LARGECAP"/>
    <n v="45665.63"/>
    <s v="FMCG-15 of 28"/>
    <s v="NiftyRank-95"/>
    <x v="26"/>
    <x v="26"/>
    <x v="0"/>
    <x v="0"/>
  </r>
  <r>
    <n v="77"/>
    <x v="76"/>
    <x v="76"/>
    <n v="21.2"/>
    <n v="1.52"/>
    <n v="40.369999999999997"/>
    <n v="40.4"/>
    <n v="18.48"/>
    <x v="71"/>
    <x v="46"/>
    <n v="71.569999999999993"/>
    <b v="1"/>
    <n v="40.42"/>
    <d v="2023-10-19T00:00:00"/>
    <x v="75"/>
    <n v="5.37"/>
    <x v="0"/>
    <x v="0"/>
    <x v="1"/>
    <n v="62.3"/>
    <x v="75"/>
    <x v="70"/>
    <n v="140.13"/>
    <x v="75"/>
    <n v="18.45"/>
    <x v="5"/>
    <x v="71"/>
    <x v="69"/>
    <n v="53.74"/>
    <x v="6"/>
    <x v="0"/>
    <x v="2"/>
    <s v="2023-10-16_21:14:29"/>
    <x v="0"/>
    <n v="-11126500"/>
    <n v="56.988699441599977"/>
    <n v="1390.95"/>
    <n v="1400"/>
    <n v="9.0500000000000007"/>
    <n v="0.65"/>
    <m/>
    <m/>
    <m/>
    <m/>
    <m/>
    <m/>
    <x v="27"/>
    <n v="1.4969844999999999"/>
    <n v="20.85"/>
    <n v="5850000"/>
    <n v="0.71447020000000006"/>
    <n v="41500"/>
    <x v="2"/>
    <x v="6"/>
    <n v="20"/>
    <n v="15000"/>
    <x v="4"/>
    <s v="ELECTRIC EQUIP"/>
    <s v="LARGECAP"/>
    <n v="84228.37"/>
    <s v="FMCG-8 of 28"/>
    <s v="NiftyRank-53"/>
    <x v="27"/>
    <x v="27"/>
    <x v="0"/>
    <x v="1"/>
  </r>
  <r>
    <n v="78"/>
    <x v="77"/>
    <x v="77"/>
    <n v="11.35"/>
    <n v="0.91"/>
    <n v="19.23"/>
    <n v="20.28"/>
    <n v="-2.5499999999999998"/>
    <x v="72"/>
    <x v="47"/>
    <n v="18.8"/>
    <b v="1"/>
    <n v="21.32"/>
    <s v=""/>
    <x v="76"/>
    <n v="2.37"/>
    <x v="0"/>
    <x v="1"/>
    <x v="0"/>
    <n v="67.06"/>
    <x v="76"/>
    <x v="71"/>
    <n v="52.42"/>
    <x v="76"/>
    <n v="-2.59"/>
    <x v="0"/>
    <x v="72"/>
    <x v="70"/>
    <n v="-68.95"/>
    <x v="4"/>
    <x v="0"/>
    <x v="2"/>
    <s v=""/>
    <x v="1"/>
    <s v=""/>
    <s v=""/>
    <n v="1245.5999999999999"/>
    <n v="1245"/>
    <n v="-0.6"/>
    <n v="-0.05"/>
    <m/>
    <m/>
    <m/>
    <m/>
    <m/>
    <m/>
    <x v="0"/>
    <s v=""/>
    <s v=""/>
    <s v=""/>
    <s v=""/>
    <s v=""/>
    <x v="0"/>
    <x v="0"/>
    <s v=""/>
    <s v=""/>
    <x v="0"/>
    <s v=""/>
    <s v=""/>
    <s v=""/>
    <s v=""/>
    <s v=""/>
    <x v="0"/>
    <x v="0"/>
    <x v="0"/>
    <x v="0"/>
  </r>
  <r>
    <n v="79"/>
    <x v="78"/>
    <x v="78"/>
    <n v="2.7"/>
    <n v="0.09"/>
    <n v="26.02"/>
    <n v="26.96"/>
    <n v="4.5"/>
    <x v="73"/>
    <x v="26"/>
    <n v="30.2"/>
    <b v="1"/>
    <n v="27.89"/>
    <s v=""/>
    <x v="77"/>
    <n v="3.13"/>
    <x v="0"/>
    <x v="1"/>
    <x v="0"/>
    <n v="56.35"/>
    <x v="77"/>
    <x v="72"/>
    <n v="58.56"/>
    <x v="77"/>
    <n v="4.46"/>
    <x v="3"/>
    <x v="73"/>
    <x v="71"/>
    <n v="-71.09"/>
    <x v="4"/>
    <x v="0"/>
    <x v="2"/>
    <s v=""/>
    <x v="1"/>
    <s v=""/>
    <s v=""/>
    <n v="2747.2"/>
    <n v="2759.9"/>
    <n v="12.7"/>
    <n v="0.46"/>
    <m/>
    <m/>
    <m/>
    <m/>
    <m/>
    <m/>
    <x v="0"/>
    <s v=""/>
    <s v=""/>
    <s v=""/>
    <s v=""/>
    <s v=""/>
    <x v="0"/>
    <x v="0"/>
    <s v=""/>
    <s v=""/>
    <x v="0"/>
    <s v=""/>
    <s v=""/>
    <s v=""/>
    <s v=""/>
    <s v=""/>
    <x v="0"/>
    <x v="0"/>
    <x v="0"/>
    <x v="0"/>
  </r>
  <r>
    <n v="80"/>
    <x v="79"/>
    <x v="79"/>
    <n v="-3"/>
    <n v="-0.2"/>
    <n v="24.41"/>
    <n v="24.9"/>
    <n v="16.57"/>
    <x v="74"/>
    <x v="16"/>
    <n v="90.79"/>
    <b v="1"/>
    <n v="25.38"/>
    <d v="2023-10-16T00:00:00"/>
    <x v="78"/>
    <n v="3.03"/>
    <x v="0"/>
    <x v="0"/>
    <x v="1"/>
    <n v="63.49"/>
    <x v="78"/>
    <x v="73"/>
    <n v="133.27000000000001"/>
    <x v="78"/>
    <n v="16.57"/>
    <x v="0"/>
    <x v="42"/>
    <x v="72"/>
    <n v="-21.85"/>
    <x v="2"/>
    <x v="0"/>
    <x v="0"/>
    <s v="2023-10-16_13:53:53"/>
    <x v="2"/>
    <n v="449009000"/>
    <n v="43.111742355494812"/>
    <n v="1539.6"/>
    <n v="1536.1"/>
    <n v="-3.5"/>
    <n v="-0.23"/>
    <m/>
    <m/>
    <m/>
    <m/>
    <m/>
    <m/>
    <x v="28"/>
    <n v="-0.36128110000000002"/>
    <n v="-5.55"/>
    <n v="146680600"/>
    <n v="0.41605950000000003"/>
    <n v="607750"/>
    <x v="1"/>
    <x v="24"/>
    <n v="10"/>
    <n v="16500"/>
    <x v="5"/>
    <s v="BANKS-PVT SECTOR"/>
    <s v="LARGECAP"/>
    <n v="856383.86"/>
    <s v="BANK-1 of 15"/>
    <s v="NiftyRank-3"/>
    <x v="28"/>
    <x v="28"/>
    <x v="0"/>
    <x v="0"/>
  </r>
  <r>
    <n v="81"/>
    <x v="80"/>
    <x v="80"/>
    <n v="4.9000000000000004"/>
    <n v="0.78"/>
    <n v="23.65"/>
    <n v="25"/>
    <n v="-0.71"/>
    <x v="56"/>
    <x v="48"/>
    <n v="33.409999999999997"/>
    <b v="1"/>
    <n v="26.35"/>
    <s v=""/>
    <x v="79"/>
    <n v="2.91"/>
    <x v="0"/>
    <x v="0"/>
    <x v="0"/>
    <n v="74.599999999999994"/>
    <x v="79"/>
    <x v="74"/>
    <n v="135.30000000000001"/>
    <x v="79"/>
    <n v="-0.71"/>
    <x v="2"/>
    <x v="74"/>
    <x v="73"/>
    <n v="-43.53"/>
    <x v="3"/>
    <x v="0"/>
    <x v="2"/>
    <s v="2023-10-16_21:41:16"/>
    <x v="0"/>
    <n v="-18000000"/>
    <n v="62.286389999999997"/>
    <n v="621.5"/>
    <n v="622.04999999999995"/>
    <n v="0.55000000000000004"/>
    <n v="0.09"/>
    <m/>
    <m/>
    <m/>
    <m/>
    <m/>
    <m/>
    <x v="0"/>
    <s v=""/>
    <s v=""/>
    <s v=""/>
    <s v=""/>
    <s v=""/>
    <x v="0"/>
    <x v="0"/>
    <s v=""/>
    <s v=""/>
    <x v="0"/>
    <s v=""/>
    <s v=""/>
    <s v=""/>
    <s v=""/>
    <s v=""/>
    <x v="0"/>
    <x v="0"/>
    <x v="0"/>
    <x v="0"/>
  </r>
  <r>
    <n v="82"/>
    <x v="81"/>
    <x v="81"/>
    <n v="63.8"/>
    <n v="2.0499999999999998"/>
    <n v="24.2"/>
    <n v="26.18"/>
    <n v="11.69"/>
    <x v="75"/>
    <x v="34"/>
    <n v="61.72"/>
    <b v="1"/>
    <n v="28.16"/>
    <s v=""/>
    <x v="80"/>
    <n v="3.06"/>
    <x v="0"/>
    <x v="1"/>
    <x v="0"/>
    <n v="82.94"/>
    <x v="80"/>
    <x v="75"/>
    <n v="124.36"/>
    <x v="80"/>
    <n v="11.69"/>
    <x v="2"/>
    <x v="75"/>
    <x v="74"/>
    <n v="168.66"/>
    <x v="6"/>
    <x v="0"/>
    <x v="2"/>
    <s v=""/>
    <x v="1"/>
    <s v=""/>
    <s v=""/>
    <n v="3100.85"/>
    <n v="3116.95"/>
    <n v="16.100000000000001"/>
    <n v="0.52"/>
    <m/>
    <m/>
    <m/>
    <m/>
    <m/>
    <m/>
    <x v="29"/>
    <n v="2.0311670999999998"/>
    <n v="63.15"/>
    <n v="3846600"/>
    <n v="4.1253856999999998"/>
    <n v="152400"/>
    <x v="2"/>
    <x v="25"/>
    <n v="20"/>
    <n v="9000"/>
    <x v="2"/>
    <s v="AUTO-M CYCLE/MOP"/>
    <s v="LARGECAP"/>
    <n v="51343.95"/>
    <s v="AUTO-8 of 16"/>
    <s v="NiftyRank-86"/>
    <x v="29"/>
    <x v="29"/>
    <x v="1"/>
    <x v="1"/>
  </r>
  <r>
    <n v="83"/>
    <x v="82"/>
    <x v="82"/>
    <n v="2.9"/>
    <n v="0.6"/>
    <n v="28.17"/>
    <n v="28.56"/>
    <n v="6.09"/>
    <x v="76"/>
    <x v="49"/>
    <n v="41.43"/>
    <b v="1"/>
    <n v="28.95"/>
    <d v="2023-11-10T00:00:00"/>
    <x v="81"/>
    <n v="3.61"/>
    <x v="0"/>
    <x v="1"/>
    <x v="1"/>
    <n v="36.51"/>
    <x v="81"/>
    <x v="76"/>
    <n v="63.04"/>
    <x v="81"/>
    <n v="6.09"/>
    <x v="2"/>
    <x v="76"/>
    <x v="75"/>
    <n v="-32.619999999999997"/>
    <x v="4"/>
    <x v="0"/>
    <x v="2"/>
    <s v="2023-10-16_21:15:55"/>
    <x v="0"/>
    <n v="-26030200"/>
    <n v="43.269472386731238"/>
    <n v="483.9"/>
    <n v="483.1"/>
    <n v="-0.8"/>
    <n v="-0.17"/>
    <m/>
    <m/>
    <m/>
    <m/>
    <m/>
    <m/>
    <x v="0"/>
    <s v=""/>
    <s v=""/>
    <s v=""/>
    <s v=""/>
    <s v=""/>
    <x v="0"/>
    <x v="0"/>
    <s v=""/>
    <s v=""/>
    <x v="0"/>
    <s v=""/>
    <s v=""/>
    <s v=""/>
    <s v=""/>
    <s v=""/>
    <x v="0"/>
    <x v="0"/>
    <x v="0"/>
    <x v="0"/>
  </r>
  <r>
    <n v="84"/>
    <x v="83"/>
    <x v="83"/>
    <n v="2.15"/>
    <n v="1.37"/>
    <n v="43.75"/>
    <n v="40.43"/>
    <n v="3.77"/>
    <x v="77"/>
    <x v="14"/>
    <n v="63.21"/>
    <b v="0"/>
    <n v="37.1"/>
    <s v=""/>
    <x v="82"/>
    <n v="0"/>
    <x v="1"/>
    <x v="0"/>
    <x v="0"/>
    <n v="12.7"/>
    <x v="82"/>
    <x v="77"/>
    <n v="18.920000000000002"/>
    <x v="82"/>
    <n v="3.75"/>
    <x v="0"/>
    <x v="77"/>
    <x v="40"/>
    <n v="14.66"/>
    <x v="4"/>
    <x v="0"/>
    <x v="2"/>
    <s v=""/>
    <x v="1"/>
    <s v=""/>
    <s v=""/>
    <n v="153.85"/>
    <n v="155"/>
    <n v="1.1499999999999999"/>
    <n v="0.75"/>
    <m/>
    <m/>
    <m/>
    <m/>
    <m/>
    <m/>
    <x v="0"/>
    <s v=""/>
    <s v=""/>
    <s v=""/>
    <s v=""/>
    <s v=""/>
    <x v="0"/>
    <x v="0"/>
    <s v=""/>
    <s v=""/>
    <x v="0"/>
    <s v=""/>
    <s v=""/>
    <s v=""/>
    <s v=""/>
    <s v=""/>
    <x v="0"/>
    <x v="0"/>
    <x v="0"/>
    <x v="0"/>
  </r>
  <r>
    <n v="85"/>
    <x v="84"/>
    <x v="84"/>
    <n v="0.2"/>
    <n v="0.08"/>
    <n v="30.96"/>
    <n v="30.22"/>
    <n v="7.35"/>
    <x v="60"/>
    <x v="50"/>
    <n v="45"/>
    <b v="1"/>
    <n v="29.49"/>
    <s v=""/>
    <x v="83"/>
    <n v="3.83"/>
    <x v="0"/>
    <x v="1"/>
    <x v="0"/>
    <n v="42.06"/>
    <x v="83"/>
    <x v="78"/>
    <n v="89.36"/>
    <x v="83"/>
    <n v="7.35"/>
    <x v="0"/>
    <x v="78"/>
    <x v="24"/>
    <n v="26.07"/>
    <x v="3"/>
    <x v="0"/>
    <x v="2"/>
    <s v=""/>
    <x v="1"/>
    <s v=""/>
    <s v=""/>
    <n v="254.1"/>
    <n v="255.5"/>
    <n v="1.4"/>
    <n v="0.55000000000000004"/>
    <m/>
    <m/>
    <m/>
    <m/>
    <m/>
    <m/>
    <x v="0"/>
    <s v=""/>
    <s v=""/>
    <s v=""/>
    <s v=""/>
    <s v=""/>
    <x v="0"/>
    <x v="0"/>
    <s v=""/>
    <s v=""/>
    <x v="0"/>
    <s v=""/>
    <s v=""/>
    <s v=""/>
    <s v=""/>
    <s v=""/>
    <x v="0"/>
    <x v="0"/>
    <x v="0"/>
    <x v="0"/>
  </r>
  <r>
    <n v="86"/>
    <x v="85"/>
    <x v="85"/>
    <n v="-10.050000000000001"/>
    <n v="-0.39"/>
    <n v="18.82"/>
    <n v="19.04"/>
    <n v="20.13"/>
    <x v="55"/>
    <x v="13"/>
    <n v="47.08"/>
    <b v="1"/>
    <n v="19.27"/>
    <d v="2023-10-19T00:00:00"/>
    <x v="84"/>
    <n v="2.4"/>
    <x v="0"/>
    <x v="0"/>
    <x v="1"/>
    <n v="40.869999999999997"/>
    <x v="84"/>
    <x v="79"/>
    <n v="57.72"/>
    <x v="84"/>
    <n v="20.13"/>
    <x v="5"/>
    <x v="79"/>
    <x v="68"/>
    <n v="-41.41"/>
    <x v="2"/>
    <x v="0"/>
    <x v="0"/>
    <s v="2023-10-16_21:39:17"/>
    <x v="2"/>
    <n v="43083300"/>
    <n v="71.176199999999994"/>
    <n v="2556.4"/>
    <n v="2555"/>
    <n v="-1.4"/>
    <n v="-0.05"/>
    <m/>
    <m/>
    <m/>
    <m/>
    <m/>
    <m/>
    <x v="0"/>
    <s v=""/>
    <s v=""/>
    <s v=""/>
    <s v=""/>
    <s v=""/>
    <x v="0"/>
    <x v="0"/>
    <s v=""/>
    <s v=""/>
    <x v="0"/>
    <s v=""/>
    <s v=""/>
    <s v=""/>
    <s v=""/>
    <s v=""/>
    <x v="0"/>
    <x v="0"/>
    <x v="0"/>
    <x v="0"/>
  </r>
  <r>
    <n v="87"/>
    <x v="86"/>
    <x v="86"/>
    <n v="0.15"/>
    <n v="0.09"/>
    <n v="64.89"/>
    <n v="60.15"/>
    <n v="-4.16"/>
    <x v="78"/>
    <x v="14"/>
    <n v="60.36"/>
    <b v="0"/>
    <n v="55.4"/>
    <s v=""/>
    <x v="85"/>
    <n v="0"/>
    <x v="1"/>
    <x v="0"/>
    <x v="0"/>
    <n v="5.16"/>
    <x v="85"/>
    <x v="80"/>
    <n v="42.76"/>
    <x v="85"/>
    <n v="-4.16"/>
    <x v="7"/>
    <x v="80"/>
    <x v="71"/>
    <n v="-15.25"/>
    <x v="4"/>
    <x v="2"/>
    <x v="2"/>
    <s v=""/>
    <x v="1"/>
    <s v=""/>
    <s v=""/>
    <n v="177.85"/>
    <n v="178.3"/>
    <n v="0.45"/>
    <n v="0.25"/>
    <m/>
    <m/>
    <m/>
    <m/>
    <m/>
    <m/>
    <x v="0"/>
    <s v=""/>
    <s v=""/>
    <s v=""/>
    <s v=""/>
    <s v=""/>
    <x v="0"/>
    <x v="0"/>
    <s v=""/>
    <s v=""/>
    <x v="0"/>
    <s v=""/>
    <s v=""/>
    <s v=""/>
    <s v=""/>
    <s v=""/>
    <x v="0"/>
    <x v="0"/>
    <x v="0"/>
    <x v="0"/>
  </r>
  <r>
    <n v="88"/>
    <x v="87"/>
    <x v="87"/>
    <n v="-1.1000000000000001"/>
    <n v="-0.12"/>
    <n v="23.63"/>
    <n v="23.02"/>
    <n v="12.73"/>
    <x v="79"/>
    <x v="13"/>
    <n v="47.92"/>
    <b v="1"/>
    <n v="22.41"/>
    <d v="2023-10-21T00:00:00"/>
    <x v="86"/>
    <n v="2.92"/>
    <x v="0"/>
    <x v="0"/>
    <x v="1"/>
    <n v="6.75"/>
    <x v="86"/>
    <x v="81"/>
    <n v="38.03"/>
    <x v="86"/>
    <n v="12.73"/>
    <x v="0"/>
    <x v="81"/>
    <x v="5"/>
    <n v="-70.2"/>
    <x v="2"/>
    <x v="0"/>
    <x v="0"/>
    <s v="2023-10-16_21:39:53"/>
    <x v="0"/>
    <n v="-180000000"/>
    <n v="47.563339999999997"/>
    <n v="953.1"/>
    <n v="952.85"/>
    <n v="-0.25"/>
    <n v="-0.03"/>
    <m/>
    <m/>
    <m/>
    <m/>
    <m/>
    <m/>
    <x v="0"/>
    <s v=""/>
    <s v=""/>
    <s v=""/>
    <s v=""/>
    <s v=""/>
    <x v="0"/>
    <x v="0"/>
    <s v=""/>
    <s v=""/>
    <x v="0"/>
    <s v=""/>
    <s v=""/>
    <s v=""/>
    <s v=""/>
    <s v=""/>
    <x v="0"/>
    <x v="0"/>
    <x v="0"/>
    <x v="0"/>
  </r>
  <r>
    <n v="89"/>
    <x v="88"/>
    <x v="88"/>
    <n v="18.75"/>
    <n v="1.42"/>
    <n v="30.77"/>
    <n v="31.15"/>
    <n v="16.100000000000001"/>
    <x v="80"/>
    <x v="46"/>
    <n v="51.04"/>
    <b v="1"/>
    <n v="31.52"/>
    <d v="2023-10-18T00:00:00"/>
    <x v="87"/>
    <n v="3.96"/>
    <x v="0"/>
    <x v="0"/>
    <x v="1"/>
    <n v="50.6"/>
    <x v="87"/>
    <x v="82"/>
    <n v="154.32"/>
    <x v="87"/>
    <n v="16.100000000000001"/>
    <x v="5"/>
    <x v="82"/>
    <x v="76"/>
    <n v="52.37"/>
    <x v="6"/>
    <x v="0"/>
    <x v="2"/>
    <s v="2023-10-16_13:52:46"/>
    <x v="0"/>
    <n v="-2731500"/>
    <n v="52.371059597336973"/>
    <n v="1313.55"/>
    <n v="1317"/>
    <n v="3.45"/>
    <n v="0.26"/>
    <m/>
    <m/>
    <m/>
    <m/>
    <m/>
    <m/>
    <x v="30"/>
    <n v="1.5878429999999999"/>
    <n v="20.95"/>
    <n v="2880000"/>
    <n v="3.5040431000000001"/>
    <n v="97500"/>
    <x v="2"/>
    <x v="26"/>
    <n v="20"/>
    <n v="17000"/>
    <x v="10"/>
    <s v="FINANCE &amp; INVEST"/>
    <s v="LARGECAP"/>
    <n v="69476.960000000006"/>
    <s v="SERVICES-6 of 9"/>
    <s v="NiftyRank-70"/>
    <x v="30"/>
    <x v="30"/>
    <x v="1"/>
    <x v="1"/>
  </r>
  <r>
    <n v="90"/>
    <x v="89"/>
    <x v="89"/>
    <n v="7.9"/>
    <n v="1.51"/>
    <n v="35.270000000000003"/>
    <n v="35.270000000000003"/>
    <n v="7.66"/>
    <x v="81"/>
    <x v="33"/>
    <n v="48.35"/>
    <b v="1"/>
    <n v="35.26"/>
    <d v="2023-10-17T00:00:00"/>
    <x v="88"/>
    <n v="4.58"/>
    <x v="0"/>
    <x v="0"/>
    <x v="1"/>
    <n v="59.13"/>
    <x v="88"/>
    <x v="83"/>
    <n v="84.1"/>
    <x v="88"/>
    <n v="7.63"/>
    <x v="4"/>
    <x v="2"/>
    <x v="77"/>
    <n v="59.81"/>
    <x v="3"/>
    <x v="2"/>
    <x v="2"/>
    <s v="2023-10-16_21:13:51"/>
    <x v="0"/>
    <n v="-19587000"/>
    <n v="52.064683800173263"/>
    <n v="524.9"/>
    <n v="526"/>
    <n v="1.1000000000000001"/>
    <n v="0.21"/>
    <m/>
    <m/>
    <m/>
    <m/>
    <m/>
    <m/>
    <x v="0"/>
    <s v=""/>
    <s v=""/>
    <s v=""/>
    <s v=""/>
    <s v=""/>
    <x v="0"/>
    <x v="0"/>
    <s v=""/>
    <s v=""/>
    <x v="0"/>
    <s v=""/>
    <s v=""/>
    <s v=""/>
    <s v=""/>
    <s v=""/>
    <x v="0"/>
    <x v="0"/>
    <x v="0"/>
    <x v="0"/>
  </r>
  <r>
    <n v="91"/>
    <x v="90"/>
    <x v="90"/>
    <n v="-0.25"/>
    <n v="-2.0699999999999998"/>
    <n v="80.540000000000006"/>
    <n v="76.14"/>
    <n v="5.66"/>
    <x v="82"/>
    <x v="34"/>
    <n v="63.89"/>
    <b v="1"/>
    <n v="71.739999999999995"/>
    <s v=""/>
    <x v="89"/>
    <n v="10.17"/>
    <x v="0"/>
    <x v="1"/>
    <x v="0"/>
    <n v="73.02"/>
    <x v="89"/>
    <x v="84"/>
    <n v="82.02"/>
    <x v="89"/>
    <n v="5.65"/>
    <x v="0"/>
    <x v="83"/>
    <x v="78"/>
    <n v="-24.46"/>
    <x v="2"/>
    <x v="0"/>
    <x v="0"/>
    <s v=""/>
    <x v="1"/>
    <s v=""/>
    <s v=""/>
    <n v="11.85"/>
    <n v="11.9"/>
    <n v="0.05"/>
    <n v="0.42"/>
    <m/>
    <m/>
    <m/>
    <m/>
    <m/>
    <m/>
    <x v="0"/>
    <s v=""/>
    <s v=""/>
    <s v=""/>
    <s v=""/>
    <s v=""/>
    <x v="0"/>
    <x v="0"/>
    <s v=""/>
    <s v=""/>
    <x v="0"/>
    <s v=""/>
    <s v=""/>
    <s v=""/>
    <s v=""/>
    <s v=""/>
    <x v="0"/>
    <x v="0"/>
    <x v="0"/>
    <x v="0"/>
  </r>
  <r>
    <n v="92"/>
    <x v="91"/>
    <x v="91"/>
    <n v="0.3"/>
    <n v="0.24"/>
    <n v="28.95"/>
    <n v="27.08"/>
    <n v="7.46"/>
    <x v="83"/>
    <x v="51"/>
    <n v="11.64"/>
    <b v="0"/>
    <n v="25.21"/>
    <d v="2023-10-30T00:00:00"/>
    <x v="90"/>
    <n v="3.3"/>
    <x v="1"/>
    <x v="1"/>
    <x v="1"/>
    <n v="5.95"/>
    <x v="90"/>
    <x v="85"/>
    <n v="58.45"/>
    <x v="90"/>
    <n v="7.46"/>
    <x v="0"/>
    <x v="84"/>
    <x v="65"/>
    <n v="-18.010000000000002"/>
    <x v="4"/>
    <x v="0"/>
    <x v="2"/>
    <s v=""/>
    <x v="1"/>
    <s v=""/>
    <s v=""/>
    <n v="125.95"/>
    <n v="126.45"/>
    <n v="0.5"/>
    <n v="0.4"/>
    <m/>
    <m/>
    <m/>
    <m/>
    <m/>
    <m/>
    <x v="0"/>
    <s v=""/>
    <s v=""/>
    <s v=""/>
    <s v=""/>
    <s v=""/>
    <x v="0"/>
    <x v="0"/>
    <s v=""/>
    <s v=""/>
    <x v="0"/>
    <s v=""/>
    <s v=""/>
    <s v=""/>
    <s v=""/>
    <s v=""/>
    <x v="0"/>
    <x v="0"/>
    <x v="0"/>
    <x v="0"/>
  </r>
  <r>
    <n v="93"/>
    <x v="92"/>
    <x v="92"/>
    <n v="0.75"/>
    <n v="0.83"/>
    <n v="33.4"/>
    <n v="32.340000000000003"/>
    <n v="7.23"/>
    <x v="84"/>
    <x v="42"/>
    <n v="23.42"/>
    <b v="1"/>
    <n v="31.27"/>
    <d v="2023-10-28T00:00:00"/>
    <x v="91"/>
    <n v="3.84"/>
    <x v="0"/>
    <x v="1"/>
    <x v="1"/>
    <n v="28.57"/>
    <x v="91"/>
    <x v="86"/>
    <n v="120.64"/>
    <x v="91"/>
    <n v="7.23"/>
    <x v="5"/>
    <x v="85"/>
    <x v="79"/>
    <n v="100.75"/>
    <x v="3"/>
    <x v="0"/>
    <x v="2"/>
    <s v=""/>
    <x v="1"/>
    <s v=""/>
    <s v=""/>
    <n v="91.55"/>
    <n v="91.5"/>
    <n v="-0.05"/>
    <n v="-0.05"/>
    <m/>
    <m/>
    <m/>
    <m/>
    <m/>
    <m/>
    <x v="0"/>
    <s v=""/>
    <s v=""/>
    <s v=""/>
    <s v=""/>
    <s v=""/>
    <x v="0"/>
    <x v="0"/>
    <s v=""/>
    <s v=""/>
    <x v="0"/>
    <s v=""/>
    <s v=""/>
    <s v=""/>
    <s v=""/>
    <s v=""/>
    <x v="0"/>
    <x v="0"/>
    <x v="0"/>
    <x v="0"/>
  </r>
  <r>
    <n v="94"/>
    <x v="93"/>
    <x v="93"/>
    <n v="0.4"/>
    <n v="0.3"/>
    <n v="39.82"/>
    <n v="37.9"/>
    <n v="6.88"/>
    <x v="85"/>
    <x v="17"/>
    <n v="32.82"/>
    <b v="1"/>
    <n v="35.979999999999997"/>
    <s v=""/>
    <x v="92"/>
    <n v="4.88"/>
    <x v="0"/>
    <x v="1"/>
    <x v="0"/>
    <n v="46.83"/>
    <x v="92"/>
    <x v="87"/>
    <n v="263.44"/>
    <x v="92"/>
    <n v="6.85"/>
    <x v="5"/>
    <x v="86"/>
    <x v="80"/>
    <n v="137.93"/>
    <x v="4"/>
    <x v="0"/>
    <x v="2"/>
    <s v=""/>
    <x v="1"/>
    <s v=""/>
    <s v=""/>
    <n v="133.19999999999999"/>
    <n v="133.30000000000001"/>
    <n v="0.1"/>
    <n v="0.08"/>
    <m/>
    <m/>
    <m/>
    <m/>
    <m/>
    <m/>
    <x v="0"/>
    <s v=""/>
    <s v=""/>
    <s v=""/>
    <s v=""/>
    <s v=""/>
    <x v="0"/>
    <x v="0"/>
    <s v=""/>
    <s v=""/>
    <x v="0"/>
    <s v=""/>
    <s v=""/>
    <s v=""/>
    <s v=""/>
    <s v=""/>
    <x v="0"/>
    <x v="0"/>
    <x v="0"/>
    <x v="0"/>
  </r>
  <r>
    <n v="95"/>
    <x v="94"/>
    <x v="94"/>
    <n v="8.5500000000000007"/>
    <n v="1.8"/>
    <n v="27.33"/>
    <n v="28.59"/>
    <n v="3.14"/>
    <x v="86"/>
    <x v="2"/>
    <n v="32.53"/>
    <b v="1"/>
    <n v="29.85"/>
    <s v=""/>
    <x v="93"/>
    <n v="3.65"/>
    <x v="0"/>
    <x v="1"/>
    <x v="0"/>
    <n v="66.67"/>
    <x v="93"/>
    <x v="88"/>
    <n v="111.28"/>
    <x v="93"/>
    <n v="3.14"/>
    <x v="2"/>
    <x v="87"/>
    <x v="81"/>
    <n v="2.08"/>
    <x v="6"/>
    <x v="0"/>
    <x v="2"/>
    <s v="2023-10-16_21:14:35"/>
    <x v="0"/>
    <n v="-29007000"/>
    <n v="57.257991439551823"/>
    <n v="460.4"/>
    <n v="463"/>
    <n v="2.6"/>
    <n v="0.56000000000000005"/>
    <m/>
    <m/>
    <m/>
    <m/>
    <m/>
    <m/>
    <x v="31"/>
    <n v="1.7405063000000001"/>
    <n v="8.25"/>
    <n v="11053625"/>
    <n v="1.7466143999999999"/>
    <n v="189750"/>
    <x v="2"/>
    <x v="27"/>
    <n v="5"/>
    <n v="41250"/>
    <x v="3"/>
    <s v="MISCELLANEOUS"/>
    <s v="LARGECAP"/>
    <n v="32301.54"/>
    <s v="INDUSTRIALS-25 of 36"/>
    <s v="NiftyRank-132"/>
    <x v="31"/>
    <x v="31"/>
    <x v="1"/>
    <x v="1"/>
  </r>
  <r>
    <n v="96"/>
    <x v="95"/>
    <x v="95"/>
    <n v="1.45"/>
    <n v="0.35"/>
    <n v="30.71"/>
    <n v="30.2"/>
    <n v="8.83"/>
    <x v="87"/>
    <x v="52"/>
    <n v="41.34"/>
    <b v="1"/>
    <n v="29.69"/>
    <s v=""/>
    <x v="94"/>
    <n v="3.94"/>
    <x v="0"/>
    <x v="1"/>
    <x v="0"/>
    <n v="16.670000000000002"/>
    <x v="94"/>
    <x v="89"/>
    <n v="40.24"/>
    <x v="94"/>
    <n v="8.83"/>
    <x v="5"/>
    <x v="88"/>
    <x v="82"/>
    <n v="-54.16"/>
    <x v="3"/>
    <x v="0"/>
    <x v="2"/>
    <s v=""/>
    <x v="1"/>
    <s v=""/>
    <s v=""/>
    <n v="414.85"/>
    <n v="418"/>
    <n v="3.15"/>
    <n v="0.76"/>
    <m/>
    <m/>
    <m/>
    <m/>
    <m/>
    <m/>
    <x v="32"/>
    <n v="0.36049029999999999"/>
    <n v="1.5"/>
    <n v="21908000"/>
    <n v="0.3940977"/>
    <n v="86000"/>
    <x v="2"/>
    <x v="28"/>
    <n v="5"/>
    <n v="120660"/>
    <x v="10"/>
    <s v="HOTELS"/>
    <s v="LARGECAP"/>
    <n v="25057.68"/>
    <s v="SERVICES-8 of 9"/>
    <s v="NiftyRank-152"/>
    <x v="32"/>
    <x v="32"/>
    <x v="0"/>
    <x v="0"/>
  </r>
  <r>
    <n v="97"/>
    <x v="96"/>
    <x v="96"/>
    <n v="-4.25"/>
    <n v="-1.9"/>
    <n v="49.48"/>
    <n v="43.51"/>
    <n v="7.94"/>
    <x v="88"/>
    <x v="34"/>
    <n v="54.77"/>
    <b v="0"/>
    <n v="37.54"/>
    <s v=""/>
    <x v="95"/>
    <n v="5.91"/>
    <x v="1"/>
    <x v="1"/>
    <x v="0"/>
    <n v="11.51"/>
    <x v="95"/>
    <x v="90"/>
    <n v="8.49"/>
    <x v="95"/>
    <n v="7.94"/>
    <x v="4"/>
    <x v="89"/>
    <x v="83"/>
    <n v="-34.409999999999997"/>
    <x v="0"/>
    <x v="2"/>
    <x v="0"/>
    <s v=""/>
    <x v="1"/>
    <s v=""/>
    <s v=""/>
    <n v="228.85"/>
    <n v="229.35"/>
    <n v="0.5"/>
    <n v="0.22"/>
    <m/>
    <m/>
    <m/>
    <m/>
    <m/>
    <m/>
    <x v="0"/>
    <s v=""/>
    <s v=""/>
    <s v=""/>
    <s v=""/>
    <s v=""/>
    <x v="0"/>
    <x v="0"/>
    <s v=""/>
    <s v=""/>
    <x v="0"/>
    <s v=""/>
    <s v=""/>
    <s v=""/>
    <s v=""/>
    <s v=""/>
    <x v="0"/>
    <x v="0"/>
    <x v="0"/>
    <x v="0"/>
  </r>
  <r>
    <n v="98"/>
    <x v="97"/>
    <x v="97"/>
    <n v="1.05"/>
    <n v="0.04"/>
    <n v="39.03"/>
    <n v="38.44"/>
    <n v="10.97"/>
    <x v="89"/>
    <x v="13"/>
    <n v="56.01"/>
    <b v="1"/>
    <n v="37.86"/>
    <s v=""/>
    <x v="96"/>
    <n v="5.0199999999999996"/>
    <x v="0"/>
    <x v="0"/>
    <x v="0"/>
    <n v="43.65"/>
    <x v="96"/>
    <x v="91"/>
    <n v="253.5"/>
    <x v="96"/>
    <n v="10.97"/>
    <x v="5"/>
    <x v="90"/>
    <x v="84"/>
    <n v="275.58999999999997"/>
    <x v="3"/>
    <x v="0"/>
    <x v="2"/>
    <s v="2023-10-16_21:14:41"/>
    <x v="0"/>
    <n v="-3256800"/>
    <n v="44.251597712748072"/>
    <n v="2831.05"/>
    <n v="2840"/>
    <n v="8.9499999999999993"/>
    <n v="0.32"/>
    <m/>
    <m/>
    <m/>
    <m/>
    <m/>
    <m/>
    <x v="33"/>
    <n v="-8.2978800000000005E-2"/>
    <n v="-2.35"/>
    <n v="687900"/>
    <n v="0.79120880000000005"/>
    <n v="5400"/>
    <x v="1"/>
    <x v="5"/>
    <n v="100"/>
    <n v="3000"/>
    <x v="11"/>
    <s v="MISCELLANEOUS"/>
    <s v="LARGECAP"/>
    <n v="20691.91"/>
    <s v="I.T-14 of 16"/>
    <s v="NiftyRank-165"/>
    <x v="33"/>
    <x v="33"/>
    <x v="0"/>
    <x v="0"/>
  </r>
  <r>
    <n v="99"/>
    <x v="98"/>
    <x v="98"/>
    <n v="-21.25"/>
    <n v="-0.81"/>
    <n v="26.53"/>
    <n v="26.27"/>
    <n v="5.25"/>
    <x v="90"/>
    <x v="35"/>
    <n v="16.73"/>
    <b v="1"/>
    <n v="26.02"/>
    <s v=""/>
    <x v="97"/>
    <n v="3.23"/>
    <x v="0"/>
    <x v="1"/>
    <x v="0"/>
    <n v="25.79"/>
    <x v="97"/>
    <x v="92"/>
    <n v="27.99"/>
    <x v="97"/>
    <n v="5.25"/>
    <x v="2"/>
    <x v="34"/>
    <x v="85"/>
    <n v="-79.72"/>
    <x v="2"/>
    <x v="0"/>
    <x v="0"/>
    <s v=""/>
    <x v="1"/>
    <s v=""/>
    <s v=""/>
    <n v="2533.15"/>
    <n v="2526"/>
    <n v="-7.15"/>
    <n v="-0.28000000000000003"/>
    <m/>
    <m/>
    <m/>
    <m/>
    <m/>
    <m/>
    <x v="34"/>
    <n v="-0.71041169999999998"/>
    <n v="-18.600000000000001"/>
    <n v="5857800"/>
    <n v="1.6079513000000001"/>
    <n v="92700"/>
    <x v="1"/>
    <x v="15"/>
    <n v="20"/>
    <n v="10000"/>
    <x v="10"/>
    <s v="TRANSPORT - AIR"/>
    <s v="LARGECAP"/>
    <n v="83401.61"/>
    <s v="SERVICES-5 of 9"/>
    <s v="NiftyRank-55"/>
    <x v="34"/>
    <x v="34"/>
    <x v="1"/>
    <x v="1"/>
  </r>
  <r>
    <n v="100"/>
    <x v="99"/>
    <x v="99"/>
    <n v="-17.7"/>
    <n v="-1.21"/>
    <n v="32.869999999999997"/>
    <n v="32.81"/>
    <n v="12.56"/>
    <x v="91"/>
    <x v="46"/>
    <n v="55.78"/>
    <b v="1"/>
    <n v="32.75"/>
    <d v="2023-10-18T00:00:00"/>
    <x v="98"/>
    <n v="4.25"/>
    <x v="0"/>
    <x v="0"/>
    <x v="1"/>
    <n v="27.38"/>
    <x v="98"/>
    <x v="93"/>
    <n v="35.57"/>
    <x v="98"/>
    <n v="12.56"/>
    <x v="5"/>
    <x v="91"/>
    <x v="86"/>
    <n v="-80.62"/>
    <x v="2"/>
    <x v="0"/>
    <x v="0"/>
    <s v="2023-10-16_21:39:23"/>
    <x v="0"/>
    <n v="-45000000"/>
    <n v="48.557270000000003"/>
    <n v="1421.2"/>
    <n v="1433.3"/>
    <n v="12.1"/>
    <n v="0.85"/>
    <m/>
    <m/>
    <m/>
    <m/>
    <m/>
    <m/>
    <x v="0"/>
    <s v=""/>
    <s v=""/>
    <s v=""/>
    <s v=""/>
    <s v=""/>
    <x v="0"/>
    <x v="0"/>
    <s v=""/>
    <s v=""/>
    <x v="0"/>
    <s v=""/>
    <s v=""/>
    <s v=""/>
    <s v=""/>
    <s v=""/>
    <x v="0"/>
    <x v="0"/>
    <x v="0"/>
    <x v="0"/>
  </r>
  <r>
    <n v="101"/>
    <x v="100"/>
    <x v="100"/>
    <n v="-3.4"/>
    <n v="-1.78"/>
    <n v="43.21"/>
    <n v="40.5"/>
    <n v="5.47"/>
    <x v="19"/>
    <x v="9"/>
    <n v="58.01"/>
    <b v="1"/>
    <n v="37.799999999999997"/>
    <d v="2023-10-25T00:00:00"/>
    <x v="99"/>
    <n v="5.05"/>
    <x v="0"/>
    <x v="1"/>
    <x v="1"/>
    <n v="60.32"/>
    <x v="99"/>
    <x v="94"/>
    <n v="78.34"/>
    <x v="99"/>
    <n v="5.47"/>
    <x v="3"/>
    <x v="92"/>
    <x v="87"/>
    <n v="20.99"/>
    <x v="2"/>
    <x v="0"/>
    <x v="0"/>
    <s v=""/>
    <x v="1"/>
    <s v=""/>
    <s v=""/>
    <n v="192.8"/>
    <n v="193.7"/>
    <n v="0.9"/>
    <n v="0.47"/>
    <m/>
    <m/>
    <m/>
    <m/>
    <m/>
    <m/>
    <x v="0"/>
    <s v=""/>
    <s v=""/>
    <s v=""/>
    <s v=""/>
    <s v=""/>
    <x v="0"/>
    <x v="0"/>
    <s v=""/>
    <s v=""/>
    <x v="0"/>
    <s v=""/>
    <s v=""/>
    <s v=""/>
    <s v=""/>
    <s v=""/>
    <x v="0"/>
    <x v="0"/>
    <x v="0"/>
    <x v="0"/>
  </r>
  <r>
    <n v="102"/>
    <x v="101"/>
    <x v="101"/>
    <n v="-0.6"/>
    <n v="-0.04"/>
    <n v="22.31"/>
    <n v="21.44"/>
    <n v="0.14000000000000001"/>
    <x v="92"/>
    <x v="23"/>
    <n v="33.049999999999997"/>
    <b v="1"/>
    <n v="20.58"/>
    <s v=""/>
    <x v="75"/>
    <n v="2.42"/>
    <x v="0"/>
    <x v="1"/>
    <x v="0"/>
    <n v="36.9"/>
    <x v="100"/>
    <x v="95"/>
    <n v="25.3"/>
    <x v="75"/>
    <n v="0.14000000000000001"/>
    <x v="4"/>
    <x v="93"/>
    <x v="88"/>
    <n v="-83.74"/>
    <x v="2"/>
    <x v="2"/>
    <x v="0"/>
    <s v=""/>
    <x v="1"/>
    <s v=""/>
    <s v=""/>
    <n v="1494.4"/>
    <n v="1491.9"/>
    <n v="-2.5"/>
    <n v="-0.17"/>
    <m/>
    <m/>
    <m/>
    <m/>
    <m/>
    <m/>
    <x v="35"/>
    <n v="0.18026300000000001"/>
    <n v="2.5499999999999998"/>
    <n v="22240800"/>
    <n v="1.0541237999999999"/>
    <n v="232000"/>
    <x v="2"/>
    <x v="25"/>
    <n v="20"/>
    <n v="12000"/>
    <x v="11"/>
    <s v="COMPUTER-SW-LARG"/>
    <s v="LARGECAP"/>
    <n v="811410.9"/>
    <s v="I.T-2 of 16"/>
    <s v="NiftyRank-4"/>
    <x v="35"/>
    <x v="35"/>
    <x v="0"/>
    <x v="0"/>
  </r>
  <r>
    <n v="103"/>
    <x v="102"/>
    <x v="102"/>
    <n v="0"/>
    <n v="0"/>
    <n v="26.57"/>
    <n v="24.96"/>
    <n v="9.81"/>
    <x v="35"/>
    <x v="3"/>
    <n v="49.23"/>
    <b v="1"/>
    <n v="23.35"/>
    <s v=""/>
    <x v="100"/>
    <n v="2.91"/>
    <x v="0"/>
    <x v="1"/>
    <x v="0"/>
    <n v="19.440000000000001"/>
    <x v="101"/>
    <x v="96"/>
    <n v="104.1"/>
    <x v="100"/>
    <n v="9.81"/>
    <x v="3"/>
    <x v="94"/>
    <x v="89"/>
    <n v="-11.15"/>
    <x v="0"/>
    <x v="0"/>
    <x v="0"/>
    <s v=""/>
    <x v="1"/>
    <s v=""/>
    <s v=""/>
    <n v="89.7"/>
    <n v="89.85"/>
    <n v="0.15"/>
    <n v="0.17"/>
    <m/>
    <m/>
    <m/>
    <m/>
    <m/>
    <m/>
    <x v="0"/>
    <s v=""/>
    <s v=""/>
    <s v=""/>
    <s v=""/>
    <s v=""/>
    <x v="0"/>
    <x v="0"/>
    <s v=""/>
    <s v=""/>
    <x v="0"/>
    <s v=""/>
    <s v=""/>
    <s v=""/>
    <s v=""/>
    <s v=""/>
    <x v="0"/>
    <x v="0"/>
    <x v="0"/>
    <x v="0"/>
  </r>
  <r>
    <n v="104"/>
    <x v="103"/>
    <x v="103"/>
    <n v="3.5"/>
    <n v="0.37"/>
    <n v="37.270000000000003"/>
    <n v="36.409999999999997"/>
    <n v="9.14"/>
    <x v="93"/>
    <x v="41"/>
    <n v="74.98"/>
    <b v="1"/>
    <n v="35.549999999999997"/>
    <s v=""/>
    <x v="101"/>
    <n v="4.63"/>
    <x v="0"/>
    <x v="0"/>
    <x v="0"/>
    <n v="73.209999999999994"/>
    <x v="102"/>
    <x v="97"/>
    <n v="314.64999999999998"/>
    <x v="101"/>
    <n v="9.14"/>
    <x v="2"/>
    <x v="95"/>
    <x v="90"/>
    <n v="320.56"/>
    <x v="3"/>
    <x v="0"/>
    <x v="2"/>
    <s v="2023-10-16_21:41:47"/>
    <x v="2"/>
    <n v="3034850"/>
    <n v="44.526879999999998"/>
    <n v="941.75"/>
    <n v="941.75"/>
    <s v="-"/>
    <s v="-"/>
    <m/>
    <m/>
    <m/>
    <m/>
    <m/>
    <m/>
    <x v="36"/>
    <n v="0.41356929999999997"/>
    <n v="3.95"/>
    <n v="1981200"/>
    <n v="3.0425963"/>
    <n v="58500"/>
    <x v="2"/>
    <x v="29"/>
    <n v="20"/>
    <n v="18000"/>
    <x v="7"/>
    <s v="PHARM-IND-BD&amp;FOR"/>
    <s v="MIDCAP"/>
    <n v="13476.13"/>
    <s v="PHARMACEUTICALS-21 of 23"/>
    <s v="NiftyRank-178"/>
    <x v="36"/>
    <x v="36"/>
    <x v="1"/>
    <x v="0"/>
  </r>
  <r>
    <n v="105"/>
    <x v="104"/>
    <x v="104"/>
    <n v="-0.6"/>
    <n v="-0.08"/>
    <n v="30.31"/>
    <n v="29.57"/>
    <n v="9.24"/>
    <x v="62"/>
    <x v="53"/>
    <n v="28.43"/>
    <b v="1"/>
    <n v="28.83"/>
    <s v=""/>
    <x v="102"/>
    <n v="3.62"/>
    <x v="0"/>
    <x v="0"/>
    <x v="0"/>
    <n v="17.059999999999999"/>
    <x v="103"/>
    <x v="98"/>
    <n v="168.58"/>
    <x v="102"/>
    <n v="9.24"/>
    <x v="6"/>
    <x v="96"/>
    <x v="0"/>
    <n v="108.46"/>
    <x v="2"/>
    <x v="2"/>
    <x v="0"/>
    <s v="2023-10-16_21:41:53"/>
    <x v="0"/>
    <n v="-68000000"/>
    <n v="48.047580000000004"/>
    <n v="704.6"/>
    <n v="705"/>
    <n v="0.4"/>
    <n v="0.06"/>
    <m/>
    <m/>
    <m/>
    <m/>
    <m/>
    <m/>
    <x v="37"/>
    <n v="-0.11329839999999999"/>
    <n v="-0.8"/>
    <n v="12540500"/>
    <n v="0.34306520000000001"/>
    <n v="42875"/>
    <x v="1"/>
    <x v="30"/>
    <n v="20"/>
    <n v="26250"/>
    <x v="9"/>
    <s v="TRAVEL AGENCIES"/>
    <s v="LARGECAP"/>
    <n v="72216"/>
    <s v="MISCELLANEOUS-5 of 9"/>
    <s v="NiftyRank-66"/>
    <x v="37"/>
    <x v="37"/>
    <x v="0"/>
    <x v="0"/>
  </r>
  <r>
    <n v="106"/>
    <x v="105"/>
    <x v="105"/>
    <n v="0.85"/>
    <n v="0.19"/>
    <n v="19.77"/>
    <n v="19.97"/>
    <n v="13.59"/>
    <x v="94"/>
    <x v="40"/>
    <n v="23.95"/>
    <b v="1"/>
    <n v="20.170000000000002"/>
    <d v="2023-10-19T00:00:00"/>
    <x v="103"/>
    <n v="2.48"/>
    <x v="0"/>
    <x v="1"/>
    <x v="1"/>
    <n v="5.16"/>
    <x v="104"/>
    <x v="11"/>
    <n v="27.63"/>
    <x v="103"/>
    <n v="13.59"/>
    <x v="0"/>
    <x v="97"/>
    <x v="91"/>
    <n v="-76.42"/>
    <x v="3"/>
    <x v="0"/>
    <x v="2"/>
    <s v=""/>
    <x v="1"/>
    <s v=""/>
    <s v=""/>
    <n v="448.25"/>
    <n v="449.65"/>
    <n v="1.4"/>
    <n v="0.31"/>
    <m/>
    <m/>
    <m/>
    <m/>
    <m/>
    <m/>
    <x v="0"/>
    <s v=""/>
    <s v=""/>
    <s v=""/>
    <s v=""/>
    <s v=""/>
    <x v="0"/>
    <x v="0"/>
    <s v=""/>
    <s v=""/>
    <x v="0"/>
    <s v=""/>
    <s v=""/>
    <s v=""/>
    <s v=""/>
    <s v=""/>
    <x v="0"/>
    <x v="0"/>
    <x v="0"/>
    <x v="0"/>
  </r>
  <r>
    <n v="107"/>
    <x v="106"/>
    <x v="106"/>
    <n v="11.15"/>
    <n v="1.63"/>
    <n v="30.18"/>
    <n v="30.66"/>
    <n v="6.38"/>
    <x v="95"/>
    <x v="5"/>
    <n v="33.700000000000003"/>
    <b v="1"/>
    <n v="31.14"/>
    <s v=""/>
    <x v="104"/>
    <n v="3.93"/>
    <x v="0"/>
    <x v="1"/>
    <x v="0"/>
    <n v="29.37"/>
    <x v="105"/>
    <x v="99"/>
    <n v="47.88"/>
    <x v="104"/>
    <n v="6.38"/>
    <x v="2"/>
    <x v="94"/>
    <x v="92"/>
    <n v="-63.47"/>
    <x v="4"/>
    <x v="0"/>
    <x v="2"/>
    <s v=""/>
    <x v="1"/>
    <s v=""/>
    <s v=""/>
    <n v="692.55"/>
    <n v="692.2"/>
    <n v="-0.35"/>
    <n v="-0.05"/>
    <m/>
    <m/>
    <m/>
    <m/>
    <m/>
    <m/>
    <x v="0"/>
    <s v=""/>
    <s v=""/>
    <s v=""/>
    <s v=""/>
    <s v=""/>
    <x v="0"/>
    <x v="0"/>
    <s v=""/>
    <s v=""/>
    <x v="0"/>
    <s v=""/>
    <s v=""/>
    <s v=""/>
    <s v=""/>
    <s v=""/>
    <x v="0"/>
    <x v="0"/>
    <x v="0"/>
    <x v="0"/>
  </r>
  <r>
    <n v="108"/>
    <x v="107"/>
    <x v="107"/>
    <n v="-14.1"/>
    <n v="-0.43"/>
    <n v="33.49"/>
    <n v="35.950000000000003"/>
    <n v="13.23"/>
    <x v="96"/>
    <x v="19"/>
    <n v="43.56"/>
    <b v="0"/>
    <n v="38.42"/>
    <s v=""/>
    <x v="105"/>
    <n v="3.84"/>
    <x v="1"/>
    <x v="0"/>
    <x v="0"/>
    <n v="71.03"/>
    <x v="106"/>
    <x v="100"/>
    <n v="238.22"/>
    <x v="105"/>
    <n v="13.23"/>
    <x v="5"/>
    <x v="98"/>
    <x v="93"/>
    <n v="161.21"/>
    <x v="2"/>
    <x v="0"/>
    <x v="0"/>
    <s v=""/>
    <x v="1"/>
    <s v=""/>
    <s v=""/>
    <n v="3185.9"/>
    <n v="3185.9"/>
    <s v="-"/>
    <s v="-"/>
    <m/>
    <m/>
    <m/>
    <m/>
    <m/>
    <m/>
    <x v="0"/>
    <s v=""/>
    <s v=""/>
    <s v=""/>
    <s v=""/>
    <s v=""/>
    <x v="0"/>
    <x v="0"/>
    <s v=""/>
    <s v=""/>
    <x v="0"/>
    <s v=""/>
    <s v=""/>
    <s v=""/>
    <s v=""/>
    <s v=""/>
    <x v="0"/>
    <x v="0"/>
    <x v="0"/>
    <x v="0"/>
  </r>
  <r>
    <n v="109"/>
    <x v="108"/>
    <x v="108"/>
    <n v="13.85"/>
    <n v="1.78"/>
    <n v="29.3"/>
    <n v="29.27"/>
    <n v="9.5399999999999991"/>
    <x v="97"/>
    <x v="15"/>
    <n v="46.69"/>
    <b v="1"/>
    <n v="29.25"/>
    <d v="2023-10-20T00:00:00"/>
    <x v="106"/>
    <n v="3.73"/>
    <x v="0"/>
    <x v="0"/>
    <x v="1"/>
    <n v="49.21"/>
    <x v="107"/>
    <x v="101"/>
    <n v="119.64"/>
    <x v="106"/>
    <n v="9.5399999999999991"/>
    <x v="0"/>
    <x v="99"/>
    <x v="94"/>
    <n v="35.090000000000003"/>
    <x v="3"/>
    <x v="0"/>
    <x v="2"/>
    <s v="2023-10-16_21:15:20"/>
    <x v="0"/>
    <n v="-22337100"/>
    <n v="43.695314444048392"/>
    <n v="777.25"/>
    <n v="782.4"/>
    <n v="5.15"/>
    <n v="0.66"/>
    <m/>
    <m/>
    <m/>
    <m/>
    <m/>
    <m/>
    <x v="0"/>
    <s v=""/>
    <s v=""/>
    <s v=""/>
    <s v=""/>
    <s v=""/>
    <x v="0"/>
    <x v="0"/>
    <s v=""/>
    <s v=""/>
    <x v="0"/>
    <s v=""/>
    <s v=""/>
    <s v=""/>
    <s v=""/>
    <s v=""/>
    <x v="0"/>
    <x v="0"/>
    <x v="0"/>
    <x v="0"/>
  </r>
  <r>
    <n v="110"/>
    <x v="109"/>
    <x v="109"/>
    <n v="-6.95"/>
    <n v="-1.29"/>
    <n v="35.86"/>
    <n v="34.46"/>
    <n v="10.17"/>
    <x v="98"/>
    <x v="30"/>
    <n v="43.43"/>
    <b v="1"/>
    <n v="33.049999999999997"/>
    <d v="2023-10-25T00:00:00"/>
    <x v="107"/>
    <n v="4.42"/>
    <x v="0"/>
    <x v="0"/>
    <x v="1"/>
    <n v="44.84"/>
    <x v="108"/>
    <x v="102"/>
    <n v="463.75"/>
    <x v="107"/>
    <n v="10.17"/>
    <x v="6"/>
    <x v="100"/>
    <x v="95"/>
    <n v="491.84"/>
    <x v="5"/>
    <x v="2"/>
    <x v="0"/>
    <s v="2023-10-16_21:42:00"/>
    <x v="2"/>
    <n v="81577500"/>
    <n v="47.21255"/>
    <n v="531.5"/>
    <n v="533"/>
    <n v="1.5"/>
    <n v="0.28000000000000003"/>
    <m/>
    <m/>
    <m/>
    <m/>
    <m/>
    <m/>
    <x v="38"/>
    <n v="-1.1362578000000001"/>
    <n v="-6.1"/>
    <n v="21422500"/>
    <n v="0.83549070000000003"/>
    <n v="177500"/>
    <x v="1"/>
    <x v="17"/>
    <n v="50"/>
    <n v="5000"/>
    <x v="12"/>
    <s v="FOOD-PROC-MNC"/>
    <s v="LARGECAP"/>
    <n v="51883.63"/>
    <s v="QUICK SERVICE RESTAURANT-1 of 1"/>
    <s v="NiftyRank-84"/>
    <x v="38"/>
    <x v="38"/>
    <x v="0"/>
    <x v="1"/>
  </r>
  <r>
    <n v="111"/>
    <x v="110"/>
    <x v="110"/>
    <n v="-9.1999999999999993"/>
    <n v="-0.52"/>
    <n v="22.08"/>
    <n v="21.25"/>
    <n v="10.39"/>
    <x v="99"/>
    <x v="13"/>
    <n v="39.76"/>
    <b v="1"/>
    <n v="20.43"/>
    <d v="2023-10-21T00:00:00"/>
    <x v="108"/>
    <n v="2.67"/>
    <x v="0"/>
    <x v="0"/>
    <x v="1"/>
    <n v="6.35"/>
    <x v="109"/>
    <x v="103"/>
    <n v="57.14"/>
    <x v="108"/>
    <n v="10.39"/>
    <x v="0"/>
    <x v="101"/>
    <x v="96"/>
    <n v="-44.31"/>
    <x v="2"/>
    <x v="0"/>
    <x v="0"/>
    <s v="2023-10-16_21:39:59"/>
    <x v="0"/>
    <n v="-190000000"/>
    <n v="47.450119999999998"/>
    <n v="1771.4"/>
    <n v="1775"/>
    <n v="3.6"/>
    <n v="0.2"/>
    <m/>
    <m/>
    <m/>
    <m/>
    <m/>
    <m/>
    <x v="0"/>
    <s v=""/>
    <s v=""/>
    <s v=""/>
    <s v=""/>
    <s v=""/>
    <x v="0"/>
    <x v="0"/>
    <s v=""/>
    <s v=""/>
    <x v="0"/>
    <s v=""/>
    <s v=""/>
    <s v=""/>
    <s v=""/>
    <s v=""/>
    <x v="0"/>
    <x v="0"/>
    <x v="0"/>
    <x v="0"/>
  </r>
  <r>
    <n v="112"/>
    <x v="111"/>
    <x v="111"/>
    <n v="1.2"/>
    <n v="0.9"/>
    <n v="46.39"/>
    <n v="43.66"/>
    <n v="23.86"/>
    <x v="100"/>
    <x v="39"/>
    <n v="69.599999999999994"/>
    <b v="0"/>
    <n v="40.92"/>
    <d v="2023-10-20T00:00:00"/>
    <x v="109"/>
    <n v="6.82"/>
    <x v="1"/>
    <x v="0"/>
    <x v="1"/>
    <n v="6.75"/>
    <x v="110"/>
    <x v="104"/>
    <n v="20.350000000000001"/>
    <x v="109"/>
    <n v="23.83"/>
    <x v="3"/>
    <x v="102"/>
    <x v="55"/>
    <n v="59.65"/>
    <x v="4"/>
    <x v="0"/>
    <x v="2"/>
    <s v=""/>
    <x v="1"/>
    <s v=""/>
    <s v=""/>
    <n v="132.85"/>
    <n v="133.55000000000001"/>
    <n v="0.7"/>
    <n v="0.53"/>
    <m/>
    <m/>
    <m/>
    <m/>
    <m/>
    <m/>
    <x v="0"/>
    <s v=""/>
    <s v=""/>
    <s v=""/>
    <s v=""/>
    <s v=""/>
    <x v="0"/>
    <x v="0"/>
    <s v=""/>
    <s v=""/>
    <x v="0"/>
    <s v=""/>
    <s v=""/>
    <s v=""/>
    <s v=""/>
    <s v=""/>
    <x v="0"/>
    <x v="0"/>
    <x v="0"/>
    <x v="0"/>
  </r>
  <r>
    <n v="113"/>
    <x v="112"/>
    <x v="112"/>
    <n v="5.15"/>
    <n v="0.2"/>
    <n v="37.54"/>
    <n v="36.61"/>
    <n v="7.11"/>
    <x v="101"/>
    <x v="15"/>
    <n v="52.89"/>
    <b v="1"/>
    <n v="35.67"/>
    <s v=""/>
    <x v="110"/>
    <n v="4.57"/>
    <x v="0"/>
    <x v="0"/>
    <x v="0"/>
    <n v="51.19"/>
    <x v="111"/>
    <x v="105"/>
    <n v="93.41"/>
    <x v="110"/>
    <n v="7.11"/>
    <x v="2"/>
    <x v="103"/>
    <x v="97"/>
    <n v="-23.77"/>
    <x v="3"/>
    <x v="0"/>
    <x v="2"/>
    <s v="2023-10-16_21:16:02"/>
    <x v="2"/>
    <n v="6914400"/>
    <n v="33.962542180569677"/>
    <n v="2495.15"/>
    <n v="2495.15"/>
    <s v="-"/>
    <s v="-"/>
    <m/>
    <m/>
    <m/>
    <m/>
    <m/>
    <m/>
    <x v="39"/>
    <n v="0.53938489999999994"/>
    <n v="13.75"/>
    <n v="1028700"/>
    <n v="2.1143537999999999"/>
    <n v="21300"/>
    <x v="2"/>
    <x v="17"/>
    <n v="50"/>
    <n v="6250"/>
    <x v="7"/>
    <s v="HEALTHCARE"/>
    <s v="LARGECAP"/>
    <n v="30315.03"/>
    <s v="PHARMACEUTICALS-14 of 23"/>
    <s v="NiftyRank-140"/>
    <x v="39"/>
    <x v="39"/>
    <x v="1"/>
    <x v="0"/>
  </r>
  <r>
    <n v="114"/>
    <x v="113"/>
    <x v="113"/>
    <n v="-8.6999999999999993"/>
    <n v="-2.15"/>
    <n v="42.84"/>
    <n v="43.74"/>
    <n v="26.82"/>
    <x v="81"/>
    <x v="33"/>
    <n v="77.739999999999995"/>
    <b v="0"/>
    <n v="44.64"/>
    <d v="2023-10-20T00:00:00"/>
    <x v="111"/>
    <n v="5.57"/>
    <x v="1"/>
    <x v="0"/>
    <x v="1"/>
    <n v="95.63"/>
    <x v="112"/>
    <x v="106"/>
    <n v="602.80999999999995"/>
    <x v="111"/>
    <n v="26.82"/>
    <x v="6"/>
    <x v="104"/>
    <x v="98"/>
    <n v="296.37"/>
    <x v="5"/>
    <x v="2"/>
    <x v="0"/>
    <s v="2023-10-16_13:52:34"/>
    <x v="2"/>
    <n v="11849000"/>
    <n v="64.062305664958984"/>
    <n v="400.3"/>
    <n v="400.3"/>
    <s v="-"/>
    <s v="-"/>
    <m/>
    <m/>
    <m/>
    <m/>
    <m/>
    <m/>
    <x v="40"/>
    <n v="-2.4148607000000002"/>
    <n v="-9.75"/>
    <n v="15342500"/>
    <n v="18.329618499999999"/>
    <n v="2376600"/>
    <x v="1"/>
    <x v="31"/>
    <n v="10"/>
    <n v="45000"/>
    <x v="7"/>
    <s v="PHARM-IND-FORMUL"/>
    <s v="LARGECAP"/>
    <n v="27988.36"/>
    <s v="PHARMACEUTICALS-15 of 23"/>
    <s v="NiftyRank-143"/>
    <x v="40"/>
    <x v="40"/>
    <x v="1"/>
    <x v="1"/>
  </r>
  <r>
    <n v="115"/>
    <x v="114"/>
    <x v="114"/>
    <n v="1.9"/>
    <n v="0.4"/>
    <n v="30.42"/>
    <n v="30.39"/>
    <n v="6.71"/>
    <x v="102"/>
    <x v="10"/>
    <n v="35.96"/>
    <b v="1"/>
    <n v="30.37"/>
    <s v=""/>
    <x v="112"/>
    <n v="0"/>
    <x v="0"/>
    <x v="1"/>
    <x v="0"/>
    <n v="23.21"/>
    <x v="113"/>
    <x v="107"/>
    <n v="69.78"/>
    <x v="112"/>
    <n v="6.71"/>
    <x v="0"/>
    <x v="105"/>
    <x v="99"/>
    <n v="-7.45"/>
    <x v="3"/>
    <x v="0"/>
    <x v="2"/>
    <s v=""/>
    <x v="1"/>
    <s v=""/>
    <s v=""/>
    <n v="473.95"/>
    <n v="475"/>
    <n v="1.05"/>
    <n v="0.22"/>
    <m/>
    <m/>
    <m/>
    <m/>
    <m/>
    <m/>
    <x v="0"/>
    <s v=""/>
    <s v=""/>
    <s v=""/>
    <s v=""/>
    <s v=""/>
    <x v="0"/>
    <x v="0"/>
    <s v=""/>
    <s v=""/>
    <x v="0"/>
    <s v=""/>
    <s v=""/>
    <s v=""/>
    <s v=""/>
    <s v=""/>
    <x v="0"/>
    <x v="0"/>
    <x v="0"/>
    <x v="0"/>
  </r>
  <r>
    <n v="116"/>
    <x v="115"/>
    <x v="115"/>
    <n v="12.4"/>
    <n v="0.4"/>
    <n v="22.25"/>
    <n v="22.79"/>
    <n v="10.1"/>
    <x v="103"/>
    <x v="13"/>
    <n v="43.99"/>
    <b v="1"/>
    <n v="23.33"/>
    <s v=""/>
    <x v="113"/>
    <n v="2.85"/>
    <x v="0"/>
    <x v="0"/>
    <x v="0"/>
    <n v="18.25"/>
    <x v="78"/>
    <x v="91"/>
    <n v="47.68"/>
    <x v="113"/>
    <n v="10.1"/>
    <x v="0"/>
    <x v="42"/>
    <x v="99"/>
    <n v="-54.44"/>
    <x v="3"/>
    <x v="0"/>
    <x v="2"/>
    <s v="2023-10-16_21:15:25"/>
    <x v="2"/>
    <n v="54861900"/>
    <n v="57.22210505760593"/>
    <n v="3088.7"/>
    <n v="3094"/>
    <n v="5.3"/>
    <n v="0.17"/>
    <m/>
    <m/>
    <m/>
    <m/>
    <m/>
    <m/>
    <x v="41"/>
    <n v="0.48101759999999999"/>
    <n v="14.9"/>
    <n v="8230500"/>
    <n v="0.51291450000000005"/>
    <n v="42000"/>
    <x v="2"/>
    <x v="32"/>
    <n v="20"/>
    <n v="11500"/>
    <x v="8"/>
    <s v="ENGG-TUNKEY SERV"/>
    <s v="LARGECAP"/>
    <n v="287217.03999999998"/>
    <s v="REALTY-1 of 7"/>
    <s v="NiftyRank-16"/>
    <x v="41"/>
    <x v="41"/>
    <x v="0"/>
    <x v="0"/>
  </r>
  <r>
    <n v="117"/>
    <x v="116"/>
    <x v="116"/>
    <n v="85.35"/>
    <n v="1.67"/>
    <n v="37.229999999999997"/>
    <n v="37.06"/>
    <n v="5.86"/>
    <x v="104"/>
    <x v="46"/>
    <n v="56.54"/>
    <b v="0"/>
    <n v="36.880000000000003"/>
    <d v="2023-10-18T00:00:00"/>
    <x v="114"/>
    <n v="4.8"/>
    <x v="1"/>
    <x v="0"/>
    <x v="1"/>
    <n v="0"/>
    <x v="114"/>
    <x v="108"/>
    <n v="113.74"/>
    <x v="114"/>
    <n v="5.83"/>
    <x v="6"/>
    <x v="30"/>
    <x v="100"/>
    <n v="-10.38"/>
    <x v="3"/>
    <x v="2"/>
    <x v="2"/>
    <s v="2023-10-16_13:51:28"/>
    <x v="0"/>
    <n v="-10074150"/>
    <n v="47.372095894551762"/>
    <n v="5244.45"/>
    <n v="5259.5"/>
    <n v="15.05"/>
    <n v="0.28999999999999998"/>
    <m/>
    <m/>
    <m/>
    <m/>
    <m/>
    <m/>
    <x v="42"/>
    <n v="1.5873326999999999"/>
    <n v="80.95"/>
    <n v="1891950"/>
    <n v="3.1485116"/>
    <n v="57750"/>
    <x v="2"/>
    <x v="0"/>
    <s v=""/>
    <s v=""/>
    <x v="0"/>
    <s v=""/>
    <s v=""/>
    <s v=""/>
    <s v=""/>
    <s v=""/>
    <x v="42"/>
    <x v="42"/>
    <x v="1"/>
    <x v="1"/>
  </r>
  <r>
    <n v="118"/>
    <x v="117"/>
    <x v="117"/>
    <n v="-24.5"/>
    <n v="-0.52"/>
    <n v="37.33"/>
    <n v="40.130000000000003"/>
    <n v="13.94"/>
    <x v="40"/>
    <x v="46"/>
    <n v="65.819999999999993"/>
    <b v="1"/>
    <n v="42.93"/>
    <d v="2023-10-17T00:00:00"/>
    <x v="115"/>
    <n v="4.78"/>
    <x v="0"/>
    <x v="0"/>
    <x v="1"/>
    <n v="24.21"/>
    <x v="115"/>
    <x v="109"/>
    <n v="74.92"/>
    <x v="115"/>
    <n v="13.94"/>
    <x v="6"/>
    <x v="106"/>
    <x v="96"/>
    <n v="-31.83"/>
    <x v="2"/>
    <x v="2"/>
    <x v="0"/>
    <s v="2023-10-16_13:53:29"/>
    <x v="2"/>
    <n v="711400"/>
    <n v="42.249839237285769"/>
    <n v="4753.8500000000004"/>
    <n v="4768.95"/>
    <n v="15.1"/>
    <n v="0.32"/>
    <m/>
    <m/>
    <m/>
    <m/>
    <m/>
    <m/>
    <x v="43"/>
    <n v="-0.51604170000000005"/>
    <n v="-24.4"/>
    <n v="577800"/>
    <n v="4.4091072999999996"/>
    <n v="24400"/>
    <x v="1"/>
    <x v="33"/>
    <n v="100"/>
    <n v="4000"/>
    <x v="11"/>
    <s v="COMPUTER-SW-M/S"/>
    <s v="LARGECAP"/>
    <n v="58464.25"/>
    <s v="I.T-10 of 16"/>
    <s v="NiftyRank-79"/>
    <x v="43"/>
    <x v="43"/>
    <x v="1"/>
    <x v="0"/>
  </r>
  <r>
    <n v="119"/>
    <x v="118"/>
    <x v="118"/>
    <n v="12.3"/>
    <n v="1.03"/>
    <n v="25.66"/>
    <n v="26.51"/>
    <n v="4.78"/>
    <x v="52"/>
    <x v="36"/>
    <n v="33.56"/>
    <b v="1"/>
    <n v="27.36"/>
    <s v=""/>
    <x v="116"/>
    <n v="3.33"/>
    <x v="0"/>
    <x v="1"/>
    <x v="0"/>
    <n v="59.92"/>
    <x v="116"/>
    <x v="110"/>
    <n v="156.81"/>
    <x v="116"/>
    <n v="4.78"/>
    <x v="2"/>
    <x v="107"/>
    <x v="101"/>
    <n v="35"/>
    <x v="6"/>
    <x v="0"/>
    <x v="2"/>
    <s v=""/>
    <x v="1"/>
    <s v=""/>
    <s v=""/>
    <n v="1159.8499999999999"/>
    <n v="1163.95"/>
    <n v="4.0999999999999996"/>
    <n v="0.35"/>
    <m/>
    <m/>
    <m/>
    <m/>
    <m/>
    <m/>
    <x v="44"/>
    <n v="0.87689850000000003"/>
    <n v="10.45"/>
    <n v="5760450"/>
    <n v="3.2921811000000001"/>
    <n v="183600"/>
    <x v="2"/>
    <x v="34"/>
    <n v="10"/>
    <n v="25500"/>
    <x v="7"/>
    <s v="PHARM-IND-B DRUG"/>
    <s v="LARGECAP"/>
    <n v="43230.46"/>
    <s v="PHARMACEUTICALS-10 of 23"/>
    <s v="NiftyRank-103"/>
    <x v="44"/>
    <x v="44"/>
    <x v="1"/>
    <x v="0"/>
  </r>
  <r>
    <n v="120"/>
    <x v="119"/>
    <x v="119"/>
    <n v="6.3"/>
    <n v="0.4"/>
    <n v="23.26"/>
    <n v="23.13"/>
    <n v="11.04"/>
    <x v="92"/>
    <x v="20"/>
    <n v="54.34"/>
    <b v="1"/>
    <n v="23.01"/>
    <s v=""/>
    <x v="117"/>
    <n v="2.9"/>
    <x v="0"/>
    <x v="1"/>
    <x v="0"/>
    <n v="10.32"/>
    <x v="117"/>
    <x v="111"/>
    <n v="73.819999999999993"/>
    <x v="117"/>
    <n v="11.04"/>
    <x v="0"/>
    <x v="108"/>
    <x v="99"/>
    <n v="-28.68"/>
    <x v="4"/>
    <x v="0"/>
    <x v="2"/>
    <s v=""/>
    <x v="1"/>
    <s v=""/>
    <s v=""/>
    <n v="1556.3"/>
    <n v="1559"/>
    <n v="2.7"/>
    <n v="0.17"/>
    <m/>
    <m/>
    <m/>
    <m/>
    <m/>
    <m/>
    <x v="0"/>
    <s v=""/>
    <s v=""/>
    <s v=""/>
    <s v=""/>
    <s v=""/>
    <x v="0"/>
    <x v="0"/>
    <s v=""/>
    <s v=""/>
    <x v="0"/>
    <s v=""/>
    <s v=""/>
    <s v=""/>
    <s v=""/>
    <s v=""/>
    <x v="0"/>
    <x v="0"/>
    <x v="0"/>
    <x v="0"/>
  </r>
  <r>
    <n v="121"/>
    <x v="120"/>
    <x v="120"/>
    <n v="-0.05"/>
    <n v="-0.02"/>
    <n v="35.71"/>
    <n v="36.01"/>
    <n v="9.7200000000000006"/>
    <x v="105"/>
    <x v="18"/>
    <n v="60.98"/>
    <b v="1"/>
    <n v="36.32"/>
    <d v="2023-10-27T00:00:00"/>
    <x v="118"/>
    <n v="4.51"/>
    <x v="0"/>
    <x v="0"/>
    <x v="1"/>
    <n v="50"/>
    <x v="118"/>
    <x v="112"/>
    <n v="128.69999999999999"/>
    <x v="118"/>
    <n v="9.7200000000000006"/>
    <x v="5"/>
    <x v="109"/>
    <x v="102"/>
    <n v="18.84"/>
    <x v="2"/>
    <x v="0"/>
    <x v="0"/>
    <s v="2023-10-16_21:39:30"/>
    <x v="0"/>
    <n v="-180000000"/>
    <n v="38.691209999999998"/>
    <n v="290.55"/>
    <n v="292"/>
    <n v="1.45"/>
    <n v="0.5"/>
    <m/>
    <m/>
    <m/>
    <m/>
    <m/>
    <m/>
    <x v="0"/>
    <s v=""/>
    <s v=""/>
    <s v=""/>
    <s v=""/>
    <s v=""/>
    <x v="0"/>
    <x v="0"/>
    <s v=""/>
    <s v=""/>
    <x v="0"/>
    <s v=""/>
    <s v=""/>
    <s v=""/>
    <s v=""/>
    <s v=""/>
    <x v="0"/>
    <x v="0"/>
    <x v="0"/>
    <x v="0"/>
  </r>
  <r>
    <n v="122"/>
    <x v="121"/>
    <x v="121"/>
    <n v="-1.55"/>
    <n v="-1.06"/>
    <n v="52.66"/>
    <n v="48.74"/>
    <n v="8.41"/>
    <x v="106"/>
    <x v="30"/>
    <n v="55.57"/>
    <b v="1"/>
    <n v="44.82"/>
    <d v="2023-11-10T00:00:00"/>
    <x v="119"/>
    <n v="0"/>
    <x v="0"/>
    <x v="0"/>
    <x v="1"/>
    <n v="5.56"/>
    <x v="119"/>
    <x v="113"/>
    <n v="21.28"/>
    <x v="119"/>
    <n v="8.41"/>
    <x v="0"/>
    <x v="49"/>
    <x v="103"/>
    <n v="-46.43"/>
    <x v="0"/>
    <x v="0"/>
    <x v="0"/>
    <s v="2023-10-16_21:39:47"/>
    <x v="0"/>
    <n v="-9066000"/>
    <n v="28.15841"/>
    <n v="145.15"/>
    <n v="146"/>
    <n v="0.85"/>
    <n v="0.59"/>
    <m/>
    <m/>
    <m/>
    <m/>
    <m/>
    <m/>
    <x v="0"/>
    <s v=""/>
    <s v=""/>
    <s v=""/>
    <s v=""/>
    <s v=""/>
    <x v="0"/>
    <x v="0"/>
    <s v=""/>
    <s v=""/>
    <x v="0"/>
    <s v=""/>
    <s v=""/>
    <s v=""/>
    <s v=""/>
    <s v=""/>
    <x v="0"/>
    <x v="0"/>
    <x v="0"/>
    <x v="0"/>
  </r>
  <r>
    <n v="123"/>
    <x v="122"/>
    <x v="122"/>
    <n v="0.5"/>
    <n v="0.09"/>
    <n v="23.61"/>
    <n v="24.14"/>
    <n v="12.96"/>
    <x v="107"/>
    <x v="53"/>
    <n v="56.54"/>
    <b v="1"/>
    <n v="24.67"/>
    <d v="2023-10-30T00:00:00"/>
    <x v="120"/>
    <n v="2.86"/>
    <x v="0"/>
    <x v="0"/>
    <x v="1"/>
    <n v="11.9"/>
    <x v="120"/>
    <x v="114"/>
    <n v="41.53"/>
    <x v="120"/>
    <n v="12.96"/>
    <x v="0"/>
    <x v="110"/>
    <x v="71"/>
    <n v="-61.04"/>
    <x v="4"/>
    <x v="0"/>
    <x v="2"/>
    <s v="2023-10-16_21:41:04"/>
    <x v="2"/>
    <n v="43628400"/>
    <n v="47.354990000000001"/>
    <n v="536.1"/>
    <n v="538"/>
    <n v="1.9"/>
    <n v="0.35"/>
    <m/>
    <m/>
    <m/>
    <m/>
    <m/>
    <m/>
    <x v="0"/>
    <s v=""/>
    <s v=""/>
    <s v=""/>
    <s v=""/>
    <s v=""/>
    <x v="0"/>
    <x v="0"/>
    <s v=""/>
    <s v=""/>
    <x v="0"/>
    <s v=""/>
    <s v=""/>
    <s v=""/>
    <s v=""/>
    <s v=""/>
    <x v="0"/>
    <x v="0"/>
    <x v="0"/>
    <x v="0"/>
  </r>
  <r>
    <n v="124"/>
    <x v="123"/>
    <x v="123"/>
    <n v="6.7"/>
    <n v="0.06"/>
    <n v="19.75"/>
    <n v="20.53"/>
    <n v="9.61"/>
    <x v="28"/>
    <x v="28"/>
    <n v="34.57"/>
    <b v="1"/>
    <n v="21.31"/>
    <d v="2023-10-27T00:00:00"/>
    <x v="121"/>
    <n v="2.5099999999999998"/>
    <x v="0"/>
    <x v="1"/>
    <x v="1"/>
    <n v="59.13"/>
    <x v="121"/>
    <x v="115"/>
    <n v="91.67"/>
    <x v="121"/>
    <n v="9.61"/>
    <x v="2"/>
    <x v="111"/>
    <x v="104"/>
    <n v="-34.659999999999997"/>
    <x v="3"/>
    <x v="0"/>
    <x v="2"/>
    <s v=""/>
    <x v="1"/>
    <s v=""/>
    <s v=""/>
    <n v="10412.1"/>
    <n v="10460"/>
    <n v="47.9"/>
    <n v="0.46"/>
    <m/>
    <m/>
    <m/>
    <m/>
    <m/>
    <m/>
    <x v="0"/>
    <s v=""/>
    <s v=""/>
    <s v=""/>
    <s v=""/>
    <s v=""/>
    <x v="0"/>
    <x v="0"/>
    <s v=""/>
    <s v=""/>
    <x v="0"/>
    <s v=""/>
    <s v=""/>
    <s v=""/>
    <s v=""/>
    <s v=""/>
    <x v="0"/>
    <x v="0"/>
    <x v="0"/>
    <x v="0"/>
  </r>
  <r>
    <n v="125"/>
    <x v="124"/>
    <x v="124"/>
    <n v="13.15"/>
    <n v="1.23"/>
    <n v="32.869999999999997"/>
    <n v="32.89"/>
    <n v="15.89"/>
    <x v="108"/>
    <x v="13"/>
    <n v="61.06"/>
    <b v="1"/>
    <n v="32.92"/>
    <s v=""/>
    <x v="122"/>
    <n v="4.25"/>
    <x v="0"/>
    <x v="0"/>
    <x v="0"/>
    <n v="44.05"/>
    <x v="122"/>
    <x v="116"/>
    <n v="39.42"/>
    <x v="122"/>
    <n v="15.89"/>
    <x v="0"/>
    <x v="112"/>
    <x v="105"/>
    <n v="-74.23"/>
    <x v="3"/>
    <x v="0"/>
    <x v="2"/>
    <s v="2023-10-16_21:15:31"/>
    <x v="0"/>
    <n v="-11658500"/>
    <n v="42.76740870566077"/>
    <n v="1050.3499999999999"/>
    <n v="1052.95"/>
    <n v="2.6"/>
    <n v="0.25"/>
    <m/>
    <m/>
    <m/>
    <m/>
    <m/>
    <m/>
    <x v="45"/>
    <n v="1.0099593"/>
    <n v="10.8"/>
    <n v="9561300"/>
    <n v="0.34528360000000002"/>
    <n v="32900"/>
    <x v="2"/>
    <x v="14"/>
    <n v="10"/>
    <n v="25000"/>
    <x v="4"/>
    <s v="BREWERIES &amp; DIST"/>
    <s v="LARGECAP"/>
    <n v="68609.23"/>
    <s v="FMCG-10 of 28"/>
    <s v="NiftyRank-71"/>
    <x v="45"/>
    <x v="45"/>
    <x v="0"/>
    <x v="1"/>
  </r>
  <r>
    <n v="126"/>
    <x v="125"/>
    <x v="125"/>
    <n v="93.9"/>
    <n v="4.46"/>
    <n v="39.340000000000003"/>
    <n v="41.75"/>
    <n v="2.35"/>
    <x v="109"/>
    <x v="18"/>
    <n v="86.25"/>
    <b v="0"/>
    <n v="44.16"/>
    <s v=""/>
    <x v="123"/>
    <n v="5.13"/>
    <x v="1"/>
    <x v="0"/>
    <x v="0"/>
    <n v="97.22"/>
    <x v="123"/>
    <x v="117"/>
    <n v="228.99"/>
    <x v="123"/>
    <n v="2.35"/>
    <x v="0"/>
    <x v="113"/>
    <x v="106"/>
    <n v="285.07"/>
    <x v="6"/>
    <x v="0"/>
    <x v="2"/>
    <s v="2023-10-16_13:52:17"/>
    <x v="2"/>
    <n v="22453600"/>
    <n v="52.805223710826773"/>
    <n v="2156.5500000000002"/>
    <n v="2160"/>
    <n v="3.45"/>
    <n v="0.16"/>
    <m/>
    <m/>
    <m/>
    <m/>
    <m/>
    <m/>
    <x v="46"/>
    <n v="4.6954495999999999"/>
    <n v="98.75"/>
    <n v="2517200"/>
    <n v="30.5330844"/>
    <n v="588800"/>
    <x v="2"/>
    <x v="12"/>
    <n v="20"/>
    <n v="14000"/>
    <x v="9"/>
    <s v="MISCELLANEOUS"/>
    <s v="MIDCAP"/>
    <n v="8288.76"/>
    <s v="MISCELLANEOUS-9 of 9"/>
    <s v="NiftyRank-192"/>
    <x v="46"/>
    <x v="46"/>
    <x v="1"/>
    <x v="1"/>
  </r>
  <r>
    <n v="127"/>
    <x v="126"/>
    <x v="126"/>
    <n v="-17.55"/>
    <n v="-1.1299999999999999"/>
    <n v="39.090000000000003"/>
    <n v="40.54"/>
    <n v="11.68"/>
    <x v="110"/>
    <x v="15"/>
    <n v="50.3"/>
    <b v="1"/>
    <n v="42"/>
    <s v=""/>
    <x v="124"/>
    <n v="5.05"/>
    <x v="0"/>
    <x v="0"/>
    <x v="0"/>
    <n v="78.97"/>
    <x v="124"/>
    <x v="118"/>
    <n v="150.57"/>
    <x v="124"/>
    <n v="11.68"/>
    <x v="5"/>
    <x v="114"/>
    <x v="107"/>
    <n v="-32.83"/>
    <x v="2"/>
    <x v="0"/>
    <x v="0"/>
    <s v="2023-10-16_13:53:41"/>
    <x v="2"/>
    <n v="9037600"/>
    <n v="51.99144695783842"/>
    <n v="1457"/>
    <n v="1459.95"/>
    <n v="2.95"/>
    <n v="0.2"/>
    <m/>
    <m/>
    <m/>
    <m/>
    <m/>
    <m/>
    <x v="47"/>
    <n v="-1.2017139999999999"/>
    <n v="-18.649999999999999"/>
    <n v="1663200"/>
    <n v="2.5147929000000002"/>
    <n v="40800"/>
    <x v="1"/>
    <x v="33"/>
    <n v="50"/>
    <n v="8000"/>
    <x v="7"/>
    <s v="HEALTHCARE"/>
    <s v="MIDCAP"/>
    <n v="15622.86"/>
    <s v="PHARMACEUTICALS-19 of 23"/>
    <s v="NiftyRank-172"/>
    <x v="47"/>
    <x v="47"/>
    <x v="1"/>
    <x v="1"/>
  </r>
  <r>
    <n v="128"/>
    <x v="127"/>
    <x v="127"/>
    <n v="4.25"/>
    <n v="0.46"/>
    <n v="35.86"/>
    <n v="39.99"/>
    <n v="16.66"/>
    <x v="111"/>
    <x v="53"/>
    <n v="60.5"/>
    <b v="1"/>
    <n v="44.12"/>
    <d v="2023-10-31T00:00:00"/>
    <x v="125"/>
    <n v="4.74"/>
    <x v="0"/>
    <x v="0"/>
    <x v="1"/>
    <n v="9.52"/>
    <x v="125"/>
    <x v="85"/>
    <n v="39.119999999999997"/>
    <x v="125"/>
    <n v="16.66"/>
    <x v="3"/>
    <x v="115"/>
    <x v="108"/>
    <n v="-42.49"/>
    <x v="3"/>
    <x v="0"/>
    <x v="2"/>
    <s v="2023-10-16_21:41:23"/>
    <x v="0"/>
    <n v="-14000000"/>
    <n v="48.12565"/>
    <n v="909.65"/>
    <n v="912.7"/>
    <n v="3.05"/>
    <n v="0.34"/>
    <m/>
    <m/>
    <m/>
    <m/>
    <m/>
    <m/>
    <x v="0"/>
    <s v=""/>
    <s v=""/>
    <s v=""/>
    <s v=""/>
    <s v=""/>
    <x v="0"/>
    <x v="0"/>
    <s v=""/>
    <s v=""/>
    <x v="0"/>
    <s v=""/>
    <s v=""/>
    <s v=""/>
    <s v=""/>
    <s v=""/>
    <x v="0"/>
    <x v="0"/>
    <x v="0"/>
    <x v="0"/>
  </r>
  <r>
    <n v="129"/>
    <x v="128"/>
    <x v="128"/>
    <n v="6.95"/>
    <n v="0.61"/>
    <n v="31.19"/>
    <n v="31.68"/>
    <n v="8.23"/>
    <x v="17"/>
    <x v="19"/>
    <n v="53.79"/>
    <b v="1"/>
    <n v="32.17"/>
    <s v=""/>
    <x v="126"/>
    <n v="4.05"/>
    <x v="0"/>
    <x v="0"/>
    <x v="0"/>
    <n v="34.92"/>
    <x v="126"/>
    <x v="119"/>
    <n v="93.18"/>
    <x v="126"/>
    <n v="8.23"/>
    <x v="0"/>
    <x v="116"/>
    <x v="109"/>
    <n v="-41.16"/>
    <x v="3"/>
    <x v="0"/>
    <x v="2"/>
    <s v="2023-10-16_21:15:42"/>
    <x v="2"/>
    <n v="10076000"/>
    <n v="47.983327393588183"/>
    <n v="1112.2"/>
    <n v="1112.95"/>
    <n v="0.75"/>
    <n v="7.0000000000000007E-2"/>
    <m/>
    <m/>
    <m/>
    <m/>
    <m/>
    <m/>
    <x v="48"/>
    <n v="0.74283690000000002"/>
    <n v="8.4"/>
    <n v="2402400"/>
    <n v="2.0387360000000001"/>
    <n v="48000"/>
    <x v="2"/>
    <x v="35"/>
    <n v="10"/>
    <n v="18000"/>
    <x v="3"/>
    <s v="MISCELLANEOUS"/>
    <s v="MIDCAP"/>
    <n v="8727.51"/>
    <s v="INDUSTRIALS-34 of 36"/>
    <s v="NiftyRank-190"/>
    <x v="48"/>
    <x v="48"/>
    <x v="1"/>
    <x v="0"/>
  </r>
  <r>
    <n v="130"/>
    <x v="129"/>
    <x v="129"/>
    <n v="2.8"/>
    <n v="2.96"/>
    <n v="32.15"/>
    <n v="31.52"/>
    <n v="5.35"/>
    <x v="112"/>
    <x v="7"/>
    <n v="18.55"/>
    <b v="0"/>
    <n v="30.9"/>
    <d v="2023-11-09T00:00:00"/>
    <x v="127"/>
    <n v="4.1500000000000004"/>
    <x v="1"/>
    <x v="1"/>
    <x v="1"/>
    <n v="62.7"/>
    <x v="127"/>
    <x v="120"/>
    <n v="305.16000000000003"/>
    <x v="127"/>
    <n v="5.35"/>
    <x v="0"/>
    <x v="117"/>
    <x v="110"/>
    <n v="599.53"/>
    <x v="8"/>
    <x v="0"/>
    <x v="2"/>
    <s v=""/>
    <x v="1"/>
    <s v=""/>
    <s v=""/>
    <n v="95.4"/>
    <n v="95.15"/>
    <n v="-0.25"/>
    <n v="-0.26"/>
    <m/>
    <m/>
    <m/>
    <m/>
    <m/>
    <m/>
    <x v="0"/>
    <s v=""/>
    <s v=""/>
    <s v=""/>
    <s v=""/>
    <s v=""/>
    <x v="0"/>
    <x v="0"/>
    <s v=""/>
    <s v=""/>
    <x v="0"/>
    <s v=""/>
    <s v=""/>
    <s v=""/>
    <s v=""/>
    <s v=""/>
    <x v="0"/>
    <x v="0"/>
    <x v="0"/>
    <x v="0"/>
  </r>
  <r>
    <n v="131"/>
    <x v="130"/>
    <x v="130"/>
    <n v="-25.7"/>
    <n v="-1.08"/>
    <n v="44.88"/>
    <n v="43.93"/>
    <n v="10.16"/>
    <x v="71"/>
    <x v="16"/>
    <n v="88.11"/>
    <b v="1"/>
    <n v="42.97"/>
    <d v="2023-10-19T00:00:00"/>
    <x v="128"/>
    <n v="0"/>
    <x v="0"/>
    <x v="0"/>
    <x v="1"/>
    <n v="63.49"/>
    <x v="128"/>
    <x v="121"/>
    <n v="72.14"/>
    <x v="128"/>
    <n v="10.130000000000001"/>
    <x v="4"/>
    <x v="118"/>
    <x v="111"/>
    <n v="-49.06"/>
    <x v="2"/>
    <x v="2"/>
    <x v="0"/>
    <s v="2023-10-16_13:53:35"/>
    <x v="0"/>
    <n v="-5197225"/>
    <n v="47.0219157328318"/>
    <n v="2464.1"/>
    <n v="2465.0500000000002"/>
    <n v="0.95"/>
    <n v="0.04"/>
    <m/>
    <m/>
    <m/>
    <m/>
    <m/>
    <m/>
    <x v="49"/>
    <n v="-1.0460294999999999"/>
    <n v="-24.85"/>
    <n v="2650175"/>
    <n v="0.10387449999999999"/>
    <n v="2750"/>
    <x v="1"/>
    <x v="36"/>
    <n v="50"/>
    <n v="7000"/>
    <x v="11"/>
    <s v="COMPUTER-SW-M/S"/>
    <s v="LARGECAP"/>
    <n v="61185.18"/>
    <s v="I.T-9 of 16"/>
    <s v="NiftyRank-76"/>
    <x v="49"/>
    <x v="49"/>
    <x v="0"/>
    <x v="1"/>
  </r>
  <r>
    <n v="132"/>
    <x v="131"/>
    <x v="131"/>
    <n v="175.25"/>
    <n v="0.16"/>
    <n v="19.12"/>
    <n v="19.649999999999999"/>
    <n v="6.33"/>
    <x v="113"/>
    <x v="22"/>
    <n v="7.86"/>
    <b v="0"/>
    <n v="20.190000000000001"/>
    <s v=""/>
    <x v="129"/>
    <n v="2.27"/>
    <x v="1"/>
    <x v="1"/>
    <x v="0"/>
    <n v="28.57"/>
    <x v="129"/>
    <x v="122"/>
    <n v="117.22"/>
    <x v="129"/>
    <n v="6.33"/>
    <x v="5"/>
    <x v="119"/>
    <x v="30"/>
    <n v="41.2"/>
    <x v="3"/>
    <x v="0"/>
    <x v="2"/>
    <s v=""/>
    <x v="1"/>
    <s v=""/>
    <s v=""/>
    <s v="1,07,738.15"/>
    <s v="1,08,100.00"/>
    <n v="361.85"/>
    <n v="0.34"/>
    <m/>
    <m/>
    <m/>
    <m/>
    <m/>
    <m/>
    <x v="0"/>
    <s v=""/>
    <s v=""/>
    <s v=""/>
    <s v=""/>
    <s v=""/>
    <x v="0"/>
    <x v="0"/>
    <s v=""/>
    <s v=""/>
    <x v="0"/>
    <s v=""/>
    <s v=""/>
    <s v=""/>
    <s v=""/>
    <s v=""/>
    <x v="0"/>
    <x v="0"/>
    <x v="0"/>
    <x v="0"/>
  </r>
  <r>
    <n v="133"/>
    <x v="132"/>
    <x v="132"/>
    <n v="10.5"/>
    <n v="0.85"/>
    <n v="27.51"/>
    <n v="28.49"/>
    <n v="10.64"/>
    <x v="114"/>
    <x v="34"/>
    <n v="28.48"/>
    <b v="1"/>
    <n v="29.47"/>
    <s v=""/>
    <x v="130"/>
    <n v="3.56"/>
    <x v="0"/>
    <x v="1"/>
    <x v="0"/>
    <n v="47.62"/>
    <x v="130"/>
    <x v="123"/>
    <n v="72.81"/>
    <x v="130"/>
    <n v="10.64"/>
    <x v="0"/>
    <x v="120"/>
    <x v="44"/>
    <n v="10.41"/>
    <x v="4"/>
    <x v="0"/>
    <x v="2"/>
    <s v=""/>
    <x v="1"/>
    <s v=""/>
    <s v=""/>
    <n v="1236.1500000000001"/>
    <n v="1236.1500000000001"/>
    <s v="-"/>
    <s v="-"/>
    <m/>
    <m/>
    <m/>
    <m/>
    <m/>
    <m/>
    <x v="0"/>
    <s v=""/>
    <s v=""/>
    <s v=""/>
    <s v=""/>
    <s v=""/>
    <x v="0"/>
    <x v="0"/>
    <s v=""/>
    <s v=""/>
    <x v="0"/>
    <s v=""/>
    <s v=""/>
    <s v=""/>
    <s v=""/>
    <s v=""/>
    <x v="0"/>
    <x v="0"/>
    <x v="0"/>
    <x v="0"/>
  </r>
  <r>
    <n v="134"/>
    <x v="133"/>
    <x v="133"/>
    <n v="1.55"/>
    <n v="1.56"/>
    <n v="39"/>
    <n v="38.5"/>
    <n v="8.33"/>
    <x v="115"/>
    <x v="54"/>
    <n v="68.709999999999994"/>
    <b v="0"/>
    <n v="37.99"/>
    <s v=""/>
    <x v="131"/>
    <n v="5.0599999999999996"/>
    <x v="1"/>
    <x v="0"/>
    <x v="0"/>
    <n v="65.08"/>
    <x v="131"/>
    <x v="124"/>
    <n v="38.83"/>
    <x v="131"/>
    <n v="8.33"/>
    <x v="2"/>
    <x v="121"/>
    <x v="112"/>
    <n v="-65.33"/>
    <x v="3"/>
    <x v="0"/>
    <x v="2"/>
    <s v=""/>
    <x v="1"/>
    <s v=""/>
    <s v=""/>
    <n v="95.8"/>
    <n v="96.45"/>
    <n v="0.65"/>
    <n v="0.68"/>
    <m/>
    <m/>
    <m/>
    <m/>
    <m/>
    <m/>
    <x v="50"/>
    <n v="1.5617128"/>
    <n v="1.55"/>
    <n v="65625000"/>
    <n v="0.81806659999999998"/>
    <n v="532500"/>
    <x v="2"/>
    <x v="37"/>
    <n v="2.5"/>
    <n v="255000"/>
    <x v="13"/>
    <s v="ALUMIN &amp; AL.PROD"/>
    <s v="LARGECAP"/>
    <n v="20854.95"/>
    <s v="METALS-6 of 7"/>
    <s v="NiftyRank-162"/>
    <x v="50"/>
    <x v="50"/>
    <x v="0"/>
    <x v="1"/>
  </r>
  <r>
    <n v="135"/>
    <x v="134"/>
    <x v="134"/>
    <n v="-15.95"/>
    <n v="-0.39"/>
    <n v="37.15"/>
    <n v="35.340000000000003"/>
    <n v="7.03"/>
    <x v="102"/>
    <x v="48"/>
    <n v="44.27"/>
    <b v="1"/>
    <n v="33.520000000000003"/>
    <s v=""/>
    <x v="132"/>
    <n v="4.43"/>
    <x v="0"/>
    <x v="0"/>
    <x v="0"/>
    <n v="17.86"/>
    <x v="132"/>
    <x v="125"/>
    <n v="79.95"/>
    <x v="132"/>
    <n v="7"/>
    <x v="4"/>
    <x v="122"/>
    <x v="68"/>
    <n v="-60.63"/>
    <x v="2"/>
    <x v="2"/>
    <x v="0"/>
    <s v="2023-10-16_21:13:26"/>
    <x v="0"/>
    <n v="-4756500"/>
    <n v="42.995089867271552"/>
    <n v="4265.3"/>
    <n v="4265.95"/>
    <n v="0.65"/>
    <n v="0.02"/>
    <m/>
    <m/>
    <m/>
    <m/>
    <m/>
    <m/>
    <x v="0"/>
    <s v=""/>
    <s v=""/>
    <s v=""/>
    <s v=""/>
    <s v=""/>
    <x v="0"/>
    <x v="0"/>
    <s v=""/>
    <s v=""/>
    <x v="0"/>
    <s v=""/>
    <s v=""/>
    <s v=""/>
    <s v=""/>
    <s v=""/>
    <x v="0"/>
    <x v="0"/>
    <x v="0"/>
    <x v="0"/>
  </r>
  <r>
    <n v="136"/>
    <x v="135"/>
    <x v="135"/>
    <n v="7.8"/>
    <n v="0.21"/>
    <n v="38.14"/>
    <n v="38.71"/>
    <n v="12.24"/>
    <x v="116"/>
    <x v="16"/>
    <n v="66.42"/>
    <b v="1"/>
    <n v="39.29"/>
    <d v="2023-10-31T00:00:00"/>
    <x v="133"/>
    <n v="4.49"/>
    <x v="0"/>
    <x v="0"/>
    <x v="1"/>
    <n v="50"/>
    <x v="133"/>
    <x v="126"/>
    <n v="80.75"/>
    <x v="133"/>
    <n v="12.24"/>
    <x v="6"/>
    <x v="123"/>
    <x v="113"/>
    <n v="-12.99"/>
    <x v="3"/>
    <x v="2"/>
    <x v="2"/>
    <s v="2023-10-16_21:13:38"/>
    <x v="0"/>
    <n v="-4434000"/>
    <n v="53.560067960511049"/>
    <n v="3702.3"/>
    <n v="3722.5"/>
    <n v="20.2"/>
    <n v="0.55000000000000004"/>
    <m/>
    <m/>
    <m/>
    <m/>
    <m/>
    <m/>
    <x v="0"/>
    <s v=""/>
    <s v=""/>
    <s v=""/>
    <s v=""/>
    <s v=""/>
    <x v="0"/>
    <x v="0"/>
    <s v=""/>
    <s v=""/>
    <x v="0"/>
    <s v=""/>
    <s v=""/>
    <s v=""/>
    <s v=""/>
    <s v=""/>
    <x v="0"/>
    <x v="0"/>
    <x v="0"/>
    <x v="0"/>
  </r>
  <r>
    <n v="137"/>
    <x v="136"/>
    <x v="136"/>
    <n v="-436.9"/>
    <n v="-1.85"/>
    <n v="27.42"/>
    <n v="26.67"/>
    <n v="24.74"/>
    <x v="74"/>
    <x v="16"/>
    <n v="85.22"/>
    <b v="1"/>
    <n v="25.93"/>
    <d v="2023-10-19T00:00:00"/>
    <x v="134"/>
    <n v="3.4"/>
    <x v="0"/>
    <x v="0"/>
    <x v="1"/>
    <n v="87.3"/>
    <x v="134"/>
    <x v="127"/>
    <n v="252.78"/>
    <x v="134"/>
    <n v="24.74"/>
    <x v="5"/>
    <x v="124"/>
    <x v="114"/>
    <n v="21.93"/>
    <x v="5"/>
    <x v="0"/>
    <x v="0"/>
    <s v="2023-10-16_13:53:47"/>
    <x v="2"/>
    <n v="617680"/>
    <n v="38.059990184474152"/>
    <n v="23202.05"/>
    <n v="23223"/>
    <n v="20.95"/>
    <n v="0.09"/>
    <m/>
    <m/>
    <m/>
    <m/>
    <m/>
    <m/>
    <x v="51"/>
    <n v="-1.9113969"/>
    <n v="-450.5"/>
    <n v="294560"/>
    <n v="0.62858700000000001"/>
    <n v="1840"/>
    <x v="1"/>
    <x v="38"/>
    <n v="100"/>
    <n v="1250"/>
    <x v="4"/>
    <s v="FOOD-PROC-MNC"/>
    <s v="LARGECAP"/>
    <n v="187047.94"/>
    <s v="FMCG-3 of 28"/>
    <s v="NiftyRank-25"/>
    <x v="51"/>
    <x v="51"/>
    <x v="0"/>
    <x v="1"/>
  </r>
  <r>
    <n v="138"/>
    <x v="137"/>
    <x v="137"/>
    <n v="5.2"/>
    <n v="3.25"/>
    <n v="37.82"/>
    <n v="38.67"/>
    <n v="7.42"/>
    <x v="117"/>
    <x v="55"/>
    <n v="85.9"/>
    <b v="1"/>
    <n v="39.520000000000003"/>
    <s v=""/>
    <x v="135"/>
    <n v="4.8099999999999996"/>
    <x v="0"/>
    <x v="0"/>
    <x v="0"/>
    <n v="93.65"/>
    <x v="135"/>
    <x v="128"/>
    <n v="71.650000000000006"/>
    <x v="135"/>
    <n v="7.42"/>
    <x v="5"/>
    <x v="125"/>
    <x v="115"/>
    <n v="-40.090000000000003"/>
    <x v="3"/>
    <x v="0"/>
    <x v="2"/>
    <s v="2023-10-16_13:51:41"/>
    <x v="0"/>
    <n v="-454144500"/>
    <n v="47.809695298652343"/>
    <n v="150.30000000000001"/>
    <n v="151.5"/>
    <n v="1.2"/>
    <n v="0.8"/>
    <m/>
    <m/>
    <m/>
    <m/>
    <m/>
    <m/>
    <x v="52"/>
    <n v="3.3406182000000002"/>
    <n v="5.35"/>
    <n v="102919500"/>
    <n v="1.2887511"/>
    <n v="1309500"/>
    <x v="2"/>
    <x v="39"/>
    <n v="2.5"/>
    <n v="134000"/>
    <x v="3"/>
    <s v="MINING/MINER/MET"/>
    <s v="LARGECAP"/>
    <n v="42772.19"/>
    <s v="INDUSTRIALS-17 of 36"/>
    <s v="NiftyRank-106"/>
    <x v="52"/>
    <x v="52"/>
    <x v="0"/>
    <x v="1"/>
  </r>
  <r>
    <n v="139"/>
    <x v="138"/>
    <x v="138"/>
    <n v="1.5"/>
    <n v="0.62"/>
    <n v="18.96"/>
    <n v="19.48"/>
    <n v="2.5299999999999998"/>
    <x v="118"/>
    <x v="4"/>
    <n v="43.8"/>
    <b v="1"/>
    <n v="20.010000000000002"/>
    <s v=""/>
    <x v="136"/>
    <n v="2.2400000000000002"/>
    <x v="0"/>
    <x v="1"/>
    <x v="0"/>
    <n v="36.51"/>
    <x v="136"/>
    <x v="129"/>
    <n v="48.08"/>
    <x v="136"/>
    <n v="2.5299999999999998"/>
    <x v="3"/>
    <x v="108"/>
    <x v="116"/>
    <n v="-58.66"/>
    <x v="4"/>
    <x v="0"/>
    <x v="2"/>
    <s v=""/>
    <x v="1"/>
    <s v=""/>
    <s v=""/>
    <n v="238.7"/>
    <n v="238.95"/>
    <n v="0.25"/>
    <n v="0.1"/>
    <m/>
    <m/>
    <m/>
    <m/>
    <m/>
    <m/>
    <x v="0"/>
    <s v=""/>
    <s v=""/>
    <s v=""/>
    <s v=""/>
    <s v=""/>
    <x v="0"/>
    <x v="0"/>
    <s v=""/>
    <s v=""/>
    <x v="0"/>
    <s v=""/>
    <s v=""/>
    <s v=""/>
    <s v=""/>
    <s v=""/>
    <x v="0"/>
    <x v="0"/>
    <x v="0"/>
    <x v="0"/>
  </r>
  <r>
    <n v="140"/>
    <x v="139"/>
    <x v="139"/>
    <n v="3"/>
    <n v="0.27"/>
    <n v="31.94"/>
    <n v="30.77"/>
    <n v="-1.98"/>
    <x v="119"/>
    <x v="56"/>
    <n v="33.35"/>
    <b v="0"/>
    <n v="29.59"/>
    <s v=""/>
    <x v="137"/>
    <n v="3.83"/>
    <x v="1"/>
    <x v="1"/>
    <x v="0"/>
    <n v="30.75"/>
    <x v="137"/>
    <x v="130"/>
    <n v="58.9"/>
    <x v="137"/>
    <n v="-1.98"/>
    <x v="5"/>
    <x v="126"/>
    <x v="117"/>
    <n v="-22.71"/>
    <x v="3"/>
    <x v="0"/>
    <x v="2"/>
    <s v=""/>
    <x v="1"/>
    <s v=""/>
    <s v=""/>
    <n v="1148.5999999999999"/>
    <n v="1148.5999999999999"/>
    <s v="-"/>
    <s v="-"/>
    <m/>
    <m/>
    <m/>
    <m/>
    <m/>
    <m/>
    <x v="0"/>
    <s v=""/>
    <s v=""/>
    <s v=""/>
    <s v=""/>
    <s v=""/>
    <x v="0"/>
    <x v="0"/>
    <s v=""/>
    <s v=""/>
    <x v="0"/>
    <s v=""/>
    <s v=""/>
    <s v=""/>
    <s v=""/>
    <s v=""/>
    <x v="0"/>
    <x v="0"/>
    <x v="0"/>
    <x v="0"/>
  </r>
  <r>
    <n v="141"/>
    <x v="140"/>
    <x v="140"/>
    <n v="17.45"/>
    <n v="0.43"/>
    <n v="35.770000000000003"/>
    <n v="36.07"/>
    <n v="14.44"/>
    <x v="120"/>
    <x v="16"/>
    <n v="96.4"/>
    <b v="1"/>
    <n v="36.36"/>
    <d v="2023-10-18T00:00:00"/>
    <x v="138"/>
    <n v="4.8600000000000003"/>
    <x v="0"/>
    <x v="0"/>
    <x v="1"/>
    <n v="44.25"/>
    <x v="138"/>
    <x v="131"/>
    <n v="101.02"/>
    <x v="138"/>
    <n v="14.44"/>
    <x v="0"/>
    <x v="127"/>
    <x v="118"/>
    <n v="85.85"/>
    <x v="4"/>
    <x v="0"/>
    <x v="2"/>
    <s v="2023-10-16_21:41:10"/>
    <x v="0"/>
    <n v="-1784800"/>
    <n v="52.964039999999997"/>
    <n v="4161.8999999999996"/>
    <n v="4162"/>
    <n v="0.1"/>
    <n v="0"/>
    <m/>
    <m/>
    <m/>
    <m/>
    <m/>
    <m/>
    <x v="0"/>
    <s v=""/>
    <s v=""/>
    <s v=""/>
    <s v=""/>
    <s v=""/>
    <x v="0"/>
    <x v="0"/>
    <s v=""/>
    <s v=""/>
    <x v="0"/>
    <s v=""/>
    <s v=""/>
    <s v=""/>
    <s v=""/>
    <s v=""/>
    <x v="0"/>
    <x v="0"/>
    <x v="0"/>
    <x v="0"/>
  </r>
  <r>
    <n v="142"/>
    <x v="141"/>
    <x v="141"/>
    <n v="1.75"/>
    <n v="0.95"/>
    <n v="15.32"/>
    <n v="14.8"/>
    <n v="-3.52"/>
    <x v="121"/>
    <x v="57"/>
    <n v="10.09"/>
    <b v="1"/>
    <n v="14.29"/>
    <s v=""/>
    <x v="139"/>
    <n v="1.85"/>
    <x v="0"/>
    <x v="1"/>
    <x v="0"/>
    <n v="67.459999999999994"/>
    <x v="139"/>
    <x v="132"/>
    <n v="82.65"/>
    <x v="139"/>
    <n v="-3.52"/>
    <x v="2"/>
    <x v="128"/>
    <x v="119"/>
    <n v="-10.09"/>
    <x v="3"/>
    <x v="0"/>
    <x v="2"/>
    <s v=""/>
    <x v="1"/>
    <s v=""/>
    <s v=""/>
    <n v="183.25"/>
    <n v="183.2"/>
    <n v="-0.05"/>
    <n v="-0.03"/>
    <m/>
    <m/>
    <m/>
    <m/>
    <m/>
    <m/>
    <x v="53"/>
    <n v="0.9181745"/>
    <n v="1.7"/>
    <n v="44186450"/>
    <n v="6.1113166000000003"/>
    <n v="2544850"/>
    <x v="2"/>
    <x v="40"/>
    <n v="2.5"/>
    <n v="154000"/>
    <x v="14"/>
    <s v="OIL DRILL/ALLIED"/>
    <s v="LARGECAP"/>
    <n v="202605.4"/>
    <s v="OILS-1 of 1"/>
    <s v="NiftyRank-24"/>
    <x v="53"/>
    <x v="53"/>
    <x v="1"/>
    <x v="0"/>
  </r>
  <r>
    <n v="143"/>
    <x v="142"/>
    <x v="142"/>
    <n v="-247.25"/>
    <n v="-0.63"/>
    <n v="29.17"/>
    <n v="29.55"/>
    <n v="14.31"/>
    <x v="122"/>
    <x v="15"/>
    <n v="49.79"/>
    <b v="0"/>
    <n v="29.93"/>
    <s v=""/>
    <x v="140"/>
    <n v="3.72"/>
    <x v="1"/>
    <x v="0"/>
    <x v="0"/>
    <n v="29.17"/>
    <x v="140"/>
    <x v="133"/>
    <n v="43.65"/>
    <x v="140"/>
    <n v="14.31"/>
    <x v="6"/>
    <x v="129"/>
    <x v="120"/>
    <n v="-60.38"/>
    <x v="2"/>
    <x v="2"/>
    <x v="0"/>
    <s v=""/>
    <x v="1"/>
    <s v=""/>
    <s v=""/>
    <n v="39513.85"/>
    <n v="39530"/>
    <n v="16.149999999999999"/>
    <n v="0.04"/>
    <m/>
    <m/>
    <m/>
    <m/>
    <m/>
    <m/>
    <x v="54"/>
    <n v="-0.71966039999999998"/>
    <n v="-283.05"/>
    <n v="167040"/>
    <n v="0.34240399999999999"/>
    <n v="570"/>
    <x v="1"/>
    <x v="41"/>
    <n v="500"/>
    <n v="600"/>
    <x v="4"/>
    <s v="TEXT-PRODUCTS"/>
    <s v="LARGECAP"/>
    <n v="49754.87"/>
    <s v="FMCG-13 of 28"/>
    <s v="NiftyRank-87"/>
    <x v="54"/>
    <x v="54"/>
    <x v="0"/>
    <x v="1"/>
  </r>
  <r>
    <n v="144"/>
    <x v="143"/>
    <x v="143"/>
    <n v="0.6"/>
    <n v="0.06"/>
    <n v="33.56"/>
    <n v="31.85"/>
    <n v="8.6300000000000008"/>
    <x v="123"/>
    <x v="51"/>
    <n v="19.29"/>
    <b v="1"/>
    <n v="30.13"/>
    <s v=""/>
    <x v="141"/>
    <n v="3.97"/>
    <x v="0"/>
    <x v="1"/>
    <x v="0"/>
    <n v="15.87"/>
    <x v="141"/>
    <x v="134"/>
    <n v="211.64"/>
    <x v="141"/>
    <n v="8.6300000000000008"/>
    <x v="5"/>
    <x v="130"/>
    <x v="104"/>
    <n v="228.23"/>
    <x v="3"/>
    <x v="0"/>
    <x v="2"/>
    <s v=""/>
    <x v="1"/>
    <s v=""/>
    <s v=""/>
    <n v="1067.95"/>
    <n v="1072.1500000000001"/>
    <n v="4.2"/>
    <n v="0.39"/>
    <m/>
    <m/>
    <m/>
    <m/>
    <m/>
    <m/>
    <x v="55"/>
    <n v="0.29797099999999999"/>
    <n v="3.15"/>
    <n v="9918750"/>
    <n v="0.13629140000000001"/>
    <n v="13500"/>
    <x v="2"/>
    <x v="4"/>
    <n v="50"/>
    <n v="8250"/>
    <x v="7"/>
    <s v="PHARM-IND-BD&amp;FOR"/>
    <s v="LARGECAP"/>
    <n v="63077.62"/>
    <s v="PHARMACEUTICALS-6 of 23"/>
    <s v="NiftyRank-74"/>
    <x v="55"/>
    <x v="55"/>
    <x v="0"/>
    <x v="0"/>
  </r>
  <r>
    <n v="145"/>
    <x v="144"/>
    <x v="144"/>
    <n v="6.95"/>
    <n v="0.12"/>
    <n v="38.99"/>
    <n v="39.9"/>
    <n v="8.4499999999999993"/>
    <x v="16"/>
    <x v="39"/>
    <n v="65.95"/>
    <b v="0"/>
    <n v="40.82"/>
    <d v="2023-10-18T00:00:00"/>
    <x v="142"/>
    <n v="5.07"/>
    <x v="1"/>
    <x v="0"/>
    <x v="1"/>
    <n v="36.9"/>
    <x v="142"/>
    <x v="135"/>
    <n v="61.21"/>
    <x v="142"/>
    <n v="8.4499999999999993"/>
    <x v="2"/>
    <x v="131"/>
    <x v="121"/>
    <n v="-34.270000000000003"/>
    <x v="3"/>
    <x v="0"/>
    <x v="2"/>
    <s v=""/>
    <x v="1"/>
    <s v=""/>
    <s v=""/>
    <n v="5760.95"/>
    <n v="5784"/>
    <n v="23.05"/>
    <n v="0.4"/>
    <m/>
    <m/>
    <m/>
    <m/>
    <m/>
    <m/>
    <x v="56"/>
    <n v="7.2689500000000004E-2"/>
    <n v="4.2"/>
    <n v="1383900"/>
    <n v="0.76452600000000004"/>
    <n v="10500"/>
    <x v="2"/>
    <x v="3"/>
    <n v="100"/>
    <n v="4500"/>
    <x v="11"/>
    <s v="COMPUTER-SW-M/S"/>
    <s v="LARGECAP"/>
    <n v="33975.120000000003"/>
    <s v="I.T-13 of 16"/>
    <s v="NiftyRank-128"/>
    <x v="56"/>
    <x v="56"/>
    <x v="0"/>
    <x v="0"/>
  </r>
  <r>
    <n v="146"/>
    <x v="145"/>
    <x v="145"/>
    <n v="-0.5"/>
    <n v="-0.22"/>
    <n v="30.32"/>
    <n v="28.2"/>
    <n v="10.37"/>
    <x v="124"/>
    <x v="41"/>
    <n v="83.85"/>
    <b v="0"/>
    <n v="26.09"/>
    <s v=""/>
    <x v="143"/>
    <n v="3.51"/>
    <x v="1"/>
    <x v="0"/>
    <x v="0"/>
    <n v="55.56"/>
    <x v="143"/>
    <x v="136"/>
    <n v="54.72"/>
    <x v="143"/>
    <n v="10.37"/>
    <x v="2"/>
    <x v="71"/>
    <x v="122"/>
    <n v="-73.650000000000006"/>
    <x v="2"/>
    <x v="0"/>
    <x v="0"/>
    <s v=""/>
    <x v="1"/>
    <s v=""/>
    <s v=""/>
    <n v="224.75"/>
    <n v="224.55"/>
    <n v="-0.2"/>
    <n v="-0.09"/>
    <m/>
    <m/>
    <m/>
    <m/>
    <m/>
    <m/>
    <x v="57"/>
    <n v="-0.1295896"/>
    <n v="-0.3"/>
    <n v="25449000"/>
    <n v="1.4834309999999999"/>
    <n v="372000"/>
    <x v="1"/>
    <x v="42"/>
    <n v="2.5"/>
    <n v="90000"/>
    <x v="3"/>
    <s v="MISCELLANEOUS"/>
    <s v="LARGECAP"/>
    <n v="33922.5"/>
    <s v="INDUSTRIALS-24 of 36"/>
    <s v="NiftyRank-129"/>
    <x v="57"/>
    <x v="57"/>
    <x v="1"/>
    <x v="0"/>
  </r>
  <r>
    <n v="147"/>
    <x v="146"/>
    <x v="146"/>
    <n v="2.15"/>
    <n v="0.86"/>
    <n v="41.18"/>
    <n v="40.53"/>
    <n v="8.3699999999999992"/>
    <x v="40"/>
    <x v="54"/>
    <n v="77.739999999999995"/>
    <b v="1"/>
    <n v="39.869999999999997"/>
    <s v=""/>
    <x v="144"/>
    <n v="5.24"/>
    <x v="0"/>
    <x v="0"/>
    <x v="0"/>
    <n v="63.89"/>
    <x v="144"/>
    <x v="137"/>
    <n v="116.89"/>
    <x v="144"/>
    <n v="8.34"/>
    <x v="2"/>
    <x v="132"/>
    <x v="123"/>
    <n v="36.93"/>
    <x v="3"/>
    <x v="0"/>
    <x v="2"/>
    <s v="2023-10-16_13:53:12"/>
    <x v="2"/>
    <n v="350667350"/>
    <n v="43.646135223344139"/>
    <n v="250"/>
    <n v="251.15"/>
    <n v="1.1499999999999999"/>
    <n v="0.46"/>
    <m/>
    <m/>
    <m/>
    <m/>
    <m/>
    <m/>
    <x v="58"/>
    <n v="0.85776980000000003"/>
    <n v="2.15"/>
    <n v="67967500"/>
    <n v="2.2979120000000002"/>
    <n v="1526750"/>
    <x v="2"/>
    <x v="43"/>
    <n v="1"/>
    <n v="186000"/>
    <x v="6"/>
    <s v="FIN-TERMLENDINST"/>
    <s v="LARGECAP"/>
    <n v="33595.040000000001"/>
    <s v="FINANCE-9 of 20"/>
    <s v="NiftyRank-130"/>
    <x v="58"/>
    <x v="58"/>
    <x v="1"/>
    <x v="0"/>
  </r>
  <r>
    <n v="148"/>
    <x v="147"/>
    <x v="147"/>
    <n v="-34.25"/>
    <n v="-1.39"/>
    <n v="22.36"/>
    <n v="21.19"/>
    <n v="12.95"/>
    <x v="73"/>
    <x v="40"/>
    <n v="30.21"/>
    <b v="1"/>
    <n v="20.010000000000002"/>
    <d v="2023-11-08T00:00:00"/>
    <x v="145"/>
    <n v="2.7"/>
    <x v="0"/>
    <x v="1"/>
    <x v="1"/>
    <n v="34.130000000000003"/>
    <x v="145"/>
    <x v="138"/>
    <n v="69.94"/>
    <x v="145"/>
    <n v="12.95"/>
    <x v="0"/>
    <x v="133"/>
    <x v="124"/>
    <n v="-8.64"/>
    <x v="2"/>
    <x v="0"/>
    <x v="0"/>
    <s v=""/>
    <x v="1"/>
    <s v=""/>
    <s v=""/>
    <n v="2487.65"/>
    <n v="2487.65"/>
    <s v="-"/>
    <s v="-"/>
    <m/>
    <m/>
    <m/>
    <m/>
    <m/>
    <m/>
    <x v="59"/>
    <n v="-1.2908586"/>
    <n v="-31.85"/>
    <n v="2101750"/>
    <n v="2.7122785999999999"/>
    <n v="55500"/>
    <x v="1"/>
    <x v="15"/>
    <n v="20"/>
    <n v="10000"/>
    <x v="3"/>
    <s v="CHEMICALS"/>
    <s v="LARGECAP"/>
    <n v="137230.79"/>
    <s v="INDUSTRIALS-4 of 36"/>
    <s v="NiftyRank-33"/>
    <x v="59"/>
    <x v="59"/>
    <x v="1"/>
    <x v="1"/>
  </r>
  <r>
    <n v="149"/>
    <x v="148"/>
    <x v="148"/>
    <n v="18.8"/>
    <n v="0.54"/>
    <n v="28.16"/>
    <n v="30.56"/>
    <n v="11.7"/>
    <x v="125"/>
    <x v="58"/>
    <n v="22.17"/>
    <b v="0"/>
    <n v="32.96"/>
    <s v=""/>
    <x v="146"/>
    <n v="3.64"/>
    <x v="1"/>
    <x v="1"/>
    <x v="0"/>
    <n v="36.11"/>
    <x v="146"/>
    <x v="139"/>
    <n v="115.8"/>
    <x v="146"/>
    <n v="11.7"/>
    <x v="0"/>
    <x v="134"/>
    <x v="125"/>
    <n v="130.66999999999999"/>
    <x v="3"/>
    <x v="0"/>
    <x v="2"/>
    <s v=""/>
    <x v="1"/>
    <s v=""/>
    <s v=""/>
    <n v="3488.3"/>
    <n v="3507.85"/>
    <n v="19.55"/>
    <n v="0.56000000000000005"/>
    <m/>
    <m/>
    <m/>
    <m/>
    <m/>
    <m/>
    <x v="60"/>
    <n v="0.48811209999999999"/>
    <n v="17.05"/>
    <n v="2597750"/>
    <n v="0.3573498"/>
    <n v="9250"/>
    <x v="2"/>
    <x v="15"/>
    <n v="50"/>
    <n v="7500"/>
    <x v="3"/>
    <s v="PEST/AGRO-INDIAN"/>
    <s v="LARGECAP"/>
    <n v="42515.21"/>
    <s v="INDUSTRIALS-18 of 36"/>
    <s v="NiftyRank-108"/>
    <x v="60"/>
    <x v="60"/>
    <x v="0"/>
    <x v="0"/>
  </r>
  <r>
    <n v="150"/>
    <x v="149"/>
    <x v="149"/>
    <n v="-0.3"/>
    <n v="-0.4"/>
    <n v="54.9"/>
    <n v="45.45"/>
    <n v="8.19"/>
    <x v="126"/>
    <x v="59"/>
    <n v="48.85"/>
    <b v="1"/>
    <n v="36"/>
    <s v=""/>
    <x v="147"/>
    <n v="0"/>
    <x v="0"/>
    <x v="0"/>
    <x v="0"/>
    <n v="5.56"/>
    <x v="147"/>
    <x v="140"/>
    <n v="25.11"/>
    <x v="147"/>
    <n v="8.19"/>
    <x v="3"/>
    <x v="135"/>
    <x v="50"/>
    <n v="-43.78"/>
    <x v="0"/>
    <x v="0"/>
    <x v="0"/>
    <s v="2023-10-16_21:40:22"/>
    <x v="0"/>
    <n v="-330000000"/>
    <n v="52.770940000000003"/>
    <n v="76.05"/>
    <n v="76.7"/>
    <n v="0.65"/>
    <n v="0.85"/>
    <m/>
    <m/>
    <m/>
    <m/>
    <m/>
    <m/>
    <x v="0"/>
    <s v=""/>
    <s v=""/>
    <s v=""/>
    <s v=""/>
    <s v=""/>
    <x v="0"/>
    <x v="0"/>
    <s v=""/>
    <s v=""/>
    <x v="0"/>
    <s v=""/>
    <s v=""/>
    <s v=""/>
    <s v=""/>
    <s v=""/>
    <x v="0"/>
    <x v="0"/>
    <x v="0"/>
    <x v="0"/>
  </r>
  <r>
    <n v="151"/>
    <x v="150"/>
    <x v="150"/>
    <n v="108.85"/>
    <n v="2.04"/>
    <n v="37.549999999999997"/>
    <n v="38.29"/>
    <n v="16.739999999999998"/>
    <x v="116"/>
    <x v="39"/>
    <n v="53.12"/>
    <b v="1"/>
    <n v="39.020000000000003"/>
    <d v="2023-10-18T00:00:00"/>
    <x v="148"/>
    <n v="4.9400000000000004"/>
    <x v="0"/>
    <x v="0"/>
    <x v="1"/>
    <n v="92.86"/>
    <x v="148"/>
    <x v="141"/>
    <n v="277.19"/>
    <x v="148"/>
    <n v="16.739999999999998"/>
    <x v="2"/>
    <x v="136"/>
    <x v="126"/>
    <n v="104.12"/>
    <x v="6"/>
    <x v="0"/>
    <x v="2"/>
    <s v="2023-10-16_13:52:05"/>
    <x v="2"/>
    <n v="11349900"/>
    <n v="58.568220746757369"/>
    <n v="5228.3"/>
    <n v="5250"/>
    <n v="21.7"/>
    <n v="0.42"/>
    <m/>
    <m/>
    <m/>
    <m/>
    <m/>
    <m/>
    <x v="61"/>
    <n v="1.9440955"/>
    <n v="103.7"/>
    <n v="2761500"/>
    <n v="2.0396852000000001"/>
    <n v="55200"/>
    <x v="2"/>
    <x v="25"/>
    <n v="50"/>
    <n v="9000"/>
    <x v="3"/>
    <s v="CABLES-POWER"/>
    <s v="LARGECAP"/>
    <n v="40208.129999999997"/>
    <s v="INDUSTRIALS-19 of 36"/>
    <s v="NiftyRank-114"/>
    <x v="61"/>
    <x v="61"/>
    <x v="1"/>
    <x v="1"/>
  </r>
  <r>
    <n v="152"/>
    <x v="151"/>
    <x v="151"/>
    <n v="1.55"/>
    <n v="0.77"/>
    <n v="22.58"/>
    <n v="23.19"/>
    <n v="3.39"/>
    <x v="127"/>
    <x v="3"/>
    <n v="42.25"/>
    <b v="1"/>
    <n v="23.8"/>
    <s v=""/>
    <x v="149"/>
    <n v="2.95"/>
    <x v="0"/>
    <x v="1"/>
    <x v="0"/>
    <n v="46.03"/>
    <x v="149"/>
    <x v="142"/>
    <n v="101.49"/>
    <x v="149"/>
    <n v="3.39"/>
    <x v="3"/>
    <x v="94"/>
    <x v="127"/>
    <n v="-6.36"/>
    <x v="4"/>
    <x v="0"/>
    <x v="2"/>
    <s v=""/>
    <x v="1"/>
    <s v=""/>
    <s v=""/>
    <n v="198.5"/>
    <n v="197.35"/>
    <n v="-1.1499999999999999"/>
    <n v="-0.57999999999999996"/>
    <m/>
    <m/>
    <m/>
    <m/>
    <m/>
    <m/>
    <x v="0"/>
    <s v=""/>
    <s v=""/>
    <s v=""/>
    <s v=""/>
    <s v=""/>
    <x v="0"/>
    <x v="0"/>
    <s v=""/>
    <s v=""/>
    <x v="0"/>
    <s v=""/>
    <s v=""/>
    <s v=""/>
    <s v=""/>
    <s v=""/>
    <x v="0"/>
    <x v="0"/>
    <x v="0"/>
    <x v="0"/>
  </r>
  <r>
    <n v="153"/>
    <x v="152"/>
    <x v="152"/>
    <n v="-10.8"/>
    <n v="-0.61"/>
    <n v="39.049999999999997"/>
    <n v="37.76"/>
    <n v="24.91"/>
    <x v="128"/>
    <x v="33"/>
    <n v="72.56"/>
    <b v="0"/>
    <n v="36.479999999999997"/>
    <d v="2023-10-19T00:00:00"/>
    <x v="150"/>
    <n v="4.62"/>
    <x v="1"/>
    <x v="0"/>
    <x v="1"/>
    <n v="0"/>
    <x v="150"/>
    <x v="143"/>
    <n v="70.05"/>
    <x v="150"/>
    <n v="24.91"/>
    <x v="2"/>
    <x v="137"/>
    <x v="128"/>
    <n v="-52.35"/>
    <x v="2"/>
    <x v="0"/>
    <x v="0"/>
    <s v="2023-10-16_13:51:59"/>
    <x v="0"/>
    <n v="-21213654"/>
    <n v="47.374456698710233"/>
    <n v="1696.2"/>
    <n v="1706"/>
    <n v="9.8000000000000007"/>
    <n v="0.57999999999999996"/>
    <m/>
    <m/>
    <m/>
    <m/>
    <m/>
    <m/>
    <x v="62"/>
    <n v="-0.57693399999999995"/>
    <n v="-10.15"/>
    <n v="6009355"/>
    <n v="3.2806378999999999"/>
    <n v="190883"/>
    <x v="1"/>
    <x v="0"/>
    <s v=""/>
    <s v=""/>
    <x v="0"/>
    <s v=""/>
    <s v=""/>
    <s v=""/>
    <s v=""/>
    <s v=""/>
    <x v="62"/>
    <x v="62"/>
    <x v="1"/>
    <x v="0"/>
  </r>
  <r>
    <n v="154"/>
    <x v="153"/>
    <x v="153"/>
    <n v="4.8499999999999996"/>
    <n v="0.49"/>
    <n v="30.76"/>
    <n v="31.42"/>
    <n v="5.76"/>
    <x v="129"/>
    <x v="42"/>
    <n v="17.350000000000001"/>
    <b v="0"/>
    <n v="32.08"/>
    <s v=""/>
    <x v="151"/>
    <n v="4.0999999999999996"/>
    <x v="1"/>
    <x v="1"/>
    <x v="0"/>
    <n v="69.84"/>
    <x v="151"/>
    <x v="144"/>
    <n v="90.07"/>
    <x v="151"/>
    <n v="5.76"/>
    <x v="2"/>
    <x v="138"/>
    <x v="129"/>
    <n v="63.02"/>
    <x v="3"/>
    <x v="0"/>
    <x v="2"/>
    <s v=""/>
    <x v="1"/>
    <s v=""/>
    <s v=""/>
    <n v="983.4"/>
    <n v="988.9"/>
    <n v="5.5"/>
    <n v="0.56000000000000005"/>
    <m/>
    <m/>
    <m/>
    <m/>
    <m/>
    <m/>
    <x v="63"/>
    <n v="0.52148620000000001"/>
    <n v="5.2"/>
    <n v="3938050"/>
    <n v="4.0422187000000003"/>
    <n v="153000"/>
    <x v="2"/>
    <x v="34"/>
    <n v="10"/>
    <n v="25500"/>
    <x v="3"/>
    <s v="CEMENT-SOUTH IND"/>
    <s v="LARGECAP"/>
    <n v="23910.43"/>
    <s v="INDUSTRIALS-29 of 36"/>
    <s v="NiftyRank-154"/>
    <x v="63"/>
    <x v="63"/>
    <x v="1"/>
    <x v="0"/>
  </r>
  <r>
    <n v="155"/>
    <x v="154"/>
    <x v="154"/>
    <n v="-2.6"/>
    <n v="-1.05"/>
    <n v="48.33"/>
    <n v="47.52"/>
    <n v="13.01"/>
    <x v="130"/>
    <x v="15"/>
    <n v="47.02"/>
    <b v="1"/>
    <n v="46.71"/>
    <d v="2023-10-21T00:00:00"/>
    <x v="152"/>
    <n v="6.09"/>
    <x v="0"/>
    <x v="0"/>
    <x v="1"/>
    <n v="26.98"/>
    <x v="152"/>
    <x v="20"/>
    <n v="146.31"/>
    <x v="152"/>
    <n v="13.01"/>
    <x v="6"/>
    <x v="85"/>
    <x v="130"/>
    <n v="92.87"/>
    <x v="2"/>
    <x v="2"/>
    <x v="0"/>
    <s v="2023-10-16_21:13:57"/>
    <x v="0"/>
    <n v="-129400000"/>
    <n v="47.511623205983419"/>
    <n v="245.9"/>
    <n v="245.9"/>
    <s v="-"/>
    <s v="-"/>
    <m/>
    <m/>
    <m/>
    <m/>
    <m/>
    <m/>
    <x v="64"/>
    <n v="-1.0543389999999999"/>
    <n v="-2.6"/>
    <n v="58325000"/>
    <n v="0.56901460000000004"/>
    <n v="330000"/>
    <x v="1"/>
    <x v="44"/>
    <n v="2.5"/>
    <n v="116000"/>
    <x v="5"/>
    <s v="BANKS-PVT SECTOR"/>
    <s v="MIDCAP"/>
    <n v="9381.4"/>
    <s v="BANK-15 of 15"/>
    <s v="NiftyRank-187"/>
    <x v="64"/>
    <x v="64"/>
    <x v="0"/>
    <x v="1"/>
  </r>
  <r>
    <n v="156"/>
    <x v="155"/>
    <x v="155"/>
    <n v="1.65"/>
    <n v="0.56000000000000005"/>
    <n v="41.05"/>
    <n v="41.62"/>
    <n v="8.98"/>
    <x v="109"/>
    <x v="15"/>
    <n v="77.41"/>
    <b v="1"/>
    <n v="42.19"/>
    <s v=""/>
    <x v="153"/>
    <n v="5.29"/>
    <x v="0"/>
    <x v="0"/>
    <x v="0"/>
    <n v="63.1"/>
    <x v="58"/>
    <x v="145"/>
    <n v="120.12"/>
    <x v="153"/>
    <n v="8.98"/>
    <x v="2"/>
    <x v="139"/>
    <x v="131"/>
    <n v="15.96"/>
    <x v="3"/>
    <x v="0"/>
    <x v="2"/>
    <s v="2023-10-16_13:53:17"/>
    <x v="2"/>
    <n v="374896000"/>
    <n v="47.31606445850209"/>
    <n v="291.60000000000002"/>
    <n v="292.89999999999998"/>
    <n v="1.3"/>
    <n v="0.45"/>
    <m/>
    <m/>
    <m/>
    <m/>
    <m/>
    <m/>
    <x v="65"/>
    <n v="0.57951249999999999"/>
    <n v="1.7"/>
    <n v="58016000"/>
    <n v="1.3840347"/>
    <n v="792000"/>
    <x v="2"/>
    <x v="45"/>
    <n v="2.5"/>
    <n v="180000"/>
    <x v="6"/>
    <s v="FIN-TERMLENDINST"/>
    <s v="LARGECAP"/>
    <n v="27490.86"/>
    <s v="FINANCE-12 of 20"/>
    <s v="NiftyRank-145"/>
    <x v="65"/>
    <x v="65"/>
    <x v="1"/>
    <x v="0"/>
  </r>
  <r>
    <n v="157"/>
    <x v="156"/>
    <x v="156"/>
    <n v="-2.6"/>
    <n v="-0.11"/>
    <n v="21.22"/>
    <n v="20.329999999999998"/>
    <n v="9.9499999999999993"/>
    <x v="131"/>
    <x v="52"/>
    <n v="64.02"/>
    <b v="1"/>
    <n v="19.440000000000001"/>
    <s v=""/>
    <x v="154"/>
    <n v="2.5099999999999998"/>
    <x v="0"/>
    <x v="1"/>
    <x v="0"/>
    <n v="6.75"/>
    <x v="153"/>
    <x v="146"/>
    <n v="64.59"/>
    <x v="154"/>
    <n v="9.9499999999999993"/>
    <x v="0"/>
    <x v="140"/>
    <x v="132"/>
    <n v="-41.85"/>
    <x v="2"/>
    <x v="0"/>
    <x v="0"/>
    <s v=""/>
    <x v="1"/>
    <s v=""/>
    <s v=""/>
    <n v="2345.0500000000002"/>
    <n v="2343.85"/>
    <n v="-1.2"/>
    <n v="-0.05"/>
    <m/>
    <m/>
    <m/>
    <m/>
    <m/>
    <m/>
    <x v="0"/>
    <s v=""/>
    <s v=""/>
    <s v=""/>
    <s v=""/>
    <s v=""/>
    <x v="0"/>
    <x v="0"/>
    <s v=""/>
    <s v=""/>
    <x v="0"/>
    <s v=""/>
    <s v=""/>
    <s v=""/>
    <s v=""/>
    <s v=""/>
    <x v="0"/>
    <x v="0"/>
    <x v="0"/>
    <x v="0"/>
  </r>
  <r>
    <n v="158"/>
    <x v="157"/>
    <x v="157"/>
    <n v="0.7"/>
    <n v="0.79"/>
    <n v="36.89"/>
    <n v="35.29"/>
    <n v="12.1"/>
    <x v="97"/>
    <x v="30"/>
    <n v="46.62"/>
    <b v="1"/>
    <n v="33.69"/>
    <s v=""/>
    <x v="155"/>
    <n v="4.18"/>
    <x v="0"/>
    <x v="0"/>
    <x v="0"/>
    <n v="8.33"/>
    <x v="154"/>
    <x v="147"/>
    <n v="11.99"/>
    <x v="155"/>
    <n v="12.1"/>
    <x v="5"/>
    <x v="141"/>
    <x v="17"/>
    <n v="-87.6"/>
    <x v="4"/>
    <x v="0"/>
    <x v="2"/>
    <s v="2023-10-16_21:40:59"/>
    <x v="0"/>
    <n v="-280000000"/>
    <n v="47.838659999999997"/>
    <n v="88.6"/>
    <n v="89.25"/>
    <n v="0.65"/>
    <n v="0.73"/>
    <m/>
    <m/>
    <m/>
    <m/>
    <m/>
    <m/>
    <x v="0"/>
    <s v=""/>
    <s v=""/>
    <s v=""/>
    <s v=""/>
    <s v=""/>
    <x v="0"/>
    <x v="0"/>
    <s v=""/>
    <s v=""/>
    <x v="0"/>
    <s v=""/>
    <s v=""/>
    <s v=""/>
    <s v=""/>
    <s v=""/>
    <x v="0"/>
    <x v="0"/>
    <x v="0"/>
    <x v="0"/>
  </r>
  <r>
    <n v="159"/>
    <x v="158"/>
    <x v="158"/>
    <n v="7.4"/>
    <n v="0.93"/>
    <n v="27.15"/>
    <n v="27.03"/>
    <n v="7.13"/>
    <x v="132"/>
    <x v="60"/>
    <n v="37.409999999999997"/>
    <b v="0"/>
    <n v="26.91"/>
    <s v=""/>
    <x v="156"/>
    <n v="3.34"/>
    <x v="1"/>
    <x v="1"/>
    <x v="0"/>
    <n v="46.03"/>
    <x v="155"/>
    <x v="148"/>
    <n v="130.66"/>
    <x v="156"/>
    <n v="7.13"/>
    <x v="5"/>
    <x v="142"/>
    <x v="133"/>
    <n v="67.3"/>
    <x v="4"/>
    <x v="0"/>
    <x v="2"/>
    <s v=""/>
    <x v="1"/>
    <s v=""/>
    <s v=""/>
    <n v="800.7"/>
    <n v="804.45"/>
    <n v="3.75"/>
    <n v="0.47"/>
    <m/>
    <m/>
    <m/>
    <m/>
    <m/>
    <m/>
    <x v="0"/>
    <s v=""/>
    <s v=""/>
    <s v=""/>
    <s v=""/>
    <s v=""/>
    <x v="0"/>
    <x v="0"/>
    <s v=""/>
    <s v=""/>
    <x v="0"/>
    <s v=""/>
    <s v=""/>
    <s v=""/>
    <s v=""/>
    <s v=""/>
    <x v="0"/>
    <x v="0"/>
    <x v="0"/>
    <x v="0"/>
  </r>
  <r>
    <n v="160"/>
    <x v="159"/>
    <x v="159"/>
    <n v="10"/>
    <n v="0.76"/>
    <n v="21.77"/>
    <n v="23.19"/>
    <n v="9.75"/>
    <x v="133"/>
    <x v="41"/>
    <n v="43.46"/>
    <b v="1"/>
    <n v="24.61"/>
    <s v=""/>
    <x v="157"/>
    <n v="2.84"/>
    <x v="0"/>
    <x v="0"/>
    <x v="0"/>
    <n v="30.16"/>
    <x v="156"/>
    <x v="149"/>
    <n v="73.180000000000007"/>
    <x v="157"/>
    <n v="9.75"/>
    <x v="3"/>
    <x v="58"/>
    <x v="134"/>
    <n v="-30.82"/>
    <x v="4"/>
    <x v="0"/>
    <x v="2"/>
    <s v="2023-10-16_21:41:29"/>
    <x v="0"/>
    <n v="-30000000"/>
    <n v="47.24597"/>
    <n v="1309.3499999999999"/>
    <n v="1311.95"/>
    <n v="2.6"/>
    <n v="0.2"/>
    <m/>
    <m/>
    <m/>
    <m/>
    <m/>
    <m/>
    <x v="0"/>
    <s v=""/>
    <s v=""/>
    <s v=""/>
    <s v=""/>
    <s v=""/>
    <x v="0"/>
    <x v="0"/>
    <s v=""/>
    <s v=""/>
    <x v="0"/>
    <s v=""/>
    <s v=""/>
    <s v=""/>
    <s v=""/>
    <s v=""/>
    <x v="0"/>
    <x v="0"/>
    <x v="0"/>
    <x v="0"/>
  </r>
  <r>
    <n v="161"/>
    <x v="160"/>
    <x v="160"/>
    <n v="0.15"/>
    <n v="0.03"/>
    <n v="24.41"/>
    <n v="23.82"/>
    <n v="9.17"/>
    <x v="59"/>
    <x v="32"/>
    <n v="20.239999999999998"/>
    <b v="1"/>
    <n v="23.23"/>
    <s v=""/>
    <x v="158"/>
    <n v="2.81"/>
    <x v="0"/>
    <x v="0"/>
    <x v="0"/>
    <n v="26.98"/>
    <x v="157"/>
    <x v="150"/>
    <n v="75.59"/>
    <x v="158"/>
    <n v="9.17"/>
    <x v="6"/>
    <x v="143"/>
    <x v="135"/>
    <n v="-55.87"/>
    <x v="4"/>
    <x v="2"/>
    <x v="2"/>
    <s v="2023-10-16_21:39:11"/>
    <x v="0"/>
    <n v="-310000000"/>
    <n v="52.384230000000002"/>
    <n v="588.35"/>
    <n v="590.79999999999995"/>
    <n v="2.4500000000000002"/>
    <n v="0.42"/>
    <m/>
    <m/>
    <m/>
    <m/>
    <m/>
    <m/>
    <x v="0"/>
    <s v=""/>
    <s v=""/>
    <s v=""/>
    <s v=""/>
    <s v=""/>
    <x v="0"/>
    <x v="0"/>
    <s v=""/>
    <s v=""/>
    <x v="0"/>
    <s v=""/>
    <s v=""/>
    <s v=""/>
    <s v=""/>
    <s v=""/>
    <x v="0"/>
    <x v="0"/>
    <x v="0"/>
    <x v="0"/>
  </r>
  <r>
    <n v="162"/>
    <x v="161"/>
    <x v="161"/>
    <n v="-136.15"/>
    <n v="-0.51"/>
    <n v="26.72"/>
    <n v="26.59"/>
    <n v="7.05"/>
    <x v="134"/>
    <x v="61"/>
    <n v="21.08"/>
    <b v="0"/>
    <n v="26.47"/>
    <d v="2023-11-07T00:00:00"/>
    <x v="159"/>
    <n v="3.37"/>
    <x v="1"/>
    <x v="1"/>
    <x v="1"/>
    <n v="64.680000000000007"/>
    <x v="158"/>
    <x v="151"/>
    <n v="240.64"/>
    <x v="159"/>
    <n v="7.05"/>
    <x v="2"/>
    <x v="144"/>
    <x v="136"/>
    <n v="158.09"/>
    <x v="2"/>
    <x v="0"/>
    <x v="0"/>
    <s v=""/>
    <x v="1"/>
    <s v=""/>
    <s v=""/>
    <n v="26501.35"/>
    <n v="26675"/>
    <n v="173.65"/>
    <n v="0.66"/>
    <m/>
    <m/>
    <m/>
    <m/>
    <m/>
    <m/>
    <x v="66"/>
    <n v="-0.40573500000000001"/>
    <n v="-108.95"/>
    <n v="203650"/>
    <n v="5.0283651000000003"/>
    <n v="9750"/>
    <x v="1"/>
    <x v="38"/>
    <n v="250"/>
    <n v="750"/>
    <x v="3"/>
    <s v="CEMENT-NORTH IND"/>
    <s v="LARGECAP"/>
    <n v="97701.07"/>
    <s v="INDUSTRIALS-8 of 36"/>
    <s v="NiftyRank-47"/>
    <x v="66"/>
    <x v="66"/>
    <x v="1"/>
    <x v="0"/>
  </r>
  <r>
    <n v="163"/>
    <x v="162"/>
    <x v="162"/>
    <n v="-9.5500000000000007"/>
    <n v="-0.51"/>
    <n v="30.37"/>
    <n v="29.71"/>
    <n v="8.43"/>
    <x v="135"/>
    <x v="10"/>
    <n v="30.53"/>
    <b v="0"/>
    <n v="29.04"/>
    <s v=""/>
    <x v="160"/>
    <n v="3.79"/>
    <x v="1"/>
    <x v="1"/>
    <x v="0"/>
    <n v="0"/>
    <x v="159"/>
    <x v="105"/>
    <n v="94.23"/>
    <x v="160"/>
    <n v="8.39"/>
    <x v="0"/>
    <x v="2"/>
    <x v="136"/>
    <n v="80.91"/>
    <x v="2"/>
    <x v="0"/>
    <x v="0"/>
    <s v=""/>
    <x v="1"/>
    <s v=""/>
    <s v=""/>
    <n v="1898.6"/>
    <n v="1908.55"/>
    <n v="9.9499999999999993"/>
    <n v="0.52"/>
    <m/>
    <m/>
    <m/>
    <m/>
    <m/>
    <m/>
    <x v="67"/>
    <n v="-0.58111769999999996"/>
    <n v="-10.95"/>
    <n v="8193000"/>
    <n v="0.80466559999999998"/>
    <n v="65400"/>
    <x v="1"/>
    <x v="0"/>
    <s v=""/>
    <s v=""/>
    <x v="0"/>
    <s v=""/>
    <s v=""/>
    <s v=""/>
    <s v=""/>
    <s v=""/>
    <x v="67"/>
    <x v="67"/>
    <x v="0"/>
    <x v="0"/>
  </r>
  <r>
    <n v="164"/>
    <x v="163"/>
    <x v="163"/>
    <n v="14.05"/>
    <n v="0.39"/>
    <n v="29.61"/>
    <n v="27.49"/>
    <n v="8.4"/>
    <x v="136"/>
    <x v="12"/>
    <n v="35.880000000000003"/>
    <b v="0"/>
    <n v="25.36"/>
    <s v=""/>
    <x v="161"/>
    <n v="3.39"/>
    <x v="1"/>
    <x v="1"/>
    <x v="0"/>
    <n v="12.7"/>
    <x v="160"/>
    <x v="152"/>
    <n v="68.33"/>
    <x v="161"/>
    <n v="8.36"/>
    <x v="5"/>
    <x v="145"/>
    <x v="137"/>
    <n v="1.83"/>
    <x v="3"/>
    <x v="0"/>
    <x v="2"/>
    <s v=""/>
    <x v="1"/>
    <s v=""/>
    <s v=""/>
    <n v="3558.5"/>
    <n v="3560.05"/>
    <n v="1.55"/>
    <n v="0.04"/>
    <m/>
    <m/>
    <m/>
    <m/>
    <m/>
    <m/>
    <x v="0"/>
    <s v=""/>
    <s v=""/>
    <s v=""/>
    <s v=""/>
    <s v=""/>
    <x v="0"/>
    <x v="0"/>
    <s v=""/>
    <s v=""/>
    <x v="0"/>
    <s v=""/>
    <s v=""/>
    <s v=""/>
    <s v=""/>
    <s v=""/>
    <x v="0"/>
    <x v="0"/>
    <x v="0"/>
    <x v="0"/>
  </r>
  <r>
    <n v="165"/>
    <x v="164"/>
    <x v="164"/>
    <n v="-2.2999999999999998"/>
    <n v="-0.1"/>
    <n v="29.08"/>
    <n v="28.24"/>
    <n v="5.73"/>
    <x v="66"/>
    <x v="53"/>
    <n v="51.12"/>
    <b v="1"/>
    <n v="27.4"/>
    <s v=""/>
    <x v="162"/>
    <n v="3.55"/>
    <x v="0"/>
    <x v="0"/>
    <x v="0"/>
    <n v="29.17"/>
    <x v="161"/>
    <x v="153"/>
    <n v="267.24"/>
    <x v="162"/>
    <n v="5.73"/>
    <x v="2"/>
    <x v="146"/>
    <x v="138"/>
    <n v="323.39"/>
    <x v="2"/>
    <x v="0"/>
    <x v="0"/>
    <s v="2023-10-16_21:16:08"/>
    <x v="0"/>
    <n v="-18729750"/>
    <n v="52.774503664960037"/>
    <n v="2250"/>
    <n v="2266.9499999999998"/>
    <n v="16.95"/>
    <n v="0.75"/>
    <m/>
    <m/>
    <m/>
    <m/>
    <m/>
    <m/>
    <x v="0"/>
    <s v=""/>
    <s v=""/>
    <s v=""/>
    <s v=""/>
    <s v=""/>
    <x v="0"/>
    <x v="0"/>
    <s v=""/>
    <s v=""/>
    <x v="0"/>
    <s v=""/>
    <s v=""/>
    <s v=""/>
    <s v=""/>
    <s v=""/>
    <x v="0"/>
    <x v="0"/>
    <x v="0"/>
    <x v="0"/>
  </r>
  <r>
    <n v="166"/>
    <x v="165"/>
    <x v="165"/>
    <n v="-10.85"/>
    <n v="-0.95"/>
    <n v="20.5"/>
    <n v="20"/>
    <n v="11.86"/>
    <x v="137"/>
    <x v="29"/>
    <n v="42.04"/>
    <b v="1"/>
    <n v="19.510000000000002"/>
    <d v="2023-11-01T00:00:00"/>
    <x v="163"/>
    <n v="2.56"/>
    <x v="0"/>
    <x v="0"/>
    <x v="1"/>
    <n v="10.71"/>
    <x v="162"/>
    <x v="21"/>
    <n v="30.03"/>
    <x v="163"/>
    <n v="11.86"/>
    <x v="0"/>
    <x v="147"/>
    <x v="39"/>
    <n v="-81.5"/>
    <x v="2"/>
    <x v="0"/>
    <x v="0"/>
    <s v="2023-10-16_21:40:10"/>
    <x v="0"/>
    <n v="-24000000"/>
    <n v="62.129269999999998"/>
    <n v="1128.75"/>
    <n v="1129"/>
    <n v="0.25"/>
    <n v="0.02"/>
    <m/>
    <m/>
    <m/>
    <m/>
    <m/>
    <m/>
    <x v="0"/>
    <s v=""/>
    <s v=""/>
    <s v=""/>
    <s v=""/>
    <s v=""/>
    <x v="0"/>
    <x v="0"/>
    <s v=""/>
    <s v=""/>
    <x v="0"/>
    <s v=""/>
    <s v=""/>
    <s v=""/>
    <s v=""/>
    <s v=""/>
    <x v="0"/>
    <x v="0"/>
    <x v="0"/>
    <x v="0"/>
  </r>
  <r>
    <n v="167"/>
    <x v="166"/>
    <x v="166"/>
    <n v="6.5"/>
    <n v="1.02"/>
    <n v="33.200000000000003"/>
    <n v="32.01"/>
    <n v="6.45"/>
    <x v="138"/>
    <x v="43"/>
    <n v="36.049999999999997"/>
    <b v="0"/>
    <n v="30.82"/>
    <s v=""/>
    <x v="164"/>
    <n v="4.47"/>
    <x v="1"/>
    <x v="1"/>
    <x v="0"/>
    <n v="14.29"/>
    <x v="163"/>
    <x v="154"/>
    <n v="25.85"/>
    <x v="164"/>
    <n v="6.45"/>
    <x v="5"/>
    <x v="148"/>
    <x v="139"/>
    <n v="25.79"/>
    <x v="8"/>
    <x v="0"/>
    <x v="2"/>
    <s v=""/>
    <x v="1"/>
    <s v=""/>
    <s v=""/>
    <n v="622.5"/>
    <n v="628"/>
    <n v="5.5"/>
    <n v="0.88"/>
    <m/>
    <m/>
    <m/>
    <m/>
    <m/>
    <m/>
    <x v="0"/>
    <s v=""/>
    <s v=""/>
    <s v=""/>
    <s v=""/>
    <s v=""/>
    <x v="0"/>
    <x v="0"/>
    <s v=""/>
    <s v=""/>
    <x v="0"/>
    <s v=""/>
    <s v=""/>
    <s v=""/>
    <s v=""/>
    <s v=""/>
    <x v="0"/>
    <x v="0"/>
    <x v="0"/>
    <x v="0"/>
  </r>
  <r>
    <n v="168"/>
    <x v="167"/>
    <x v="167"/>
    <n v="-2.2999999999999998"/>
    <n v="-0.28999999999999998"/>
    <n v="39.869999999999997"/>
    <n v="40.69"/>
    <n v="22.67"/>
    <x v="46"/>
    <x v="16"/>
    <n v="100"/>
    <b v="1"/>
    <n v="41.5"/>
    <d v="2023-10-17T00:00:00"/>
    <x v="165"/>
    <n v="5.18"/>
    <x v="0"/>
    <x v="0"/>
    <x v="1"/>
    <n v="71.430000000000007"/>
    <x v="164"/>
    <x v="155"/>
    <n v="155.65"/>
    <x v="165"/>
    <n v="22.67"/>
    <x v="6"/>
    <x v="149"/>
    <x v="140"/>
    <n v="-43.89"/>
    <x v="0"/>
    <x v="2"/>
    <x v="0"/>
    <s v="2023-10-16_21:38:46"/>
    <x v="0"/>
    <n v="-13000000"/>
    <n v="43.476790000000001"/>
    <n v="785.2"/>
    <n v="786.05"/>
    <n v="0.85"/>
    <n v="0.11"/>
    <m/>
    <m/>
    <m/>
    <m/>
    <m/>
    <m/>
    <x v="0"/>
    <s v=""/>
    <s v=""/>
    <s v=""/>
    <s v=""/>
    <s v=""/>
    <x v="0"/>
    <x v="0"/>
    <s v=""/>
    <s v=""/>
    <x v="0"/>
    <s v=""/>
    <s v=""/>
    <s v=""/>
    <s v=""/>
    <s v=""/>
    <x v="0"/>
    <x v="0"/>
    <x v="0"/>
    <x v="0"/>
  </r>
  <r>
    <n v="169"/>
    <x v="168"/>
    <x v="168"/>
    <n v="8.5500000000000007"/>
    <n v="0.83"/>
    <n v="28.82"/>
    <n v="27.96"/>
    <n v="7.83"/>
    <x v="118"/>
    <x v="2"/>
    <n v="29.85"/>
    <b v="1"/>
    <n v="27.1"/>
    <s v=""/>
    <x v="166"/>
    <n v="3.49"/>
    <x v="0"/>
    <x v="1"/>
    <x v="0"/>
    <n v="43.65"/>
    <x v="165"/>
    <x v="156"/>
    <n v="47.58"/>
    <x v="166"/>
    <n v="7.83"/>
    <x v="2"/>
    <x v="150"/>
    <x v="79"/>
    <n v="-28.19"/>
    <x v="4"/>
    <x v="0"/>
    <x v="2"/>
    <s v=""/>
    <x v="1"/>
    <s v=""/>
    <s v=""/>
    <n v="1036.0999999999999"/>
    <n v="1042.95"/>
    <n v="6.85"/>
    <n v="0.66"/>
    <m/>
    <m/>
    <m/>
    <m/>
    <m/>
    <m/>
    <x v="0"/>
    <s v=""/>
    <s v=""/>
    <s v=""/>
    <s v=""/>
    <s v=""/>
    <x v="0"/>
    <x v="0"/>
    <s v=""/>
    <s v=""/>
    <x v="0"/>
    <s v=""/>
    <s v=""/>
    <s v=""/>
    <s v=""/>
    <s v=""/>
    <x v="0"/>
    <x v="0"/>
    <x v="0"/>
    <x v="0"/>
  </r>
  <r>
    <n v="170"/>
    <x v="169"/>
    <x v="169"/>
    <n v="-10.1"/>
    <n v="-0.56000000000000005"/>
    <n v="34.15"/>
    <n v="33.39"/>
    <n v="11.75"/>
    <x v="139"/>
    <x v="15"/>
    <n v="34.71"/>
    <b v="0"/>
    <n v="32.64"/>
    <d v="2023-10-19T00:00:00"/>
    <x v="167"/>
    <n v="4.22"/>
    <x v="1"/>
    <x v="0"/>
    <x v="1"/>
    <n v="40.08"/>
    <x v="166"/>
    <x v="157"/>
    <n v="84.14"/>
    <x v="167"/>
    <n v="11.75"/>
    <x v="6"/>
    <x v="151"/>
    <x v="141"/>
    <n v="5.13"/>
    <x v="2"/>
    <x v="2"/>
    <x v="0"/>
    <s v=""/>
    <x v="1"/>
    <s v=""/>
    <s v=""/>
    <n v="1833.4"/>
    <n v="1844.95"/>
    <n v="11.55"/>
    <n v="0.63"/>
    <m/>
    <m/>
    <m/>
    <m/>
    <m/>
    <m/>
    <x v="68"/>
    <n v="-0.59348000000000001"/>
    <n v="-10.75"/>
    <n v="6726000"/>
    <n v="1.2494354999999999"/>
    <n v="83000"/>
    <x v="1"/>
    <x v="46"/>
    <n v="20"/>
    <n v="16000"/>
    <x v="15"/>
    <s v="TELECOMM-SERVICE"/>
    <s v="LARGECAP"/>
    <n v="44039.63"/>
    <s v="TELECOM-3 of 4"/>
    <s v="NiftyRank-100"/>
    <x v="68"/>
    <x v="68"/>
    <x v="1"/>
    <x v="0"/>
  </r>
  <r>
    <n v="171"/>
    <x v="170"/>
    <x v="170"/>
    <n v="-5.35"/>
    <n v="-0.59"/>
    <n v="24.52"/>
    <n v="23.42"/>
    <n v="13.19"/>
    <x v="140"/>
    <x v="24"/>
    <n v="61.63"/>
    <b v="1"/>
    <n v="22.33"/>
    <d v="2023-10-31T00:00:00"/>
    <x v="168"/>
    <n v="2.85"/>
    <x v="0"/>
    <x v="0"/>
    <x v="1"/>
    <n v="71.03"/>
    <x v="167"/>
    <x v="158"/>
    <n v="55.22"/>
    <x v="168"/>
    <n v="13.19"/>
    <x v="5"/>
    <x v="152"/>
    <x v="142"/>
    <n v="-78.239999999999995"/>
    <x v="2"/>
    <x v="0"/>
    <x v="0"/>
    <s v="2023-10-16_13:51:34"/>
    <x v="2"/>
    <n v="19966500"/>
    <n v="38.306978214395627"/>
    <n v="888.4"/>
    <n v="888.9"/>
    <n v="0.5"/>
    <n v="0.06"/>
    <m/>
    <m/>
    <m/>
    <m/>
    <m/>
    <m/>
    <x v="0"/>
    <s v=""/>
    <s v=""/>
    <s v=""/>
    <s v=""/>
    <s v=""/>
    <x v="0"/>
    <x v="0"/>
    <s v=""/>
    <s v=""/>
    <x v="0"/>
    <s v=""/>
    <s v=""/>
    <s v=""/>
    <s v=""/>
    <s v=""/>
    <x v="0"/>
    <x v="0"/>
    <x v="0"/>
    <x v="0"/>
  </r>
  <r>
    <n v="172"/>
    <x v="171"/>
    <x v="171"/>
    <n v="-1.55"/>
    <n v="-0.23"/>
    <n v="29.87"/>
    <n v="29.51"/>
    <n v="13.2"/>
    <x v="141"/>
    <x v="55"/>
    <n v="39.020000000000003"/>
    <b v="1"/>
    <n v="29.15"/>
    <s v=""/>
    <x v="169"/>
    <n v="3.58"/>
    <x v="0"/>
    <x v="0"/>
    <x v="0"/>
    <n v="83.33"/>
    <x v="168"/>
    <x v="159"/>
    <n v="86.56"/>
    <x v="169"/>
    <n v="13.2"/>
    <x v="2"/>
    <x v="153"/>
    <x v="143"/>
    <n v="-67.27"/>
    <x v="2"/>
    <x v="0"/>
    <x v="0"/>
    <s v="2023-10-16_13:52:40"/>
    <x v="2"/>
    <n v="72456975"/>
    <n v="43.202651557653518"/>
    <n v="634"/>
    <n v="637"/>
    <n v="3"/>
    <n v="0.47"/>
    <m/>
    <m/>
    <m/>
    <m/>
    <m/>
    <m/>
    <x v="0"/>
    <s v=""/>
    <s v=""/>
    <s v=""/>
    <s v=""/>
    <s v=""/>
    <x v="0"/>
    <x v="0"/>
    <s v=""/>
    <s v=""/>
    <x v="0"/>
    <s v=""/>
    <s v=""/>
    <s v=""/>
    <s v=""/>
    <s v=""/>
    <x v="0"/>
    <x v="0"/>
    <x v="0"/>
    <x v="0"/>
  </r>
  <r>
    <n v="173"/>
    <x v="172"/>
    <x v="172"/>
    <n v="0.7"/>
    <n v="0.27"/>
    <n v="29.46"/>
    <n v="28.04"/>
    <n v="2.86"/>
    <x v="142"/>
    <x v="50"/>
    <n v="30.85"/>
    <b v="1"/>
    <n v="26.62"/>
    <s v=""/>
    <x v="170"/>
    <n v="3.33"/>
    <x v="0"/>
    <x v="1"/>
    <x v="0"/>
    <n v="21.43"/>
    <x v="169"/>
    <x v="79"/>
    <n v="44.63"/>
    <x v="170"/>
    <n v="2.86"/>
    <x v="5"/>
    <x v="154"/>
    <x v="117"/>
    <n v="-33.56"/>
    <x v="3"/>
    <x v="0"/>
    <x v="2"/>
    <s v=""/>
    <x v="1"/>
    <s v=""/>
    <s v=""/>
    <n v="253.95"/>
    <n v="255.4"/>
    <n v="1.45"/>
    <n v="0.56999999999999995"/>
    <m/>
    <m/>
    <m/>
    <m/>
    <m/>
    <m/>
    <x v="0"/>
    <s v=""/>
    <s v=""/>
    <s v=""/>
    <s v=""/>
    <s v=""/>
    <x v="0"/>
    <x v="0"/>
    <s v=""/>
    <s v=""/>
    <x v="0"/>
    <s v=""/>
    <s v=""/>
    <s v=""/>
    <s v=""/>
    <s v=""/>
    <x v="0"/>
    <x v="0"/>
    <x v="0"/>
    <x v="0"/>
  </r>
  <r>
    <n v="174"/>
    <x v="173"/>
    <x v="173"/>
    <n v="1.95"/>
    <n v="1.56"/>
    <n v="29.29"/>
    <n v="27.94"/>
    <n v="4.33"/>
    <x v="143"/>
    <x v="58"/>
    <n v="31.21"/>
    <b v="1"/>
    <n v="26.58"/>
    <s v=""/>
    <x v="171"/>
    <n v="3.46"/>
    <x v="0"/>
    <x v="1"/>
    <x v="0"/>
    <n v="34.520000000000003"/>
    <x v="170"/>
    <x v="160"/>
    <n v="1363.44"/>
    <x v="171"/>
    <n v="4.33"/>
    <x v="2"/>
    <x v="155"/>
    <x v="112"/>
    <n v="1187.32"/>
    <x v="4"/>
    <x v="0"/>
    <x v="2"/>
    <s v=""/>
    <x v="1"/>
    <s v=""/>
    <s v=""/>
    <n v="124.95"/>
    <n v="125.35"/>
    <n v="0.4"/>
    <n v="0.32"/>
    <m/>
    <m/>
    <m/>
    <m/>
    <m/>
    <m/>
    <x v="0"/>
    <s v=""/>
    <s v=""/>
    <s v=""/>
    <s v=""/>
    <s v=""/>
    <x v="0"/>
    <x v="0"/>
    <s v=""/>
    <s v=""/>
    <x v="0"/>
    <s v=""/>
    <s v=""/>
    <s v=""/>
    <s v=""/>
    <s v=""/>
    <x v="0"/>
    <x v="0"/>
    <x v="0"/>
    <x v="0"/>
  </r>
  <r>
    <n v="175"/>
    <x v="174"/>
    <x v="174"/>
    <n v="-42.65"/>
    <n v="-1.2"/>
    <n v="21"/>
    <n v="20.18"/>
    <n v="8.26"/>
    <x v="62"/>
    <x v="41"/>
    <n v="52.11"/>
    <b v="1"/>
    <n v="19.36"/>
    <s v=""/>
    <x v="172"/>
    <n v="2.33"/>
    <x v="0"/>
    <x v="0"/>
    <x v="0"/>
    <n v="43.25"/>
    <x v="171"/>
    <x v="161"/>
    <n v="24.67"/>
    <x v="172"/>
    <n v="8.26"/>
    <x v="4"/>
    <x v="156"/>
    <x v="144"/>
    <n v="-65.5"/>
    <x v="2"/>
    <x v="2"/>
    <x v="0"/>
    <s v="2023-10-16_21:42:06"/>
    <x v="0"/>
    <n v="-35000000"/>
    <n v="42.999850000000002"/>
    <n v="3609.9"/>
    <n v="3575"/>
    <n v="-34.9"/>
    <n v="-0.97"/>
    <m/>
    <m/>
    <m/>
    <m/>
    <m/>
    <m/>
    <x v="69"/>
    <n v="-1.0859652"/>
    <n v="-38.700000000000003"/>
    <n v="10190075"/>
    <n v="2.2458296999999998"/>
    <n v="223825"/>
    <x v="1"/>
    <x v="3"/>
    <n v="20"/>
    <n v="6000"/>
    <x v="11"/>
    <s v="COMPUTER-SW-LARG"/>
    <s v="LARGECAP"/>
    <n v="1467839.07"/>
    <s v="I.T-1 of 16"/>
    <s v="NiftyRank-2"/>
    <x v="69"/>
    <x v="69"/>
    <x v="1"/>
    <x v="1"/>
  </r>
  <r>
    <n v="176"/>
    <x v="175"/>
    <x v="175"/>
    <n v="-10"/>
    <n v="-0.83"/>
    <n v="33.200000000000003"/>
    <n v="32.700000000000003"/>
    <n v="10.7"/>
    <x v="40"/>
    <x v="16"/>
    <n v="86.34"/>
    <b v="1"/>
    <n v="32.200000000000003"/>
    <d v="2023-10-25T00:00:00"/>
    <x v="173"/>
    <n v="4.04"/>
    <x v="0"/>
    <x v="0"/>
    <x v="1"/>
    <n v="40.08"/>
    <x v="172"/>
    <x v="162"/>
    <n v="88.19"/>
    <x v="173"/>
    <n v="10.7"/>
    <x v="4"/>
    <x v="157"/>
    <x v="145"/>
    <n v="-41.6"/>
    <x v="2"/>
    <x v="2"/>
    <x v="0"/>
    <s v="2023-10-16_13:52:52"/>
    <x v="0"/>
    <n v="-17737200"/>
    <n v="61.346848307444937"/>
    <n v="1231.5999999999999"/>
    <n v="1232"/>
    <n v="0.4"/>
    <n v="0.03"/>
    <m/>
    <m/>
    <m/>
    <m/>
    <m/>
    <m/>
    <x v="70"/>
    <n v="-0.82223800000000002"/>
    <n v="-9.85"/>
    <n v="13082400"/>
    <n v="3.0629609000000002"/>
    <n v="388800"/>
    <x v="1"/>
    <x v="35"/>
    <n v="20"/>
    <n v="12000"/>
    <x v="11"/>
    <s v="COMPUTER-SW-LARG"/>
    <s v="LARGECAP"/>
    <n v="168664.27"/>
    <s v="I.T-5 of 16"/>
    <s v="NiftyRank-27"/>
    <x v="70"/>
    <x v="70"/>
    <x v="1"/>
    <x v="1"/>
  </r>
  <r>
    <n v="177"/>
    <x v="176"/>
    <x v="176"/>
    <n v="25.9"/>
    <n v="0.79"/>
    <n v="22.02"/>
    <n v="22.33"/>
    <n v="10"/>
    <x v="144"/>
    <x v="29"/>
    <n v="47.07"/>
    <b v="1"/>
    <n v="22.64"/>
    <s v=""/>
    <x v="174"/>
    <n v="2.78"/>
    <x v="0"/>
    <x v="0"/>
    <x v="0"/>
    <n v="59.13"/>
    <x v="173"/>
    <x v="29"/>
    <n v="120.02"/>
    <x v="174"/>
    <n v="10"/>
    <x v="0"/>
    <x v="87"/>
    <x v="17"/>
    <n v="-0.17"/>
    <x v="3"/>
    <x v="0"/>
    <x v="2"/>
    <s v="2023-10-16_21:15:48"/>
    <x v="2"/>
    <n v="22529250"/>
    <n v="48.384350547730833"/>
    <n v="3280.5"/>
    <n v="3292"/>
    <n v="11.5"/>
    <n v="0.35"/>
    <m/>
    <m/>
    <m/>
    <m/>
    <m/>
    <m/>
    <x v="0"/>
    <s v=""/>
    <s v=""/>
    <s v=""/>
    <s v=""/>
    <s v=""/>
    <x v="0"/>
    <x v="0"/>
    <s v=""/>
    <s v=""/>
    <x v="0"/>
    <s v=""/>
    <s v=""/>
    <s v=""/>
    <s v=""/>
    <s v=""/>
    <x v="0"/>
    <x v="0"/>
    <x v="0"/>
    <x v="0"/>
  </r>
  <r>
    <n v="178"/>
    <x v="177"/>
    <x v="177"/>
    <n v="13.5"/>
    <n v="0.71"/>
    <n v="33.42"/>
    <n v="33.29"/>
    <n v="10.27"/>
    <x v="145"/>
    <x v="62"/>
    <n v="66.8"/>
    <b v="0"/>
    <n v="33.159999999999997"/>
    <d v="2023-10-23T00:00:00"/>
    <x v="175"/>
    <n v="0"/>
    <x v="1"/>
    <x v="0"/>
    <x v="1"/>
    <n v="77.38"/>
    <x v="174"/>
    <x v="163"/>
    <n v="471.77"/>
    <x v="175"/>
    <n v="10.27"/>
    <x v="0"/>
    <x v="109"/>
    <x v="146"/>
    <n v="270.66000000000003"/>
    <x v="3"/>
    <x v="0"/>
    <x v="2"/>
    <s v=""/>
    <x v="1"/>
    <s v=""/>
    <s v=""/>
    <n v="1885.5"/>
    <n v="1893"/>
    <n v="7.5"/>
    <n v="0.4"/>
    <m/>
    <m/>
    <m/>
    <m/>
    <m/>
    <m/>
    <x v="0"/>
    <s v=""/>
    <s v=""/>
    <s v=""/>
    <s v=""/>
    <s v=""/>
    <x v="0"/>
    <x v="0"/>
    <s v=""/>
    <s v=""/>
    <x v="0"/>
    <s v=""/>
    <s v=""/>
    <s v=""/>
    <s v=""/>
    <s v=""/>
    <x v="0"/>
    <x v="0"/>
    <x v="0"/>
    <x v="0"/>
  </r>
  <r>
    <n v="179"/>
    <x v="178"/>
    <x v="178"/>
    <n v="19.05"/>
    <n v="0.91"/>
    <n v="32.6"/>
    <n v="35.97"/>
    <n v="22.31"/>
    <x v="146"/>
    <x v="30"/>
    <n v="69.72"/>
    <b v="1"/>
    <n v="39.33"/>
    <s v=""/>
    <x v="176"/>
    <n v="0"/>
    <x v="0"/>
    <x v="0"/>
    <x v="0"/>
    <n v="49.6"/>
    <x v="175"/>
    <x v="23"/>
    <n v="57.17"/>
    <x v="176"/>
    <n v="22.31"/>
    <x v="5"/>
    <x v="158"/>
    <x v="70"/>
    <n v="-35.47"/>
    <x v="3"/>
    <x v="0"/>
    <x v="2"/>
    <s v="2023-10-16_21:41:35"/>
    <x v="2"/>
    <n v="14642800"/>
    <n v="48.096159999999998"/>
    <n v="2101.3000000000002"/>
    <n v="2105"/>
    <n v="3.7"/>
    <n v="0.18"/>
    <m/>
    <m/>
    <m/>
    <m/>
    <m/>
    <m/>
    <x v="71"/>
    <n v="1.0731614"/>
    <n v="22.45"/>
    <n v="3370000"/>
    <n v="0.62104380000000003"/>
    <n v="20800"/>
    <x v="2"/>
    <x v="47"/>
    <n v="20"/>
    <n v="21750"/>
    <x v="4"/>
    <s v="TRADING"/>
    <s v="LARGECAP"/>
    <n v="41408.959999999999"/>
    <s v="FMCG-18 of 28"/>
    <s v="NiftyRank-110"/>
    <x v="71"/>
    <x v="71"/>
    <x v="0"/>
    <x v="1"/>
  </r>
  <r>
    <n v="180"/>
    <x v="179"/>
    <x v="179"/>
    <n v="1.85"/>
    <n v="0.12"/>
    <n v="24.57"/>
    <n v="24.67"/>
    <n v="8.77"/>
    <x v="147"/>
    <x v="51"/>
    <n v="17.16"/>
    <b v="1"/>
    <n v="24.76"/>
    <d v="2023-10-30T00:00:00"/>
    <x v="177"/>
    <n v="3.11"/>
    <x v="0"/>
    <x v="1"/>
    <x v="1"/>
    <n v="41.27"/>
    <x v="176"/>
    <x v="164"/>
    <n v="36.35"/>
    <x v="177"/>
    <n v="8.73"/>
    <x v="2"/>
    <x v="159"/>
    <x v="121"/>
    <n v="-51.03"/>
    <x v="3"/>
    <x v="0"/>
    <x v="2"/>
    <s v=""/>
    <x v="1"/>
    <s v=""/>
    <s v=""/>
    <n v="1550.25"/>
    <n v="1566"/>
    <n v="15.75"/>
    <n v="1.02"/>
    <m/>
    <m/>
    <m/>
    <m/>
    <m/>
    <m/>
    <x v="0"/>
    <s v=""/>
    <s v=""/>
    <s v=""/>
    <s v=""/>
    <s v=""/>
    <x v="0"/>
    <x v="0"/>
    <s v=""/>
    <s v=""/>
    <x v="0"/>
    <s v=""/>
    <s v=""/>
    <s v=""/>
    <s v=""/>
    <s v=""/>
    <x v="0"/>
    <x v="0"/>
    <x v="0"/>
    <x v="0"/>
  </r>
  <r>
    <n v="181"/>
    <x v="180"/>
    <x v="180"/>
    <n v="-19.45"/>
    <n v="-1.23"/>
    <n v="32.299999999999997"/>
    <n v="31.04"/>
    <n v="4.76"/>
    <x v="148"/>
    <x v="63"/>
    <n v="68.12"/>
    <b v="1"/>
    <n v="29.79"/>
    <d v="2023-10-19T00:00:00"/>
    <x v="178"/>
    <n v="3.9"/>
    <x v="0"/>
    <x v="0"/>
    <x v="1"/>
    <n v="76.98"/>
    <x v="177"/>
    <x v="165"/>
    <n v="46.86"/>
    <x v="178"/>
    <n v="4.76"/>
    <x v="5"/>
    <x v="160"/>
    <x v="147"/>
    <n v="-17.39"/>
    <x v="2"/>
    <x v="0"/>
    <x v="0"/>
    <s v="2023-10-16_13:53:00"/>
    <x v="0"/>
    <n v="-2328400"/>
    <n v="42.182060530029787"/>
    <n v="1580"/>
    <n v="1597.95"/>
    <n v="17.95"/>
    <n v="1.1399999999999999"/>
    <m/>
    <m/>
    <m/>
    <m/>
    <m/>
    <m/>
    <x v="72"/>
    <n v="-1.2285786000000001"/>
    <n v="-19.5"/>
    <n v="3074000"/>
    <n v="4.7573610000000004"/>
    <n v="139600"/>
    <x v="1"/>
    <x v="12"/>
    <n v="20"/>
    <n v="14000"/>
    <x v="4"/>
    <s v="BREWERIES &amp; DIST"/>
    <s v="LARGECAP"/>
    <n v="43786.81"/>
    <s v="FMCG-16 of 28"/>
    <s v="NiftyRank-101"/>
    <x v="72"/>
    <x v="72"/>
    <x v="1"/>
    <x v="1"/>
  </r>
  <r>
    <n v="182"/>
    <x v="181"/>
    <x v="181"/>
    <n v="-64.3"/>
    <n v="-0.77"/>
    <n v="25.7"/>
    <n v="25.66"/>
    <n v="15.53"/>
    <x v="149"/>
    <x v="39"/>
    <n v="45.84"/>
    <b v="1"/>
    <n v="25.62"/>
    <d v="2023-10-19T00:00:00"/>
    <x v="179"/>
    <n v="3.33"/>
    <x v="0"/>
    <x v="0"/>
    <x v="1"/>
    <n v="70.63"/>
    <x v="178"/>
    <x v="166"/>
    <n v="172.59"/>
    <x v="179"/>
    <n v="15.53"/>
    <x v="3"/>
    <x v="161"/>
    <x v="148"/>
    <n v="88.12"/>
    <x v="2"/>
    <x v="0"/>
    <x v="0"/>
    <s v="2023-10-16_13:53:06"/>
    <x v="0"/>
    <n v="-3372500"/>
    <n v="56.922871946706152"/>
    <n v="8343"/>
    <n v="8364.9500000000007"/>
    <n v="21.95"/>
    <n v="0.26"/>
    <m/>
    <m/>
    <m/>
    <m/>
    <m/>
    <m/>
    <x v="73"/>
    <n v="-0.85663460000000002"/>
    <n v="-71.75"/>
    <n v="1491500"/>
    <n v="4.5492780000000002"/>
    <n v="64900"/>
    <x v="1"/>
    <x v="16"/>
    <n v="100"/>
    <n v="3000"/>
    <x v="3"/>
    <s v="CEMENT-NORTH IND"/>
    <s v="LARGECAP"/>
    <n v="221133.26"/>
    <s v="INDUSTRIALS-3 of 36"/>
    <s v="NiftyRank-21"/>
    <x v="73"/>
    <x v="73"/>
    <x v="1"/>
    <x v="1"/>
  </r>
  <r>
    <n v="183"/>
    <x v="182"/>
    <x v="182"/>
    <n v="8.6"/>
    <n v="1.38"/>
    <n v="24.32"/>
    <n v="24.1"/>
    <n v="7.73"/>
    <x v="150"/>
    <x v="35"/>
    <n v="27.06"/>
    <b v="1"/>
    <n v="23.87"/>
    <s v=""/>
    <x v="180"/>
    <n v="3.02"/>
    <x v="0"/>
    <x v="1"/>
    <x v="0"/>
    <n v="60.71"/>
    <x v="179"/>
    <x v="167"/>
    <n v="111.85"/>
    <x v="180"/>
    <n v="7.69"/>
    <x v="0"/>
    <x v="162"/>
    <x v="149"/>
    <n v="34.76"/>
    <x v="6"/>
    <x v="0"/>
    <x v="2"/>
    <s v=""/>
    <x v="1"/>
    <s v=""/>
    <s v=""/>
    <n v="627.75"/>
    <n v="629.15"/>
    <n v="1.4"/>
    <n v="0.22"/>
    <m/>
    <m/>
    <m/>
    <m/>
    <m/>
    <m/>
    <x v="74"/>
    <n v="1.3550352999999999"/>
    <n v="8.4499999999999993"/>
    <n v="29480100"/>
    <n v="1.3633112999999999"/>
    <n v="396500"/>
    <x v="2"/>
    <x v="21"/>
    <n v="10"/>
    <n v="26000"/>
    <x v="3"/>
    <s v="PEST/AGRO-INDIAN"/>
    <s v="LARGECAP"/>
    <n v="63007.01"/>
    <s v="INDUSTRIALS-14 of 36"/>
    <s v="NiftyRank-75"/>
    <x v="74"/>
    <x v="74"/>
    <x v="0"/>
    <x v="1"/>
  </r>
  <r>
    <n v="184"/>
    <x v="183"/>
    <x v="183"/>
    <n v="3.25"/>
    <n v="1.43"/>
    <n v="36.76"/>
    <n v="36.64"/>
    <n v="6.08"/>
    <x v="151"/>
    <x v="24"/>
    <n v="42.09"/>
    <b v="1"/>
    <n v="36.520000000000003"/>
    <s v=""/>
    <x v="181"/>
    <n v="4.3499999999999996"/>
    <x v="0"/>
    <x v="0"/>
    <x v="0"/>
    <n v="69.44"/>
    <x v="180"/>
    <x v="168"/>
    <n v="95.83"/>
    <x v="181"/>
    <n v="6.08"/>
    <x v="2"/>
    <x v="163"/>
    <x v="150"/>
    <n v="-5.21"/>
    <x v="3"/>
    <x v="0"/>
    <x v="2"/>
    <s v="2023-10-16_21:16:14"/>
    <x v="0"/>
    <n v="-221552000"/>
    <n v="62.810044554599948"/>
    <n v="227.65"/>
    <n v="226"/>
    <n v="-1.65"/>
    <n v="-0.72"/>
    <m/>
    <m/>
    <m/>
    <m/>
    <m/>
    <m/>
    <x v="75"/>
    <n v="1.631753"/>
    <n v="3.7"/>
    <n v="73868000"/>
    <n v="0.91532559999999996"/>
    <n v="670000"/>
    <x v="2"/>
    <x v="48"/>
    <n v="5"/>
    <n v="62000"/>
    <x v="3"/>
    <s v="MINING/MINER/MET"/>
    <s v="LARGECAP"/>
    <n v="124972.15"/>
    <s v="INDUSTRIALS-5 of 36"/>
    <s v="NiftyRank-36"/>
    <x v="75"/>
    <x v="75"/>
    <x v="0"/>
    <x v="1"/>
  </r>
  <r>
    <n v="185"/>
    <x v="184"/>
    <x v="184"/>
    <n v="7.5"/>
    <n v="0.88"/>
    <n v="32.79"/>
    <n v="32.21"/>
    <n v="9.93"/>
    <x v="80"/>
    <x v="33"/>
    <n v="61.06"/>
    <b v="1"/>
    <n v="31.63"/>
    <d v="2023-10-19T00:00:00"/>
    <x v="182"/>
    <n v="4.1900000000000004"/>
    <x v="0"/>
    <x v="0"/>
    <x v="1"/>
    <n v="13.89"/>
    <x v="181"/>
    <x v="169"/>
    <n v="76.760000000000005"/>
    <x v="182"/>
    <n v="9.93"/>
    <x v="5"/>
    <x v="129"/>
    <x v="28"/>
    <n v="-25.53"/>
    <x v="3"/>
    <x v="0"/>
    <x v="2"/>
    <s v="2023-10-16_21:13:44"/>
    <x v="2"/>
    <n v="6419400"/>
    <n v="52.299741793791178"/>
    <n v="862.7"/>
    <n v="866.95"/>
    <n v="4.25"/>
    <n v="0.49"/>
    <m/>
    <m/>
    <m/>
    <m/>
    <m/>
    <m/>
    <x v="0"/>
    <s v=""/>
    <s v=""/>
    <s v=""/>
    <s v=""/>
    <s v=""/>
    <x v="0"/>
    <x v="0"/>
    <s v=""/>
    <s v=""/>
    <x v="0"/>
    <s v=""/>
    <s v=""/>
    <s v=""/>
    <s v=""/>
    <s v=""/>
    <x v="0"/>
    <x v="0"/>
    <x v="0"/>
    <x v="0"/>
  </r>
  <r>
    <n v="186"/>
    <x v="185"/>
    <x v="185"/>
    <n v="-0.1"/>
    <n v="-0.02"/>
    <n v="30.66"/>
    <n v="29.8"/>
    <n v="8.8800000000000008"/>
    <x v="116"/>
    <x v="16"/>
    <n v="81.63"/>
    <b v="1"/>
    <n v="28.94"/>
    <d v="2023-10-18T00:00:00"/>
    <x v="183"/>
    <n v="3.78"/>
    <x v="0"/>
    <x v="0"/>
    <x v="1"/>
    <n v="16.670000000000002"/>
    <x v="172"/>
    <x v="46"/>
    <n v="43.2"/>
    <x v="183"/>
    <n v="8.8800000000000008"/>
    <x v="5"/>
    <x v="164"/>
    <x v="102"/>
    <n v="-54.37"/>
    <x v="2"/>
    <x v="0"/>
    <x v="0"/>
    <s v="2023-10-16_21:14:48"/>
    <x v="0"/>
    <n v="-209668500"/>
    <n v="52.18338019419749"/>
    <n v="421.15"/>
    <n v="421.75"/>
    <n v="0.6"/>
    <n v="0.14000000000000001"/>
    <m/>
    <m/>
    <m/>
    <m/>
    <m/>
    <m/>
    <x v="76"/>
    <n v="-2.4286599999999998E-2"/>
    <n v="-0.1"/>
    <n v="46387500"/>
    <n v="0.32766679999999998"/>
    <n v="151500"/>
    <x v="1"/>
    <x v="49"/>
    <n v="5"/>
    <n v="32000"/>
    <x v="11"/>
    <s v="COMPUTER-SW-LARG"/>
    <s v="LARGECAP"/>
    <n v="350662.81"/>
    <s v="I.T-4 of 16"/>
    <s v="NiftyRank-13"/>
    <x v="76"/>
    <x v="76"/>
    <x v="0"/>
    <x v="0"/>
  </r>
  <r>
    <n v="187"/>
    <x v="186"/>
    <x v="186"/>
    <s v=""/>
    <s v=""/>
    <s v=""/>
    <s v=""/>
    <s v=""/>
    <x v="1"/>
    <x v="1"/>
    <s v=""/>
    <s v=""/>
    <s v=""/>
    <s v=""/>
    <x v="1"/>
    <s v=""/>
    <x v="1"/>
    <x v="1"/>
    <x v="0"/>
    <s v=""/>
    <x v="1"/>
    <x v="1"/>
    <s v=""/>
    <x v="1"/>
    <s v=""/>
    <x v="1"/>
    <x v="1"/>
    <x v="1"/>
    <s v=""/>
    <x v="1"/>
    <x v="1"/>
    <x v="1"/>
    <s v=""/>
    <x v="1"/>
    <s v=""/>
    <s v=""/>
    <n v="259.64999999999998"/>
    <n v="259"/>
    <n v="-0.65"/>
    <n v="-0.25"/>
    <m/>
    <m/>
    <m/>
    <m/>
    <m/>
    <m/>
    <x v="77"/>
    <n v="-1.0611615000000001"/>
    <n v="-2.75"/>
    <n v="86028000"/>
    <n v="0.29729640000000002"/>
    <n v="255000"/>
    <x v="1"/>
    <x v="42"/>
    <n v="5"/>
    <n v="60000"/>
    <x v="16"/>
    <s v="ENT ETRON MED SW"/>
    <s v="LARGECAP"/>
    <n v="30981.43"/>
    <s v="MEDIA-1 of 4"/>
    <s v="NiftyRank-137"/>
    <x v="77"/>
    <x v="77"/>
    <x v="0"/>
    <x v="1"/>
  </r>
  <r>
    <n v="188"/>
    <x v="187"/>
    <x v="187"/>
    <n v="-2.2000000000000002"/>
    <n v="-0.37"/>
    <n v="28.98"/>
    <n v="26.41"/>
    <n v="1.38"/>
    <x v="131"/>
    <x v="6"/>
    <n v="33.770000000000003"/>
    <b v="0"/>
    <n v="23.83"/>
    <s v=""/>
    <x v="184"/>
    <n v="3.13"/>
    <x v="1"/>
    <x v="1"/>
    <x v="0"/>
    <n v="5.56"/>
    <x v="182"/>
    <x v="170"/>
    <n v="38.6"/>
    <x v="184"/>
    <n v="1.34"/>
    <x v="4"/>
    <x v="165"/>
    <x v="63"/>
    <n v="-69.569999999999993"/>
    <x v="2"/>
    <x v="2"/>
    <x v="0"/>
    <s v=""/>
    <x v="1"/>
    <s v=""/>
    <s v=""/>
    <n v="599.85"/>
    <n v="604.9"/>
    <n v="5.05"/>
    <n v="0.84"/>
    <m/>
    <m/>
    <m/>
    <m/>
    <m/>
    <m/>
    <x v="78"/>
    <n v="-0.1603511"/>
    <n v="-0.95"/>
    <n v="8344800"/>
    <n v="8.6355799999999996E-2"/>
    <n v="7200"/>
    <x v="1"/>
    <x v="0"/>
    <s v=""/>
    <s v=""/>
    <x v="0"/>
    <s v=""/>
    <s v=""/>
    <s v=""/>
    <s v=""/>
    <s v=""/>
    <x v="78"/>
    <x v="78"/>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s v=""/>
    <x v="188"/>
    <x v="188"/>
    <s v=""/>
    <s v=""/>
    <s v=""/>
    <s v=""/>
    <s v=""/>
    <x v="1"/>
    <x v="1"/>
    <s v=""/>
    <s v=""/>
    <s v=""/>
    <s v=""/>
    <x v="1"/>
    <s v=""/>
    <x v="1"/>
    <x v="1"/>
    <x v="0"/>
    <s v=""/>
    <x v="1"/>
    <x v="1"/>
    <s v=""/>
    <x v="1"/>
    <s v=""/>
    <x v="1"/>
    <x v="1"/>
    <x v="1"/>
    <s v=""/>
    <x v="1"/>
    <x v="1"/>
    <x v="1"/>
    <s v=""/>
    <x v="1"/>
    <s v=""/>
    <s v=""/>
    <s v=""/>
    <s v=""/>
    <s v=""/>
    <s v=""/>
    <m/>
    <m/>
    <m/>
    <m/>
    <m/>
    <m/>
    <x v="0"/>
    <s v=""/>
    <s v=""/>
    <s v=""/>
    <s v=""/>
    <s v=""/>
    <x v="0"/>
    <x v="0"/>
    <s v=""/>
    <s v=""/>
    <x v="0"/>
    <s v=""/>
    <s v=""/>
    <s v=""/>
    <s v=""/>
    <s v=""/>
    <x v="0"/>
    <x v="0"/>
    <x v="0"/>
    <x v="0"/>
  </r>
  <r>
    <m/>
    <x v="189"/>
    <x v="189"/>
    <m/>
    <m/>
    <m/>
    <m/>
    <m/>
    <x v="152"/>
    <x v="64"/>
    <m/>
    <m/>
    <m/>
    <m/>
    <x v="185"/>
    <m/>
    <x v="2"/>
    <x v="2"/>
    <x v="2"/>
    <m/>
    <x v="183"/>
    <x v="171"/>
    <m/>
    <x v="185"/>
    <m/>
    <x v="8"/>
    <x v="166"/>
    <x v="151"/>
    <m/>
    <x v="9"/>
    <x v="3"/>
    <x v="3"/>
    <m/>
    <x v="3"/>
    <m/>
    <m/>
    <m/>
    <m/>
    <m/>
    <m/>
    <m/>
    <m/>
    <m/>
    <m/>
    <m/>
    <m/>
    <x v="79"/>
    <m/>
    <m/>
    <m/>
    <m/>
    <m/>
    <x v="3"/>
    <x v="50"/>
    <m/>
    <m/>
    <x v="17"/>
    <m/>
    <m/>
    <m/>
    <m/>
    <m/>
    <x v="79"/>
    <x v="79"/>
    <x v="2"/>
    <x v="2"/>
  </r>
  <r>
    <m/>
    <x v="189"/>
    <x v="189"/>
    <m/>
    <m/>
    <m/>
    <m/>
    <m/>
    <x v="152"/>
    <x v="64"/>
    <m/>
    <m/>
    <m/>
    <m/>
    <x v="185"/>
    <m/>
    <x v="2"/>
    <x v="2"/>
    <x v="2"/>
    <m/>
    <x v="183"/>
    <x v="171"/>
    <m/>
    <x v="185"/>
    <m/>
    <x v="8"/>
    <x v="166"/>
    <x v="151"/>
    <m/>
    <x v="9"/>
    <x v="3"/>
    <x v="3"/>
    <m/>
    <x v="3"/>
    <m/>
    <m/>
    <m/>
    <m/>
    <m/>
    <m/>
    <m/>
    <m/>
    <m/>
    <m/>
    <m/>
    <m/>
    <x v="79"/>
    <m/>
    <m/>
    <m/>
    <m/>
    <m/>
    <x v="3"/>
    <x v="50"/>
    <m/>
    <m/>
    <x v="17"/>
    <m/>
    <m/>
    <m/>
    <m/>
    <m/>
    <x v="79"/>
    <x v="79"/>
    <x v="2"/>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n v="1"/>
    <x v="0"/>
    <x v="0"/>
    <n v="-36.200000000000003"/>
    <n v="-0.08"/>
    <n v="13.3"/>
    <n v="14.02"/>
    <n v="12.34"/>
    <x v="0"/>
    <x v="0"/>
    <n v="21.3"/>
    <b v="1"/>
    <n v="14.75"/>
    <s v=""/>
    <x v="0"/>
    <n v="1.72"/>
    <x v="0"/>
    <x v="0"/>
    <x v="0"/>
    <n v="5.95"/>
    <x v="0"/>
    <x v="0"/>
    <n v="78.23"/>
    <x v="0"/>
    <n v="12.34"/>
    <x v="0"/>
    <x v="0"/>
    <x v="0"/>
    <n v="-35.69"/>
    <x v="0"/>
    <x v="0"/>
    <x v="0"/>
    <s v="2023-10-16_21:39:35"/>
    <x v="0"/>
    <n v="-12000000"/>
    <n v="43.275739999999999"/>
    <x v="0"/>
    <x v="0"/>
    <s v=""/>
    <x v="0"/>
    <s v=""/>
  </r>
  <r>
    <n v="2"/>
    <x v="1"/>
    <x v="1"/>
    <s v=""/>
    <s v=""/>
    <s v=""/>
    <s v=""/>
    <s v=""/>
    <x v="1"/>
    <x v="1"/>
    <s v=""/>
    <s v=""/>
    <s v=""/>
    <s v=""/>
    <x v="1"/>
    <s v=""/>
    <x v="1"/>
    <x v="1"/>
    <x v="0"/>
    <s v=""/>
    <x v="1"/>
    <x v="1"/>
    <s v=""/>
    <x v="1"/>
    <s v=""/>
    <x v="1"/>
    <x v="1"/>
    <x v="1"/>
    <s v=""/>
    <x v="1"/>
    <x v="1"/>
    <x v="1"/>
    <s v=""/>
    <x v="1"/>
    <s v=""/>
    <s v=""/>
    <x v="0"/>
    <x v="0"/>
    <s v=""/>
    <x v="0"/>
    <m/>
  </r>
  <r>
    <n v="3"/>
    <x v="2"/>
    <x v="2"/>
    <s v=""/>
    <s v=""/>
    <s v=""/>
    <s v=""/>
    <s v=""/>
    <x v="1"/>
    <x v="1"/>
    <s v=""/>
    <s v=""/>
    <s v=""/>
    <s v=""/>
    <x v="1"/>
    <s v=""/>
    <x v="1"/>
    <x v="1"/>
    <x v="0"/>
    <s v=""/>
    <x v="1"/>
    <x v="1"/>
    <s v=""/>
    <x v="1"/>
    <s v=""/>
    <x v="1"/>
    <x v="1"/>
    <x v="1"/>
    <s v=""/>
    <x v="1"/>
    <x v="1"/>
    <x v="1"/>
    <s v=""/>
    <x v="1"/>
    <s v=""/>
    <s v=""/>
    <x v="0"/>
    <x v="0"/>
    <s v=""/>
    <x v="0"/>
    <m/>
  </r>
  <r>
    <n v="4"/>
    <x v="3"/>
    <x v="3"/>
    <n v="-9.1999999999999993"/>
    <n v="-0.05"/>
    <n v="10.37"/>
    <n v="11.26"/>
    <n v="6.03"/>
    <x v="2"/>
    <x v="2"/>
    <n v="13.53"/>
    <b v="1"/>
    <n v="12.14"/>
    <s v=""/>
    <x v="2"/>
    <n v="1.36"/>
    <x v="0"/>
    <x v="1"/>
    <x v="0"/>
    <n v="9.1300000000000008"/>
    <x v="2"/>
    <x v="2"/>
    <n v="76.989999999999995"/>
    <x v="2"/>
    <n v="6.03"/>
    <x v="0"/>
    <x v="2"/>
    <x v="2"/>
    <n v="-33.35"/>
    <x v="2"/>
    <x v="0"/>
    <x v="0"/>
    <s v=""/>
    <x v="1"/>
    <s v=""/>
    <s v=""/>
    <x v="0"/>
    <x v="0"/>
    <s v=""/>
    <x v="0"/>
    <m/>
  </r>
  <r>
    <n v="5"/>
    <x v="4"/>
    <x v="4"/>
    <n v="3.95"/>
    <n v="0.81"/>
    <n v="31.83"/>
    <n v="30.49"/>
    <n v="4.0999999999999996"/>
    <x v="3"/>
    <x v="3"/>
    <n v="55.1"/>
    <b v="1"/>
    <n v="29.14"/>
    <s v=""/>
    <x v="3"/>
    <n v="3.81"/>
    <x v="0"/>
    <x v="1"/>
    <x v="0"/>
    <n v="72.62"/>
    <x v="3"/>
    <x v="3"/>
    <n v="115.43"/>
    <x v="3"/>
    <n v="4.0999999999999996"/>
    <x v="2"/>
    <x v="3"/>
    <x v="3"/>
    <n v="80.55"/>
    <x v="3"/>
    <x v="0"/>
    <x v="2"/>
    <s v=""/>
    <x v="1"/>
    <s v=""/>
    <s v=""/>
    <x v="1"/>
    <x v="1"/>
    <n v="1"/>
    <x v="1"/>
    <m/>
  </r>
  <r>
    <n v="6"/>
    <x v="5"/>
    <x v="5"/>
    <n v="56.45"/>
    <n v="1.33"/>
    <n v="24.3"/>
    <n v="26.86"/>
    <n v="5.33"/>
    <x v="4"/>
    <x v="4"/>
    <n v="14.58"/>
    <b v="0"/>
    <n v="29.41"/>
    <d v="2023-11-09T00:00:00"/>
    <x v="4"/>
    <n v="3.21"/>
    <x v="1"/>
    <x v="1"/>
    <x v="1"/>
    <n v="28.57"/>
    <x v="4"/>
    <x v="4"/>
    <n v="154.68"/>
    <x v="4"/>
    <n v="5.33"/>
    <x v="3"/>
    <x v="4"/>
    <x v="4"/>
    <n v="133.72"/>
    <x v="3"/>
    <x v="0"/>
    <x v="2"/>
    <s v=""/>
    <x v="1"/>
    <s v=""/>
    <s v=""/>
    <x v="2"/>
    <x v="2"/>
    <n v="16.649999999999999"/>
    <x v="2"/>
    <m/>
  </r>
  <r>
    <n v="7"/>
    <x v="6"/>
    <x v="6"/>
    <n v="-26.5"/>
    <n v="-0.12"/>
    <n v="25.9"/>
    <n v="22.81"/>
    <n v="11.16"/>
    <x v="5"/>
    <x v="5"/>
    <n v="26.49"/>
    <b v="0"/>
    <n v="19.71"/>
    <s v=""/>
    <x v="5"/>
    <n v="2.74"/>
    <x v="1"/>
    <x v="1"/>
    <x v="0"/>
    <n v="59.13"/>
    <x v="5"/>
    <x v="5"/>
    <n v="209.58"/>
    <x v="5"/>
    <n v="11.16"/>
    <x v="4"/>
    <x v="5"/>
    <x v="5"/>
    <n v="192.74"/>
    <x v="0"/>
    <x v="2"/>
    <x v="0"/>
    <s v=""/>
    <x v="1"/>
    <s v=""/>
    <s v=""/>
    <x v="3"/>
    <x v="3"/>
    <n v="147.69999999999999"/>
    <x v="3"/>
    <m/>
  </r>
  <r>
    <n v="8"/>
    <x v="7"/>
    <x v="7"/>
    <n v="-0.25"/>
    <n v="-0.14000000000000001"/>
    <n v="30.74"/>
    <n v="30.34"/>
    <n v="13.85"/>
    <x v="6"/>
    <x v="6"/>
    <n v="26.93"/>
    <b v="0"/>
    <n v="29.95"/>
    <d v="2023-11-03T00:00:00"/>
    <x v="6"/>
    <n v="3.48"/>
    <x v="1"/>
    <x v="1"/>
    <x v="1"/>
    <n v="8.33"/>
    <x v="6"/>
    <x v="6"/>
    <n v="70.77"/>
    <x v="6"/>
    <n v="13.85"/>
    <x v="5"/>
    <x v="6"/>
    <x v="6"/>
    <n v="-14.76"/>
    <x v="2"/>
    <x v="0"/>
    <x v="0"/>
    <s v=""/>
    <x v="1"/>
    <s v=""/>
    <s v=""/>
    <x v="4"/>
    <x v="4"/>
    <n v="0.25"/>
    <x v="4"/>
    <m/>
  </r>
  <r>
    <n v="9"/>
    <x v="8"/>
    <x v="8"/>
    <n v="4.4000000000000004"/>
    <n v="1.97"/>
    <n v="29.02"/>
    <n v="28.88"/>
    <n v="7.2"/>
    <x v="7"/>
    <x v="7"/>
    <n v="7.63"/>
    <b v="0"/>
    <n v="28.75"/>
    <s v=""/>
    <x v="7"/>
    <n v="3.63"/>
    <x v="1"/>
    <x v="1"/>
    <x v="0"/>
    <n v="77.38"/>
    <x v="7"/>
    <x v="7"/>
    <n v="179.41"/>
    <x v="7"/>
    <n v="7.2"/>
    <x v="5"/>
    <x v="7"/>
    <x v="7"/>
    <n v="221.59"/>
    <x v="3"/>
    <x v="0"/>
    <x v="2"/>
    <s v=""/>
    <x v="1"/>
    <s v=""/>
    <s v=""/>
    <x v="5"/>
    <x v="5"/>
    <n v="1.5"/>
    <x v="5"/>
    <m/>
  </r>
  <r>
    <n v="10"/>
    <x v="9"/>
    <x v="9"/>
    <n v="18.5"/>
    <n v="0.92"/>
    <n v="23.83"/>
    <n v="24.37"/>
    <n v="-2.25"/>
    <x v="8"/>
    <x v="8"/>
    <n v="0.84"/>
    <b v="1"/>
    <n v="24.91"/>
    <s v=""/>
    <x v="8"/>
    <n v="2.76"/>
    <x v="0"/>
    <x v="1"/>
    <x v="0"/>
    <n v="11.31"/>
    <x v="8"/>
    <x v="8"/>
    <n v="41.37"/>
    <x v="8"/>
    <n v="-2.25"/>
    <x v="0"/>
    <x v="8"/>
    <x v="8"/>
    <n v="-40"/>
    <x v="3"/>
    <x v="0"/>
    <x v="2"/>
    <s v=""/>
    <x v="1"/>
    <s v=""/>
    <s v=""/>
    <x v="6"/>
    <x v="6"/>
    <n v="10.3"/>
    <x v="6"/>
    <m/>
  </r>
  <r>
    <n v="11"/>
    <x v="10"/>
    <x v="10"/>
    <n v="-23.25"/>
    <n v="-0.94"/>
    <n v="50.62"/>
    <n v="52.01"/>
    <n v="12.67"/>
    <x v="9"/>
    <x v="9"/>
    <n v="10.93"/>
    <b v="1"/>
    <n v="53.4"/>
    <s v=""/>
    <x v="9"/>
    <n v="5.87"/>
    <x v="0"/>
    <x v="1"/>
    <x v="0"/>
    <n v="8.73"/>
    <x v="9"/>
    <x v="9"/>
    <n v="19.57"/>
    <x v="9"/>
    <n v="12.67"/>
    <x v="6"/>
    <x v="9"/>
    <x v="9"/>
    <n v="-86.91"/>
    <x v="2"/>
    <x v="2"/>
    <x v="0"/>
    <s v=""/>
    <x v="1"/>
    <s v=""/>
    <s v=""/>
    <x v="7"/>
    <x v="7"/>
    <n v="11.3"/>
    <x v="7"/>
    <m/>
  </r>
  <r>
    <n v="12"/>
    <x v="11"/>
    <x v="11"/>
    <n v="-10.3"/>
    <n v="-1.26"/>
    <n v="36.56"/>
    <n v="35.49"/>
    <n v="10.08"/>
    <x v="10"/>
    <x v="10"/>
    <n v="8.0500000000000007"/>
    <b v="1"/>
    <n v="34.42"/>
    <s v=""/>
    <x v="10"/>
    <n v="4.3099999999999996"/>
    <x v="0"/>
    <x v="1"/>
    <x v="0"/>
    <n v="34.520000000000003"/>
    <x v="10"/>
    <x v="10"/>
    <n v="48.26"/>
    <x v="10"/>
    <n v="10.08"/>
    <x v="0"/>
    <x v="10"/>
    <x v="10"/>
    <n v="-46.64"/>
    <x v="2"/>
    <x v="0"/>
    <x v="0"/>
    <s v=""/>
    <x v="1"/>
    <s v=""/>
    <s v=""/>
    <x v="8"/>
    <x v="8"/>
    <n v="3.7"/>
    <x v="7"/>
    <m/>
  </r>
  <r>
    <n v="13"/>
    <x v="12"/>
    <x v="12"/>
    <n v="4.0999999999999996"/>
    <n v="0.11"/>
    <n v="27.61"/>
    <n v="29.26"/>
    <n v="12.8"/>
    <x v="11"/>
    <x v="9"/>
    <n v="39.06"/>
    <b v="0"/>
    <n v="30.92"/>
    <s v=""/>
    <x v="11"/>
    <n v="0"/>
    <x v="1"/>
    <x v="1"/>
    <x v="0"/>
    <n v="13.49"/>
    <x v="11"/>
    <x v="11"/>
    <n v="48.77"/>
    <x v="11"/>
    <n v="12.8"/>
    <x v="0"/>
    <x v="11"/>
    <x v="11"/>
    <n v="-66.69"/>
    <x v="4"/>
    <x v="0"/>
    <x v="2"/>
    <s v=""/>
    <x v="1"/>
    <s v=""/>
    <s v=""/>
    <x v="9"/>
    <x v="9"/>
    <n v="16.2"/>
    <x v="8"/>
    <m/>
  </r>
  <r>
    <n v="14"/>
    <x v="13"/>
    <x v="13"/>
    <n v="1.45"/>
    <n v="0.33"/>
    <n v="27.06"/>
    <n v="27.44"/>
    <n v="5.38"/>
    <x v="12"/>
    <x v="11"/>
    <n v="4.16"/>
    <b v="1"/>
    <n v="27.82"/>
    <s v=""/>
    <x v="12"/>
    <n v="3.42"/>
    <x v="0"/>
    <x v="1"/>
    <x v="0"/>
    <n v="8.73"/>
    <x v="12"/>
    <x v="12"/>
    <n v="25.68"/>
    <x v="12"/>
    <n v="5.38"/>
    <x v="0"/>
    <x v="12"/>
    <x v="12"/>
    <n v="-50.14"/>
    <x v="3"/>
    <x v="0"/>
    <x v="2"/>
    <s v=""/>
    <x v="1"/>
    <s v=""/>
    <s v=""/>
    <x v="10"/>
    <x v="10"/>
    <n v="3.9"/>
    <x v="9"/>
    <m/>
  </r>
  <r>
    <n v="15"/>
    <x v="14"/>
    <x v="14"/>
    <n v="-13.6"/>
    <n v="-0.27"/>
    <n v="25.47"/>
    <n v="24.95"/>
    <n v="2.84"/>
    <x v="13"/>
    <x v="3"/>
    <n v="13.3"/>
    <b v="1"/>
    <n v="24.43"/>
    <s v=""/>
    <x v="13"/>
    <n v="3.11"/>
    <x v="0"/>
    <x v="1"/>
    <x v="0"/>
    <n v="17.46"/>
    <x v="13"/>
    <x v="13"/>
    <n v="24.37"/>
    <x v="13"/>
    <n v="2.84"/>
    <x v="6"/>
    <x v="13"/>
    <x v="13"/>
    <n v="-76.59"/>
    <x v="2"/>
    <x v="2"/>
    <x v="0"/>
    <s v=""/>
    <x v="1"/>
    <s v=""/>
    <s v=""/>
    <x v="11"/>
    <x v="11"/>
    <n v="-0.05"/>
    <x v="10"/>
    <m/>
  </r>
  <r>
    <n v="16"/>
    <x v="15"/>
    <x v="15"/>
    <n v="-1.2"/>
    <n v="-0.32"/>
    <n v="31.05"/>
    <n v="30.43"/>
    <n v="5.48"/>
    <x v="14"/>
    <x v="12"/>
    <n v="29.08"/>
    <b v="0"/>
    <n v="29.8"/>
    <s v=""/>
    <x v="14"/>
    <n v="3.89"/>
    <x v="1"/>
    <x v="1"/>
    <x v="0"/>
    <n v="33.729999999999997"/>
    <x v="14"/>
    <x v="14"/>
    <n v="66.64"/>
    <x v="14"/>
    <n v="5.48"/>
    <x v="5"/>
    <x v="14"/>
    <x v="14"/>
    <n v="3.11"/>
    <x v="2"/>
    <x v="0"/>
    <x v="0"/>
    <s v=""/>
    <x v="1"/>
    <s v=""/>
    <s v=""/>
    <x v="12"/>
    <x v="12"/>
    <n v="1.1000000000000001"/>
    <x v="11"/>
    <m/>
  </r>
  <r>
    <n v="17"/>
    <x v="16"/>
    <x v="16"/>
    <n v="0.45"/>
    <n v="0.26"/>
    <n v="26.67"/>
    <n v="25.26"/>
    <n v="5.16"/>
    <x v="15"/>
    <x v="7"/>
    <n v="13.34"/>
    <b v="1"/>
    <n v="23.86"/>
    <s v=""/>
    <x v="15"/>
    <n v="3.17"/>
    <x v="0"/>
    <x v="1"/>
    <x v="0"/>
    <n v="45.63"/>
    <x v="15"/>
    <x v="15"/>
    <n v="127.94"/>
    <x v="15"/>
    <n v="5.16"/>
    <x v="5"/>
    <x v="15"/>
    <x v="15"/>
    <n v="12.46"/>
    <x v="3"/>
    <x v="0"/>
    <x v="2"/>
    <s v=""/>
    <x v="1"/>
    <s v=""/>
    <s v=""/>
    <x v="13"/>
    <x v="13"/>
    <n v="0.65"/>
    <x v="12"/>
    <m/>
  </r>
  <r>
    <n v="18"/>
    <x v="17"/>
    <x v="17"/>
    <n v="-45.1"/>
    <n v="-1.43"/>
    <n v="27.63"/>
    <n v="25.8"/>
    <n v="9.32"/>
    <x v="16"/>
    <x v="13"/>
    <n v="43.11"/>
    <b v="1"/>
    <n v="23.97"/>
    <d v="2023-10-26T00:00:00"/>
    <x v="16"/>
    <n v="3.13"/>
    <x v="0"/>
    <x v="0"/>
    <x v="1"/>
    <n v="58.73"/>
    <x v="16"/>
    <x v="16"/>
    <n v="103.27"/>
    <x v="16"/>
    <n v="9.32"/>
    <x v="6"/>
    <x v="16"/>
    <x v="16"/>
    <n v="0.3"/>
    <x v="5"/>
    <x v="2"/>
    <x v="0"/>
    <s v="2023-10-16_13:53:23"/>
    <x v="2"/>
    <n v="26171200"/>
    <n v="42.558552898089438"/>
    <x v="14"/>
    <x v="14"/>
    <n v="22.1"/>
    <x v="13"/>
    <m/>
  </r>
  <r>
    <n v="19"/>
    <x v="18"/>
    <x v="18"/>
    <n v="15.3"/>
    <n v="0.79"/>
    <n v="34.79"/>
    <n v="35.26"/>
    <n v="13.74"/>
    <x v="17"/>
    <x v="14"/>
    <n v="58.77"/>
    <b v="1"/>
    <n v="35.74"/>
    <d v="2023-10-18T00:00:00"/>
    <x v="17"/>
    <n v="4.5999999999999996"/>
    <x v="0"/>
    <x v="0"/>
    <x v="1"/>
    <n v="55.56"/>
    <x v="17"/>
    <x v="17"/>
    <n v="119.9"/>
    <x v="17"/>
    <n v="13.74"/>
    <x v="2"/>
    <x v="17"/>
    <x v="17"/>
    <n v="104.94"/>
    <x v="3"/>
    <x v="0"/>
    <x v="2"/>
    <s v="2023-10-16_21:41:41"/>
    <x v="2"/>
    <n v="5892552"/>
    <n v="47.5824"/>
    <x v="15"/>
    <x v="15"/>
    <n v="4.3"/>
    <x v="14"/>
    <m/>
  </r>
  <r>
    <n v="20"/>
    <x v="19"/>
    <x v="19"/>
    <n v="-37.200000000000003"/>
    <n v="-0.54"/>
    <n v="38.619999999999997"/>
    <n v="37.619999999999997"/>
    <n v="31.26"/>
    <x v="18"/>
    <x v="13"/>
    <n v="67.19"/>
    <b v="0"/>
    <n v="36.619999999999997"/>
    <d v="2023-10-20T00:00:00"/>
    <x v="18"/>
    <n v="4.75"/>
    <x v="1"/>
    <x v="0"/>
    <x v="1"/>
    <n v="73.81"/>
    <x v="18"/>
    <x v="18"/>
    <n v="95.37"/>
    <x v="18"/>
    <n v="31.23"/>
    <x v="6"/>
    <x v="18"/>
    <x v="18"/>
    <n v="36.799999999999997"/>
    <x v="2"/>
    <x v="2"/>
    <x v="0"/>
    <s v=""/>
    <x v="1"/>
    <s v=""/>
    <s v=""/>
    <x v="16"/>
    <x v="16"/>
    <n v="4.3"/>
    <x v="15"/>
    <m/>
  </r>
  <r>
    <n v="21"/>
    <x v="20"/>
    <x v="20"/>
    <n v="-8.15"/>
    <n v="-1.1399999999999999"/>
    <n v="33.07"/>
    <n v="32.71"/>
    <n v="8.89"/>
    <x v="19"/>
    <x v="15"/>
    <n v="42.31"/>
    <b v="1"/>
    <n v="32.35"/>
    <s v=""/>
    <x v="19"/>
    <n v="4.26"/>
    <x v="0"/>
    <x v="0"/>
    <x v="0"/>
    <n v="53.17"/>
    <x v="19"/>
    <x v="19"/>
    <n v="304.2"/>
    <x v="19"/>
    <n v="8.89"/>
    <x v="6"/>
    <x v="19"/>
    <x v="19"/>
    <n v="263.45999999999998"/>
    <x v="5"/>
    <x v="2"/>
    <x v="0"/>
    <s v="2023-10-16_13:52:28"/>
    <x v="0"/>
    <n v="-71341000"/>
    <n v="43.203462014955853"/>
    <x v="17"/>
    <x v="17"/>
    <n v="3.25"/>
    <x v="7"/>
    <m/>
  </r>
  <r>
    <n v="22"/>
    <x v="21"/>
    <x v="21"/>
    <n v="-10.25"/>
    <n v="-1.1100000000000001"/>
    <n v="30.28"/>
    <n v="29.62"/>
    <n v="7.94"/>
    <x v="20"/>
    <x v="3"/>
    <n v="15.17"/>
    <b v="1"/>
    <n v="28.96"/>
    <s v=""/>
    <x v="20"/>
    <n v="3.71"/>
    <x v="0"/>
    <x v="1"/>
    <x v="0"/>
    <n v="22.62"/>
    <x v="20"/>
    <x v="20"/>
    <n v="104.12"/>
    <x v="20"/>
    <n v="7.94"/>
    <x v="6"/>
    <x v="20"/>
    <x v="20"/>
    <n v="62.07"/>
    <x v="2"/>
    <x v="2"/>
    <x v="0"/>
    <s v=""/>
    <x v="1"/>
    <s v=""/>
    <s v=""/>
    <x v="18"/>
    <x v="18"/>
    <n v="18.100000000000001"/>
    <x v="16"/>
    <m/>
  </r>
  <r>
    <n v="23"/>
    <x v="22"/>
    <x v="22"/>
    <n v="10.050000000000001"/>
    <n v="1.01"/>
    <n v="23.25"/>
    <n v="23.53"/>
    <n v="2.93"/>
    <x v="21"/>
    <x v="15"/>
    <n v="40.35"/>
    <b v="1"/>
    <n v="23.81"/>
    <d v="2023-10-25T00:00:00"/>
    <x v="21"/>
    <n v="2.94"/>
    <x v="0"/>
    <x v="0"/>
    <x v="1"/>
    <n v="27.38"/>
    <x v="21"/>
    <x v="21"/>
    <n v="54.36"/>
    <x v="21"/>
    <n v="2.93"/>
    <x v="5"/>
    <x v="21"/>
    <x v="21"/>
    <n v="-71.39"/>
    <x v="4"/>
    <x v="0"/>
    <x v="2"/>
    <s v="2023-10-16_21:40:41"/>
    <x v="2"/>
    <n v="12286875"/>
    <n v="33.754669999999997"/>
    <x v="19"/>
    <x v="19"/>
    <n v="2.9"/>
    <x v="17"/>
    <m/>
  </r>
  <r>
    <n v="24"/>
    <x v="23"/>
    <x v="23"/>
    <n v="24.1"/>
    <n v="0.48"/>
    <n v="26.82"/>
    <n v="27.86"/>
    <n v="18.7"/>
    <x v="22"/>
    <x v="16"/>
    <n v="91.91"/>
    <b v="1"/>
    <n v="28.91"/>
    <d v="2023-10-18T00:00:00"/>
    <x v="22"/>
    <n v="3.42"/>
    <x v="0"/>
    <x v="0"/>
    <x v="1"/>
    <n v="20.63"/>
    <x v="22"/>
    <x v="22"/>
    <n v="73.989999999999995"/>
    <x v="22"/>
    <n v="18.7"/>
    <x v="5"/>
    <x v="22"/>
    <x v="22"/>
    <n v="-33.54"/>
    <x v="3"/>
    <x v="0"/>
    <x v="2"/>
    <s v="2023-10-16_21:40:29"/>
    <x v="2"/>
    <n v="9339750"/>
    <n v="47.303640000000001"/>
    <x v="20"/>
    <x v="20"/>
    <n v="20.6"/>
    <x v="18"/>
    <m/>
  </r>
  <r>
    <n v="25"/>
    <x v="24"/>
    <x v="24"/>
    <n v="-0.75"/>
    <n v="-0.05"/>
    <n v="24.26"/>
    <n v="24.83"/>
    <n v="5.98"/>
    <x v="23"/>
    <x v="17"/>
    <n v="22.29"/>
    <b v="1"/>
    <n v="25.4"/>
    <d v="2023-10-27T00:00:00"/>
    <x v="23"/>
    <n v="3.16"/>
    <x v="0"/>
    <x v="1"/>
    <x v="1"/>
    <n v="9.52"/>
    <x v="23"/>
    <x v="23"/>
    <n v="423.27"/>
    <x v="23"/>
    <n v="5.98"/>
    <x v="0"/>
    <x v="23"/>
    <x v="2"/>
    <n v="340.57"/>
    <x v="2"/>
    <x v="0"/>
    <x v="0"/>
    <s v="2023-10-16_21:14:54"/>
    <x v="0"/>
    <n v="-309500"/>
    <n v="47.900544088127077"/>
    <x v="21"/>
    <x v="21"/>
    <n v="0.45"/>
    <x v="19"/>
    <m/>
  </r>
  <r>
    <n v="26"/>
    <x v="25"/>
    <x v="25"/>
    <n v="-26.3"/>
    <n v="-0.33"/>
    <n v="29.99"/>
    <n v="30.58"/>
    <n v="13.98"/>
    <x v="24"/>
    <x v="18"/>
    <n v="56.69"/>
    <b v="1"/>
    <n v="31.18"/>
    <d v="2023-10-17T00:00:00"/>
    <x v="24"/>
    <n v="3.84"/>
    <x v="0"/>
    <x v="0"/>
    <x v="1"/>
    <n v="22.22"/>
    <x v="24"/>
    <x v="18"/>
    <n v="75.989999999999995"/>
    <x v="24"/>
    <n v="13.98"/>
    <x v="6"/>
    <x v="24"/>
    <x v="23"/>
    <n v="-10.27"/>
    <x v="2"/>
    <x v="2"/>
    <x v="0"/>
    <s v="2023-10-16_21:38:53"/>
    <x v="2"/>
    <n v="8032250"/>
    <n v="47.989820000000002"/>
    <x v="22"/>
    <x v="22"/>
    <n v="23.05"/>
    <x v="17"/>
    <m/>
  </r>
  <r>
    <n v="27"/>
    <x v="26"/>
    <x v="26"/>
    <n v="1.95"/>
    <n v="0.08"/>
    <n v="28.07"/>
    <n v="31.13"/>
    <n v="18.010000000000002"/>
    <x v="25"/>
    <x v="19"/>
    <n v="41.16"/>
    <b v="0"/>
    <n v="34.19"/>
    <d v="2023-10-21T00:00:00"/>
    <x v="25"/>
    <n v="3.7"/>
    <x v="1"/>
    <x v="0"/>
    <x v="1"/>
    <n v="54.37"/>
    <x v="25"/>
    <x v="24"/>
    <n v="102.67"/>
    <x v="25"/>
    <n v="18.010000000000002"/>
    <x v="0"/>
    <x v="25"/>
    <x v="24"/>
    <n v="15.26"/>
    <x v="4"/>
    <x v="0"/>
    <x v="2"/>
    <s v=""/>
    <x v="1"/>
    <s v=""/>
    <s v=""/>
    <x v="23"/>
    <x v="23"/>
    <n v="3.75"/>
    <x v="4"/>
    <m/>
  </r>
  <r>
    <n v="28"/>
    <x v="27"/>
    <x v="27"/>
    <n v="5.25"/>
    <n v="1.26"/>
    <n v="40.880000000000003"/>
    <n v="36.58"/>
    <n v="3.54"/>
    <x v="26"/>
    <x v="20"/>
    <n v="43.88"/>
    <b v="0"/>
    <n v="32.270000000000003"/>
    <s v=""/>
    <x v="26"/>
    <n v="4.47"/>
    <x v="1"/>
    <x v="1"/>
    <x v="0"/>
    <n v="9.52"/>
    <x v="26"/>
    <x v="25"/>
    <n v="14.01"/>
    <x v="26"/>
    <n v="3.51"/>
    <x v="6"/>
    <x v="26"/>
    <x v="25"/>
    <n v="259.62"/>
    <x v="4"/>
    <x v="2"/>
    <x v="2"/>
    <s v=""/>
    <x v="1"/>
    <s v=""/>
    <s v=""/>
    <x v="24"/>
    <x v="24"/>
    <n v="1.75"/>
    <x v="20"/>
    <m/>
  </r>
  <r>
    <n v="29"/>
    <x v="28"/>
    <x v="28"/>
    <n v="4.4000000000000004"/>
    <n v="1.83"/>
    <n v="44.32"/>
    <n v="43.69"/>
    <n v="4.6500000000000004"/>
    <x v="27"/>
    <x v="16"/>
    <n v="63.03"/>
    <b v="1"/>
    <n v="43.05"/>
    <d v="2023-10-18T00:00:00"/>
    <x v="27"/>
    <n v="5.54"/>
    <x v="0"/>
    <x v="0"/>
    <x v="1"/>
    <n v="47.62"/>
    <x v="27"/>
    <x v="26"/>
    <n v="110.85"/>
    <x v="27"/>
    <n v="4.62"/>
    <x v="7"/>
    <x v="27"/>
    <x v="26"/>
    <n v="-47.14"/>
    <x v="4"/>
    <x v="2"/>
    <x v="2"/>
    <s v="2023-10-16_21:38:59"/>
    <x v="0"/>
    <n v="-54000000"/>
    <n v="43.364089999999997"/>
    <x v="25"/>
    <x v="25"/>
    <n v="2.15"/>
    <x v="21"/>
    <m/>
  </r>
  <r>
    <n v="30"/>
    <x v="29"/>
    <x v="29"/>
    <n v="1.95"/>
    <n v="0.96"/>
    <n v="32.76"/>
    <n v="32.32"/>
    <n v="4.49"/>
    <x v="28"/>
    <x v="21"/>
    <n v="21.21"/>
    <b v="1"/>
    <n v="31.89"/>
    <s v=""/>
    <x v="28"/>
    <n v="3.88"/>
    <x v="0"/>
    <x v="1"/>
    <x v="0"/>
    <n v="21.83"/>
    <x v="28"/>
    <x v="27"/>
    <n v="30.47"/>
    <x v="28"/>
    <n v="4.49"/>
    <x v="4"/>
    <x v="27"/>
    <x v="27"/>
    <n v="-73.98"/>
    <x v="4"/>
    <x v="2"/>
    <x v="2"/>
    <s v=""/>
    <x v="1"/>
    <s v=""/>
    <s v=""/>
    <x v="26"/>
    <x v="26"/>
    <n v="0.8"/>
    <x v="22"/>
    <m/>
  </r>
  <r>
    <n v="31"/>
    <x v="30"/>
    <x v="30"/>
    <n v="14.2"/>
    <n v="0.88"/>
    <n v="22.75"/>
    <n v="23.55"/>
    <n v="2.66"/>
    <x v="29"/>
    <x v="22"/>
    <n v="23.94"/>
    <b v="1"/>
    <n v="24.35"/>
    <s v=""/>
    <x v="29"/>
    <n v="2.76"/>
    <x v="0"/>
    <x v="1"/>
    <x v="0"/>
    <n v="19.440000000000001"/>
    <x v="29"/>
    <x v="28"/>
    <n v="67.430000000000007"/>
    <x v="29"/>
    <n v="2.66"/>
    <x v="5"/>
    <x v="28"/>
    <x v="28"/>
    <n v="-39.44"/>
    <x v="3"/>
    <x v="0"/>
    <x v="2"/>
    <s v=""/>
    <x v="1"/>
    <s v=""/>
    <s v=""/>
    <x v="27"/>
    <x v="27"/>
    <n v="3.5"/>
    <x v="1"/>
    <m/>
  </r>
  <r>
    <n v="32"/>
    <x v="31"/>
    <x v="31"/>
    <n v="-0.35"/>
    <n v="-0.25"/>
    <n v="33.01"/>
    <n v="32.6"/>
    <n v="15.44"/>
    <x v="30"/>
    <x v="23"/>
    <n v="46.5"/>
    <b v="1"/>
    <n v="32.18"/>
    <d v="2023-10-28T00:00:00"/>
    <x v="30"/>
    <n v="3.74"/>
    <x v="0"/>
    <x v="1"/>
    <x v="1"/>
    <n v="7.54"/>
    <x v="30"/>
    <x v="29"/>
    <n v="85.94"/>
    <x v="30"/>
    <n v="15.44"/>
    <x v="5"/>
    <x v="29"/>
    <x v="29"/>
    <n v="22.13"/>
    <x v="2"/>
    <x v="0"/>
    <x v="0"/>
    <s v=""/>
    <x v="1"/>
    <s v=""/>
    <s v=""/>
    <x v="28"/>
    <x v="28"/>
    <n v="0.2"/>
    <x v="23"/>
    <m/>
  </r>
  <r>
    <n v="33"/>
    <x v="32"/>
    <x v="32"/>
    <n v="0.9"/>
    <n v="0.16"/>
    <n v="29.18"/>
    <n v="28.21"/>
    <n v="11.41"/>
    <x v="31"/>
    <x v="24"/>
    <n v="52.36"/>
    <b v="1"/>
    <n v="27.25"/>
    <s v=""/>
    <x v="31"/>
    <n v="3.5"/>
    <x v="0"/>
    <x v="0"/>
    <x v="0"/>
    <n v="61.11"/>
    <x v="31"/>
    <x v="30"/>
    <n v="127.65"/>
    <x v="31"/>
    <n v="11.41"/>
    <x v="5"/>
    <x v="30"/>
    <x v="30"/>
    <n v="12.33"/>
    <x v="3"/>
    <x v="0"/>
    <x v="2"/>
    <s v="2023-10-16_21:14:03"/>
    <x v="0"/>
    <n v="-14484800"/>
    <n v="52.920113679313097"/>
    <x v="29"/>
    <x v="29"/>
    <n v="0.9"/>
    <x v="24"/>
    <m/>
  </r>
  <r>
    <n v="34"/>
    <x v="33"/>
    <x v="33"/>
    <n v="4.25"/>
    <n v="0.38"/>
    <n v="25.61"/>
    <n v="25.36"/>
    <n v="3.72"/>
    <x v="32"/>
    <x v="25"/>
    <n v="22.54"/>
    <b v="1"/>
    <n v="25.11"/>
    <s v=""/>
    <x v="32"/>
    <n v="3.22"/>
    <x v="0"/>
    <x v="1"/>
    <x v="0"/>
    <n v="9.52"/>
    <x v="32"/>
    <x v="31"/>
    <n v="41.54"/>
    <x v="32"/>
    <n v="3.72"/>
    <x v="0"/>
    <x v="31"/>
    <x v="31"/>
    <n v="-46.7"/>
    <x v="3"/>
    <x v="0"/>
    <x v="2"/>
    <s v=""/>
    <x v="1"/>
    <s v=""/>
    <s v=""/>
    <x v="30"/>
    <x v="30"/>
    <n v="3.65"/>
    <x v="25"/>
    <m/>
  </r>
  <r>
    <n v="35"/>
    <x v="34"/>
    <x v="34"/>
    <n v="-8.15"/>
    <n v="-0.85"/>
    <n v="14.85"/>
    <n v="15.41"/>
    <n v="5.84"/>
    <x v="33"/>
    <x v="26"/>
    <n v="9.39"/>
    <b v="1"/>
    <n v="15.97"/>
    <s v=""/>
    <x v="33"/>
    <n v="1.88"/>
    <x v="0"/>
    <x v="1"/>
    <x v="0"/>
    <n v="35.71"/>
    <x v="33"/>
    <x v="32"/>
    <n v="38.369999999999997"/>
    <x v="33"/>
    <n v="5.84"/>
    <x v="2"/>
    <x v="32"/>
    <x v="32"/>
    <n v="-58.65"/>
    <x v="2"/>
    <x v="0"/>
    <x v="0"/>
    <s v=""/>
    <x v="1"/>
    <s v=""/>
    <s v=""/>
    <x v="31"/>
    <x v="31"/>
    <s v="-"/>
    <x v="26"/>
    <m/>
  </r>
  <r>
    <n v="36"/>
    <x v="35"/>
    <x v="35"/>
    <n v="2.5499999999999998"/>
    <n v="1.99"/>
    <n v="47.95"/>
    <n v="47.15"/>
    <n v="17.43"/>
    <x v="34"/>
    <x v="15"/>
    <n v="66.2"/>
    <b v="1"/>
    <n v="46.35"/>
    <s v=""/>
    <x v="34"/>
    <n v="0"/>
    <x v="0"/>
    <x v="0"/>
    <x v="0"/>
    <n v="13.49"/>
    <x v="34"/>
    <x v="33"/>
    <n v="9.77"/>
    <x v="34"/>
    <n v="17.41"/>
    <x v="5"/>
    <x v="33"/>
    <x v="33"/>
    <n v="-30.91"/>
    <x v="4"/>
    <x v="0"/>
    <x v="2"/>
    <s v="2023-10-16_21:40:47"/>
    <x v="2"/>
    <n v="28140000"/>
    <n v="44.018279999999997"/>
    <x v="32"/>
    <x v="32"/>
    <n v="0.2"/>
    <x v="23"/>
    <m/>
  </r>
  <r>
    <n v="37"/>
    <x v="36"/>
    <x v="36"/>
    <n v="-1.05"/>
    <n v="-0.41"/>
    <n v="33.549999999999997"/>
    <n v="31.76"/>
    <n v="9.44"/>
    <x v="35"/>
    <x v="27"/>
    <n v="21.44"/>
    <b v="1"/>
    <n v="29.98"/>
    <d v="2023-11-10T00:00:00"/>
    <x v="35"/>
    <n v="3.74"/>
    <x v="0"/>
    <x v="1"/>
    <x v="1"/>
    <n v="24.21"/>
    <x v="35"/>
    <x v="34"/>
    <n v="91.66"/>
    <x v="35"/>
    <n v="9.44"/>
    <x v="4"/>
    <x v="34"/>
    <x v="34"/>
    <n v="-25.71"/>
    <x v="2"/>
    <x v="2"/>
    <x v="0"/>
    <s v=""/>
    <x v="1"/>
    <s v=""/>
    <s v=""/>
    <x v="33"/>
    <x v="33"/>
    <n v="0.6"/>
    <x v="27"/>
    <m/>
  </r>
  <r>
    <n v="38"/>
    <x v="37"/>
    <x v="37"/>
    <n v="206.1"/>
    <n v="1.01"/>
    <n v="22.25"/>
    <n v="23.57"/>
    <n v="3.74"/>
    <x v="36"/>
    <x v="23"/>
    <n v="33.68"/>
    <b v="1"/>
    <n v="24.89"/>
    <d v="2023-11-09T00:00:00"/>
    <x v="36"/>
    <n v="2.68"/>
    <x v="0"/>
    <x v="1"/>
    <x v="1"/>
    <n v="44.25"/>
    <x v="36"/>
    <x v="35"/>
    <n v="54.91"/>
    <x v="36"/>
    <n v="3.74"/>
    <x v="2"/>
    <x v="35"/>
    <x v="21"/>
    <n v="-56.18"/>
    <x v="4"/>
    <x v="0"/>
    <x v="2"/>
    <s v=""/>
    <x v="1"/>
    <s v=""/>
    <s v=""/>
    <x v="34"/>
    <x v="34"/>
    <n v="-96.85"/>
    <x v="28"/>
    <m/>
  </r>
  <r>
    <n v="39"/>
    <x v="38"/>
    <x v="38"/>
    <n v="-0.45"/>
    <n v="-0.13"/>
    <n v="24.77"/>
    <n v="24.65"/>
    <n v="8.93"/>
    <x v="37"/>
    <x v="28"/>
    <n v="48.18"/>
    <b v="1"/>
    <n v="24.53"/>
    <s v=""/>
    <x v="37"/>
    <n v="3.02"/>
    <x v="0"/>
    <x v="1"/>
    <x v="0"/>
    <n v="40.08"/>
    <x v="37"/>
    <x v="36"/>
    <n v="94.81"/>
    <x v="37"/>
    <n v="8.93"/>
    <x v="5"/>
    <x v="36"/>
    <x v="35"/>
    <n v="19.989999999999998"/>
    <x v="2"/>
    <x v="0"/>
    <x v="0"/>
    <s v=""/>
    <x v="1"/>
    <s v=""/>
    <s v=""/>
    <x v="35"/>
    <x v="35"/>
    <n v="2.35"/>
    <x v="29"/>
    <m/>
  </r>
  <r>
    <n v="40"/>
    <x v="39"/>
    <x v="39"/>
    <n v="8.25"/>
    <n v="0.18"/>
    <n v="18.41"/>
    <n v="19.670000000000002"/>
    <n v="3.36"/>
    <x v="9"/>
    <x v="22"/>
    <n v="31.02"/>
    <b v="1"/>
    <n v="20.94"/>
    <s v=""/>
    <x v="38"/>
    <n v="2.6"/>
    <x v="0"/>
    <x v="1"/>
    <x v="0"/>
    <n v="44.44"/>
    <x v="38"/>
    <x v="29"/>
    <n v="98.09"/>
    <x v="38"/>
    <n v="3.36"/>
    <x v="5"/>
    <x v="37"/>
    <x v="36"/>
    <n v="-20.399999999999999"/>
    <x v="3"/>
    <x v="0"/>
    <x v="2"/>
    <s v=""/>
    <x v="1"/>
    <s v=""/>
    <s v=""/>
    <x v="36"/>
    <x v="36"/>
    <n v="27.05"/>
    <x v="30"/>
    <m/>
  </r>
  <r>
    <n v="41"/>
    <x v="40"/>
    <x v="40"/>
    <n v="0.1"/>
    <n v="0.02"/>
    <n v="35.56"/>
    <n v="35.880000000000003"/>
    <n v="6.91"/>
    <x v="38"/>
    <x v="29"/>
    <n v="25.92"/>
    <b v="0"/>
    <n v="36.19"/>
    <s v=""/>
    <x v="39"/>
    <n v="4.63"/>
    <x v="1"/>
    <x v="0"/>
    <x v="0"/>
    <n v="34.520000000000003"/>
    <x v="39"/>
    <x v="37"/>
    <n v="61.9"/>
    <x v="39"/>
    <n v="6.91"/>
    <x v="0"/>
    <x v="38"/>
    <x v="37"/>
    <n v="-8.1199999999999992"/>
    <x v="4"/>
    <x v="0"/>
    <x v="2"/>
    <s v=""/>
    <x v="1"/>
    <s v=""/>
    <s v=""/>
    <x v="37"/>
    <x v="37"/>
    <n v="2.85"/>
    <x v="31"/>
    <m/>
  </r>
  <r>
    <n v="42"/>
    <x v="41"/>
    <x v="41"/>
    <n v="5.3"/>
    <n v="1.45"/>
    <n v="34.82"/>
    <n v="35.090000000000003"/>
    <n v="6.82"/>
    <x v="39"/>
    <x v="30"/>
    <n v="53.64"/>
    <b v="1"/>
    <n v="35.369999999999997"/>
    <d v="2023-10-26T00:00:00"/>
    <x v="40"/>
    <n v="4.42"/>
    <x v="0"/>
    <x v="0"/>
    <x v="1"/>
    <n v="45.63"/>
    <x v="40"/>
    <x v="38"/>
    <n v="65.61"/>
    <x v="40"/>
    <n v="6.82"/>
    <x v="5"/>
    <x v="39"/>
    <x v="38"/>
    <n v="-53.36"/>
    <x v="4"/>
    <x v="0"/>
    <x v="2"/>
    <s v="2023-10-16_21:40:53"/>
    <x v="2"/>
    <n v="166000000"/>
    <n v="52.056840000000001"/>
    <x v="38"/>
    <x v="38"/>
    <n v="1.55"/>
    <x v="20"/>
    <m/>
  </r>
  <r>
    <n v="43"/>
    <x v="42"/>
    <x v="42"/>
    <n v="-7.1"/>
    <n v="-0.95"/>
    <n v="41.09"/>
    <n v="41.15"/>
    <n v="15.2"/>
    <x v="40"/>
    <x v="18"/>
    <n v="52.62"/>
    <b v="1"/>
    <n v="41.21"/>
    <d v="2023-10-17T00:00:00"/>
    <x v="41"/>
    <n v="5.22"/>
    <x v="0"/>
    <x v="0"/>
    <x v="1"/>
    <n v="26.59"/>
    <x v="41"/>
    <x v="39"/>
    <n v="92.38"/>
    <x v="41"/>
    <n v="15.17"/>
    <x v="6"/>
    <x v="40"/>
    <x v="39"/>
    <n v="-3.07"/>
    <x v="2"/>
    <x v="2"/>
    <x v="0"/>
    <s v="2023-10-16_13:52:22"/>
    <x v="0"/>
    <n v="-7738575"/>
    <n v="48.376841785474028"/>
    <x v="39"/>
    <x v="39"/>
    <n v="0.95"/>
    <x v="32"/>
    <m/>
  </r>
  <r>
    <n v="44"/>
    <x v="43"/>
    <x v="43"/>
    <n v="4"/>
    <n v="1.37"/>
    <n v="36.15"/>
    <n v="34.86"/>
    <n v="14.94"/>
    <x v="41"/>
    <x v="3"/>
    <n v="34.659999999999997"/>
    <b v="0"/>
    <n v="33.57"/>
    <s v=""/>
    <x v="42"/>
    <n v="4.5199999999999996"/>
    <x v="1"/>
    <x v="1"/>
    <x v="0"/>
    <n v="98.81"/>
    <x v="42"/>
    <x v="40"/>
    <n v="204.86"/>
    <x v="42"/>
    <n v="14.94"/>
    <x v="2"/>
    <x v="41"/>
    <x v="40"/>
    <n v="128.08000000000001"/>
    <x v="6"/>
    <x v="0"/>
    <x v="2"/>
    <s v=""/>
    <x v="1"/>
    <s v=""/>
    <s v=""/>
    <x v="40"/>
    <x v="40"/>
    <n v="2.5"/>
    <x v="9"/>
    <m/>
  </r>
  <r>
    <n v="45"/>
    <x v="44"/>
    <x v="44"/>
    <n v="-6.2"/>
    <n v="-0.49"/>
    <n v="27.04"/>
    <n v="27.55"/>
    <n v="6.74"/>
    <x v="42"/>
    <x v="31"/>
    <n v="40.270000000000003"/>
    <b v="1"/>
    <n v="28.06"/>
    <d v="2023-11-02T00:00:00"/>
    <x v="43"/>
    <n v="3.41"/>
    <x v="0"/>
    <x v="1"/>
    <x v="1"/>
    <n v="26.98"/>
    <x v="43"/>
    <x v="41"/>
    <n v="72.41"/>
    <x v="43"/>
    <n v="6.74"/>
    <x v="0"/>
    <x v="42"/>
    <x v="41"/>
    <n v="-5.84"/>
    <x v="2"/>
    <x v="0"/>
    <x v="0"/>
    <s v=""/>
    <x v="1"/>
    <s v=""/>
    <s v=""/>
    <x v="41"/>
    <x v="41"/>
    <n v="-0.7"/>
    <x v="33"/>
    <m/>
  </r>
  <r>
    <n v="46"/>
    <x v="45"/>
    <x v="45"/>
    <n v="-1.95"/>
    <n v="-0.17"/>
    <n v="24.52"/>
    <n v="24.96"/>
    <n v="8.0500000000000007"/>
    <x v="43"/>
    <x v="21"/>
    <n v="61.51"/>
    <b v="1"/>
    <n v="25.4"/>
    <d v="2023-10-27T00:00:00"/>
    <x v="44"/>
    <n v="3.12"/>
    <x v="0"/>
    <x v="1"/>
    <x v="1"/>
    <n v="6.35"/>
    <x v="44"/>
    <x v="42"/>
    <n v="53.68"/>
    <x v="44"/>
    <n v="8.0500000000000007"/>
    <x v="5"/>
    <x v="43"/>
    <x v="42"/>
    <n v="-51.33"/>
    <x v="0"/>
    <x v="0"/>
    <x v="0"/>
    <s v=""/>
    <x v="1"/>
    <s v=""/>
    <s v=""/>
    <x v="42"/>
    <x v="42"/>
    <n v="7.1"/>
    <x v="34"/>
    <m/>
  </r>
  <r>
    <n v="47"/>
    <x v="46"/>
    <x v="46"/>
    <n v="4"/>
    <n v="1.3"/>
    <n v="25.86"/>
    <n v="27.16"/>
    <n v="8.42"/>
    <x v="44"/>
    <x v="32"/>
    <n v="60.46"/>
    <b v="1"/>
    <n v="28.46"/>
    <s v=""/>
    <x v="45"/>
    <n v="3.19"/>
    <x v="0"/>
    <x v="0"/>
    <x v="0"/>
    <n v="66.67"/>
    <x v="45"/>
    <x v="43"/>
    <n v="73.33"/>
    <x v="45"/>
    <n v="8.42"/>
    <x v="0"/>
    <x v="44"/>
    <x v="43"/>
    <n v="0.02"/>
    <x v="6"/>
    <x v="0"/>
    <x v="2"/>
    <s v="2023-10-16_13:51:47"/>
    <x v="2"/>
    <n v="614535600"/>
    <n v="43.502027144867398"/>
    <x v="43"/>
    <x v="43"/>
    <n v="0.7"/>
    <x v="27"/>
    <m/>
  </r>
  <r>
    <n v="48"/>
    <x v="47"/>
    <x v="47"/>
    <n v="42.85"/>
    <n v="0.85"/>
    <n v="45.17"/>
    <n v="45.59"/>
    <n v="6.34"/>
    <x v="45"/>
    <x v="33"/>
    <n v="88.45"/>
    <b v="1"/>
    <n v="46.02"/>
    <d v="2023-10-19T00:00:00"/>
    <x v="46"/>
    <n v="5.84"/>
    <x v="0"/>
    <x v="0"/>
    <x v="1"/>
    <n v="68.650000000000006"/>
    <x v="46"/>
    <x v="44"/>
    <n v="61.96"/>
    <x v="46"/>
    <n v="6.34"/>
    <x v="6"/>
    <x v="2"/>
    <x v="44"/>
    <n v="-45.49"/>
    <x v="3"/>
    <x v="2"/>
    <x v="2"/>
    <s v="2023-10-16_21:13:32"/>
    <x v="0"/>
    <n v="-5880750"/>
    <n v="48.093857547160503"/>
    <x v="44"/>
    <x v="44"/>
    <n v="17.25"/>
    <x v="25"/>
    <m/>
  </r>
  <r>
    <n v="49"/>
    <x v="48"/>
    <x v="48"/>
    <n v="28.65"/>
    <n v="1.4"/>
    <n v="26.75"/>
    <n v="28.84"/>
    <n v="11.74"/>
    <x v="46"/>
    <x v="16"/>
    <n v="100"/>
    <b v="1"/>
    <n v="30.92"/>
    <s v=""/>
    <x v="47"/>
    <n v="3.56"/>
    <x v="0"/>
    <x v="0"/>
    <x v="0"/>
    <n v="57.94"/>
    <x v="47"/>
    <x v="45"/>
    <n v="85.71"/>
    <x v="47"/>
    <n v="11.74"/>
    <x v="5"/>
    <x v="24"/>
    <x v="45"/>
    <n v="8.5399999999999991"/>
    <x v="3"/>
    <x v="0"/>
    <x v="2"/>
    <s v="2023-10-16_21:14:09"/>
    <x v="2"/>
    <n v="9329950"/>
    <n v="41.574504700920123"/>
    <x v="45"/>
    <x v="45"/>
    <n v="13.3"/>
    <x v="35"/>
    <m/>
  </r>
  <r>
    <n v="50"/>
    <x v="49"/>
    <x v="49"/>
    <n v="4.6500000000000004"/>
    <n v="0.65"/>
    <n v="30.17"/>
    <n v="31.24"/>
    <n v="11.65"/>
    <x v="47"/>
    <x v="34"/>
    <n v="34.86"/>
    <b v="1"/>
    <n v="32.31"/>
    <d v="2023-11-02T00:00:00"/>
    <x v="48"/>
    <n v="3.87"/>
    <x v="0"/>
    <x v="1"/>
    <x v="1"/>
    <n v="36.51"/>
    <x v="48"/>
    <x v="46"/>
    <n v="65"/>
    <x v="48"/>
    <n v="11.65"/>
    <x v="5"/>
    <x v="45"/>
    <x v="46"/>
    <n v="-52.33"/>
    <x v="3"/>
    <x v="0"/>
    <x v="2"/>
    <s v="2023-10-16_21:14:15"/>
    <x v="0"/>
    <n v="-11223000"/>
    <n v="46.662934862364501"/>
    <x v="46"/>
    <x v="46"/>
    <n v="2.5499999999999998"/>
    <x v="12"/>
    <m/>
  </r>
  <r>
    <n v="51"/>
    <x v="50"/>
    <x v="50"/>
    <n v="4.8"/>
    <n v="0.42"/>
    <n v="29.02"/>
    <n v="29.27"/>
    <n v="10.66"/>
    <x v="48"/>
    <x v="35"/>
    <n v="37.590000000000003"/>
    <b v="1"/>
    <n v="29.52"/>
    <s v=""/>
    <x v="49"/>
    <n v="3.78"/>
    <x v="0"/>
    <x v="1"/>
    <x v="0"/>
    <n v="49.6"/>
    <x v="49"/>
    <x v="47"/>
    <n v="121.93"/>
    <x v="49"/>
    <n v="10.66"/>
    <x v="6"/>
    <x v="46"/>
    <x v="47"/>
    <n v="28.73"/>
    <x v="3"/>
    <x v="2"/>
    <x v="2"/>
    <s v=""/>
    <x v="1"/>
    <s v=""/>
    <s v=""/>
    <x v="47"/>
    <x v="47"/>
    <n v="1.25"/>
    <x v="36"/>
    <m/>
  </r>
  <r>
    <n v="52"/>
    <x v="51"/>
    <x v="51"/>
    <n v="0.7"/>
    <n v="0.23"/>
    <n v="31.85"/>
    <n v="30.99"/>
    <n v="5.66"/>
    <x v="49"/>
    <x v="28"/>
    <n v="19.510000000000002"/>
    <b v="0"/>
    <n v="30.13"/>
    <d v="2023-11-03T00:00:00"/>
    <x v="50"/>
    <n v="0"/>
    <x v="1"/>
    <x v="1"/>
    <x v="1"/>
    <n v="20.63"/>
    <x v="50"/>
    <x v="48"/>
    <n v="142.63"/>
    <x v="50"/>
    <n v="5.66"/>
    <x v="0"/>
    <x v="47"/>
    <x v="48"/>
    <n v="132.15"/>
    <x v="3"/>
    <x v="0"/>
    <x v="2"/>
    <s v=""/>
    <x v="1"/>
    <s v=""/>
    <s v=""/>
    <x v="48"/>
    <x v="48"/>
    <n v="1.3"/>
    <x v="37"/>
    <m/>
  </r>
  <r>
    <n v="53"/>
    <x v="52"/>
    <x v="52"/>
    <n v="1.75"/>
    <n v="1.27"/>
    <n v="36"/>
    <n v="36.58"/>
    <n v="7.12"/>
    <x v="50"/>
    <x v="24"/>
    <n v="31.35"/>
    <b v="0"/>
    <n v="37.159999999999997"/>
    <s v=""/>
    <x v="51"/>
    <n v="4.5599999999999996"/>
    <x v="1"/>
    <x v="0"/>
    <x v="0"/>
    <n v="54.76"/>
    <x v="51"/>
    <x v="49"/>
    <n v="54.62"/>
    <x v="51"/>
    <n v="7.12"/>
    <x v="3"/>
    <x v="48"/>
    <x v="49"/>
    <n v="19.600000000000001"/>
    <x v="3"/>
    <x v="0"/>
    <x v="2"/>
    <s v=""/>
    <x v="1"/>
    <s v=""/>
    <s v=""/>
    <x v="49"/>
    <x v="49"/>
    <s v="-"/>
    <x v="26"/>
    <m/>
  </r>
  <r>
    <n v="54"/>
    <x v="53"/>
    <x v="53"/>
    <n v="1.35"/>
    <n v="0.08"/>
    <n v="25.37"/>
    <n v="27.1"/>
    <n v="3.12"/>
    <x v="51"/>
    <x v="31"/>
    <n v="27.56"/>
    <b v="1"/>
    <n v="28.83"/>
    <s v=""/>
    <x v="52"/>
    <n v="2.97"/>
    <x v="0"/>
    <x v="1"/>
    <x v="0"/>
    <n v="20.239999999999998"/>
    <x v="52"/>
    <x v="23"/>
    <n v="86.88"/>
    <x v="52"/>
    <n v="3.12"/>
    <x v="0"/>
    <x v="49"/>
    <x v="24"/>
    <n v="5.68"/>
    <x v="4"/>
    <x v="0"/>
    <x v="2"/>
    <s v=""/>
    <x v="1"/>
    <s v=""/>
    <s v=""/>
    <x v="50"/>
    <x v="50"/>
    <n v="3.45"/>
    <x v="38"/>
    <m/>
  </r>
  <r>
    <n v="55"/>
    <x v="54"/>
    <x v="54"/>
    <n v="-2.15"/>
    <n v="-0.4"/>
    <n v="20.5"/>
    <n v="19.510000000000002"/>
    <n v="3.17"/>
    <x v="52"/>
    <x v="36"/>
    <n v="33.909999999999997"/>
    <b v="1"/>
    <n v="18.52"/>
    <d v="2023-11-02T00:00:00"/>
    <x v="53"/>
    <n v="2.41"/>
    <x v="0"/>
    <x v="1"/>
    <x v="1"/>
    <n v="38.49"/>
    <x v="53"/>
    <x v="25"/>
    <n v="107.13"/>
    <x v="53"/>
    <n v="3.17"/>
    <x v="6"/>
    <x v="50"/>
    <x v="50"/>
    <n v="-16.309999999999999"/>
    <x v="2"/>
    <x v="2"/>
    <x v="0"/>
    <s v=""/>
    <x v="1"/>
    <s v=""/>
    <s v=""/>
    <x v="51"/>
    <x v="51"/>
    <n v="1.7"/>
    <x v="39"/>
    <m/>
  </r>
  <r>
    <n v="56"/>
    <x v="55"/>
    <x v="55"/>
    <n v="32.35"/>
    <n v="1.41"/>
    <n v="30.23"/>
    <n v="29.6"/>
    <n v="-8.27"/>
    <x v="53"/>
    <x v="21"/>
    <n v="29.88"/>
    <b v="0"/>
    <n v="28.98"/>
    <s v=""/>
    <x v="54"/>
    <n v="3.65"/>
    <x v="1"/>
    <x v="1"/>
    <x v="0"/>
    <n v="100"/>
    <x v="54"/>
    <x v="50"/>
    <n v="593.98"/>
    <x v="54"/>
    <n v="-8.27"/>
    <x v="2"/>
    <x v="51"/>
    <x v="51"/>
    <n v="485.17"/>
    <x v="6"/>
    <x v="0"/>
    <x v="2"/>
    <s v=""/>
    <x v="1"/>
    <s v=""/>
    <s v=""/>
    <x v="52"/>
    <x v="52"/>
    <n v="-0.1"/>
    <x v="10"/>
    <m/>
  </r>
  <r>
    <n v="57"/>
    <x v="56"/>
    <x v="56"/>
    <n v="24.85"/>
    <n v="1.19"/>
    <n v="33.96"/>
    <n v="33.83"/>
    <n v="5.59"/>
    <x v="19"/>
    <x v="29"/>
    <n v="41.6"/>
    <b v="1"/>
    <n v="33.71"/>
    <s v=""/>
    <x v="55"/>
    <n v="4.25"/>
    <x v="0"/>
    <x v="0"/>
    <x v="0"/>
    <n v="44.44"/>
    <x v="55"/>
    <x v="51"/>
    <n v="52.16"/>
    <x v="55"/>
    <n v="5.59"/>
    <x v="5"/>
    <x v="52"/>
    <x v="52"/>
    <n v="-22.74"/>
    <x v="3"/>
    <x v="0"/>
    <x v="2"/>
    <s v="2023-10-16_21:40:35"/>
    <x v="2"/>
    <n v="875400"/>
    <n v="58.530230000000003"/>
    <x v="53"/>
    <x v="53"/>
    <n v="5.25"/>
    <x v="40"/>
    <m/>
  </r>
  <r>
    <n v="58"/>
    <x v="57"/>
    <x v="57"/>
    <n v="-11.35"/>
    <n v="-8.09"/>
    <n v="74.260000000000005"/>
    <n v="72.98"/>
    <n v="42.04"/>
    <x v="54"/>
    <x v="33"/>
    <n v="75.98"/>
    <b v="0"/>
    <n v="71.7"/>
    <s v=""/>
    <x v="56"/>
    <n v="0"/>
    <x v="1"/>
    <x v="0"/>
    <x v="0"/>
    <n v="35.71"/>
    <x v="56"/>
    <x v="52"/>
    <n v="58.33"/>
    <x v="56"/>
    <n v="42.04"/>
    <x v="4"/>
    <x v="53"/>
    <x v="53"/>
    <n v="328.16"/>
    <x v="7"/>
    <x v="2"/>
    <x v="0"/>
    <s v=""/>
    <x v="1"/>
    <s v=""/>
    <s v=""/>
    <x v="54"/>
    <x v="54"/>
    <n v="1.05"/>
    <x v="41"/>
    <m/>
  </r>
  <r>
    <n v="59"/>
    <x v="58"/>
    <x v="58"/>
    <n v="-99.45"/>
    <n v="-2.65"/>
    <n v="27.5"/>
    <n v="27.76"/>
    <n v="17.03"/>
    <x v="55"/>
    <x v="37"/>
    <n v="25.91"/>
    <b v="1"/>
    <n v="28.03"/>
    <s v=""/>
    <x v="57"/>
    <n v="3.42"/>
    <x v="0"/>
    <x v="1"/>
    <x v="0"/>
    <n v="57.54"/>
    <x v="57"/>
    <x v="53"/>
    <n v="202.23"/>
    <x v="57"/>
    <n v="17.03"/>
    <x v="6"/>
    <x v="54"/>
    <x v="54"/>
    <n v="222.35"/>
    <x v="5"/>
    <x v="2"/>
    <x v="0"/>
    <s v=""/>
    <x v="1"/>
    <s v=""/>
    <s v=""/>
    <x v="55"/>
    <x v="55"/>
    <n v="48.45"/>
    <x v="42"/>
    <m/>
  </r>
  <r>
    <n v="60"/>
    <x v="59"/>
    <x v="59"/>
    <n v="48.1"/>
    <n v="0.9"/>
    <n v="34.479999999999997"/>
    <n v="36.61"/>
    <n v="9.1199999999999992"/>
    <x v="56"/>
    <x v="37"/>
    <n v="32.08"/>
    <b v="0"/>
    <n v="38.75"/>
    <s v=""/>
    <x v="58"/>
    <n v="4.49"/>
    <x v="1"/>
    <x v="1"/>
    <x v="0"/>
    <n v="69.05"/>
    <x v="58"/>
    <x v="54"/>
    <n v="225.88"/>
    <x v="58"/>
    <n v="9.1199999999999992"/>
    <x v="2"/>
    <x v="55"/>
    <x v="55"/>
    <n v="65.47"/>
    <x v="3"/>
    <x v="0"/>
    <x v="2"/>
    <s v=""/>
    <x v="1"/>
    <s v=""/>
    <s v=""/>
    <x v="56"/>
    <x v="56"/>
    <n v="7.25"/>
    <x v="4"/>
    <m/>
  </r>
  <r>
    <n v="61"/>
    <x v="60"/>
    <x v="60"/>
    <n v="-1.2"/>
    <n v="-0.21"/>
    <n v="28.03"/>
    <n v="29.15"/>
    <n v="8.4"/>
    <x v="49"/>
    <x v="14"/>
    <n v="42.66"/>
    <b v="1"/>
    <n v="30.28"/>
    <s v=""/>
    <x v="59"/>
    <n v="3.77"/>
    <x v="0"/>
    <x v="0"/>
    <x v="0"/>
    <n v="31.35"/>
    <x v="59"/>
    <x v="55"/>
    <n v="26.02"/>
    <x v="59"/>
    <n v="8.4"/>
    <x v="0"/>
    <x v="56"/>
    <x v="56"/>
    <n v="-74.22"/>
    <x v="0"/>
    <x v="0"/>
    <x v="0"/>
    <s v="2023-10-16_21:39:41"/>
    <x v="2"/>
    <n v="72131400"/>
    <n v="47.745820000000002"/>
    <x v="57"/>
    <x v="57"/>
    <s v="-"/>
    <x v="26"/>
    <m/>
  </r>
  <r>
    <n v="62"/>
    <x v="61"/>
    <x v="61"/>
    <n v="18.649999999999999"/>
    <n v="0.34"/>
    <n v="23.82"/>
    <n v="24.05"/>
    <n v="10.17"/>
    <x v="39"/>
    <x v="38"/>
    <n v="49.71"/>
    <b v="1"/>
    <n v="24.28"/>
    <d v="2023-10-27T00:00:00"/>
    <x v="60"/>
    <n v="2.91"/>
    <x v="0"/>
    <x v="0"/>
    <x v="1"/>
    <n v="13.49"/>
    <x v="60"/>
    <x v="56"/>
    <n v="53.45"/>
    <x v="60"/>
    <n v="10.17"/>
    <x v="6"/>
    <x v="57"/>
    <x v="57"/>
    <n v="-44.01"/>
    <x v="3"/>
    <x v="2"/>
    <x v="2"/>
    <s v="2023-10-16_21:39:05"/>
    <x v="2"/>
    <n v="5412625"/>
    <n v="48.043349999999997"/>
    <x v="58"/>
    <x v="58"/>
    <s v="-"/>
    <x v="26"/>
    <m/>
  </r>
  <r>
    <n v="63"/>
    <x v="62"/>
    <x v="62"/>
    <n v="10.1"/>
    <n v="0.28999999999999998"/>
    <n v="23.69"/>
    <n v="24.6"/>
    <n v="4.7699999999999996"/>
    <x v="57"/>
    <x v="22"/>
    <n v="21.49"/>
    <b v="1"/>
    <n v="25.51"/>
    <s v=""/>
    <x v="61"/>
    <n v="3.03"/>
    <x v="0"/>
    <x v="1"/>
    <x v="0"/>
    <n v="7.54"/>
    <x v="61"/>
    <x v="57"/>
    <n v="32.840000000000003"/>
    <x v="61"/>
    <n v="4.7699999999999996"/>
    <x v="5"/>
    <x v="12"/>
    <x v="58"/>
    <n v="-62.02"/>
    <x v="3"/>
    <x v="0"/>
    <x v="2"/>
    <s v=""/>
    <x v="1"/>
    <s v=""/>
    <s v=""/>
    <x v="59"/>
    <x v="59"/>
    <n v="3.4"/>
    <x v="43"/>
    <m/>
  </r>
  <r>
    <n v="64"/>
    <x v="63"/>
    <x v="63"/>
    <n v="-10.3"/>
    <n v="-0.3"/>
    <n v="33.06"/>
    <n v="33.65"/>
    <n v="7.68"/>
    <x v="58"/>
    <x v="39"/>
    <n v="51.83"/>
    <b v="1"/>
    <n v="34.24"/>
    <s v=""/>
    <x v="62"/>
    <n v="4.22"/>
    <x v="0"/>
    <x v="0"/>
    <x v="0"/>
    <n v="58.73"/>
    <x v="62"/>
    <x v="58"/>
    <n v="28.58"/>
    <x v="62"/>
    <n v="7.68"/>
    <x v="2"/>
    <x v="58"/>
    <x v="59"/>
    <n v="-52.49"/>
    <x v="0"/>
    <x v="0"/>
    <x v="0"/>
    <s v="2023-10-16_21:40:16"/>
    <x v="2"/>
    <n v="6911850"/>
    <n v="48.09592"/>
    <x v="60"/>
    <x v="60"/>
    <n v="2.0499999999999998"/>
    <x v="15"/>
    <m/>
  </r>
  <r>
    <n v="65"/>
    <x v="64"/>
    <x v="64"/>
    <n v="1.75"/>
    <n v="0.66"/>
    <n v="28.94"/>
    <n v="28.93"/>
    <n v="9.0500000000000007"/>
    <x v="59"/>
    <x v="40"/>
    <n v="47.19"/>
    <b v="1"/>
    <n v="28.91"/>
    <d v="2023-11-06T00:00:00"/>
    <x v="63"/>
    <n v="3.56"/>
    <x v="0"/>
    <x v="1"/>
    <x v="1"/>
    <n v="34.130000000000003"/>
    <x v="63"/>
    <x v="59"/>
    <n v="88.57"/>
    <x v="63"/>
    <n v="9.0500000000000007"/>
    <x v="0"/>
    <x v="59"/>
    <x v="60"/>
    <n v="32.32"/>
    <x v="4"/>
    <x v="0"/>
    <x v="2"/>
    <s v=""/>
    <x v="1"/>
    <s v=""/>
    <s v=""/>
    <x v="61"/>
    <x v="61"/>
    <n v="1.3"/>
    <x v="44"/>
    <m/>
  </r>
  <r>
    <n v="66"/>
    <x v="65"/>
    <x v="65"/>
    <n v="-1.2"/>
    <n v="-0.8"/>
    <n v="32.19"/>
    <n v="30.57"/>
    <n v="-6.14"/>
    <x v="60"/>
    <x v="23"/>
    <n v="52.51"/>
    <b v="1"/>
    <n v="28.96"/>
    <d v="2023-10-16T00:00:00"/>
    <x v="64"/>
    <n v="3.8"/>
    <x v="0"/>
    <x v="1"/>
    <x v="1"/>
    <n v="98.81"/>
    <x v="64"/>
    <x v="60"/>
    <n v="176.79"/>
    <x v="64"/>
    <n v="-6.14"/>
    <x v="2"/>
    <x v="60"/>
    <x v="61"/>
    <n v="22.58"/>
    <x v="2"/>
    <x v="0"/>
    <x v="0"/>
    <s v="2023-10-16_13:53:59"/>
    <x v="2"/>
    <n v="456075000"/>
    <n v="67.495685312104072"/>
    <x v="62"/>
    <x v="62"/>
    <n v="0.7"/>
    <x v="45"/>
    <m/>
  </r>
  <r>
    <n v="67"/>
    <x v="66"/>
    <x v="66"/>
    <n v="1.7"/>
    <n v="1.32"/>
    <n v="31.18"/>
    <n v="30.62"/>
    <n v="6.99"/>
    <x v="61"/>
    <x v="32"/>
    <n v="56.82"/>
    <b v="1"/>
    <n v="30.05"/>
    <s v=""/>
    <x v="65"/>
    <n v="3.91"/>
    <x v="0"/>
    <x v="0"/>
    <x v="0"/>
    <n v="79.37"/>
    <x v="65"/>
    <x v="61"/>
    <n v="131.35"/>
    <x v="65"/>
    <n v="6.95"/>
    <x v="2"/>
    <x v="61"/>
    <x v="62"/>
    <n v="-17.78"/>
    <x v="3"/>
    <x v="0"/>
    <x v="2"/>
    <s v="2023-10-16_13:51:53"/>
    <x v="2"/>
    <n v="161909250"/>
    <n v="42.596945108495767"/>
    <x v="63"/>
    <x v="63"/>
    <s v="-"/>
    <x v="26"/>
    <m/>
  </r>
  <r>
    <n v="68"/>
    <x v="67"/>
    <x v="67"/>
    <n v="-2.95"/>
    <n v="-0.37"/>
    <n v="35.07"/>
    <n v="34.83"/>
    <n v="8.5"/>
    <x v="62"/>
    <x v="14"/>
    <n v="50.37"/>
    <b v="0"/>
    <n v="34.590000000000003"/>
    <s v=""/>
    <x v="66"/>
    <n v="4.38"/>
    <x v="1"/>
    <x v="0"/>
    <x v="0"/>
    <n v="31.35"/>
    <x v="66"/>
    <x v="62"/>
    <n v="88.62"/>
    <x v="66"/>
    <n v="8.5"/>
    <x v="5"/>
    <x v="62"/>
    <x v="63"/>
    <n v="-37.92"/>
    <x v="2"/>
    <x v="0"/>
    <x v="0"/>
    <s v=""/>
    <x v="1"/>
    <s v=""/>
    <s v=""/>
    <x v="64"/>
    <x v="64"/>
    <n v="5.15"/>
    <x v="3"/>
    <m/>
  </r>
  <r>
    <n v="69"/>
    <x v="68"/>
    <x v="68"/>
    <n v="-0.75"/>
    <n v="-1.26"/>
    <n v="45.39"/>
    <n v="42.46"/>
    <n v="10.37"/>
    <x v="63"/>
    <x v="19"/>
    <n v="52.5"/>
    <b v="0"/>
    <n v="39.54"/>
    <s v=""/>
    <x v="67"/>
    <n v="5.2"/>
    <x v="1"/>
    <x v="0"/>
    <x v="0"/>
    <n v="10.32"/>
    <x v="67"/>
    <x v="63"/>
    <n v="55.07"/>
    <x v="67"/>
    <n v="10.37"/>
    <x v="5"/>
    <x v="63"/>
    <x v="10"/>
    <n v="-20.68"/>
    <x v="2"/>
    <x v="0"/>
    <x v="0"/>
    <s v=""/>
    <x v="1"/>
    <s v=""/>
    <s v=""/>
    <x v="65"/>
    <x v="65"/>
    <n v="0.3"/>
    <x v="6"/>
    <m/>
  </r>
  <r>
    <n v="70"/>
    <x v="69"/>
    <x v="69"/>
    <n v="32.049999999999997"/>
    <n v="5.04"/>
    <n v="36.06"/>
    <n v="35.97"/>
    <n v="8.18"/>
    <x v="64"/>
    <x v="41"/>
    <n v="35.369999999999997"/>
    <b v="0"/>
    <n v="35.89"/>
    <s v=""/>
    <x v="68"/>
    <n v="4.6100000000000003"/>
    <x v="1"/>
    <x v="0"/>
    <x v="0"/>
    <n v="98.81"/>
    <x v="68"/>
    <x v="64"/>
    <n v="603.91"/>
    <x v="68"/>
    <n v="8.18"/>
    <x v="2"/>
    <x v="64"/>
    <x v="64"/>
    <n v="308.31"/>
    <x v="6"/>
    <x v="0"/>
    <x v="2"/>
    <s v="2023-10-16_13:52:11"/>
    <x v="2"/>
    <n v="12304500"/>
    <n v="53.337483910683297"/>
    <x v="66"/>
    <x v="66"/>
    <n v="3.4"/>
    <x v="46"/>
    <m/>
  </r>
  <r>
    <n v="71"/>
    <x v="70"/>
    <x v="70"/>
    <n v="2.4"/>
    <n v="0.24"/>
    <n v="23.31"/>
    <n v="23.06"/>
    <n v="8.82"/>
    <x v="65"/>
    <x v="42"/>
    <n v="31.83"/>
    <b v="1"/>
    <n v="22.82"/>
    <s v=""/>
    <x v="69"/>
    <n v="2.87"/>
    <x v="0"/>
    <x v="1"/>
    <x v="0"/>
    <n v="11.9"/>
    <x v="69"/>
    <x v="11"/>
    <n v="82.28"/>
    <x v="69"/>
    <n v="8.82"/>
    <x v="0"/>
    <x v="65"/>
    <x v="65"/>
    <n v="-13.33"/>
    <x v="3"/>
    <x v="0"/>
    <x v="2"/>
    <s v=""/>
    <x v="1"/>
    <s v=""/>
    <s v=""/>
    <x v="67"/>
    <x v="67"/>
    <n v="-0.95"/>
    <x v="47"/>
    <m/>
  </r>
  <r>
    <n v="72"/>
    <x v="71"/>
    <x v="71"/>
    <n v="10.6"/>
    <n v="0.63"/>
    <n v="32.5"/>
    <n v="33.11"/>
    <n v="9.82"/>
    <x v="66"/>
    <x v="19"/>
    <n v="38.08"/>
    <b v="1"/>
    <n v="33.72"/>
    <s v=""/>
    <x v="70"/>
    <n v="3.96"/>
    <x v="0"/>
    <x v="0"/>
    <x v="0"/>
    <n v="38.49"/>
    <x v="70"/>
    <x v="65"/>
    <n v="31.4"/>
    <x v="70"/>
    <n v="9.82"/>
    <x v="0"/>
    <x v="66"/>
    <x v="66"/>
    <n v="-53.74"/>
    <x v="3"/>
    <x v="0"/>
    <x v="2"/>
    <s v="2023-10-16_21:15:00"/>
    <x v="2"/>
    <n v="5748925"/>
    <n v="53.115214466580113"/>
    <x v="68"/>
    <x v="68"/>
    <n v="4.55"/>
    <x v="48"/>
    <m/>
  </r>
  <r>
    <n v="73"/>
    <x v="72"/>
    <x v="72"/>
    <n v="-0.5"/>
    <n v="-0.14000000000000001"/>
    <n v="31.53"/>
    <n v="32.119999999999997"/>
    <n v="8.08"/>
    <x v="67"/>
    <x v="43"/>
    <n v="39.380000000000003"/>
    <b v="0"/>
    <n v="32.71"/>
    <s v=""/>
    <x v="71"/>
    <n v="3.79"/>
    <x v="1"/>
    <x v="1"/>
    <x v="0"/>
    <n v="36.11"/>
    <x v="71"/>
    <x v="66"/>
    <n v="64.430000000000007"/>
    <x v="71"/>
    <n v="8.08"/>
    <x v="6"/>
    <x v="67"/>
    <x v="6"/>
    <n v="-28.98"/>
    <x v="2"/>
    <x v="2"/>
    <x v="0"/>
    <s v=""/>
    <x v="1"/>
    <s v=""/>
    <s v=""/>
    <x v="69"/>
    <x v="69"/>
    <s v="-"/>
    <x v="26"/>
    <m/>
  </r>
  <r>
    <n v="74"/>
    <x v="73"/>
    <x v="73"/>
    <n v="-5.5"/>
    <n v="-0.28000000000000003"/>
    <n v="23.22"/>
    <n v="23.13"/>
    <n v="8.44"/>
    <x v="68"/>
    <x v="44"/>
    <n v="39.159999999999997"/>
    <b v="1"/>
    <n v="23.04"/>
    <s v=""/>
    <x v="72"/>
    <n v="2.94"/>
    <x v="0"/>
    <x v="1"/>
    <x v="0"/>
    <n v="56.35"/>
    <x v="72"/>
    <x v="67"/>
    <n v="84.82"/>
    <x v="72"/>
    <n v="8.44"/>
    <x v="0"/>
    <x v="68"/>
    <x v="67"/>
    <n v="29.96"/>
    <x v="2"/>
    <x v="0"/>
    <x v="0"/>
    <s v=""/>
    <x v="1"/>
    <s v=""/>
    <s v=""/>
    <x v="70"/>
    <x v="70"/>
    <n v="10.8"/>
    <x v="49"/>
    <m/>
  </r>
  <r>
    <n v="75"/>
    <x v="74"/>
    <x v="74"/>
    <n v="-0.9"/>
    <n v="-0.21"/>
    <n v="31.35"/>
    <n v="30.57"/>
    <n v="11.9"/>
    <x v="69"/>
    <x v="19"/>
    <n v="31.16"/>
    <b v="1"/>
    <n v="29.79"/>
    <d v="2023-11-02T00:00:00"/>
    <x v="73"/>
    <n v="3.95"/>
    <x v="0"/>
    <x v="0"/>
    <x v="1"/>
    <n v="41.07"/>
    <x v="73"/>
    <x v="68"/>
    <n v="86.19"/>
    <x v="73"/>
    <n v="11.9"/>
    <x v="5"/>
    <x v="69"/>
    <x v="56"/>
    <n v="-9.1199999999999992"/>
    <x v="2"/>
    <x v="0"/>
    <x v="0"/>
    <s v="2023-10-16_21:14:23"/>
    <x v="0"/>
    <n v="-34051250"/>
    <n v="62.495614609242047"/>
    <x v="71"/>
    <x v="24"/>
    <n v="0.85"/>
    <x v="38"/>
    <m/>
  </r>
  <r>
    <n v="76"/>
    <x v="75"/>
    <x v="75"/>
    <n v="-7.7"/>
    <n v="-0.39"/>
    <n v="30.07"/>
    <n v="28.97"/>
    <n v="11.04"/>
    <x v="70"/>
    <x v="45"/>
    <n v="16.04"/>
    <b v="1"/>
    <n v="27.88"/>
    <s v=""/>
    <x v="74"/>
    <n v="3.6"/>
    <x v="0"/>
    <x v="1"/>
    <x v="0"/>
    <n v="11.51"/>
    <x v="74"/>
    <x v="69"/>
    <n v="64.2"/>
    <x v="74"/>
    <n v="11.04"/>
    <x v="0"/>
    <x v="70"/>
    <x v="68"/>
    <n v="-29.65"/>
    <x v="2"/>
    <x v="0"/>
    <x v="0"/>
    <s v=""/>
    <x v="1"/>
    <s v=""/>
    <s v=""/>
    <x v="72"/>
    <x v="71"/>
    <s v="-"/>
    <x v="26"/>
    <m/>
  </r>
  <r>
    <n v="77"/>
    <x v="76"/>
    <x v="76"/>
    <n v="21.2"/>
    <n v="1.52"/>
    <n v="40.369999999999997"/>
    <n v="40.4"/>
    <n v="18.48"/>
    <x v="71"/>
    <x v="46"/>
    <n v="71.569999999999993"/>
    <b v="1"/>
    <n v="40.42"/>
    <d v="2023-10-19T00:00:00"/>
    <x v="75"/>
    <n v="5.37"/>
    <x v="0"/>
    <x v="0"/>
    <x v="1"/>
    <n v="62.3"/>
    <x v="75"/>
    <x v="70"/>
    <n v="140.13"/>
    <x v="75"/>
    <n v="18.45"/>
    <x v="5"/>
    <x v="71"/>
    <x v="69"/>
    <n v="53.74"/>
    <x v="6"/>
    <x v="0"/>
    <x v="2"/>
    <s v="2023-10-16_21:14:29"/>
    <x v="0"/>
    <n v="-11126500"/>
    <n v="56.988699441599977"/>
    <x v="73"/>
    <x v="72"/>
    <n v="9.0500000000000007"/>
    <x v="35"/>
    <m/>
  </r>
  <r>
    <n v="78"/>
    <x v="77"/>
    <x v="77"/>
    <n v="11.35"/>
    <n v="0.91"/>
    <n v="19.23"/>
    <n v="20.28"/>
    <n v="-2.5499999999999998"/>
    <x v="72"/>
    <x v="47"/>
    <n v="18.8"/>
    <b v="1"/>
    <n v="21.32"/>
    <s v=""/>
    <x v="76"/>
    <n v="2.37"/>
    <x v="0"/>
    <x v="1"/>
    <x v="0"/>
    <n v="67.06"/>
    <x v="76"/>
    <x v="71"/>
    <n v="52.42"/>
    <x v="76"/>
    <n v="-2.59"/>
    <x v="0"/>
    <x v="72"/>
    <x v="70"/>
    <n v="-68.95"/>
    <x v="4"/>
    <x v="0"/>
    <x v="2"/>
    <s v=""/>
    <x v="1"/>
    <s v=""/>
    <s v=""/>
    <x v="74"/>
    <x v="73"/>
    <n v="-0.6"/>
    <x v="50"/>
    <m/>
  </r>
  <r>
    <n v="79"/>
    <x v="78"/>
    <x v="78"/>
    <n v="2.7"/>
    <n v="0.09"/>
    <n v="26.02"/>
    <n v="26.96"/>
    <n v="4.5"/>
    <x v="73"/>
    <x v="26"/>
    <n v="30.2"/>
    <b v="1"/>
    <n v="27.89"/>
    <s v=""/>
    <x v="77"/>
    <n v="3.13"/>
    <x v="0"/>
    <x v="1"/>
    <x v="0"/>
    <n v="56.35"/>
    <x v="77"/>
    <x v="72"/>
    <n v="58.56"/>
    <x v="77"/>
    <n v="4.46"/>
    <x v="3"/>
    <x v="73"/>
    <x v="71"/>
    <n v="-71.09"/>
    <x v="4"/>
    <x v="0"/>
    <x v="2"/>
    <s v=""/>
    <x v="1"/>
    <s v=""/>
    <s v=""/>
    <x v="75"/>
    <x v="74"/>
    <n v="12.7"/>
    <x v="8"/>
    <m/>
  </r>
  <r>
    <n v="80"/>
    <x v="79"/>
    <x v="79"/>
    <n v="-3"/>
    <n v="-0.2"/>
    <n v="24.41"/>
    <n v="24.9"/>
    <n v="16.57"/>
    <x v="74"/>
    <x v="16"/>
    <n v="90.79"/>
    <b v="1"/>
    <n v="25.38"/>
    <d v="2023-10-16T00:00:00"/>
    <x v="78"/>
    <n v="3.03"/>
    <x v="0"/>
    <x v="0"/>
    <x v="1"/>
    <n v="63.49"/>
    <x v="78"/>
    <x v="73"/>
    <n v="133.27000000000001"/>
    <x v="78"/>
    <n v="16.57"/>
    <x v="0"/>
    <x v="42"/>
    <x v="72"/>
    <n v="-21.85"/>
    <x v="2"/>
    <x v="0"/>
    <x v="0"/>
    <s v="2023-10-16_13:53:53"/>
    <x v="2"/>
    <n v="449009000"/>
    <n v="43.111742355494812"/>
    <x v="76"/>
    <x v="75"/>
    <n v="-3.5"/>
    <x v="51"/>
    <m/>
  </r>
  <r>
    <n v="81"/>
    <x v="80"/>
    <x v="80"/>
    <n v="4.9000000000000004"/>
    <n v="0.78"/>
    <n v="23.65"/>
    <n v="25"/>
    <n v="-0.71"/>
    <x v="56"/>
    <x v="48"/>
    <n v="33.409999999999997"/>
    <b v="1"/>
    <n v="26.35"/>
    <s v=""/>
    <x v="79"/>
    <n v="2.91"/>
    <x v="0"/>
    <x v="0"/>
    <x v="0"/>
    <n v="74.599999999999994"/>
    <x v="79"/>
    <x v="74"/>
    <n v="135.30000000000001"/>
    <x v="79"/>
    <n v="-0.71"/>
    <x v="2"/>
    <x v="74"/>
    <x v="73"/>
    <n v="-43.53"/>
    <x v="3"/>
    <x v="0"/>
    <x v="2"/>
    <s v="2023-10-16_21:41:16"/>
    <x v="0"/>
    <n v="-18000000"/>
    <n v="62.286389999999997"/>
    <x v="77"/>
    <x v="76"/>
    <n v="0.55000000000000004"/>
    <x v="52"/>
    <m/>
  </r>
  <r>
    <n v="82"/>
    <x v="81"/>
    <x v="81"/>
    <n v="63.8"/>
    <n v="2.0499999999999998"/>
    <n v="24.2"/>
    <n v="26.18"/>
    <n v="11.69"/>
    <x v="75"/>
    <x v="34"/>
    <n v="61.72"/>
    <b v="1"/>
    <n v="28.16"/>
    <s v=""/>
    <x v="80"/>
    <n v="3.06"/>
    <x v="0"/>
    <x v="1"/>
    <x v="0"/>
    <n v="82.94"/>
    <x v="80"/>
    <x v="75"/>
    <n v="124.36"/>
    <x v="80"/>
    <n v="11.69"/>
    <x v="2"/>
    <x v="75"/>
    <x v="74"/>
    <n v="168.66"/>
    <x v="6"/>
    <x v="0"/>
    <x v="2"/>
    <s v=""/>
    <x v="1"/>
    <s v=""/>
    <s v=""/>
    <x v="78"/>
    <x v="77"/>
    <n v="16.100000000000001"/>
    <x v="53"/>
    <m/>
  </r>
  <r>
    <n v="83"/>
    <x v="82"/>
    <x v="82"/>
    <n v="2.9"/>
    <n v="0.6"/>
    <n v="28.17"/>
    <n v="28.56"/>
    <n v="6.09"/>
    <x v="76"/>
    <x v="49"/>
    <n v="41.43"/>
    <b v="1"/>
    <n v="28.95"/>
    <d v="2023-11-10T00:00:00"/>
    <x v="81"/>
    <n v="3.61"/>
    <x v="0"/>
    <x v="1"/>
    <x v="1"/>
    <n v="36.51"/>
    <x v="81"/>
    <x v="76"/>
    <n v="63.04"/>
    <x v="81"/>
    <n v="6.09"/>
    <x v="2"/>
    <x v="76"/>
    <x v="75"/>
    <n v="-32.619999999999997"/>
    <x v="4"/>
    <x v="0"/>
    <x v="2"/>
    <s v="2023-10-16_21:15:55"/>
    <x v="0"/>
    <n v="-26030200"/>
    <n v="43.269472386731238"/>
    <x v="79"/>
    <x v="78"/>
    <n v="-0.8"/>
    <x v="54"/>
    <m/>
  </r>
  <r>
    <n v="84"/>
    <x v="83"/>
    <x v="83"/>
    <n v="2.15"/>
    <n v="1.37"/>
    <n v="43.75"/>
    <n v="40.43"/>
    <n v="3.77"/>
    <x v="77"/>
    <x v="14"/>
    <n v="63.21"/>
    <b v="0"/>
    <n v="37.1"/>
    <s v=""/>
    <x v="82"/>
    <n v="0"/>
    <x v="1"/>
    <x v="0"/>
    <x v="0"/>
    <n v="12.7"/>
    <x v="82"/>
    <x v="77"/>
    <n v="18.920000000000002"/>
    <x v="82"/>
    <n v="3.75"/>
    <x v="0"/>
    <x v="77"/>
    <x v="40"/>
    <n v="14.66"/>
    <x v="4"/>
    <x v="0"/>
    <x v="2"/>
    <s v=""/>
    <x v="1"/>
    <s v=""/>
    <s v=""/>
    <x v="80"/>
    <x v="79"/>
    <n v="1.1499999999999999"/>
    <x v="55"/>
    <m/>
  </r>
  <r>
    <n v="85"/>
    <x v="84"/>
    <x v="84"/>
    <n v="0.2"/>
    <n v="0.08"/>
    <n v="30.96"/>
    <n v="30.22"/>
    <n v="7.35"/>
    <x v="60"/>
    <x v="50"/>
    <n v="45"/>
    <b v="1"/>
    <n v="29.49"/>
    <s v=""/>
    <x v="83"/>
    <n v="3.83"/>
    <x v="0"/>
    <x v="1"/>
    <x v="0"/>
    <n v="42.06"/>
    <x v="83"/>
    <x v="78"/>
    <n v="89.36"/>
    <x v="83"/>
    <n v="7.35"/>
    <x v="0"/>
    <x v="78"/>
    <x v="24"/>
    <n v="26.07"/>
    <x v="3"/>
    <x v="0"/>
    <x v="2"/>
    <s v=""/>
    <x v="1"/>
    <s v=""/>
    <s v=""/>
    <x v="81"/>
    <x v="80"/>
    <n v="1.4"/>
    <x v="49"/>
    <m/>
  </r>
  <r>
    <n v="86"/>
    <x v="85"/>
    <x v="85"/>
    <n v="-10.050000000000001"/>
    <n v="-0.39"/>
    <n v="18.82"/>
    <n v="19.04"/>
    <n v="20.13"/>
    <x v="55"/>
    <x v="13"/>
    <n v="47.08"/>
    <b v="1"/>
    <n v="19.27"/>
    <d v="2023-10-19T00:00:00"/>
    <x v="84"/>
    <n v="2.4"/>
    <x v="0"/>
    <x v="0"/>
    <x v="1"/>
    <n v="40.869999999999997"/>
    <x v="84"/>
    <x v="79"/>
    <n v="57.72"/>
    <x v="84"/>
    <n v="20.13"/>
    <x v="5"/>
    <x v="79"/>
    <x v="68"/>
    <n v="-41.41"/>
    <x v="2"/>
    <x v="0"/>
    <x v="0"/>
    <s v="2023-10-16_21:39:17"/>
    <x v="2"/>
    <n v="43083300"/>
    <n v="71.176199999999994"/>
    <x v="82"/>
    <x v="81"/>
    <n v="-1.4"/>
    <x v="50"/>
    <m/>
  </r>
  <r>
    <n v="87"/>
    <x v="86"/>
    <x v="86"/>
    <n v="0.15"/>
    <n v="0.09"/>
    <n v="64.89"/>
    <n v="60.15"/>
    <n v="-4.16"/>
    <x v="78"/>
    <x v="14"/>
    <n v="60.36"/>
    <b v="0"/>
    <n v="55.4"/>
    <s v=""/>
    <x v="85"/>
    <n v="0"/>
    <x v="1"/>
    <x v="0"/>
    <x v="0"/>
    <n v="5.16"/>
    <x v="85"/>
    <x v="80"/>
    <n v="42.76"/>
    <x v="85"/>
    <n v="-4.16"/>
    <x v="7"/>
    <x v="80"/>
    <x v="71"/>
    <n v="-15.25"/>
    <x v="4"/>
    <x v="2"/>
    <x v="2"/>
    <s v=""/>
    <x v="1"/>
    <s v=""/>
    <s v=""/>
    <x v="83"/>
    <x v="82"/>
    <n v="0.45"/>
    <x v="40"/>
    <m/>
  </r>
  <r>
    <n v="88"/>
    <x v="87"/>
    <x v="87"/>
    <n v="-1.1000000000000001"/>
    <n v="-0.12"/>
    <n v="23.63"/>
    <n v="23.02"/>
    <n v="12.73"/>
    <x v="79"/>
    <x v="13"/>
    <n v="47.92"/>
    <b v="1"/>
    <n v="22.41"/>
    <d v="2023-10-21T00:00:00"/>
    <x v="86"/>
    <n v="2.92"/>
    <x v="0"/>
    <x v="0"/>
    <x v="1"/>
    <n v="6.75"/>
    <x v="86"/>
    <x v="81"/>
    <n v="38.03"/>
    <x v="86"/>
    <n v="12.73"/>
    <x v="0"/>
    <x v="81"/>
    <x v="5"/>
    <n v="-70.2"/>
    <x v="2"/>
    <x v="0"/>
    <x v="0"/>
    <s v="2023-10-16_21:39:53"/>
    <x v="0"/>
    <n v="-180000000"/>
    <n v="47.563339999999997"/>
    <x v="84"/>
    <x v="83"/>
    <n v="-0.25"/>
    <x v="56"/>
    <m/>
  </r>
  <r>
    <n v="89"/>
    <x v="88"/>
    <x v="88"/>
    <n v="18.75"/>
    <n v="1.42"/>
    <n v="30.77"/>
    <n v="31.15"/>
    <n v="16.100000000000001"/>
    <x v="80"/>
    <x v="46"/>
    <n v="51.04"/>
    <b v="1"/>
    <n v="31.52"/>
    <d v="2023-10-18T00:00:00"/>
    <x v="87"/>
    <n v="3.96"/>
    <x v="0"/>
    <x v="0"/>
    <x v="1"/>
    <n v="50.6"/>
    <x v="87"/>
    <x v="82"/>
    <n v="154.32"/>
    <x v="87"/>
    <n v="16.100000000000001"/>
    <x v="5"/>
    <x v="82"/>
    <x v="76"/>
    <n v="52.37"/>
    <x v="6"/>
    <x v="0"/>
    <x v="2"/>
    <s v="2023-10-16_13:52:46"/>
    <x v="0"/>
    <n v="-2731500"/>
    <n v="52.371059597336973"/>
    <x v="85"/>
    <x v="84"/>
    <n v="3.45"/>
    <x v="48"/>
    <m/>
  </r>
  <r>
    <n v="90"/>
    <x v="89"/>
    <x v="89"/>
    <n v="7.9"/>
    <n v="1.51"/>
    <n v="35.270000000000003"/>
    <n v="35.270000000000003"/>
    <n v="7.66"/>
    <x v="81"/>
    <x v="33"/>
    <n v="48.35"/>
    <b v="1"/>
    <n v="35.26"/>
    <d v="2023-10-17T00:00:00"/>
    <x v="88"/>
    <n v="4.58"/>
    <x v="0"/>
    <x v="0"/>
    <x v="1"/>
    <n v="59.13"/>
    <x v="88"/>
    <x v="83"/>
    <n v="84.1"/>
    <x v="88"/>
    <n v="7.63"/>
    <x v="4"/>
    <x v="2"/>
    <x v="77"/>
    <n v="59.81"/>
    <x v="3"/>
    <x v="2"/>
    <x v="2"/>
    <s v="2023-10-16_21:13:51"/>
    <x v="0"/>
    <n v="-19587000"/>
    <n v="52.064683800173263"/>
    <x v="86"/>
    <x v="85"/>
    <n v="1.1000000000000001"/>
    <x v="1"/>
    <m/>
  </r>
  <r>
    <n v="91"/>
    <x v="90"/>
    <x v="90"/>
    <n v="-0.25"/>
    <n v="-2.0699999999999998"/>
    <n v="80.540000000000006"/>
    <n v="76.14"/>
    <n v="5.66"/>
    <x v="82"/>
    <x v="34"/>
    <n v="63.89"/>
    <b v="1"/>
    <n v="71.739999999999995"/>
    <s v=""/>
    <x v="89"/>
    <n v="10.17"/>
    <x v="0"/>
    <x v="1"/>
    <x v="0"/>
    <n v="73.02"/>
    <x v="89"/>
    <x v="84"/>
    <n v="82.02"/>
    <x v="89"/>
    <n v="5.65"/>
    <x v="0"/>
    <x v="83"/>
    <x v="78"/>
    <n v="-24.46"/>
    <x v="2"/>
    <x v="0"/>
    <x v="0"/>
    <s v=""/>
    <x v="1"/>
    <s v=""/>
    <s v=""/>
    <x v="87"/>
    <x v="86"/>
    <n v="0.05"/>
    <x v="20"/>
    <m/>
  </r>
  <r>
    <n v="92"/>
    <x v="91"/>
    <x v="91"/>
    <n v="0.3"/>
    <n v="0.24"/>
    <n v="28.95"/>
    <n v="27.08"/>
    <n v="7.46"/>
    <x v="83"/>
    <x v="51"/>
    <n v="11.64"/>
    <b v="0"/>
    <n v="25.21"/>
    <d v="2023-10-30T00:00:00"/>
    <x v="90"/>
    <n v="3.3"/>
    <x v="1"/>
    <x v="1"/>
    <x v="1"/>
    <n v="5.95"/>
    <x v="90"/>
    <x v="85"/>
    <n v="58.45"/>
    <x v="90"/>
    <n v="7.46"/>
    <x v="0"/>
    <x v="84"/>
    <x v="65"/>
    <n v="-18.010000000000002"/>
    <x v="4"/>
    <x v="0"/>
    <x v="2"/>
    <s v=""/>
    <x v="1"/>
    <s v=""/>
    <s v=""/>
    <x v="88"/>
    <x v="87"/>
    <n v="0.5"/>
    <x v="2"/>
    <m/>
  </r>
  <r>
    <n v="93"/>
    <x v="92"/>
    <x v="92"/>
    <n v="0.75"/>
    <n v="0.83"/>
    <n v="33.4"/>
    <n v="32.340000000000003"/>
    <n v="7.23"/>
    <x v="84"/>
    <x v="42"/>
    <n v="23.42"/>
    <b v="1"/>
    <n v="31.27"/>
    <d v="2023-10-28T00:00:00"/>
    <x v="91"/>
    <n v="3.84"/>
    <x v="0"/>
    <x v="1"/>
    <x v="1"/>
    <n v="28.57"/>
    <x v="91"/>
    <x v="86"/>
    <n v="120.64"/>
    <x v="91"/>
    <n v="7.23"/>
    <x v="5"/>
    <x v="85"/>
    <x v="79"/>
    <n v="100.75"/>
    <x v="3"/>
    <x v="0"/>
    <x v="2"/>
    <s v=""/>
    <x v="1"/>
    <s v=""/>
    <s v=""/>
    <x v="89"/>
    <x v="88"/>
    <n v="-0.05"/>
    <x v="50"/>
    <m/>
  </r>
  <r>
    <n v="94"/>
    <x v="93"/>
    <x v="93"/>
    <n v="0.4"/>
    <n v="0.3"/>
    <n v="39.82"/>
    <n v="37.9"/>
    <n v="6.88"/>
    <x v="85"/>
    <x v="17"/>
    <n v="32.82"/>
    <b v="1"/>
    <n v="35.979999999999997"/>
    <s v=""/>
    <x v="92"/>
    <n v="4.88"/>
    <x v="0"/>
    <x v="1"/>
    <x v="0"/>
    <n v="46.83"/>
    <x v="92"/>
    <x v="87"/>
    <n v="263.44"/>
    <x v="92"/>
    <n v="6.85"/>
    <x v="5"/>
    <x v="86"/>
    <x v="80"/>
    <n v="137.93"/>
    <x v="4"/>
    <x v="0"/>
    <x v="2"/>
    <s v=""/>
    <x v="1"/>
    <s v=""/>
    <s v=""/>
    <x v="90"/>
    <x v="89"/>
    <n v="0.1"/>
    <x v="57"/>
    <m/>
  </r>
  <r>
    <n v="95"/>
    <x v="94"/>
    <x v="94"/>
    <n v="8.5500000000000007"/>
    <n v="1.8"/>
    <n v="27.33"/>
    <n v="28.59"/>
    <n v="3.14"/>
    <x v="86"/>
    <x v="2"/>
    <n v="32.53"/>
    <b v="1"/>
    <n v="29.85"/>
    <s v=""/>
    <x v="93"/>
    <n v="3.65"/>
    <x v="0"/>
    <x v="1"/>
    <x v="0"/>
    <n v="66.67"/>
    <x v="93"/>
    <x v="88"/>
    <n v="111.28"/>
    <x v="93"/>
    <n v="3.14"/>
    <x v="2"/>
    <x v="87"/>
    <x v="81"/>
    <n v="2.08"/>
    <x v="6"/>
    <x v="0"/>
    <x v="2"/>
    <s v="2023-10-16_21:14:35"/>
    <x v="0"/>
    <n v="-29007000"/>
    <n v="57.257991439551823"/>
    <x v="91"/>
    <x v="90"/>
    <n v="2.6"/>
    <x v="58"/>
    <m/>
  </r>
  <r>
    <n v="96"/>
    <x v="95"/>
    <x v="95"/>
    <n v="1.45"/>
    <n v="0.35"/>
    <n v="30.71"/>
    <n v="30.2"/>
    <n v="8.83"/>
    <x v="87"/>
    <x v="52"/>
    <n v="41.34"/>
    <b v="1"/>
    <n v="29.69"/>
    <s v=""/>
    <x v="94"/>
    <n v="3.94"/>
    <x v="0"/>
    <x v="1"/>
    <x v="0"/>
    <n v="16.670000000000002"/>
    <x v="94"/>
    <x v="89"/>
    <n v="40.24"/>
    <x v="94"/>
    <n v="8.83"/>
    <x v="5"/>
    <x v="88"/>
    <x v="82"/>
    <n v="-54.16"/>
    <x v="3"/>
    <x v="0"/>
    <x v="2"/>
    <s v=""/>
    <x v="1"/>
    <s v=""/>
    <s v=""/>
    <x v="92"/>
    <x v="91"/>
    <n v="3.15"/>
    <x v="59"/>
    <m/>
  </r>
  <r>
    <n v="97"/>
    <x v="96"/>
    <x v="96"/>
    <n v="-4.25"/>
    <n v="-1.9"/>
    <n v="49.48"/>
    <n v="43.51"/>
    <n v="7.94"/>
    <x v="88"/>
    <x v="34"/>
    <n v="54.77"/>
    <b v="0"/>
    <n v="37.54"/>
    <s v=""/>
    <x v="95"/>
    <n v="5.91"/>
    <x v="1"/>
    <x v="1"/>
    <x v="0"/>
    <n v="11.51"/>
    <x v="95"/>
    <x v="90"/>
    <n v="8.49"/>
    <x v="95"/>
    <n v="7.94"/>
    <x v="4"/>
    <x v="89"/>
    <x v="83"/>
    <n v="-34.409999999999997"/>
    <x v="0"/>
    <x v="2"/>
    <x v="0"/>
    <s v=""/>
    <x v="1"/>
    <s v=""/>
    <s v=""/>
    <x v="93"/>
    <x v="92"/>
    <n v="0.5"/>
    <x v="14"/>
    <m/>
  </r>
  <r>
    <n v="98"/>
    <x v="97"/>
    <x v="97"/>
    <n v="1.05"/>
    <n v="0.04"/>
    <n v="39.03"/>
    <n v="38.44"/>
    <n v="10.97"/>
    <x v="89"/>
    <x v="13"/>
    <n v="56.01"/>
    <b v="1"/>
    <n v="37.86"/>
    <s v=""/>
    <x v="96"/>
    <n v="5.0199999999999996"/>
    <x v="0"/>
    <x v="0"/>
    <x v="0"/>
    <n v="43.65"/>
    <x v="96"/>
    <x v="91"/>
    <n v="253.5"/>
    <x v="96"/>
    <n v="10.97"/>
    <x v="5"/>
    <x v="90"/>
    <x v="84"/>
    <n v="275.58999999999997"/>
    <x v="3"/>
    <x v="0"/>
    <x v="2"/>
    <s v="2023-10-16_21:14:41"/>
    <x v="0"/>
    <n v="-3256800"/>
    <n v="44.251597712748072"/>
    <x v="94"/>
    <x v="93"/>
    <n v="8.9499999999999993"/>
    <x v="60"/>
    <m/>
  </r>
  <r>
    <n v="99"/>
    <x v="98"/>
    <x v="98"/>
    <n v="-21.25"/>
    <n v="-0.81"/>
    <n v="26.53"/>
    <n v="26.27"/>
    <n v="5.25"/>
    <x v="90"/>
    <x v="35"/>
    <n v="16.73"/>
    <b v="1"/>
    <n v="26.02"/>
    <s v=""/>
    <x v="97"/>
    <n v="3.23"/>
    <x v="0"/>
    <x v="1"/>
    <x v="0"/>
    <n v="25.79"/>
    <x v="97"/>
    <x v="92"/>
    <n v="27.99"/>
    <x v="97"/>
    <n v="5.25"/>
    <x v="2"/>
    <x v="34"/>
    <x v="85"/>
    <n v="-79.72"/>
    <x v="2"/>
    <x v="0"/>
    <x v="0"/>
    <s v=""/>
    <x v="1"/>
    <s v=""/>
    <s v=""/>
    <x v="95"/>
    <x v="94"/>
    <n v="-7.15"/>
    <x v="61"/>
    <m/>
  </r>
  <r>
    <n v="100"/>
    <x v="99"/>
    <x v="99"/>
    <n v="-17.7"/>
    <n v="-1.21"/>
    <n v="32.869999999999997"/>
    <n v="32.81"/>
    <n v="12.56"/>
    <x v="91"/>
    <x v="46"/>
    <n v="55.78"/>
    <b v="1"/>
    <n v="32.75"/>
    <d v="2023-10-18T00:00:00"/>
    <x v="98"/>
    <n v="4.25"/>
    <x v="0"/>
    <x v="0"/>
    <x v="1"/>
    <n v="27.38"/>
    <x v="98"/>
    <x v="93"/>
    <n v="35.57"/>
    <x v="98"/>
    <n v="12.56"/>
    <x v="5"/>
    <x v="91"/>
    <x v="86"/>
    <n v="-80.62"/>
    <x v="2"/>
    <x v="0"/>
    <x v="0"/>
    <s v="2023-10-16_21:39:23"/>
    <x v="0"/>
    <n v="-45000000"/>
    <n v="48.557270000000003"/>
    <x v="96"/>
    <x v="95"/>
    <n v="12.1"/>
    <x v="62"/>
    <m/>
  </r>
  <r>
    <n v="101"/>
    <x v="100"/>
    <x v="100"/>
    <n v="-3.4"/>
    <n v="-1.78"/>
    <n v="43.21"/>
    <n v="40.5"/>
    <n v="5.47"/>
    <x v="19"/>
    <x v="9"/>
    <n v="58.01"/>
    <b v="1"/>
    <n v="37.799999999999997"/>
    <d v="2023-10-25T00:00:00"/>
    <x v="99"/>
    <n v="5.05"/>
    <x v="0"/>
    <x v="1"/>
    <x v="1"/>
    <n v="60.32"/>
    <x v="99"/>
    <x v="94"/>
    <n v="78.34"/>
    <x v="99"/>
    <n v="5.47"/>
    <x v="3"/>
    <x v="92"/>
    <x v="87"/>
    <n v="20.99"/>
    <x v="2"/>
    <x v="0"/>
    <x v="0"/>
    <s v=""/>
    <x v="1"/>
    <s v=""/>
    <s v=""/>
    <x v="97"/>
    <x v="96"/>
    <n v="0.9"/>
    <x v="63"/>
    <m/>
  </r>
  <r>
    <n v="102"/>
    <x v="101"/>
    <x v="101"/>
    <n v="-0.6"/>
    <n v="-0.04"/>
    <n v="22.31"/>
    <n v="21.44"/>
    <n v="0.14000000000000001"/>
    <x v="92"/>
    <x v="23"/>
    <n v="33.049999999999997"/>
    <b v="1"/>
    <n v="20.58"/>
    <s v=""/>
    <x v="75"/>
    <n v="2.42"/>
    <x v="0"/>
    <x v="1"/>
    <x v="0"/>
    <n v="36.9"/>
    <x v="100"/>
    <x v="95"/>
    <n v="25.3"/>
    <x v="75"/>
    <n v="0.14000000000000001"/>
    <x v="4"/>
    <x v="93"/>
    <x v="88"/>
    <n v="-83.74"/>
    <x v="2"/>
    <x v="2"/>
    <x v="0"/>
    <s v=""/>
    <x v="1"/>
    <s v=""/>
    <s v=""/>
    <x v="98"/>
    <x v="97"/>
    <n v="-2.5"/>
    <x v="54"/>
    <m/>
  </r>
  <r>
    <n v="103"/>
    <x v="102"/>
    <x v="102"/>
    <n v="0"/>
    <n v="0"/>
    <n v="26.57"/>
    <n v="24.96"/>
    <n v="9.81"/>
    <x v="35"/>
    <x v="3"/>
    <n v="49.23"/>
    <b v="1"/>
    <n v="23.35"/>
    <s v=""/>
    <x v="100"/>
    <n v="2.91"/>
    <x v="0"/>
    <x v="1"/>
    <x v="0"/>
    <n v="19.440000000000001"/>
    <x v="101"/>
    <x v="96"/>
    <n v="104.1"/>
    <x v="100"/>
    <n v="9.81"/>
    <x v="3"/>
    <x v="94"/>
    <x v="89"/>
    <n v="-11.15"/>
    <x v="0"/>
    <x v="0"/>
    <x v="0"/>
    <s v=""/>
    <x v="1"/>
    <s v=""/>
    <s v=""/>
    <x v="99"/>
    <x v="98"/>
    <n v="0.15"/>
    <x v="64"/>
    <m/>
  </r>
  <r>
    <n v="104"/>
    <x v="103"/>
    <x v="103"/>
    <n v="3.5"/>
    <n v="0.37"/>
    <n v="37.270000000000003"/>
    <n v="36.409999999999997"/>
    <n v="9.14"/>
    <x v="93"/>
    <x v="41"/>
    <n v="74.98"/>
    <b v="1"/>
    <n v="35.549999999999997"/>
    <s v=""/>
    <x v="101"/>
    <n v="4.63"/>
    <x v="0"/>
    <x v="0"/>
    <x v="0"/>
    <n v="73.209999999999994"/>
    <x v="102"/>
    <x v="97"/>
    <n v="314.64999999999998"/>
    <x v="101"/>
    <n v="9.14"/>
    <x v="2"/>
    <x v="95"/>
    <x v="90"/>
    <n v="320.56"/>
    <x v="3"/>
    <x v="0"/>
    <x v="2"/>
    <s v="2023-10-16_21:41:47"/>
    <x v="2"/>
    <n v="3034850"/>
    <n v="44.526879999999998"/>
    <x v="100"/>
    <x v="99"/>
    <s v="-"/>
    <x v="26"/>
    <m/>
  </r>
  <r>
    <n v="105"/>
    <x v="104"/>
    <x v="104"/>
    <n v="-0.6"/>
    <n v="-0.08"/>
    <n v="30.31"/>
    <n v="29.57"/>
    <n v="9.24"/>
    <x v="62"/>
    <x v="53"/>
    <n v="28.43"/>
    <b v="1"/>
    <n v="28.83"/>
    <s v=""/>
    <x v="102"/>
    <n v="3.62"/>
    <x v="0"/>
    <x v="0"/>
    <x v="0"/>
    <n v="17.059999999999999"/>
    <x v="103"/>
    <x v="98"/>
    <n v="168.58"/>
    <x v="102"/>
    <n v="9.24"/>
    <x v="6"/>
    <x v="96"/>
    <x v="0"/>
    <n v="108.46"/>
    <x v="2"/>
    <x v="2"/>
    <x v="0"/>
    <s v="2023-10-16_21:41:53"/>
    <x v="0"/>
    <n v="-68000000"/>
    <n v="48.047580000000004"/>
    <x v="101"/>
    <x v="100"/>
    <n v="0.4"/>
    <x v="15"/>
    <m/>
  </r>
  <r>
    <n v="106"/>
    <x v="105"/>
    <x v="105"/>
    <n v="0.85"/>
    <n v="0.19"/>
    <n v="19.77"/>
    <n v="19.97"/>
    <n v="13.59"/>
    <x v="94"/>
    <x v="40"/>
    <n v="23.95"/>
    <b v="1"/>
    <n v="20.170000000000002"/>
    <d v="2023-10-19T00:00:00"/>
    <x v="103"/>
    <n v="2.48"/>
    <x v="0"/>
    <x v="1"/>
    <x v="1"/>
    <n v="5.16"/>
    <x v="104"/>
    <x v="11"/>
    <n v="27.63"/>
    <x v="103"/>
    <n v="13.59"/>
    <x v="0"/>
    <x v="97"/>
    <x v="91"/>
    <n v="-76.42"/>
    <x v="3"/>
    <x v="0"/>
    <x v="2"/>
    <s v=""/>
    <x v="1"/>
    <s v=""/>
    <s v=""/>
    <x v="102"/>
    <x v="101"/>
    <n v="1.4"/>
    <x v="39"/>
    <m/>
  </r>
  <r>
    <n v="107"/>
    <x v="106"/>
    <x v="106"/>
    <n v="11.15"/>
    <n v="1.63"/>
    <n v="30.18"/>
    <n v="30.66"/>
    <n v="6.38"/>
    <x v="95"/>
    <x v="5"/>
    <n v="33.700000000000003"/>
    <b v="1"/>
    <n v="31.14"/>
    <s v=""/>
    <x v="104"/>
    <n v="3.93"/>
    <x v="0"/>
    <x v="1"/>
    <x v="0"/>
    <n v="29.37"/>
    <x v="105"/>
    <x v="99"/>
    <n v="47.88"/>
    <x v="104"/>
    <n v="6.38"/>
    <x v="2"/>
    <x v="94"/>
    <x v="92"/>
    <n v="-63.47"/>
    <x v="4"/>
    <x v="0"/>
    <x v="2"/>
    <s v=""/>
    <x v="1"/>
    <s v=""/>
    <s v=""/>
    <x v="103"/>
    <x v="102"/>
    <n v="-0.35"/>
    <x v="50"/>
    <m/>
  </r>
  <r>
    <n v="108"/>
    <x v="107"/>
    <x v="107"/>
    <n v="-14.1"/>
    <n v="-0.43"/>
    <n v="33.49"/>
    <n v="35.950000000000003"/>
    <n v="13.23"/>
    <x v="96"/>
    <x v="19"/>
    <n v="43.56"/>
    <b v="0"/>
    <n v="38.42"/>
    <s v=""/>
    <x v="105"/>
    <n v="3.84"/>
    <x v="1"/>
    <x v="0"/>
    <x v="0"/>
    <n v="71.03"/>
    <x v="106"/>
    <x v="100"/>
    <n v="238.22"/>
    <x v="105"/>
    <n v="13.23"/>
    <x v="5"/>
    <x v="98"/>
    <x v="93"/>
    <n v="161.21"/>
    <x v="2"/>
    <x v="0"/>
    <x v="0"/>
    <s v=""/>
    <x v="1"/>
    <s v=""/>
    <s v=""/>
    <x v="104"/>
    <x v="103"/>
    <s v="-"/>
    <x v="26"/>
    <m/>
  </r>
  <r>
    <n v="109"/>
    <x v="108"/>
    <x v="108"/>
    <n v="13.85"/>
    <n v="1.78"/>
    <n v="29.3"/>
    <n v="29.27"/>
    <n v="9.5399999999999991"/>
    <x v="97"/>
    <x v="15"/>
    <n v="46.69"/>
    <b v="1"/>
    <n v="29.25"/>
    <d v="2023-10-20T00:00:00"/>
    <x v="106"/>
    <n v="3.73"/>
    <x v="0"/>
    <x v="0"/>
    <x v="1"/>
    <n v="49.21"/>
    <x v="107"/>
    <x v="101"/>
    <n v="119.64"/>
    <x v="106"/>
    <n v="9.5399999999999991"/>
    <x v="0"/>
    <x v="99"/>
    <x v="94"/>
    <n v="35.090000000000003"/>
    <x v="3"/>
    <x v="0"/>
    <x v="2"/>
    <s v="2023-10-16_21:15:20"/>
    <x v="0"/>
    <n v="-22337100"/>
    <n v="43.695314444048392"/>
    <x v="105"/>
    <x v="104"/>
    <n v="5.15"/>
    <x v="3"/>
    <m/>
  </r>
  <r>
    <n v="110"/>
    <x v="109"/>
    <x v="109"/>
    <n v="-6.95"/>
    <n v="-1.29"/>
    <n v="35.86"/>
    <n v="34.46"/>
    <n v="10.17"/>
    <x v="98"/>
    <x v="30"/>
    <n v="43.43"/>
    <b v="1"/>
    <n v="33.049999999999997"/>
    <d v="2023-10-25T00:00:00"/>
    <x v="107"/>
    <n v="4.42"/>
    <x v="0"/>
    <x v="0"/>
    <x v="1"/>
    <n v="44.84"/>
    <x v="108"/>
    <x v="102"/>
    <n v="463.75"/>
    <x v="107"/>
    <n v="10.17"/>
    <x v="6"/>
    <x v="100"/>
    <x v="95"/>
    <n v="491.84"/>
    <x v="5"/>
    <x v="2"/>
    <x v="0"/>
    <s v="2023-10-16_21:42:00"/>
    <x v="2"/>
    <n v="81577500"/>
    <n v="47.21255"/>
    <x v="106"/>
    <x v="105"/>
    <n v="1.5"/>
    <x v="17"/>
    <m/>
  </r>
  <r>
    <n v="111"/>
    <x v="110"/>
    <x v="110"/>
    <n v="-9.1999999999999993"/>
    <n v="-0.52"/>
    <n v="22.08"/>
    <n v="21.25"/>
    <n v="10.39"/>
    <x v="99"/>
    <x v="13"/>
    <n v="39.76"/>
    <b v="1"/>
    <n v="20.43"/>
    <d v="2023-10-21T00:00:00"/>
    <x v="108"/>
    <n v="2.67"/>
    <x v="0"/>
    <x v="0"/>
    <x v="1"/>
    <n v="6.35"/>
    <x v="109"/>
    <x v="103"/>
    <n v="57.14"/>
    <x v="108"/>
    <n v="10.39"/>
    <x v="0"/>
    <x v="101"/>
    <x v="96"/>
    <n v="-44.31"/>
    <x v="2"/>
    <x v="0"/>
    <x v="0"/>
    <s v="2023-10-16_21:39:59"/>
    <x v="0"/>
    <n v="-190000000"/>
    <n v="47.450119999999998"/>
    <x v="107"/>
    <x v="106"/>
    <n v="3.6"/>
    <x v="38"/>
    <m/>
  </r>
  <r>
    <n v="112"/>
    <x v="111"/>
    <x v="111"/>
    <n v="1.2"/>
    <n v="0.9"/>
    <n v="46.39"/>
    <n v="43.66"/>
    <n v="23.86"/>
    <x v="100"/>
    <x v="39"/>
    <n v="69.599999999999994"/>
    <b v="0"/>
    <n v="40.92"/>
    <d v="2023-10-20T00:00:00"/>
    <x v="109"/>
    <n v="6.82"/>
    <x v="1"/>
    <x v="0"/>
    <x v="1"/>
    <n v="6.75"/>
    <x v="110"/>
    <x v="104"/>
    <n v="20.350000000000001"/>
    <x v="109"/>
    <n v="23.83"/>
    <x v="3"/>
    <x v="102"/>
    <x v="55"/>
    <n v="59.65"/>
    <x v="4"/>
    <x v="0"/>
    <x v="2"/>
    <s v=""/>
    <x v="1"/>
    <s v=""/>
    <s v=""/>
    <x v="108"/>
    <x v="107"/>
    <n v="0.7"/>
    <x v="31"/>
    <m/>
  </r>
  <r>
    <n v="113"/>
    <x v="112"/>
    <x v="112"/>
    <n v="5.15"/>
    <n v="0.2"/>
    <n v="37.54"/>
    <n v="36.61"/>
    <n v="7.11"/>
    <x v="101"/>
    <x v="15"/>
    <n v="52.89"/>
    <b v="1"/>
    <n v="35.67"/>
    <s v=""/>
    <x v="110"/>
    <n v="4.57"/>
    <x v="0"/>
    <x v="0"/>
    <x v="0"/>
    <n v="51.19"/>
    <x v="111"/>
    <x v="105"/>
    <n v="93.41"/>
    <x v="110"/>
    <n v="7.11"/>
    <x v="2"/>
    <x v="103"/>
    <x v="97"/>
    <n v="-23.77"/>
    <x v="3"/>
    <x v="0"/>
    <x v="2"/>
    <s v="2023-10-16_21:16:02"/>
    <x v="2"/>
    <n v="6914400"/>
    <n v="33.962542180569677"/>
    <x v="109"/>
    <x v="108"/>
    <s v="-"/>
    <x v="26"/>
    <m/>
  </r>
  <r>
    <n v="114"/>
    <x v="113"/>
    <x v="113"/>
    <n v="-8.6999999999999993"/>
    <n v="-2.15"/>
    <n v="42.84"/>
    <n v="43.74"/>
    <n v="26.82"/>
    <x v="81"/>
    <x v="33"/>
    <n v="77.739999999999995"/>
    <b v="0"/>
    <n v="44.64"/>
    <d v="2023-10-20T00:00:00"/>
    <x v="111"/>
    <n v="5.57"/>
    <x v="1"/>
    <x v="0"/>
    <x v="1"/>
    <n v="95.63"/>
    <x v="112"/>
    <x v="106"/>
    <n v="602.80999999999995"/>
    <x v="111"/>
    <n v="26.82"/>
    <x v="6"/>
    <x v="104"/>
    <x v="98"/>
    <n v="296.37"/>
    <x v="5"/>
    <x v="2"/>
    <x v="0"/>
    <s v="2023-10-16_13:52:34"/>
    <x v="2"/>
    <n v="11849000"/>
    <n v="64.062305664958984"/>
    <x v="110"/>
    <x v="109"/>
    <s v="-"/>
    <x v="26"/>
    <m/>
  </r>
  <r>
    <n v="115"/>
    <x v="114"/>
    <x v="114"/>
    <n v="1.9"/>
    <n v="0.4"/>
    <n v="30.42"/>
    <n v="30.39"/>
    <n v="6.71"/>
    <x v="102"/>
    <x v="10"/>
    <n v="35.96"/>
    <b v="1"/>
    <n v="30.37"/>
    <s v=""/>
    <x v="112"/>
    <n v="0"/>
    <x v="0"/>
    <x v="1"/>
    <x v="0"/>
    <n v="23.21"/>
    <x v="113"/>
    <x v="107"/>
    <n v="69.78"/>
    <x v="112"/>
    <n v="6.71"/>
    <x v="0"/>
    <x v="105"/>
    <x v="99"/>
    <n v="-7.45"/>
    <x v="3"/>
    <x v="0"/>
    <x v="2"/>
    <s v=""/>
    <x v="1"/>
    <s v=""/>
    <s v=""/>
    <x v="111"/>
    <x v="110"/>
    <n v="1.05"/>
    <x v="14"/>
    <m/>
  </r>
  <r>
    <n v="116"/>
    <x v="115"/>
    <x v="115"/>
    <n v="12.4"/>
    <n v="0.4"/>
    <n v="22.25"/>
    <n v="22.79"/>
    <n v="10.1"/>
    <x v="103"/>
    <x v="13"/>
    <n v="43.99"/>
    <b v="1"/>
    <n v="23.33"/>
    <s v=""/>
    <x v="113"/>
    <n v="2.85"/>
    <x v="0"/>
    <x v="0"/>
    <x v="0"/>
    <n v="18.25"/>
    <x v="78"/>
    <x v="91"/>
    <n v="47.68"/>
    <x v="113"/>
    <n v="10.1"/>
    <x v="0"/>
    <x v="42"/>
    <x v="99"/>
    <n v="-54.44"/>
    <x v="3"/>
    <x v="0"/>
    <x v="2"/>
    <s v="2023-10-16_21:15:25"/>
    <x v="2"/>
    <n v="54861900"/>
    <n v="57.22210505760593"/>
    <x v="112"/>
    <x v="111"/>
    <n v="5.3"/>
    <x v="64"/>
    <m/>
  </r>
  <r>
    <n v="117"/>
    <x v="116"/>
    <x v="116"/>
    <n v="85.35"/>
    <n v="1.67"/>
    <n v="37.229999999999997"/>
    <n v="37.06"/>
    <n v="5.86"/>
    <x v="104"/>
    <x v="46"/>
    <n v="56.54"/>
    <b v="0"/>
    <n v="36.880000000000003"/>
    <d v="2023-10-18T00:00:00"/>
    <x v="114"/>
    <n v="4.8"/>
    <x v="1"/>
    <x v="0"/>
    <x v="1"/>
    <n v="0"/>
    <x v="114"/>
    <x v="108"/>
    <n v="113.74"/>
    <x v="114"/>
    <n v="5.83"/>
    <x v="6"/>
    <x v="30"/>
    <x v="100"/>
    <n v="-10.38"/>
    <x v="3"/>
    <x v="2"/>
    <x v="2"/>
    <s v="2023-10-16_13:51:28"/>
    <x v="0"/>
    <n v="-10074150"/>
    <n v="47.372095894551762"/>
    <x v="113"/>
    <x v="112"/>
    <n v="15.05"/>
    <x v="11"/>
    <m/>
  </r>
  <r>
    <n v="118"/>
    <x v="117"/>
    <x v="117"/>
    <n v="-24.5"/>
    <n v="-0.52"/>
    <n v="37.33"/>
    <n v="40.130000000000003"/>
    <n v="13.94"/>
    <x v="40"/>
    <x v="46"/>
    <n v="65.819999999999993"/>
    <b v="1"/>
    <n v="42.93"/>
    <d v="2023-10-17T00:00:00"/>
    <x v="115"/>
    <n v="4.78"/>
    <x v="0"/>
    <x v="0"/>
    <x v="1"/>
    <n v="24.21"/>
    <x v="115"/>
    <x v="109"/>
    <n v="74.92"/>
    <x v="115"/>
    <n v="13.94"/>
    <x v="6"/>
    <x v="106"/>
    <x v="96"/>
    <n v="-31.83"/>
    <x v="2"/>
    <x v="2"/>
    <x v="0"/>
    <s v="2023-10-16_13:53:29"/>
    <x v="2"/>
    <n v="711400"/>
    <n v="42.249839237285769"/>
    <x v="114"/>
    <x v="113"/>
    <n v="15.1"/>
    <x v="60"/>
    <m/>
  </r>
  <r>
    <n v="119"/>
    <x v="118"/>
    <x v="118"/>
    <n v="12.3"/>
    <n v="1.03"/>
    <n v="25.66"/>
    <n v="26.51"/>
    <n v="4.78"/>
    <x v="52"/>
    <x v="36"/>
    <n v="33.56"/>
    <b v="1"/>
    <n v="27.36"/>
    <s v=""/>
    <x v="116"/>
    <n v="3.33"/>
    <x v="0"/>
    <x v="1"/>
    <x v="0"/>
    <n v="59.92"/>
    <x v="116"/>
    <x v="110"/>
    <n v="156.81"/>
    <x v="116"/>
    <n v="4.78"/>
    <x v="2"/>
    <x v="107"/>
    <x v="101"/>
    <n v="35"/>
    <x v="6"/>
    <x v="0"/>
    <x v="2"/>
    <s v=""/>
    <x v="1"/>
    <s v=""/>
    <s v=""/>
    <x v="115"/>
    <x v="114"/>
    <n v="4.0999999999999996"/>
    <x v="65"/>
    <m/>
  </r>
  <r>
    <n v="120"/>
    <x v="119"/>
    <x v="119"/>
    <n v="6.3"/>
    <n v="0.4"/>
    <n v="23.26"/>
    <n v="23.13"/>
    <n v="11.04"/>
    <x v="92"/>
    <x v="20"/>
    <n v="54.34"/>
    <b v="1"/>
    <n v="23.01"/>
    <s v=""/>
    <x v="117"/>
    <n v="2.9"/>
    <x v="0"/>
    <x v="1"/>
    <x v="0"/>
    <n v="10.32"/>
    <x v="117"/>
    <x v="111"/>
    <n v="73.819999999999993"/>
    <x v="117"/>
    <n v="11.04"/>
    <x v="0"/>
    <x v="108"/>
    <x v="99"/>
    <n v="-28.68"/>
    <x v="4"/>
    <x v="0"/>
    <x v="2"/>
    <s v=""/>
    <x v="1"/>
    <s v=""/>
    <s v=""/>
    <x v="116"/>
    <x v="115"/>
    <n v="2.7"/>
    <x v="64"/>
    <m/>
  </r>
  <r>
    <n v="121"/>
    <x v="120"/>
    <x v="120"/>
    <n v="-0.05"/>
    <n v="-0.02"/>
    <n v="35.71"/>
    <n v="36.01"/>
    <n v="9.7200000000000006"/>
    <x v="105"/>
    <x v="18"/>
    <n v="60.98"/>
    <b v="1"/>
    <n v="36.32"/>
    <d v="2023-10-27T00:00:00"/>
    <x v="118"/>
    <n v="4.51"/>
    <x v="0"/>
    <x v="0"/>
    <x v="1"/>
    <n v="50"/>
    <x v="118"/>
    <x v="112"/>
    <n v="128.69999999999999"/>
    <x v="118"/>
    <n v="9.7200000000000006"/>
    <x v="5"/>
    <x v="109"/>
    <x v="102"/>
    <n v="18.84"/>
    <x v="2"/>
    <x v="0"/>
    <x v="0"/>
    <s v="2023-10-16_21:39:30"/>
    <x v="0"/>
    <n v="-180000000"/>
    <n v="38.691209999999998"/>
    <x v="117"/>
    <x v="116"/>
    <n v="1.45"/>
    <x v="66"/>
    <m/>
  </r>
  <r>
    <n v="122"/>
    <x v="121"/>
    <x v="121"/>
    <n v="-1.55"/>
    <n v="-1.06"/>
    <n v="52.66"/>
    <n v="48.74"/>
    <n v="8.41"/>
    <x v="106"/>
    <x v="30"/>
    <n v="55.57"/>
    <b v="1"/>
    <n v="44.82"/>
    <d v="2023-11-10T00:00:00"/>
    <x v="119"/>
    <n v="0"/>
    <x v="0"/>
    <x v="0"/>
    <x v="1"/>
    <n v="5.56"/>
    <x v="119"/>
    <x v="113"/>
    <n v="21.28"/>
    <x v="119"/>
    <n v="8.41"/>
    <x v="0"/>
    <x v="49"/>
    <x v="103"/>
    <n v="-46.43"/>
    <x v="0"/>
    <x v="0"/>
    <x v="0"/>
    <s v="2023-10-16_21:39:47"/>
    <x v="0"/>
    <n v="-9066000"/>
    <n v="28.15841"/>
    <x v="118"/>
    <x v="117"/>
    <n v="0.85"/>
    <x v="30"/>
    <m/>
  </r>
  <r>
    <n v="123"/>
    <x v="122"/>
    <x v="122"/>
    <n v="0.5"/>
    <n v="0.09"/>
    <n v="23.61"/>
    <n v="24.14"/>
    <n v="12.96"/>
    <x v="107"/>
    <x v="53"/>
    <n v="56.54"/>
    <b v="1"/>
    <n v="24.67"/>
    <d v="2023-10-30T00:00:00"/>
    <x v="120"/>
    <n v="2.86"/>
    <x v="0"/>
    <x v="0"/>
    <x v="1"/>
    <n v="11.9"/>
    <x v="120"/>
    <x v="114"/>
    <n v="41.53"/>
    <x v="120"/>
    <n v="12.96"/>
    <x v="0"/>
    <x v="110"/>
    <x v="71"/>
    <n v="-61.04"/>
    <x v="4"/>
    <x v="0"/>
    <x v="2"/>
    <s v="2023-10-16_21:41:04"/>
    <x v="2"/>
    <n v="43628400"/>
    <n v="47.354990000000001"/>
    <x v="119"/>
    <x v="118"/>
    <n v="1.9"/>
    <x v="65"/>
    <m/>
  </r>
  <r>
    <n v="124"/>
    <x v="123"/>
    <x v="123"/>
    <n v="6.7"/>
    <n v="0.06"/>
    <n v="19.75"/>
    <n v="20.53"/>
    <n v="9.61"/>
    <x v="28"/>
    <x v="28"/>
    <n v="34.57"/>
    <b v="1"/>
    <n v="21.31"/>
    <d v="2023-10-27T00:00:00"/>
    <x v="121"/>
    <n v="2.5099999999999998"/>
    <x v="0"/>
    <x v="1"/>
    <x v="1"/>
    <n v="59.13"/>
    <x v="121"/>
    <x v="115"/>
    <n v="91.67"/>
    <x v="121"/>
    <n v="9.61"/>
    <x v="2"/>
    <x v="111"/>
    <x v="104"/>
    <n v="-34.659999999999997"/>
    <x v="3"/>
    <x v="0"/>
    <x v="2"/>
    <s v=""/>
    <x v="1"/>
    <s v=""/>
    <s v=""/>
    <x v="120"/>
    <x v="119"/>
    <n v="47.9"/>
    <x v="8"/>
    <m/>
  </r>
  <r>
    <n v="125"/>
    <x v="124"/>
    <x v="124"/>
    <n v="13.15"/>
    <n v="1.23"/>
    <n v="32.869999999999997"/>
    <n v="32.89"/>
    <n v="15.89"/>
    <x v="108"/>
    <x v="13"/>
    <n v="61.06"/>
    <b v="1"/>
    <n v="32.92"/>
    <s v=""/>
    <x v="122"/>
    <n v="4.25"/>
    <x v="0"/>
    <x v="0"/>
    <x v="0"/>
    <n v="44.05"/>
    <x v="122"/>
    <x v="116"/>
    <n v="39.42"/>
    <x v="122"/>
    <n v="15.89"/>
    <x v="0"/>
    <x v="112"/>
    <x v="105"/>
    <n v="-74.23"/>
    <x v="3"/>
    <x v="0"/>
    <x v="2"/>
    <s v="2023-10-16_21:15:31"/>
    <x v="0"/>
    <n v="-11658500"/>
    <n v="42.76740870566077"/>
    <x v="121"/>
    <x v="120"/>
    <n v="2.6"/>
    <x v="40"/>
    <m/>
  </r>
  <r>
    <n v="126"/>
    <x v="125"/>
    <x v="125"/>
    <n v="93.9"/>
    <n v="4.46"/>
    <n v="39.340000000000003"/>
    <n v="41.75"/>
    <n v="2.35"/>
    <x v="109"/>
    <x v="18"/>
    <n v="86.25"/>
    <b v="0"/>
    <n v="44.16"/>
    <s v=""/>
    <x v="123"/>
    <n v="5.13"/>
    <x v="1"/>
    <x v="0"/>
    <x v="0"/>
    <n v="97.22"/>
    <x v="123"/>
    <x v="117"/>
    <n v="228.99"/>
    <x v="123"/>
    <n v="2.35"/>
    <x v="0"/>
    <x v="113"/>
    <x v="106"/>
    <n v="285.07"/>
    <x v="6"/>
    <x v="0"/>
    <x v="2"/>
    <s v="2023-10-16_13:52:17"/>
    <x v="2"/>
    <n v="22453600"/>
    <n v="52.805223710826773"/>
    <x v="122"/>
    <x v="121"/>
    <n v="3.45"/>
    <x v="24"/>
    <m/>
  </r>
  <r>
    <n v="127"/>
    <x v="126"/>
    <x v="126"/>
    <n v="-17.55"/>
    <n v="-1.1299999999999999"/>
    <n v="39.090000000000003"/>
    <n v="40.54"/>
    <n v="11.68"/>
    <x v="110"/>
    <x v="15"/>
    <n v="50.3"/>
    <b v="1"/>
    <n v="42"/>
    <s v=""/>
    <x v="124"/>
    <n v="5.05"/>
    <x v="0"/>
    <x v="0"/>
    <x v="0"/>
    <n v="78.97"/>
    <x v="124"/>
    <x v="118"/>
    <n v="150.57"/>
    <x v="124"/>
    <n v="11.68"/>
    <x v="5"/>
    <x v="114"/>
    <x v="107"/>
    <n v="-32.83"/>
    <x v="2"/>
    <x v="0"/>
    <x v="0"/>
    <s v="2023-10-16_13:53:41"/>
    <x v="2"/>
    <n v="9037600"/>
    <n v="51.99144695783842"/>
    <x v="123"/>
    <x v="122"/>
    <n v="2.95"/>
    <x v="38"/>
    <m/>
  </r>
  <r>
    <n v="128"/>
    <x v="127"/>
    <x v="127"/>
    <n v="4.25"/>
    <n v="0.46"/>
    <n v="35.86"/>
    <n v="39.99"/>
    <n v="16.66"/>
    <x v="111"/>
    <x v="53"/>
    <n v="60.5"/>
    <b v="1"/>
    <n v="44.12"/>
    <d v="2023-10-31T00:00:00"/>
    <x v="125"/>
    <n v="4.74"/>
    <x v="0"/>
    <x v="0"/>
    <x v="1"/>
    <n v="9.52"/>
    <x v="125"/>
    <x v="85"/>
    <n v="39.119999999999997"/>
    <x v="125"/>
    <n v="16.66"/>
    <x v="3"/>
    <x v="115"/>
    <x v="108"/>
    <n v="-42.49"/>
    <x v="3"/>
    <x v="0"/>
    <x v="2"/>
    <s v="2023-10-16_21:41:23"/>
    <x v="0"/>
    <n v="-14000000"/>
    <n v="48.12565"/>
    <x v="124"/>
    <x v="123"/>
    <n v="3.05"/>
    <x v="67"/>
    <m/>
  </r>
  <r>
    <n v="129"/>
    <x v="128"/>
    <x v="128"/>
    <n v="6.95"/>
    <n v="0.61"/>
    <n v="31.19"/>
    <n v="31.68"/>
    <n v="8.23"/>
    <x v="17"/>
    <x v="19"/>
    <n v="53.79"/>
    <b v="1"/>
    <n v="32.17"/>
    <s v=""/>
    <x v="126"/>
    <n v="4.05"/>
    <x v="0"/>
    <x v="0"/>
    <x v="0"/>
    <n v="34.92"/>
    <x v="126"/>
    <x v="119"/>
    <n v="93.18"/>
    <x v="126"/>
    <n v="8.23"/>
    <x v="0"/>
    <x v="116"/>
    <x v="109"/>
    <n v="-41.16"/>
    <x v="3"/>
    <x v="0"/>
    <x v="2"/>
    <s v="2023-10-16_21:15:42"/>
    <x v="2"/>
    <n v="10076000"/>
    <n v="47.983327393588183"/>
    <x v="125"/>
    <x v="124"/>
    <n v="0.75"/>
    <x v="68"/>
    <m/>
  </r>
  <r>
    <n v="130"/>
    <x v="129"/>
    <x v="129"/>
    <n v="2.8"/>
    <n v="2.96"/>
    <n v="32.15"/>
    <n v="31.52"/>
    <n v="5.35"/>
    <x v="112"/>
    <x v="7"/>
    <n v="18.55"/>
    <b v="0"/>
    <n v="30.9"/>
    <d v="2023-11-09T00:00:00"/>
    <x v="127"/>
    <n v="4.1500000000000004"/>
    <x v="1"/>
    <x v="1"/>
    <x v="1"/>
    <n v="62.7"/>
    <x v="127"/>
    <x v="120"/>
    <n v="305.16000000000003"/>
    <x v="127"/>
    <n v="5.35"/>
    <x v="0"/>
    <x v="117"/>
    <x v="110"/>
    <n v="599.53"/>
    <x v="8"/>
    <x v="0"/>
    <x v="2"/>
    <s v=""/>
    <x v="1"/>
    <s v=""/>
    <s v=""/>
    <x v="126"/>
    <x v="125"/>
    <n v="-0.25"/>
    <x v="69"/>
    <m/>
  </r>
  <r>
    <n v="131"/>
    <x v="130"/>
    <x v="130"/>
    <n v="-25.7"/>
    <n v="-1.08"/>
    <n v="44.88"/>
    <n v="43.93"/>
    <n v="10.16"/>
    <x v="71"/>
    <x v="16"/>
    <n v="88.11"/>
    <b v="1"/>
    <n v="42.97"/>
    <d v="2023-10-19T00:00:00"/>
    <x v="128"/>
    <n v="0"/>
    <x v="0"/>
    <x v="0"/>
    <x v="1"/>
    <n v="63.49"/>
    <x v="128"/>
    <x v="121"/>
    <n v="72.14"/>
    <x v="128"/>
    <n v="10.130000000000001"/>
    <x v="4"/>
    <x v="118"/>
    <x v="111"/>
    <n v="-49.06"/>
    <x v="2"/>
    <x v="2"/>
    <x v="0"/>
    <s v="2023-10-16_13:53:35"/>
    <x v="0"/>
    <n v="-5197225"/>
    <n v="47.0219157328318"/>
    <x v="127"/>
    <x v="126"/>
    <n v="0.95"/>
    <x v="70"/>
    <m/>
  </r>
  <r>
    <n v="132"/>
    <x v="131"/>
    <x v="131"/>
    <n v="175.25"/>
    <n v="0.16"/>
    <n v="19.12"/>
    <n v="19.649999999999999"/>
    <n v="6.33"/>
    <x v="113"/>
    <x v="22"/>
    <n v="7.86"/>
    <b v="0"/>
    <n v="20.190000000000001"/>
    <s v=""/>
    <x v="129"/>
    <n v="2.27"/>
    <x v="1"/>
    <x v="1"/>
    <x v="0"/>
    <n v="28.57"/>
    <x v="129"/>
    <x v="122"/>
    <n v="117.22"/>
    <x v="129"/>
    <n v="6.33"/>
    <x v="5"/>
    <x v="119"/>
    <x v="30"/>
    <n v="41.2"/>
    <x v="3"/>
    <x v="0"/>
    <x v="2"/>
    <s v=""/>
    <x v="1"/>
    <s v=""/>
    <s v=""/>
    <x v="128"/>
    <x v="127"/>
    <n v="361.85"/>
    <x v="67"/>
    <m/>
  </r>
  <r>
    <n v="133"/>
    <x v="132"/>
    <x v="132"/>
    <n v="10.5"/>
    <n v="0.85"/>
    <n v="27.51"/>
    <n v="28.49"/>
    <n v="10.64"/>
    <x v="114"/>
    <x v="34"/>
    <n v="28.48"/>
    <b v="1"/>
    <n v="29.47"/>
    <s v=""/>
    <x v="130"/>
    <n v="3.56"/>
    <x v="0"/>
    <x v="1"/>
    <x v="0"/>
    <n v="47.62"/>
    <x v="130"/>
    <x v="123"/>
    <n v="72.81"/>
    <x v="130"/>
    <n v="10.64"/>
    <x v="0"/>
    <x v="120"/>
    <x v="44"/>
    <n v="10.41"/>
    <x v="4"/>
    <x v="0"/>
    <x v="2"/>
    <s v=""/>
    <x v="1"/>
    <s v=""/>
    <s v=""/>
    <x v="129"/>
    <x v="128"/>
    <s v="-"/>
    <x v="26"/>
    <m/>
  </r>
  <r>
    <n v="134"/>
    <x v="133"/>
    <x v="133"/>
    <n v="1.55"/>
    <n v="1.56"/>
    <n v="39"/>
    <n v="38.5"/>
    <n v="8.33"/>
    <x v="115"/>
    <x v="54"/>
    <n v="68.709999999999994"/>
    <b v="0"/>
    <n v="37.99"/>
    <s v=""/>
    <x v="131"/>
    <n v="5.0599999999999996"/>
    <x v="1"/>
    <x v="0"/>
    <x v="0"/>
    <n v="65.08"/>
    <x v="131"/>
    <x v="124"/>
    <n v="38.83"/>
    <x v="131"/>
    <n v="8.33"/>
    <x v="2"/>
    <x v="121"/>
    <x v="112"/>
    <n v="-65.33"/>
    <x v="3"/>
    <x v="0"/>
    <x v="2"/>
    <s v=""/>
    <x v="1"/>
    <s v=""/>
    <s v=""/>
    <x v="130"/>
    <x v="129"/>
    <n v="0.65"/>
    <x v="5"/>
    <m/>
  </r>
  <r>
    <n v="135"/>
    <x v="134"/>
    <x v="134"/>
    <n v="-15.95"/>
    <n v="-0.39"/>
    <n v="37.15"/>
    <n v="35.340000000000003"/>
    <n v="7.03"/>
    <x v="102"/>
    <x v="48"/>
    <n v="44.27"/>
    <b v="1"/>
    <n v="33.520000000000003"/>
    <s v=""/>
    <x v="132"/>
    <n v="4.43"/>
    <x v="0"/>
    <x v="0"/>
    <x v="0"/>
    <n v="17.86"/>
    <x v="132"/>
    <x v="125"/>
    <n v="79.95"/>
    <x v="132"/>
    <n v="7"/>
    <x v="4"/>
    <x v="122"/>
    <x v="68"/>
    <n v="-60.63"/>
    <x v="2"/>
    <x v="2"/>
    <x v="0"/>
    <s v="2023-10-16_21:13:26"/>
    <x v="0"/>
    <n v="-4756500"/>
    <n v="42.995089867271552"/>
    <x v="131"/>
    <x v="130"/>
    <n v="0.65"/>
    <x v="71"/>
    <m/>
  </r>
  <r>
    <n v="136"/>
    <x v="135"/>
    <x v="135"/>
    <n v="7.8"/>
    <n v="0.21"/>
    <n v="38.14"/>
    <n v="38.71"/>
    <n v="12.24"/>
    <x v="116"/>
    <x v="16"/>
    <n v="66.42"/>
    <b v="1"/>
    <n v="39.29"/>
    <d v="2023-10-31T00:00:00"/>
    <x v="133"/>
    <n v="4.49"/>
    <x v="0"/>
    <x v="0"/>
    <x v="1"/>
    <n v="50"/>
    <x v="133"/>
    <x v="126"/>
    <n v="80.75"/>
    <x v="133"/>
    <n v="12.24"/>
    <x v="6"/>
    <x v="123"/>
    <x v="113"/>
    <n v="-12.99"/>
    <x v="3"/>
    <x v="2"/>
    <x v="2"/>
    <s v="2023-10-16_21:13:38"/>
    <x v="0"/>
    <n v="-4434000"/>
    <n v="53.560067960511049"/>
    <x v="132"/>
    <x v="131"/>
    <n v="20.2"/>
    <x v="49"/>
    <m/>
  </r>
  <r>
    <n v="137"/>
    <x v="136"/>
    <x v="136"/>
    <n v="-436.9"/>
    <n v="-1.85"/>
    <n v="27.42"/>
    <n v="26.67"/>
    <n v="24.74"/>
    <x v="74"/>
    <x v="16"/>
    <n v="85.22"/>
    <b v="1"/>
    <n v="25.93"/>
    <d v="2023-10-19T00:00:00"/>
    <x v="134"/>
    <n v="3.4"/>
    <x v="0"/>
    <x v="0"/>
    <x v="1"/>
    <n v="87.3"/>
    <x v="134"/>
    <x v="127"/>
    <n v="252.78"/>
    <x v="134"/>
    <n v="24.74"/>
    <x v="5"/>
    <x v="124"/>
    <x v="114"/>
    <n v="21.93"/>
    <x v="5"/>
    <x v="0"/>
    <x v="0"/>
    <s v="2023-10-16_13:53:47"/>
    <x v="2"/>
    <n v="617680"/>
    <n v="38.059990184474152"/>
    <x v="133"/>
    <x v="132"/>
    <n v="20.95"/>
    <x v="52"/>
    <m/>
  </r>
  <r>
    <n v="138"/>
    <x v="137"/>
    <x v="137"/>
    <n v="5.2"/>
    <n v="3.25"/>
    <n v="37.82"/>
    <n v="38.67"/>
    <n v="7.42"/>
    <x v="117"/>
    <x v="55"/>
    <n v="85.9"/>
    <b v="1"/>
    <n v="39.520000000000003"/>
    <s v=""/>
    <x v="135"/>
    <n v="4.8099999999999996"/>
    <x v="0"/>
    <x v="0"/>
    <x v="0"/>
    <n v="93.65"/>
    <x v="135"/>
    <x v="128"/>
    <n v="71.650000000000006"/>
    <x v="135"/>
    <n v="7.42"/>
    <x v="5"/>
    <x v="125"/>
    <x v="115"/>
    <n v="-40.090000000000003"/>
    <x v="3"/>
    <x v="0"/>
    <x v="2"/>
    <s v="2023-10-16_13:51:41"/>
    <x v="0"/>
    <n v="-454144500"/>
    <n v="47.809695298652343"/>
    <x v="134"/>
    <x v="133"/>
    <n v="1.2"/>
    <x v="72"/>
    <m/>
  </r>
  <r>
    <n v="139"/>
    <x v="138"/>
    <x v="138"/>
    <n v="1.5"/>
    <n v="0.62"/>
    <n v="18.96"/>
    <n v="19.48"/>
    <n v="2.5299999999999998"/>
    <x v="118"/>
    <x v="4"/>
    <n v="43.8"/>
    <b v="1"/>
    <n v="20.010000000000002"/>
    <s v=""/>
    <x v="136"/>
    <n v="2.2400000000000002"/>
    <x v="0"/>
    <x v="1"/>
    <x v="0"/>
    <n v="36.51"/>
    <x v="136"/>
    <x v="129"/>
    <n v="48.08"/>
    <x v="136"/>
    <n v="2.5299999999999998"/>
    <x v="3"/>
    <x v="108"/>
    <x v="116"/>
    <n v="-58.66"/>
    <x v="4"/>
    <x v="0"/>
    <x v="2"/>
    <s v=""/>
    <x v="1"/>
    <s v=""/>
    <s v=""/>
    <x v="135"/>
    <x v="134"/>
    <n v="0.25"/>
    <x v="43"/>
    <m/>
  </r>
  <r>
    <n v="140"/>
    <x v="139"/>
    <x v="139"/>
    <n v="3"/>
    <n v="0.27"/>
    <n v="31.94"/>
    <n v="30.77"/>
    <n v="-1.98"/>
    <x v="119"/>
    <x v="56"/>
    <n v="33.35"/>
    <b v="0"/>
    <n v="29.59"/>
    <s v=""/>
    <x v="137"/>
    <n v="3.83"/>
    <x v="1"/>
    <x v="1"/>
    <x v="0"/>
    <n v="30.75"/>
    <x v="137"/>
    <x v="130"/>
    <n v="58.9"/>
    <x v="137"/>
    <n v="-1.98"/>
    <x v="5"/>
    <x v="126"/>
    <x v="117"/>
    <n v="-22.71"/>
    <x v="3"/>
    <x v="0"/>
    <x v="2"/>
    <s v=""/>
    <x v="1"/>
    <s v=""/>
    <s v=""/>
    <x v="136"/>
    <x v="135"/>
    <s v="-"/>
    <x v="26"/>
    <m/>
  </r>
  <r>
    <n v="141"/>
    <x v="140"/>
    <x v="140"/>
    <n v="17.45"/>
    <n v="0.43"/>
    <n v="35.770000000000003"/>
    <n v="36.07"/>
    <n v="14.44"/>
    <x v="120"/>
    <x v="16"/>
    <n v="96.4"/>
    <b v="1"/>
    <n v="36.36"/>
    <d v="2023-10-18T00:00:00"/>
    <x v="138"/>
    <n v="4.8600000000000003"/>
    <x v="0"/>
    <x v="0"/>
    <x v="1"/>
    <n v="44.25"/>
    <x v="138"/>
    <x v="131"/>
    <n v="101.02"/>
    <x v="138"/>
    <n v="14.44"/>
    <x v="0"/>
    <x v="127"/>
    <x v="118"/>
    <n v="85.85"/>
    <x v="4"/>
    <x v="0"/>
    <x v="2"/>
    <s v="2023-10-16_21:41:10"/>
    <x v="0"/>
    <n v="-1784800"/>
    <n v="52.964039999999997"/>
    <x v="137"/>
    <x v="136"/>
    <n v="0.1"/>
    <x v="10"/>
    <m/>
  </r>
  <r>
    <n v="142"/>
    <x v="141"/>
    <x v="141"/>
    <n v="1.75"/>
    <n v="0.95"/>
    <n v="15.32"/>
    <n v="14.8"/>
    <n v="-3.52"/>
    <x v="121"/>
    <x v="57"/>
    <n v="10.09"/>
    <b v="1"/>
    <n v="14.29"/>
    <s v=""/>
    <x v="139"/>
    <n v="1.85"/>
    <x v="0"/>
    <x v="1"/>
    <x v="0"/>
    <n v="67.459999999999994"/>
    <x v="139"/>
    <x v="132"/>
    <n v="82.65"/>
    <x v="139"/>
    <n v="-3.52"/>
    <x v="2"/>
    <x v="128"/>
    <x v="119"/>
    <n v="-10.09"/>
    <x v="3"/>
    <x v="0"/>
    <x v="2"/>
    <s v=""/>
    <x v="1"/>
    <s v=""/>
    <s v=""/>
    <x v="138"/>
    <x v="137"/>
    <n v="-0.05"/>
    <x v="56"/>
    <m/>
  </r>
  <r>
    <n v="143"/>
    <x v="142"/>
    <x v="142"/>
    <n v="-247.25"/>
    <n v="-0.63"/>
    <n v="29.17"/>
    <n v="29.55"/>
    <n v="14.31"/>
    <x v="122"/>
    <x v="15"/>
    <n v="49.79"/>
    <b v="0"/>
    <n v="29.93"/>
    <s v=""/>
    <x v="140"/>
    <n v="3.72"/>
    <x v="1"/>
    <x v="0"/>
    <x v="0"/>
    <n v="29.17"/>
    <x v="140"/>
    <x v="133"/>
    <n v="43.65"/>
    <x v="140"/>
    <n v="14.31"/>
    <x v="6"/>
    <x v="129"/>
    <x v="120"/>
    <n v="-60.38"/>
    <x v="2"/>
    <x v="2"/>
    <x v="0"/>
    <s v=""/>
    <x v="1"/>
    <s v=""/>
    <s v=""/>
    <x v="139"/>
    <x v="138"/>
    <n v="16.149999999999999"/>
    <x v="70"/>
    <m/>
  </r>
  <r>
    <n v="144"/>
    <x v="143"/>
    <x v="143"/>
    <n v="0.6"/>
    <n v="0.06"/>
    <n v="33.56"/>
    <n v="31.85"/>
    <n v="8.6300000000000008"/>
    <x v="123"/>
    <x v="51"/>
    <n v="19.29"/>
    <b v="1"/>
    <n v="30.13"/>
    <s v=""/>
    <x v="141"/>
    <n v="3.97"/>
    <x v="0"/>
    <x v="1"/>
    <x v="0"/>
    <n v="15.87"/>
    <x v="141"/>
    <x v="134"/>
    <n v="211.64"/>
    <x v="141"/>
    <n v="8.6300000000000008"/>
    <x v="5"/>
    <x v="130"/>
    <x v="104"/>
    <n v="228.23"/>
    <x v="3"/>
    <x v="0"/>
    <x v="2"/>
    <s v=""/>
    <x v="1"/>
    <s v=""/>
    <s v=""/>
    <x v="140"/>
    <x v="139"/>
    <n v="4.2"/>
    <x v="22"/>
    <m/>
  </r>
  <r>
    <n v="145"/>
    <x v="144"/>
    <x v="144"/>
    <n v="6.95"/>
    <n v="0.12"/>
    <n v="38.99"/>
    <n v="39.9"/>
    <n v="8.4499999999999993"/>
    <x v="16"/>
    <x v="39"/>
    <n v="65.95"/>
    <b v="0"/>
    <n v="40.82"/>
    <d v="2023-10-18T00:00:00"/>
    <x v="142"/>
    <n v="5.07"/>
    <x v="1"/>
    <x v="0"/>
    <x v="1"/>
    <n v="36.9"/>
    <x v="142"/>
    <x v="135"/>
    <n v="61.21"/>
    <x v="142"/>
    <n v="8.4499999999999993"/>
    <x v="2"/>
    <x v="131"/>
    <x v="121"/>
    <n v="-34.270000000000003"/>
    <x v="3"/>
    <x v="0"/>
    <x v="2"/>
    <s v=""/>
    <x v="1"/>
    <s v=""/>
    <s v=""/>
    <x v="141"/>
    <x v="140"/>
    <n v="23.05"/>
    <x v="2"/>
    <m/>
  </r>
  <r>
    <n v="146"/>
    <x v="145"/>
    <x v="145"/>
    <n v="-0.5"/>
    <n v="-0.22"/>
    <n v="30.32"/>
    <n v="28.2"/>
    <n v="10.37"/>
    <x v="124"/>
    <x v="41"/>
    <n v="83.85"/>
    <b v="0"/>
    <n v="26.09"/>
    <s v=""/>
    <x v="143"/>
    <n v="3.51"/>
    <x v="1"/>
    <x v="0"/>
    <x v="0"/>
    <n v="55.56"/>
    <x v="143"/>
    <x v="136"/>
    <n v="54.72"/>
    <x v="143"/>
    <n v="10.37"/>
    <x v="2"/>
    <x v="71"/>
    <x v="122"/>
    <n v="-73.650000000000006"/>
    <x v="2"/>
    <x v="0"/>
    <x v="0"/>
    <s v=""/>
    <x v="1"/>
    <s v=""/>
    <s v=""/>
    <x v="142"/>
    <x v="141"/>
    <n v="-0.2"/>
    <x v="73"/>
    <m/>
  </r>
  <r>
    <n v="147"/>
    <x v="146"/>
    <x v="146"/>
    <n v="2.15"/>
    <n v="0.86"/>
    <n v="41.18"/>
    <n v="40.53"/>
    <n v="8.3699999999999992"/>
    <x v="40"/>
    <x v="54"/>
    <n v="77.739999999999995"/>
    <b v="1"/>
    <n v="39.869999999999997"/>
    <s v=""/>
    <x v="144"/>
    <n v="5.24"/>
    <x v="0"/>
    <x v="0"/>
    <x v="0"/>
    <n v="63.89"/>
    <x v="144"/>
    <x v="137"/>
    <n v="116.89"/>
    <x v="144"/>
    <n v="8.34"/>
    <x v="2"/>
    <x v="132"/>
    <x v="123"/>
    <n v="36.93"/>
    <x v="3"/>
    <x v="0"/>
    <x v="2"/>
    <s v="2023-10-16_13:53:12"/>
    <x v="2"/>
    <n v="350667350"/>
    <n v="43.646135223344139"/>
    <x v="143"/>
    <x v="142"/>
    <n v="1.1499999999999999"/>
    <x v="8"/>
    <m/>
  </r>
  <r>
    <n v="148"/>
    <x v="147"/>
    <x v="147"/>
    <n v="-34.25"/>
    <n v="-1.39"/>
    <n v="22.36"/>
    <n v="21.19"/>
    <n v="12.95"/>
    <x v="73"/>
    <x v="40"/>
    <n v="30.21"/>
    <b v="1"/>
    <n v="20.010000000000002"/>
    <d v="2023-11-08T00:00:00"/>
    <x v="145"/>
    <n v="2.7"/>
    <x v="0"/>
    <x v="1"/>
    <x v="1"/>
    <n v="34.130000000000003"/>
    <x v="145"/>
    <x v="138"/>
    <n v="69.94"/>
    <x v="145"/>
    <n v="12.95"/>
    <x v="0"/>
    <x v="133"/>
    <x v="124"/>
    <n v="-8.64"/>
    <x v="2"/>
    <x v="0"/>
    <x v="0"/>
    <s v=""/>
    <x v="1"/>
    <s v=""/>
    <s v=""/>
    <x v="144"/>
    <x v="143"/>
    <s v="-"/>
    <x v="26"/>
    <m/>
  </r>
  <r>
    <n v="149"/>
    <x v="148"/>
    <x v="148"/>
    <n v="18.8"/>
    <n v="0.54"/>
    <n v="28.16"/>
    <n v="30.56"/>
    <n v="11.7"/>
    <x v="125"/>
    <x v="58"/>
    <n v="22.17"/>
    <b v="0"/>
    <n v="32.96"/>
    <s v=""/>
    <x v="146"/>
    <n v="3.64"/>
    <x v="1"/>
    <x v="1"/>
    <x v="0"/>
    <n v="36.11"/>
    <x v="146"/>
    <x v="139"/>
    <n v="115.8"/>
    <x v="146"/>
    <n v="11.7"/>
    <x v="0"/>
    <x v="134"/>
    <x v="125"/>
    <n v="130.66999999999999"/>
    <x v="3"/>
    <x v="0"/>
    <x v="2"/>
    <s v=""/>
    <x v="1"/>
    <s v=""/>
    <s v=""/>
    <x v="145"/>
    <x v="144"/>
    <n v="19.55"/>
    <x v="58"/>
    <m/>
  </r>
  <r>
    <n v="150"/>
    <x v="149"/>
    <x v="149"/>
    <n v="-0.3"/>
    <n v="-0.4"/>
    <n v="54.9"/>
    <n v="45.45"/>
    <n v="8.19"/>
    <x v="126"/>
    <x v="59"/>
    <n v="48.85"/>
    <b v="1"/>
    <n v="36"/>
    <s v=""/>
    <x v="147"/>
    <n v="0"/>
    <x v="0"/>
    <x v="0"/>
    <x v="0"/>
    <n v="5.56"/>
    <x v="147"/>
    <x v="140"/>
    <n v="25.11"/>
    <x v="147"/>
    <n v="8.19"/>
    <x v="3"/>
    <x v="135"/>
    <x v="50"/>
    <n v="-43.78"/>
    <x v="0"/>
    <x v="0"/>
    <x v="0"/>
    <s v="2023-10-16_21:40:22"/>
    <x v="0"/>
    <n v="-330000000"/>
    <n v="52.770940000000003"/>
    <x v="146"/>
    <x v="145"/>
    <n v="0.65"/>
    <x v="62"/>
    <m/>
  </r>
  <r>
    <n v="151"/>
    <x v="150"/>
    <x v="150"/>
    <n v="108.85"/>
    <n v="2.04"/>
    <n v="37.549999999999997"/>
    <n v="38.29"/>
    <n v="16.739999999999998"/>
    <x v="116"/>
    <x v="39"/>
    <n v="53.12"/>
    <b v="1"/>
    <n v="39.020000000000003"/>
    <d v="2023-10-18T00:00:00"/>
    <x v="148"/>
    <n v="4.9400000000000004"/>
    <x v="0"/>
    <x v="0"/>
    <x v="1"/>
    <n v="92.86"/>
    <x v="148"/>
    <x v="141"/>
    <n v="277.19"/>
    <x v="148"/>
    <n v="16.739999999999998"/>
    <x v="2"/>
    <x v="136"/>
    <x v="126"/>
    <n v="104.12"/>
    <x v="6"/>
    <x v="0"/>
    <x v="2"/>
    <s v="2023-10-16_13:52:05"/>
    <x v="2"/>
    <n v="11349900"/>
    <n v="58.568220746757369"/>
    <x v="147"/>
    <x v="146"/>
    <n v="21.7"/>
    <x v="20"/>
    <m/>
  </r>
  <r>
    <n v="152"/>
    <x v="151"/>
    <x v="151"/>
    <n v="1.55"/>
    <n v="0.77"/>
    <n v="22.58"/>
    <n v="23.19"/>
    <n v="3.39"/>
    <x v="127"/>
    <x v="3"/>
    <n v="42.25"/>
    <b v="1"/>
    <n v="23.8"/>
    <s v=""/>
    <x v="149"/>
    <n v="2.95"/>
    <x v="0"/>
    <x v="1"/>
    <x v="0"/>
    <n v="46.03"/>
    <x v="149"/>
    <x v="142"/>
    <n v="101.49"/>
    <x v="149"/>
    <n v="3.39"/>
    <x v="3"/>
    <x v="94"/>
    <x v="127"/>
    <n v="-6.36"/>
    <x v="4"/>
    <x v="0"/>
    <x v="2"/>
    <s v=""/>
    <x v="1"/>
    <s v=""/>
    <s v=""/>
    <x v="148"/>
    <x v="147"/>
    <n v="-1.1499999999999999"/>
    <x v="74"/>
    <m/>
  </r>
  <r>
    <n v="153"/>
    <x v="152"/>
    <x v="152"/>
    <n v="-10.8"/>
    <n v="-0.61"/>
    <n v="39.049999999999997"/>
    <n v="37.76"/>
    <n v="24.91"/>
    <x v="128"/>
    <x v="33"/>
    <n v="72.56"/>
    <b v="0"/>
    <n v="36.479999999999997"/>
    <d v="2023-10-19T00:00:00"/>
    <x v="150"/>
    <n v="4.62"/>
    <x v="1"/>
    <x v="0"/>
    <x v="1"/>
    <n v="0"/>
    <x v="150"/>
    <x v="143"/>
    <n v="70.05"/>
    <x v="150"/>
    <n v="24.91"/>
    <x v="2"/>
    <x v="137"/>
    <x v="128"/>
    <n v="-52.35"/>
    <x v="2"/>
    <x v="0"/>
    <x v="0"/>
    <s v="2023-10-16_13:51:59"/>
    <x v="0"/>
    <n v="-21213654"/>
    <n v="47.374456698710233"/>
    <x v="149"/>
    <x v="148"/>
    <n v="9.8000000000000007"/>
    <x v="75"/>
    <m/>
  </r>
  <r>
    <n v="154"/>
    <x v="153"/>
    <x v="153"/>
    <n v="4.8499999999999996"/>
    <n v="0.49"/>
    <n v="30.76"/>
    <n v="31.42"/>
    <n v="5.76"/>
    <x v="129"/>
    <x v="42"/>
    <n v="17.350000000000001"/>
    <b v="0"/>
    <n v="32.08"/>
    <s v=""/>
    <x v="151"/>
    <n v="4.0999999999999996"/>
    <x v="1"/>
    <x v="1"/>
    <x v="0"/>
    <n v="69.84"/>
    <x v="151"/>
    <x v="144"/>
    <n v="90.07"/>
    <x v="151"/>
    <n v="5.76"/>
    <x v="2"/>
    <x v="138"/>
    <x v="129"/>
    <n v="63.02"/>
    <x v="3"/>
    <x v="0"/>
    <x v="2"/>
    <s v=""/>
    <x v="1"/>
    <s v=""/>
    <s v=""/>
    <x v="150"/>
    <x v="149"/>
    <n v="5.5"/>
    <x v="58"/>
    <m/>
  </r>
  <r>
    <n v="155"/>
    <x v="154"/>
    <x v="154"/>
    <n v="-2.6"/>
    <n v="-1.05"/>
    <n v="48.33"/>
    <n v="47.52"/>
    <n v="13.01"/>
    <x v="130"/>
    <x v="15"/>
    <n v="47.02"/>
    <b v="1"/>
    <n v="46.71"/>
    <d v="2023-10-21T00:00:00"/>
    <x v="152"/>
    <n v="6.09"/>
    <x v="0"/>
    <x v="0"/>
    <x v="1"/>
    <n v="26.98"/>
    <x v="152"/>
    <x v="20"/>
    <n v="146.31"/>
    <x v="152"/>
    <n v="13.01"/>
    <x v="6"/>
    <x v="85"/>
    <x v="130"/>
    <n v="92.87"/>
    <x v="2"/>
    <x v="2"/>
    <x v="0"/>
    <s v="2023-10-16_21:13:57"/>
    <x v="0"/>
    <n v="-129400000"/>
    <n v="47.511623205983419"/>
    <x v="151"/>
    <x v="150"/>
    <s v="-"/>
    <x v="26"/>
    <m/>
  </r>
  <r>
    <n v="156"/>
    <x v="155"/>
    <x v="155"/>
    <n v="1.65"/>
    <n v="0.56000000000000005"/>
    <n v="41.05"/>
    <n v="41.62"/>
    <n v="8.98"/>
    <x v="109"/>
    <x v="15"/>
    <n v="77.41"/>
    <b v="1"/>
    <n v="42.19"/>
    <s v=""/>
    <x v="153"/>
    <n v="5.29"/>
    <x v="0"/>
    <x v="0"/>
    <x v="0"/>
    <n v="63.1"/>
    <x v="58"/>
    <x v="145"/>
    <n v="120.12"/>
    <x v="153"/>
    <n v="8.98"/>
    <x v="2"/>
    <x v="139"/>
    <x v="131"/>
    <n v="15.96"/>
    <x v="3"/>
    <x v="0"/>
    <x v="2"/>
    <s v="2023-10-16_13:53:17"/>
    <x v="2"/>
    <n v="374896000"/>
    <n v="47.31606445850209"/>
    <x v="152"/>
    <x v="151"/>
    <n v="1.3"/>
    <x v="7"/>
    <m/>
  </r>
  <r>
    <n v="157"/>
    <x v="156"/>
    <x v="156"/>
    <n v="-2.6"/>
    <n v="-0.11"/>
    <n v="21.22"/>
    <n v="20.329999999999998"/>
    <n v="9.9499999999999993"/>
    <x v="131"/>
    <x v="52"/>
    <n v="64.02"/>
    <b v="1"/>
    <n v="19.440000000000001"/>
    <s v=""/>
    <x v="154"/>
    <n v="2.5099999999999998"/>
    <x v="0"/>
    <x v="1"/>
    <x v="0"/>
    <n v="6.75"/>
    <x v="153"/>
    <x v="146"/>
    <n v="64.59"/>
    <x v="154"/>
    <n v="9.9499999999999993"/>
    <x v="0"/>
    <x v="140"/>
    <x v="132"/>
    <n v="-41.85"/>
    <x v="2"/>
    <x v="0"/>
    <x v="0"/>
    <s v=""/>
    <x v="1"/>
    <s v=""/>
    <s v=""/>
    <x v="153"/>
    <x v="152"/>
    <n v="-1.2"/>
    <x v="50"/>
    <m/>
  </r>
  <r>
    <n v="158"/>
    <x v="157"/>
    <x v="157"/>
    <n v="0.7"/>
    <n v="0.79"/>
    <n v="36.89"/>
    <n v="35.29"/>
    <n v="12.1"/>
    <x v="97"/>
    <x v="30"/>
    <n v="46.62"/>
    <b v="1"/>
    <n v="33.69"/>
    <s v=""/>
    <x v="155"/>
    <n v="4.18"/>
    <x v="0"/>
    <x v="0"/>
    <x v="0"/>
    <n v="8.33"/>
    <x v="154"/>
    <x v="147"/>
    <n v="11.99"/>
    <x v="155"/>
    <n v="12.1"/>
    <x v="5"/>
    <x v="141"/>
    <x v="17"/>
    <n v="-87.6"/>
    <x v="4"/>
    <x v="0"/>
    <x v="2"/>
    <s v="2023-10-16_21:40:59"/>
    <x v="0"/>
    <n v="-280000000"/>
    <n v="47.838659999999997"/>
    <x v="154"/>
    <x v="153"/>
    <n v="0.65"/>
    <x v="41"/>
    <m/>
  </r>
  <r>
    <n v="159"/>
    <x v="158"/>
    <x v="158"/>
    <n v="7.4"/>
    <n v="0.93"/>
    <n v="27.15"/>
    <n v="27.03"/>
    <n v="7.13"/>
    <x v="132"/>
    <x v="60"/>
    <n v="37.409999999999997"/>
    <b v="0"/>
    <n v="26.91"/>
    <s v=""/>
    <x v="156"/>
    <n v="3.34"/>
    <x v="1"/>
    <x v="1"/>
    <x v="0"/>
    <n v="46.03"/>
    <x v="155"/>
    <x v="148"/>
    <n v="130.66"/>
    <x v="156"/>
    <n v="7.13"/>
    <x v="5"/>
    <x v="142"/>
    <x v="133"/>
    <n v="67.3"/>
    <x v="4"/>
    <x v="0"/>
    <x v="2"/>
    <s v=""/>
    <x v="1"/>
    <s v=""/>
    <s v=""/>
    <x v="155"/>
    <x v="154"/>
    <n v="3.75"/>
    <x v="63"/>
    <m/>
  </r>
  <r>
    <n v="160"/>
    <x v="159"/>
    <x v="159"/>
    <n v="10"/>
    <n v="0.76"/>
    <n v="21.77"/>
    <n v="23.19"/>
    <n v="9.75"/>
    <x v="133"/>
    <x v="41"/>
    <n v="43.46"/>
    <b v="1"/>
    <n v="24.61"/>
    <s v=""/>
    <x v="157"/>
    <n v="2.84"/>
    <x v="0"/>
    <x v="0"/>
    <x v="0"/>
    <n v="30.16"/>
    <x v="156"/>
    <x v="149"/>
    <n v="73.180000000000007"/>
    <x v="157"/>
    <n v="9.75"/>
    <x v="3"/>
    <x v="58"/>
    <x v="134"/>
    <n v="-30.82"/>
    <x v="4"/>
    <x v="0"/>
    <x v="2"/>
    <s v="2023-10-16_21:41:29"/>
    <x v="0"/>
    <n v="-30000000"/>
    <n v="47.24597"/>
    <x v="156"/>
    <x v="155"/>
    <n v="2.6"/>
    <x v="38"/>
    <m/>
  </r>
  <r>
    <n v="161"/>
    <x v="160"/>
    <x v="160"/>
    <n v="0.15"/>
    <n v="0.03"/>
    <n v="24.41"/>
    <n v="23.82"/>
    <n v="9.17"/>
    <x v="59"/>
    <x v="32"/>
    <n v="20.239999999999998"/>
    <b v="1"/>
    <n v="23.23"/>
    <s v=""/>
    <x v="158"/>
    <n v="2.81"/>
    <x v="0"/>
    <x v="0"/>
    <x v="0"/>
    <n v="26.98"/>
    <x v="157"/>
    <x v="150"/>
    <n v="75.59"/>
    <x v="158"/>
    <n v="9.17"/>
    <x v="6"/>
    <x v="143"/>
    <x v="135"/>
    <n v="-55.87"/>
    <x v="4"/>
    <x v="2"/>
    <x v="2"/>
    <s v="2023-10-16_21:39:11"/>
    <x v="0"/>
    <n v="-310000000"/>
    <n v="52.384230000000002"/>
    <x v="157"/>
    <x v="156"/>
    <n v="2.4500000000000002"/>
    <x v="20"/>
    <m/>
  </r>
  <r>
    <n v="162"/>
    <x v="161"/>
    <x v="161"/>
    <n v="-136.15"/>
    <n v="-0.51"/>
    <n v="26.72"/>
    <n v="26.59"/>
    <n v="7.05"/>
    <x v="134"/>
    <x v="61"/>
    <n v="21.08"/>
    <b v="0"/>
    <n v="26.47"/>
    <d v="2023-11-07T00:00:00"/>
    <x v="159"/>
    <n v="3.37"/>
    <x v="1"/>
    <x v="1"/>
    <x v="1"/>
    <n v="64.680000000000007"/>
    <x v="158"/>
    <x v="151"/>
    <n v="240.64"/>
    <x v="159"/>
    <n v="7.05"/>
    <x v="2"/>
    <x v="144"/>
    <x v="136"/>
    <n v="158.09"/>
    <x v="2"/>
    <x v="0"/>
    <x v="0"/>
    <s v=""/>
    <x v="1"/>
    <s v=""/>
    <s v=""/>
    <x v="158"/>
    <x v="157"/>
    <n v="173.65"/>
    <x v="3"/>
    <m/>
  </r>
  <r>
    <n v="163"/>
    <x v="162"/>
    <x v="162"/>
    <n v="-9.5500000000000007"/>
    <n v="-0.51"/>
    <n v="30.37"/>
    <n v="29.71"/>
    <n v="8.43"/>
    <x v="135"/>
    <x v="10"/>
    <n v="30.53"/>
    <b v="0"/>
    <n v="29.04"/>
    <s v=""/>
    <x v="160"/>
    <n v="3.79"/>
    <x v="1"/>
    <x v="1"/>
    <x v="0"/>
    <n v="0"/>
    <x v="159"/>
    <x v="105"/>
    <n v="94.23"/>
    <x v="160"/>
    <n v="8.39"/>
    <x v="0"/>
    <x v="2"/>
    <x v="136"/>
    <n v="80.91"/>
    <x v="2"/>
    <x v="0"/>
    <x v="0"/>
    <s v=""/>
    <x v="1"/>
    <s v=""/>
    <s v=""/>
    <x v="159"/>
    <x v="158"/>
    <n v="9.9499999999999993"/>
    <x v="53"/>
    <m/>
  </r>
  <r>
    <n v="164"/>
    <x v="163"/>
    <x v="163"/>
    <n v="14.05"/>
    <n v="0.39"/>
    <n v="29.61"/>
    <n v="27.49"/>
    <n v="8.4"/>
    <x v="136"/>
    <x v="12"/>
    <n v="35.880000000000003"/>
    <b v="0"/>
    <n v="25.36"/>
    <s v=""/>
    <x v="161"/>
    <n v="3.39"/>
    <x v="1"/>
    <x v="1"/>
    <x v="0"/>
    <n v="12.7"/>
    <x v="160"/>
    <x v="152"/>
    <n v="68.33"/>
    <x v="161"/>
    <n v="8.36"/>
    <x v="5"/>
    <x v="145"/>
    <x v="137"/>
    <n v="1.83"/>
    <x v="3"/>
    <x v="0"/>
    <x v="2"/>
    <s v=""/>
    <x v="1"/>
    <s v=""/>
    <s v=""/>
    <x v="160"/>
    <x v="159"/>
    <n v="1.55"/>
    <x v="70"/>
    <m/>
  </r>
  <r>
    <n v="165"/>
    <x v="164"/>
    <x v="164"/>
    <n v="-2.2999999999999998"/>
    <n v="-0.1"/>
    <n v="29.08"/>
    <n v="28.24"/>
    <n v="5.73"/>
    <x v="66"/>
    <x v="53"/>
    <n v="51.12"/>
    <b v="1"/>
    <n v="27.4"/>
    <s v=""/>
    <x v="162"/>
    <n v="3.55"/>
    <x v="0"/>
    <x v="0"/>
    <x v="0"/>
    <n v="29.17"/>
    <x v="161"/>
    <x v="153"/>
    <n v="267.24"/>
    <x v="162"/>
    <n v="5.73"/>
    <x v="2"/>
    <x v="146"/>
    <x v="138"/>
    <n v="323.39"/>
    <x v="2"/>
    <x v="0"/>
    <x v="0"/>
    <s v="2023-10-16_21:16:08"/>
    <x v="0"/>
    <n v="-18729750"/>
    <n v="52.774503664960037"/>
    <x v="161"/>
    <x v="160"/>
    <n v="16.95"/>
    <x v="55"/>
    <m/>
  </r>
  <r>
    <n v="166"/>
    <x v="165"/>
    <x v="165"/>
    <n v="-10.85"/>
    <n v="-0.95"/>
    <n v="20.5"/>
    <n v="20"/>
    <n v="11.86"/>
    <x v="137"/>
    <x v="29"/>
    <n v="42.04"/>
    <b v="1"/>
    <n v="19.510000000000002"/>
    <d v="2023-11-01T00:00:00"/>
    <x v="163"/>
    <n v="2.56"/>
    <x v="0"/>
    <x v="0"/>
    <x v="1"/>
    <n v="10.71"/>
    <x v="162"/>
    <x v="21"/>
    <n v="30.03"/>
    <x v="163"/>
    <n v="11.86"/>
    <x v="0"/>
    <x v="147"/>
    <x v="39"/>
    <n v="-81.5"/>
    <x v="2"/>
    <x v="0"/>
    <x v="0"/>
    <s v="2023-10-16_21:40:10"/>
    <x v="0"/>
    <n v="-24000000"/>
    <n v="62.129269999999998"/>
    <x v="162"/>
    <x v="161"/>
    <n v="0.25"/>
    <x v="71"/>
    <m/>
  </r>
  <r>
    <n v="167"/>
    <x v="166"/>
    <x v="166"/>
    <n v="6.5"/>
    <n v="1.02"/>
    <n v="33.200000000000003"/>
    <n v="32.01"/>
    <n v="6.45"/>
    <x v="138"/>
    <x v="43"/>
    <n v="36.049999999999997"/>
    <b v="0"/>
    <n v="30.82"/>
    <s v=""/>
    <x v="164"/>
    <n v="4.47"/>
    <x v="1"/>
    <x v="1"/>
    <x v="0"/>
    <n v="14.29"/>
    <x v="163"/>
    <x v="154"/>
    <n v="25.85"/>
    <x v="164"/>
    <n v="6.45"/>
    <x v="5"/>
    <x v="148"/>
    <x v="139"/>
    <n v="25.79"/>
    <x v="8"/>
    <x v="0"/>
    <x v="2"/>
    <s v=""/>
    <x v="1"/>
    <s v=""/>
    <s v=""/>
    <x v="163"/>
    <x v="162"/>
    <n v="5.5"/>
    <x v="9"/>
    <m/>
  </r>
  <r>
    <n v="168"/>
    <x v="167"/>
    <x v="167"/>
    <n v="-2.2999999999999998"/>
    <n v="-0.28999999999999998"/>
    <n v="39.869999999999997"/>
    <n v="40.69"/>
    <n v="22.67"/>
    <x v="46"/>
    <x v="16"/>
    <n v="100"/>
    <b v="1"/>
    <n v="41.5"/>
    <d v="2023-10-17T00:00:00"/>
    <x v="165"/>
    <n v="5.18"/>
    <x v="0"/>
    <x v="0"/>
    <x v="1"/>
    <n v="71.430000000000007"/>
    <x v="164"/>
    <x v="155"/>
    <n v="155.65"/>
    <x v="165"/>
    <n v="22.67"/>
    <x v="6"/>
    <x v="149"/>
    <x v="140"/>
    <n v="-43.89"/>
    <x v="0"/>
    <x v="2"/>
    <x v="0"/>
    <s v="2023-10-16_21:38:46"/>
    <x v="0"/>
    <n v="-13000000"/>
    <n v="43.476790000000001"/>
    <x v="164"/>
    <x v="163"/>
    <n v="0.85"/>
    <x v="36"/>
    <m/>
  </r>
  <r>
    <n v="169"/>
    <x v="168"/>
    <x v="168"/>
    <n v="8.5500000000000007"/>
    <n v="0.83"/>
    <n v="28.82"/>
    <n v="27.96"/>
    <n v="7.83"/>
    <x v="118"/>
    <x v="2"/>
    <n v="29.85"/>
    <b v="1"/>
    <n v="27.1"/>
    <s v=""/>
    <x v="166"/>
    <n v="3.49"/>
    <x v="0"/>
    <x v="1"/>
    <x v="0"/>
    <n v="43.65"/>
    <x v="165"/>
    <x v="156"/>
    <n v="47.58"/>
    <x v="166"/>
    <n v="7.83"/>
    <x v="2"/>
    <x v="150"/>
    <x v="79"/>
    <n v="-28.19"/>
    <x v="4"/>
    <x v="0"/>
    <x v="2"/>
    <s v=""/>
    <x v="1"/>
    <s v=""/>
    <s v=""/>
    <x v="165"/>
    <x v="164"/>
    <n v="6.85"/>
    <x v="3"/>
    <m/>
  </r>
  <r>
    <n v="170"/>
    <x v="169"/>
    <x v="169"/>
    <n v="-10.1"/>
    <n v="-0.56000000000000005"/>
    <n v="34.15"/>
    <n v="33.39"/>
    <n v="11.75"/>
    <x v="139"/>
    <x v="15"/>
    <n v="34.71"/>
    <b v="0"/>
    <n v="32.64"/>
    <d v="2023-10-19T00:00:00"/>
    <x v="167"/>
    <n v="4.22"/>
    <x v="1"/>
    <x v="0"/>
    <x v="1"/>
    <n v="40.08"/>
    <x v="166"/>
    <x v="157"/>
    <n v="84.14"/>
    <x v="167"/>
    <n v="11.75"/>
    <x v="6"/>
    <x v="151"/>
    <x v="141"/>
    <n v="5.13"/>
    <x v="2"/>
    <x v="2"/>
    <x v="0"/>
    <s v=""/>
    <x v="1"/>
    <s v=""/>
    <s v=""/>
    <x v="166"/>
    <x v="165"/>
    <n v="11.55"/>
    <x v="76"/>
    <m/>
  </r>
  <r>
    <n v="171"/>
    <x v="170"/>
    <x v="170"/>
    <n v="-5.35"/>
    <n v="-0.59"/>
    <n v="24.52"/>
    <n v="23.42"/>
    <n v="13.19"/>
    <x v="140"/>
    <x v="24"/>
    <n v="61.63"/>
    <b v="1"/>
    <n v="22.33"/>
    <d v="2023-10-31T00:00:00"/>
    <x v="168"/>
    <n v="2.85"/>
    <x v="0"/>
    <x v="0"/>
    <x v="1"/>
    <n v="71.03"/>
    <x v="167"/>
    <x v="158"/>
    <n v="55.22"/>
    <x v="168"/>
    <n v="13.19"/>
    <x v="5"/>
    <x v="152"/>
    <x v="142"/>
    <n v="-78.239999999999995"/>
    <x v="2"/>
    <x v="0"/>
    <x v="0"/>
    <s v="2023-10-16_13:51:34"/>
    <x v="2"/>
    <n v="19966500"/>
    <n v="38.306978214395627"/>
    <x v="167"/>
    <x v="166"/>
    <n v="0.5"/>
    <x v="15"/>
    <m/>
  </r>
  <r>
    <n v="172"/>
    <x v="171"/>
    <x v="171"/>
    <n v="-1.55"/>
    <n v="-0.23"/>
    <n v="29.87"/>
    <n v="29.51"/>
    <n v="13.2"/>
    <x v="141"/>
    <x v="55"/>
    <n v="39.020000000000003"/>
    <b v="1"/>
    <n v="29.15"/>
    <s v=""/>
    <x v="169"/>
    <n v="3.58"/>
    <x v="0"/>
    <x v="0"/>
    <x v="0"/>
    <n v="83.33"/>
    <x v="168"/>
    <x v="159"/>
    <n v="86.56"/>
    <x v="169"/>
    <n v="13.2"/>
    <x v="2"/>
    <x v="153"/>
    <x v="143"/>
    <n v="-67.27"/>
    <x v="2"/>
    <x v="0"/>
    <x v="0"/>
    <s v="2023-10-16_13:52:40"/>
    <x v="2"/>
    <n v="72456975"/>
    <n v="43.202651557653518"/>
    <x v="168"/>
    <x v="167"/>
    <n v="3"/>
    <x v="63"/>
    <m/>
  </r>
  <r>
    <n v="173"/>
    <x v="172"/>
    <x v="172"/>
    <n v="0.7"/>
    <n v="0.27"/>
    <n v="29.46"/>
    <n v="28.04"/>
    <n v="2.86"/>
    <x v="142"/>
    <x v="50"/>
    <n v="30.85"/>
    <b v="1"/>
    <n v="26.62"/>
    <s v=""/>
    <x v="170"/>
    <n v="3.33"/>
    <x v="0"/>
    <x v="1"/>
    <x v="0"/>
    <n v="21.43"/>
    <x v="169"/>
    <x v="79"/>
    <n v="44.63"/>
    <x v="170"/>
    <n v="2.86"/>
    <x v="5"/>
    <x v="154"/>
    <x v="117"/>
    <n v="-33.56"/>
    <x v="3"/>
    <x v="0"/>
    <x v="2"/>
    <s v=""/>
    <x v="1"/>
    <s v=""/>
    <s v=""/>
    <x v="169"/>
    <x v="168"/>
    <n v="1.45"/>
    <x v="77"/>
    <m/>
  </r>
  <r>
    <n v="174"/>
    <x v="173"/>
    <x v="173"/>
    <n v="1.95"/>
    <n v="1.56"/>
    <n v="29.29"/>
    <n v="27.94"/>
    <n v="4.33"/>
    <x v="143"/>
    <x v="58"/>
    <n v="31.21"/>
    <b v="1"/>
    <n v="26.58"/>
    <s v=""/>
    <x v="171"/>
    <n v="3.46"/>
    <x v="0"/>
    <x v="1"/>
    <x v="0"/>
    <n v="34.520000000000003"/>
    <x v="170"/>
    <x v="160"/>
    <n v="1363.44"/>
    <x v="171"/>
    <n v="4.33"/>
    <x v="2"/>
    <x v="155"/>
    <x v="112"/>
    <n v="1187.32"/>
    <x v="4"/>
    <x v="0"/>
    <x v="2"/>
    <s v=""/>
    <x v="1"/>
    <s v=""/>
    <s v=""/>
    <x v="170"/>
    <x v="169"/>
    <n v="0.4"/>
    <x v="60"/>
    <m/>
  </r>
  <r>
    <n v="175"/>
    <x v="174"/>
    <x v="174"/>
    <n v="-42.65"/>
    <n v="-1.2"/>
    <n v="21"/>
    <n v="20.18"/>
    <n v="8.26"/>
    <x v="62"/>
    <x v="41"/>
    <n v="52.11"/>
    <b v="1"/>
    <n v="19.36"/>
    <s v=""/>
    <x v="172"/>
    <n v="2.33"/>
    <x v="0"/>
    <x v="0"/>
    <x v="0"/>
    <n v="43.25"/>
    <x v="171"/>
    <x v="161"/>
    <n v="24.67"/>
    <x v="172"/>
    <n v="8.26"/>
    <x v="4"/>
    <x v="156"/>
    <x v="144"/>
    <n v="-65.5"/>
    <x v="2"/>
    <x v="2"/>
    <x v="0"/>
    <s v="2023-10-16_21:42:06"/>
    <x v="0"/>
    <n v="-35000000"/>
    <n v="42.999850000000002"/>
    <x v="171"/>
    <x v="170"/>
    <n v="-34.9"/>
    <x v="78"/>
    <m/>
  </r>
  <r>
    <n v="176"/>
    <x v="175"/>
    <x v="175"/>
    <n v="-10"/>
    <n v="-0.83"/>
    <n v="33.200000000000003"/>
    <n v="32.700000000000003"/>
    <n v="10.7"/>
    <x v="40"/>
    <x v="16"/>
    <n v="86.34"/>
    <b v="1"/>
    <n v="32.200000000000003"/>
    <d v="2023-10-25T00:00:00"/>
    <x v="173"/>
    <n v="4.04"/>
    <x v="0"/>
    <x v="0"/>
    <x v="1"/>
    <n v="40.08"/>
    <x v="172"/>
    <x v="162"/>
    <n v="88.19"/>
    <x v="173"/>
    <n v="10.7"/>
    <x v="4"/>
    <x v="157"/>
    <x v="145"/>
    <n v="-41.6"/>
    <x v="2"/>
    <x v="2"/>
    <x v="0"/>
    <s v="2023-10-16_13:52:52"/>
    <x v="0"/>
    <n v="-17737200"/>
    <n v="61.346848307444937"/>
    <x v="172"/>
    <x v="171"/>
    <n v="0.4"/>
    <x v="19"/>
    <m/>
  </r>
  <r>
    <n v="177"/>
    <x v="176"/>
    <x v="176"/>
    <n v="25.9"/>
    <n v="0.79"/>
    <n v="22.02"/>
    <n v="22.33"/>
    <n v="10"/>
    <x v="144"/>
    <x v="29"/>
    <n v="47.07"/>
    <b v="1"/>
    <n v="22.64"/>
    <s v=""/>
    <x v="174"/>
    <n v="2.78"/>
    <x v="0"/>
    <x v="0"/>
    <x v="0"/>
    <n v="59.13"/>
    <x v="173"/>
    <x v="29"/>
    <n v="120.02"/>
    <x v="174"/>
    <n v="10"/>
    <x v="0"/>
    <x v="87"/>
    <x v="17"/>
    <n v="-0.17"/>
    <x v="3"/>
    <x v="0"/>
    <x v="2"/>
    <s v="2023-10-16_21:15:48"/>
    <x v="2"/>
    <n v="22529250"/>
    <n v="48.384350547730833"/>
    <x v="173"/>
    <x v="172"/>
    <n v="11.5"/>
    <x v="65"/>
    <m/>
  </r>
  <r>
    <n v="178"/>
    <x v="177"/>
    <x v="177"/>
    <n v="13.5"/>
    <n v="0.71"/>
    <n v="33.42"/>
    <n v="33.29"/>
    <n v="10.27"/>
    <x v="145"/>
    <x v="62"/>
    <n v="66.8"/>
    <b v="0"/>
    <n v="33.159999999999997"/>
    <d v="2023-10-23T00:00:00"/>
    <x v="175"/>
    <n v="0"/>
    <x v="1"/>
    <x v="0"/>
    <x v="1"/>
    <n v="77.38"/>
    <x v="174"/>
    <x v="163"/>
    <n v="471.77"/>
    <x v="175"/>
    <n v="10.27"/>
    <x v="0"/>
    <x v="109"/>
    <x v="146"/>
    <n v="270.66000000000003"/>
    <x v="3"/>
    <x v="0"/>
    <x v="2"/>
    <s v=""/>
    <x v="1"/>
    <s v=""/>
    <s v=""/>
    <x v="174"/>
    <x v="173"/>
    <n v="7.5"/>
    <x v="2"/>
    <m/>
  </r>
  <r>
    <n v="179"/>
    <x v="178"/>
    <x v="178"/>
    <n v="19.05"/>
    <n v="0.91"/>
    <n v="32.6"/>
    <n v="35.97"/>
    <n v="22.31"/>
    <x v="146"/>
    <x v="30"/>
    <n v="69.72"/>
    <b v="1"/>
    <n v="39.33"/>
    <s v=""/>
    <x v="176"/>
    <n v="0"/>
    <x v="0"/>
    <x v="0"/>
    <x v="0"/>
    <n v="49.6"/>
    <x v="175"/>
    <x v="23"/>
    <n v="57.17"/>
    <x v="176"/>
    <n v="22.31"/>
    <x v="5"/>
    <x v="158"/>
    <x v="70"/>
    <n v="-35.47"/>
    <x v="3"/>
    <x v="0"/>
    <x v="2"/>
    <s v="2023-10-16_21:41:35"/>
    <x v="2"/>
    <n v="14642800"/>
    <n v="48.096159999999998"/>
    <x v="175"/>
    <x v="174"/>
    <n v="3.7"/>
    <x v="79"/>
    <m/>
  </r>
  <r>
    <n v="180"/>
    <x v="179"/>
    <x v="179"/>
    <n v="1.85"/>
    <n v="0.12"/>
    <n v="24.57"/>
    <n v="24.67"/>
    <n v="8.77"/>
    <x v="147"/>
    <x v="51"/>
    <n v="17.16"/>
    <b v="1"/>
    <n v="24.76"/>
    <d v="2023-10-30T00:00:00"/>
    <x v="177"/>
    <n v="3.11"/>
    <x v="0"/>
    <x v="1"/>
    <x v="1"/>
    <n v="41.27"/>
    <x v="176"/>
    <x v="164"/>
    <n v="36.35"/>
    <x v="177"/>
    <n v="8.73"/>
    <x v="2"/>
    <x v="159"/>
    <x v="121"/>
    <n v="-51.03"/>
    <x v="3"/>
    <x v="0"/>
    <x v="2"/>
    <s v=""/>
    <x v="1"/>
    <s v=""/>
    <s v=""/>
    <x v="176"/>
    <x v="175"/>
    <n v="15.75"/>
    <x v="80"/>
    <m/>
  </r>
  <r>
    <n v="181"/>
    <x v="180"/>
    <x v="180"/>
    <n v="-19.45"/>
    <n v="-1.23"/>
    <n v="32.299999999999997"/>
    <n v="31.04"/>
    <n v="4.76"/>
    <x v="148"/>
    <x v="63"/>
    <n v="68.12"/>
    <b v="1"/>
    <n v="29.79"/>
    <d v="2023-10-19T00:00:00"/>
    <x v="178"/>
    <n v="3.9"/>
    <x v="0"/>
    <x v="0"/>
    <x v="1"/>
    <n v="76.98"/>
    <x v="177"/>
    <x v="165"/>
    <n v="46.86"/>
    <x v="178"/>
    <n v="4.76"/>
    <x v="5"/>
    <x v="160"/>
    <x v="147"/>
    <n v="-17.39"/>
    <x v="2"/>
    <x v="0"/>
    <x v="0"/>
    <s v="2023-10-16_13:53:00"/>
    <x v="0"/>
    <n v="-2328400"/>
    <n v="42.182060530029787"/>
    <x v="177"/>
    <x v="176"/>
    <n v="17.95"/>
    <x v="81"/>
    <m/>
  </r>
  <r>
    <n v="182"/>
    <x v="181"/>
    <x v="181"/>
    <n v="-64.3"/>
    <n v="-0.77"/>
    <n v="25.7"/>
    <n v="25.66"/>
    <n v="15.53"/>
    <x v="149"/>
    <x v="39"/>
    <n v="45.84"/>
    <b v="1"/>
    <n v="25.62"/>
    <d v="2023-10-19T00:00:00"/>
    <x v="179"/>
    <n v="3.33"/>
    <x v="0"/>
    <x v="0"/>
    <x v="1"/>
    <n v="70.63"/>
    <x v="178"/>
    <x v="166"/>
    <n v="172.59"/>
    <x v="179"/>
    <n v="15.53"/>
    <x v="3"/>
    <x v="161"/>
    <x v="148"/>
    <n v="88.12"/>
    <x v="2"/>
    <x v="0"/>
    <x v="0"/>
    <s v="2023-10-16_13:53:06"/>
    <x v="0"/>
    <n v="-3372500"/>
    <n v="56.922871946706152"/>
    <x v="178"/>
    <x v="177"/>
    <n v="21.95"/>
    <x v="48"/>
    <m/>
  </r>
  <r>
    <n v="183"/>
    <x v="182"/>
    <x v="182"/>
    <n v="8.6"/>
    <n v="1.38"/>
    <n v="24.32"/>
    <n v="24.1"/>
    <n v="7.73"/>
    <x v="150"/>
    <x v="35"/>
    <n v="27.06"/>
    <b v="1"/>
    <n v="23.87"/>
    <s v=""/>
    <x v="180"/>
    <n v="3.02"/>
    <x v="0"/>
    <x v="1"/>
    <x v="0"/>
    <n v="60.71"/>
    <x v="179"/>
    <x v="167"/>
    <n v="111.85"/>
    <x v="180"/>
    <n v="7.69"/>
    <x v="0"/>
    <x v="162"/>
    <x v="149"/>
    <n v="34.76"/>
    <x v="6"/>
    <x v="0"/>
    <x v="2"/>
    <s v=""/>
    <x v="1"/>
    <s v=""/>
    <s v=""/>
    <x v="179"/>
    <x v="178"/>
    <n v="1.4"/>
    <x v="14"/>
    <m/>
  </r>
  <r>
    <n v="184"/>
    <x v="183"/>
    <x v="183"/>
    <n v="3.25"/>
    <n v="1.43"/>
    <n v="36.76"/>
    <n v="36.64"/>
    <n v="6.08"/>
    <x v="151"/>
    <x v="24"/>
    <n v="42.09"/>
    <b v="1"/>
    <n v="36.520000000000003"/>
    <s v=""/>
    <x v="181"/>
    <n v="4.3499999999999996"/>
    <x v="0"/>
    <x v="0"/>
    <x v="0"/>
    <n v="69.44"/>
    <x v="180"/>
    <x v="168"/>
    <n v="95.83"/>
    <x v="181"/>
    <n v="6.08"/>
    <x v="2"/>
    <x v="163"/>
    <x v="150"/>
    <n v="-5.21"/>
    <x v="3"/>
    <x v="0"/>
    <x v="2"/>
    <s v="2023-10-16_21:16:14"/>
    <x v="0"/>
    <n v="-221552000"/>
    <n v="62.810044554599948"/>
    <x v="180"/>
    <x v="179"/>
    <n v="-1.65"/>
    <x v="82"/>
    <m/>
  </r>
  <r>
    <n v="185"/>
    <x v="184"/>
    <x v="184"/>
    <n v="7.5"/>
    <n v="0.88"/>
    <n v="32.79"/>
    <n v="32.21"/>
    <n v="9.93"/>
    <x v="80"/>
    <x v="33"/>
    <n v="61.06"/>
    <b v="1"/>
    <n v="31.63"/>
    <d v="2023-10-19T00:00:00"/>
    <x v="182"/>
    <n v="4.1900000000000004"/>
    <x v="0"/>
    <x v="0"/>
    <x v="1"/>
    <n v="13.89"/>
    <x v="181"/>
    <x v="169"/>
    <n v="76.760000000000005"/>
    <x v="182"/>
    <n v="9.93"/>
    <x v="5"/>
    <x v="129"/>
    <x v="28"/>
    <n v="-25.53"/>
    <x v="3"/>
    <x v="0"/>
    <x v="2"/>
    <s v="2023-10-16_21:13:44"/>
    <x v="2"/>
    <n v="6419400"/>
    <n v="52.299741793791178"/>
    <x v="181"/>
    <x v="180"/>
    <n v="4.25"/>
    <x v="44"/>
    <m/>
  </r>
  <r>
    <n v="186"/>
    <x v="185"/>
    <x v="185"/>
    <n v="-0.1"/>
    <n v="-0.02"/>
    <n v="30.66"/>
    <n v="29.8"/>
    <n v="8.8800000000000008"/>
    <x v="116"/>
    <x v="16"/>
    <n v="81.63"/>
    <b v="1"/>
    <n v="28.94"/>
    <d v="2023-10-18T00:00:00"/>
    <x v="183"/>
    <n v="3.78"/>
    <x v="0"/>
    <x v="0"/>
    <x v="1"/>
    <n v="16.670000000000002"/>
    <x v="172"/>
    <x v="46"/>
    <n v="43.2"/>
    <x v="183"/>
    <n v="8.8800000000000008"/>
    <x v="5"/>
    <x v="164"/>
    <x v="102"/>
    <n v="-54.37"/>
    <x v="2"/>
    <x v="0"/>
    <x v="0"/>
    <s v="2023-10-16_21:14:48"/>
    <x v="0"/>
    <n v="-209668500"/>
    <n v="52.18338019419749"/>
    <x v="182"/>
    <x v="181"/>
    <n v="0.6"/>
    <x v="4"/>
    <m/>
  </r>
  <r>
    <n v="187"/>
    <x v="186"/>
    <x v="186"/>
    <s v=""/>
    <s v=""/>
    <s v=""/>
    <s v=""/>
    <s v=""/>
    <x v="1"/>
    <x v="1"/>
    <s v=""/>
    <s v=""/>
    <s v=""/>
    <s v=""/>
    <x v="1"/>
    <s v=""/>
    <x v="1"/>
    <x v="1"/>
    <x v="0"/>
    <s v=""/>
    <x v="1"/>
    <x v="1"/>
    <s v=""/>
    <x v="1"/>
    <s v=""/>
    <x v="1"/>
    <x v="1"/>
    <x v="1"/>
    <s v=""/>
    <x v="1"/>
    <x v="1"/>
    <x v="1"/>
    <s v=""/>
    <x v="1"/>
    <s v=""/>
    <s v=""/>
    <x v="183"/>
    <x v="182"/>
    <n v="-0.65"/>
    <x v="83"/>
    <m/>
  </r>
  <r>
    <n v="188"/>
    <x v="187"/>
    <x v="187"/>
    <n v="-2.2000000000000002"/>
    <n v="-0.37"/>
    <n v="28.98"/>
    <n v="26.41"/>
    <n v="1.38"/>
    <x v="131"/>
    <x v="6"/>
    <n v="33.770000000000003"/>
    <b v="0"/>
    <n v="23.83"/>
    <s v=""/>
    <x v="184"/>
    <n v="3.13"/>
    <x v="1"/>
    <x v="1"/>
    <x v="0"/>
    <n v="5.56"/>
    <x v="182"/>
    <x v="170"/>
    <n v="38.6"/>
    <x v="184"/>
    <n v="1.34"/>
    <x v="4"/>
    <x v="165"/>
    <x v="63"/>
    <n v="-69.569999999999993"/>
    <x v="2"/>
    <x v="2"/>
    <x v="0"/>
    <s v=""/>
    <x v="1"/>
    <s v=""/>
    <s v=""/>
    <x v="184"/>
    <x v="183"/>
    <n v="5.05"/>
    <x v="84"/>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s v=""/>
    <x v="188"/>
    <x v="188"/>
    <s v=""/>
    <s v=""/>
    <s v=""/>
    <s v=""/>
    <s v=""/>
    <x v="1"/>
    <x v="1"/>
    <s v=""/>
    <s v=""/>
    <s v=""/>
    <s v=""/>
    <x v="1"/>
    <s v=""/>
    <x v="1"/>
    <x v="1"/>
    <x v="0"/>
    <s v=""/>
    <x v="1"/>
    <x v="1"/>
    <s v=""/>
    <x v="1"/>
    <s v=""/>
    <x v="1"/>
    <x v="1"/>
    <x v="1"/>
    <s v=""/>
    <x v="1"/>
    <x v="1"/>
    <x v="1"/>
    <s v=""/>
    <x v="1"/>
    <s v=""/>
    <s v=""/>
    <x v="0"/>
    <x v="0"/>
    <s v=""/>
    <x v="0"/>
    <m/>
  </r>
  <r>
    <m/>
    <x v="189"/>
    <x v="189"/>
    <m/>
    <m/>
    <m/>
    <m/>
    <m/>
    <x v="152"/>
    <x v="64"/>
    <m/>
    <m/>
    <m/>
    <m/>
    <x v="185"/>
    <m/>
    <x v="2"/>
    <x v="2"/>
    <x v="2"/>
    <m/>
    <x v="183"/>
    <x v="171"/>
    <m/>
    <x v="185"/>
    <m/>
    <x v="8"/>
    <x v="166"/>
    <x v="151"/>
    <m/>
    <x v="9"/>
    <x v="3"/>
    <x v="3"/>
    <m/>
    <x v="3"/>
    <m/>
    <m/>
    <x v="185"/>
    <x v="184"/>
    <m/>
    <x v="85"/>
    <m/>
  </r>
  <r>
    <m/>
    <x v="189"/>
    <x v="189"/>
    <m/>
    <m/>
    <m/>
    <m/>
    <m/>
    <x v="152"/>
    <x v="64"/>
    <m/>
    <m/>
    <m/>
    <m/>
    <x v="185"/>
    <m/>
    <x v="2"/>
    <x v="2"/>
    <x v="2"/>
    <m/>
    <x v="183"/>
    <x v="171"/>
    <m/>
    <x v="185"/>
    <m/>
    <x v="8"/>
    <x v="166"/>
    <x v="151"/>
    <m/>
    <x v="9"/>
    <x v="3"/>
    <x v="3"/>
    <m/>
    <x v="3"/>
    <m/>
    <m/>
    <x v="185"/>
    <x v="184"/>
    <m/>
    <x v="8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2C3F48-5A43-4F40-8C36-7785A52863F7}" name="PivotTable1"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7:Y21" firstHeaderRow="2" firstDataRow="2" firstDataCol="24"/>
  <pivotFields count="66">
    <pivotField dataField="1" compact="0" outline="0" showAll="0"/>
    <pivotField name="n" axis="axisRow" compact="0" outline="0" showAll="0" defaultSubtotal="0">
      <items count="190">
        <item x="188"/>
        <item x="4"/>
        <item x="5"/>
        <item x="6"/>
        <item x="7"/>
        <item x="8"/>
        <item x="9"/>
        <item x="10"/>
        <item x="11"/>
        <item x="12"/>
        <item x="13"/>
        <item x="14"/>
        <item x="15"/>
        <item x="16"/>
        <item x="17"/>
        <item x="18"/>
        <item x="19"/>
        <item x="20"/>
        <item x="21"/>
        <item x="22"/>
        <item x="23"/>
        <item x="24"/>
        <item x="25"/>
        <item x="26"/>
        <item x="27"/>
        <item x="28"/>
        <item x="29"/>
        <item x="0"/>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1"/>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2"/>
        <item x="129"/>
        <item x="130"/>
        <item x="131"/>
        <item x="132"/>
        <item x="133"/>
        <item x="134"/>
        <item x="135"/>
        <item x="136"/>
        <item x="3"/>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9"/>
      </items>
    </pivotField>
    <pivotField axis="axisRow" compact="0" outline="0" showAll="0" defaultSubtotal="0">
      <items count="190">
        <item x="188"/>
        <item x="4"/>
        <item x="5"/>
        <item x="6"/>
        <item x="9"/>
        <item x="10"/>
        <item x="11"/>
        <item x="7"/>
        <item x="8"/>
        <item x="12"/>
        <item x="13"/>
        <item x="14"/>
        <item x="15"/>
        <item x="16"/>
        <item x="17"/>
        <item x="18"/>
        <item x="19"/>
        <item x="20"/>
        <item x="21"/>
        <item x="22"/>
        <item x="23"/>
        <item x="25"/>
        <item x="24"/>
        <item x="26"/>
        <item x="27"/>
        <item x="28"/>
        <item x="29"/>
        <item x="30"/>
        <item x="32"/>
        <item x="31"/>
        <item x="33"/>
        <item x="38"/>
        <item x="34"/>
        <item x="35"/>
        <item x="36"/>
        <item x="40"/>
        <item x="37"/>
        <item x="39"/>
        <item x="42"/>
        <item x="41"/>
        <item x="43"/>
        <item x="44"/>
        <item x="45"/>
        <item x="52"/>
        <item x="46"/>
        <item x="47"/>
        <item x="48"/>
        <item x="49"/>
        <item x="50"/>
        <item x="51"/>
        <item x="53"/>
        <item x="54"/>
        <item x="55"/>
        <item x="56"/>
        <item x="57"/>
        <item x="58"/>
        <item x="59"/>
        <item x="60"/>
        <item x="112"/>
        <item x="61"/>
        <item x="62"/>
        <item x="63"/>
        <item x="64"/>
        <item x="65"/>
        <item x="66"/>
        <item x="67"/>
        <item x="68"/>
        <item x="70"/>
        <item x="71"/>
        <item x="72"/>
        <item x="73"/>
        <item x="69"/>
        <item x="74"/>
        <item x="76"/>
        <item x="77"/>
        <item x="78"/>
        <item x="79"/>
        <item x="80"/>
        <item x="81"/>
        <item x="82"/>
        <item x="75"/>
        <item x="83"/>
        <item x="84"/>
        <item x="85"/>
        <item x="87"/>
        <item x="88"/>
        <item x="89"/>
        <item x="92"/>
        <item x="91"/>
        <item x="86"/>
        <item x="97"/>
        <item x="93"/>
        <item x="102"/>
        <item x="104"/>
        <item x="94"/>
        <item x="100"/>
        <item x="99"/>
        <item x="134"/>
        <item x="101"/>
        <item x="98"/>
        <item x="103"/>
        <item x="105"/>
        <item x="106"/>
        <item x="107"/>
        <item x="108"/>
        <item x="109"/>
        <item x="110"/>
        <item x="111"/>
        <item x="117"/>
        <item x="115"/>
        <item x="113"/>
        <item x="114"/>
        <item x="116"/>
        <item x="118"/>
        <item x="120"/>
        <item x="128"/>
        <item x="119"/>
        <item x="121"/>
        <item x="122"/>
        <item x="123"/>
        <item x="127"/>
        <item x="126"/>
        <item x="130"/>
        <item x="131"/>
        <item x="125"/>
        <item x="132"/>
        <item x="133"/>
        <item x="135"/>
        <item x="136"/>
        <item x="3"/>
        <item x="0"/>
        <item x="1"/>
        <item x="2"/>
        <item x="137"/>
        <item x="138"/>
        <item x="139"/>
        <item x="141"/>
        <item x="140"/>
        <item x="142"/>
        <item x="144"/>
        <item x="145"/>
        <item x="148"/>
        <item x="147"/>
        <item x="143"/>
        <item x="150"/>
        <item x="146"/>
        <item x="151"/>
        <item x="149"/>
        <item x="152"/>
        <item x="154"/>
        <item x="155"/>
        <item x="156"/>
        <item x="129"/>
        <item x="158"/>
        <item x="159"/>
        <item x="161"/>
        <item x="162"/>
        <item x="163"/>
        <item x="164"/>
        <item x="160"/>
        <item x="157"/>
        <item x="165"/>
        <item x="166"/>
        <item x="167"/>
        <item x="168"/>
        <item x="169"/>
        <item x="174"/>
        <item x="170"/>
        <item x="171"/>
        <item x="172"/>
        <item x="173"/>
        <item x="175"/>
        <item x="96"/>
        <item x="95"/>
        <item x="153"/>
        <item x="176"/>
        <item x="177"/>
        <item x="178"/>
        <item x="179"/>
        <item x="181"/>
        <item x="180"/>
        <item x="124"/>
        <item x="182"/>
        <item x="183"/>
        <item x="90"/>
        <item x="184"/>
        <item x="185"/>
        <item x="186"/>
        <item x="187"/>
        <item x="189"/>
      </items>
    </pivotField>
    <pivotField compact="0" outline="0" showAll="0"/>
    <pivotField compact="0" outline="0" showAll="0"/>
    <pivotField compact="0" outline="0" showAll="0"/>
    <pivotField compact="0" outline="0" showAll="0"/>
    <pivotField compact="0" outline="0" showAll="0"/>
    <pivotField axis="axisRow" compact="0" outline="0" showAll="0" defaultSubtotal="0">
      <items count="251">
        <item x="64"/>
        <item x="1"/>
        <item x="152"/>
        <item m="1" x="165"/>
        <item m="1" x="153"/>
        <item m="1" x="242"/>
        <item x="58"/>
        <item m="1" x="154"/>
        <item m="1" x="170"/>
        <item m="1" x="221"/>
        <item m="1" x="169"/>
        <item m="1" x="240"/>
        <item x="9"/>
        <item m="1" x="224"/>
        <item m="1" x="216"/>
        <item x="92"/>
        <item m="1" x="237"/>
        <item m="1" x="210"/>
        <item x="95"/>
        <item m="1" x="182"/>
        <item m="1" x="188"/>
        <item x="36"/>
        <item m="1" x="193"/>
        <item x="11"/>
        <item x="8"/>
        <item m="1" x="229"/>
        <item x="137"/>
        <item m="1" x="159"/>
        <item m="1" x="223"/>
        <item x="59"/>
        <item m="1" x="222"/>
        <item x="85"/>
        <item m="1" x="175"/>
        <item x="39"/>
        <item x="22"/>
        <item m="1" x="220"/>
        <item m="1" x="202"/>
        <item m="1" x="194"/>
        <item m="1" x="191"/>
        <item m="1" x="226"/>
        <item m="1" x="211"/>
        <item m="1" x="207"/>
        <item m="1" x="248"/>
        <item m="1" x="187"/>
        <item x="33"/>
        <item m="1" x="168"/>
        <item x="125"/>
        <item m="1" x="192"/>
        <item x="47"/>
        <item x="97"/>
        <item m="1" x="158"/>
        <item m="1" x="183"/>
        <item m="1" x="199"/>
        <item m="1" x="203"/>
        <item x="44"/>
        <item x="45"/>
        <item x="46"/>
        <item x="43"/>
        <item m="1" x="227"/>
        <item x="10"/>
        <item m="1" x="167"/>
        <item x="56"/>
        <item x="54"/>
        <item x="73"/>
        <item m="1" x="208"/>
        <item m="1" x="176"/>
        <item x="60"/>
        <item x="51"/>
        <item m="1" x="156"/>
        <item m="1" x="213"/>
        <item x="24"/>
        <item m="1" x="204"/>
        <item m="1" x="190"/>
        <item x="37"/>
        <item x="118"/>
        <item m="1" x="244"/>
        <item m="1" x="171"/>
        <item x="109"/>
        <item m="1" x="239"/>
        <item m="1" x="212"/>
        <item m="1" x="228"/>
        <item m="1" x="246"/>
        <item m="1" x="196"/>
        <item m="1" x="247"/>
        <item x="27"/>
        <item x="72"/>
        <item m="1" x="185"/>
        <item m="1" x="200"/>
        <item m="1" x="160"/>
        <item x="89"/>
        <item m="1" x="184"/>
        <item m="1" x="173"/>
        <item x="50"/>
        <item m="1" x="214"/>
        <item m="1" x="232"/>
        <item m="1" x="243"/>
        <item m="1" x="206"/>
        <item m="1" x="233"/>
        <item m="1" x="235"/>
        <item m="1" x="234"/>
        <item m="1" x="163"/>
        <item m="1" x="174"/>
        <item x="117"/>
        <item x="105"/>
        <item m="1" x="218"/>
        <item m="1" x="250"/>
        <item m="1" x="225"/>
        <item m="1" x="201"/>
        <item m="1" x="249"/>
        <item m="1" x="178"/>
        <item x="107"/>
        <item x="28"/>
        <item m="1" x="157"/>
        <item m="1" x="180"/>
        <item m="1" x="177"/>
        <item m="1" x="219"/>
        <item x="71"/>
        <item m="1" x="189"/>
        <item m="1" x="198"/>
        <item m="1" x="161"/>
        <item m="1" x="179"/>
        <item m="1" x="162"/>
        <item x="120"/>
        <item x="12"/>
        <item m="1" x="166"/>
        <item x="123"/>
        <item m="1" x="186"/>
        <item x="16"/>
        <item x="81"/>
        <item x="30"/>
        <item x="75"/>
        <item x="116"/>
        <item m="1" x="164"/>
        <item m="1" x="195"/>
        <item x="102"/>
        <item m="1" x="155"/>
        <item m="1" x="230"/>
        <item m="1" x="197"/>
        <item m="1" x="172"/>
        <item m="1" x="205"/>
        <item m="1" x="236"/>
        <item x="35"/>
        <item m="1" x="215"/>
        <item x="140"/>
        <item m="1" x="217"/>
        <item m="1" x="241"/>
        <item m="1" x="238"/>
        <item m="1" x="181"/>
        <item m="1" x="209"/>
        <item m="1" x="245"/>
        <item x="90"/>
        <item m="1" x="231"/>
        <item x="103"/>
        <item x="115"/>
        <item x="0"/>
        <item x="2"/>
        <item x="3"/>
        <item x="4"/>
        <item x="5"/>
        <item x="6"/>
        <item x="7"/>
        <item x="13"/>
        <item x="14"/>
        <item x="15"/>
        <item x="17"/>
        <item x="18"/>
        <item x="19"/>
        <item x="20"/>
        <item x="21"/>
        <item x="23"/>
        <item x="25"/>
        <item x="26"/>
        <item x="29"/>
        <item x="31"/>
        <item x="32"/>
        <item x="34"/>
        <item x="38"/>
        <item x="40"/>
        <item x="41"/>
        <item x="42"/>
        <item x="48"/>
        <item x="49"/>
        <item x="52"/>
        <item x="53"/>
        <item x="55"/>
        <item x="57"/>
        <item x="61"/>
        <item x="62"/>
        <item x="63"/>
        <item x="65"/>
        <item x="66"/>
        <item x="67"/>
        <item x="68"/>
        <item x="69"/>
        <item x="70"/>
        <item x="74"/>
        <item x="76"/>
        <item x="77"/>
        <item x="78"/>
        <item x="79"/>
        <item x="80"/>
        <item x="82"/>
        <item x="83"/>
        <item x="84"/>
        <item x="86"/>
        <item x="87"/>
        <item x="88"/>
        <item x="91"/>
        <item x="93"/>
        <item x="94"/>
        <item x="96"/>
        <item x="98"/>
        <item x="99"/>
        <item x="100"/>
        <item x="101"/>
        <item x="104"/>
        <item x="106"/>
        <item x="108"/>
        <item x="110"/>
        <item x="111"/>
        <item x="112"/>
        <item x="113"/>
        <item x="114"/>
        <item x="119"/>
        <item x="121"/>
        <item x="122"/>
        <item x="124"/>
        <item x="126"/>
        <item x="127"/>
        <item x="128"/>
        <item x="129"/>
        <item x="130"/>
        <item x="131"/>
        <item x="132"/>
        <item x="133"/>
        <item x="134"/>
        <item x="135"/>
        <item x="136"/>
        <item x="138"/>
        <item x="139"/>
        <item x="141"/>
        <item x="142"/>
        <item x="143"/>
        <item x="144"/>
        <item x="145"/>
        <item x="146"/>
        <item x="147"/>
        <item x="148"/>
        <item x="149"/>
        <item x="150"/>
        <item x="151"/>
      </items>
    </pivotField>
    <pivotField axis="axisRow" compact="0" outline="0" showAll="0" sortType="ascending" defaultSubtotal="0">
      <items count="76">
        <item x="8"/>
        <item m="1" x="65"/>
        <item x="26"/>
        <item x="57"/>
        <item x="25"/>
        <item x="7"/>
        <item x="11"/>
        <item x="45"/>
        <item m="1" x="69"/>
        <item x="51"/>
        <item x="31"/>
        <item x="22"/>
        <item x="36"/>
        <item x="56"/>
        <item x="43"/>
        <item m="1" x="68"/>
        <item m="1" x="66"/>
        <item x="4"/>
        <item x="50"/>
        <item m="1" x="70"/>
        <item x="3"/>
        <item m="1" x="75"/>
        <item x="35"/>
        <item x="44"/>
        <item m="1" x="67"/>
        <item x="27"/>
        <item x="6"/>
        <item x="2"/>
        <item x="5"/>
        <item x="47"/>
        <item x="28"/>
        <item m="1" x="74"/>
        <item x="58"/>
        <item x="9"/>
        <item x="42"/>
        <item x="21"/>
        <item m="1" x="73"/>
        <item x="12"/>
        <item x="40"/>
        <item x="20"/>
        <item x="17"/>
        <item x="10"/>
        <item m="1" x="72"/>
        <item x="49"/>
        <item x="52"/>
        <item x="34"/>
        <item x="60"/>
        <item x="23"/>
        <item x="61"/>
        <item x="37"/>
        <item x="24"/>
        <item x="38"/>
        <item x="32"/>
        <item x="14"/>
        <item x="29"/>
        <item x="19"/>
        <item x="48"/>
        <item x="59"/>
        <item x="53"/>
        <item x="41"/>
        <item x="54"/>
        <item x="15"/>
        <item x="55"/>
        <item x="62"/>
        <item x="30"/>
        <item x="0"/>
        <item x="13"/>
        <item x="39"/>
        <item x="18"/>
        <item m="1" x="71"/>
        <item x="46"/>
        <item x="33"/>
        <item x="63"/>
        <item x="16"/>
        <item x="1"/>
        <item x="64"/>
      </items>
    </pivotField>
    <pivotField compact="0" outline="0" showAll="0"/>
    <pivotField compact="0" outline="0" showAll="0"/>
    <pivotField compact="0" outline="0" showAll="0"/>
    <pivotField compact="0" outline="0" showAll="0"/>
    <pivotField axis="axisRow" compact="0" outline="0" showAll="0" defaultSubtotal="0">
      <items count="366">
        <item x="1"/>
        <item x="185"/>
        <item m="1" x="244"/>
        <item m="1" x="191"/>
        <item m="1" x="261"/>
        <item m="1" x="334"/>
        <item m="1" x="243"/>
        <item m="1" x="216"/>
        <item m="1" x="317"/>
        <item m="1" x="215"/>
        <item m="1" x="187"/>
        <item m="1" x="276"/>
        <item m="1" x="363"/>
        <item m="1" x="247"/>
        <item m="1" x="210"/>
        <item x="14"/>
        <item m="1" x="304"/>
        <item m="1" x="348"/>
        <item m="1" x="248"/>
        <item m="1" x="330"/>
        <item m="1" x="336"/>
        <item m="1" x="208"/>
        <item m="1" x="283"/>
        <item m="1" x="332"/>
        <item m="1" x="242"/>
        <item m="1" x="201"/>
        <item m="1" x="318"/>
        <item m="1" x="351"/>
        <item m="1" x="280"/>
        <item m="1" x="350"/>
        <item m="1" x="236"/>
        <item m="1" x="212"/>
        <item m="1" x="275"/>
        <item m="1" x="209"/>
        <item m="1" x="315"/>
        <item m="1" x="204"/>
        <item m="1" x="265"/>
        <item m="1" x="211"/>
        <item m="1" x="355"/>
        <item m="1" x="188"/>
        <item m="1" x="227"/>
        <item m="1" x="253"/>
        <item m="1" x="233"/>
        <item m="1" x="186"/>
        <item m="1" x="361"/>
        <item m="1" x="297"/>
        <item m="1" x="313"/>
        <item m="1" x="364"/>
        <item m="1" x="238"/>
        <item m="1" x="257"/>
        <item m="1" x="266"/>
        <item m="1" x="359"/>
        <item m="1" x="301"/>
        <item m="1" x="316"/>
        <item m="1" x="300"/>
        <item m="1" x="346"/>
        <item m="1" x="284"/>
        <item m="1" x="190"/>
        <item m="1" x="199"/>
        <item m="1" x="282"/>
        <item m="1" x="222"/>
        <item m="1" x="200"/>
        <item m="1" x="326"/>
        <item m="1" x="310"/>
        <item m="1" x="226"/>
        <item x="64"/>
        <item m="1" x="245"/>
        <item m="1" x="342"/>
        <item m="1" x="325"/>
        <item m="1" x="288"/>
        <item m="1" x="285"/>
        <item m="1" x="289"/>
        <item m="1" x="322"/>
        <item m="1" x="256"/>
        <item m="1" x="254"/>
        <item m="1" x="219"/>
        <item m="1" x="273"/>
        <item m="1" x="197"/>
        <item m="1" x="296"/>
        <item m="1" x="229"/>
        <item m="1" x="271"/>
        <item m="1" x="277"/>
        <item m="1" x="220"/>
        <item m="1" x="270"/>
        <item m="1" x="196"/>
        <item m="1" x="264"/>
        <item m="1" x="335"/>
        <item m="1" x="328"/>
        <item m="1" x="260"/>
        <item m="1" x="193"/>
        <item m="1" x="353"/>
        <item m="1" x="329"/>
        <item m="1" x="206"/>
        <item m="1" x="290"/>
        <item m="1" x="274"/>
        <item m="1" x="207"/>
        <item m="1" x="213"/>
        <item m="1" x="347"/>
        <item m="1" x="343"/>
        <item x="98"/>
        <item m="1" x="340"/>
        <item m="1" x="352"/>
        <item m="1" x="246"/>
        <item m="1" x="302"/>
        <item m="1" x="309"/>
        <item m="1" x="232"/>
        <item m="1" x="267"/>
        <item m="1" x="331"/>
        <item x="88"/>
        <item m="1" x="286"/>
        <item m="1" x="321"/>
        <item m="1" x="205"/>
        <item m="1" x="287"/>
        <item m="1" x="278"/>
        <item m="1" x="312"/>
        <item m="1" x="268"/>
        <item m="1" x="307"/>
        <item m="1" x="306"/>
        <item m="1" x="237"/>
        <item m="1" x="221"/>
        <item m="1" x="224"/>
        <item m="1" x="262"/>
        <item m="1" x="344"/>
        <item m="1" x="305"/>
        <item m="1" x="202"/>
        <item m="1" x="324"/>
        <item m="1" x="263"/>
        <item m="1" x="299"/>
        <item m="1" x="349"/>
        <item m="1" x="249"/>
        <item m="1" x="250"/>
        <item m="1" x="323"/>
        <item m="1" x="203"/>
        <item m="1" x="189"/>
        <item m="1" x="356"/>
        <item m="1" x="291"/>
        <item m="1" x="345"/>
        <item m="1" x="358"/>
        <item m="1" x="235"/>
        <item m="1" x="251"/>
        <item m="1" x="298"/>
        <item m="1" x="357"/>
        <item m="1" x="228"/>
        <item m="1" x="303"/>
        <item m="1" x="217"/>
        <item m="1" x="252"/>
        <item m="1" x="230"/>
        <item m="1" x="319"/>
        <item m="1" x="269"/>
        <item m="1" x="320"/>
        <item m="1" x="225"/>
        <item m="1" x="339"/>
        <item m="1" x="234"/>
        <item m="1" x="292"/>
        <item m="1" x="192"/>
        <item m="1" x="259"/>
        <item m="1" x="354"/>
        <item m="1" x="293"/>
        <item m="1" x="333"/>
        <item m="1" x="338"/>
        <item m="1" x="365"/>
        <item m="1" x="240"/>
        <item m="1" x="198"/>
        <item m="1" x="337"/>
        <item m="1" x="327"/>
        <item m="1" x="311"/>
        <item m="1" x="255"/>
        <item m="1" x="218"/>
        <item m="1" x="258"/>
        <item m="1" x="194"/>
        <item m="1" x="314"/>
        <item m="1" x="214"/>
        <item m="1" x="223"/>
        <item m="1" x="362"/>
        <item m="1" x="279"/>
        <item m="1" x="241"/>
        <item m="1" x="294"/>
        <item m="1" x="295"/>
        <item m="1" x="195"/>
        <item m="1" x="239"/>
        <item m="1" x="231"/>
        <item m="1" x="360"/>
        <item m="1" x="308"/>
        <item m="1" x="272"/>
        <item m="1" x="281"/>
        <item m="1" x="341"/>
        <item x="0"/>
        <item x="2"/>
        <item x="3"/>
        <item x="4"/>
        <item x="5"/>
        <item x="6"/>
        <item x="7"/>
        <item x="8"/>
        <item x="9"/>
        <item x="10"/>
        <item x="11"/>
        <item x="12"/>
        <item x="13"/>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5"/>
        <item x="66"/>
        <item x="67"/>
        <item x="68"/>
        <item x="69"/>
        <item x="70"/>
        <item x="71"/>
        <item x="72"/>
        <item x="73"/>
        <item x="74"/>
        <item x="75"/>
        <item x="76"/>
        <item x="77"/>
        <item x="78"/>
        <item x="79"/>
        <item x="80"/>
        <item x="81"/>
        <item x="82"/>
        <item x="83"/>
        <item x="84"/>
        <item x="85"/>
        <item x="86"/>
        <item x="87"/>
        <item x="89"/>
        <item x="90"/>
        <item x="91"/>
        <item x="92"/>
        <item x="93"/>
        <item x="94"/>
        <item x="95"/>
        <item x="96"/>
        <item x="97"/>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s>
    </pivotField>
    <pivotField compact="0" outline="0" showAll="0"/>
    <pivotField axis="axisRow" compact="0" outline="0" showAll="0" defaultSubtotal="0">
      <items count="3">
        <item h="1" x="1"/>
        <item x="0"/>
        <item h="1" x="2"/>
      </items>
    </pivotField>
    <pivotField axis="axisRow" compact="0" outline="0" showAll="0" defaultSubtotal="0">
      <items count="3">
        <item h="1" x="1"/>
        <item x="0"/>
        <item h="1" x="2"/>
      </items>
    </pivotField>
    <pivotField axis="axisRow" compact="0" outline="0" showAll="0" defaultSubtotal="0">
      <items count="3">
        <item x="0"/>
        <item x="1"/>
        <item x="2"/>
      </items>
    </pivotField>
    <pivotField compact="0" outline="0" showAll="0"/>
    <pivotField axis="axisRow" compact="0" outline="0" showAll="0" sortType="ascending" defaultSubtotal="0">
      <items count="347">
        <item x="110"/>
        <item m="1" x="233"/>
        <item m="1" x="240"/>
        <item m="1" x="241"/>
        <item m="1" x="205"/>
        <item x="109"/>
        <item x="4"/>
        <item m="1" x="332"/>
        <item m="1" x="317"/>
        <item x="125"/>
        <item x="104"/>
        <item x="11"/>
        <item m="1" x="242"/>
        <item x="0"/>
        <item m="1" x="306"/>
        <item m="1" x="289"/>
        <item x="23"/>
        <item x="174"/>
        <item m="1" x="303"/>
        <item x="156"/>
        <item m="1" x="254"/>
        <item x="136"/>
        <item m="1" x="280"/>
        <item x="101"/>
        <item m="1" x="231"/>
        <item x="147"/>
        <item m="1" x="339"/>
        <item x="99"/>
        <item m="1" x="304"/>
        <item x="149"/>
        <item m="1" x="247"/>
        <item m="1" x="314"/>
        <item m="1" x="234"/>
        <item x="178"/>
        <item m="1" x="288"/>
        <item m="1" x="340"/>
        <item m="1" x="278"/>
        <item x="51"/>
        <item x="77"/>
        <item m="1" x="188"/>
        <item x="86"/>
        <item x="119"/>
        <item x="89"/>
        <item x="59"/>
        <item x="90"/>
        <item m="1" x="258"/>
        <item x="127"/>
        <item x="2"/>
        <item x="162"/>
        <item m="1" x="335"/>
        <item x="138"/>
        <item x="107"/>
        <item x="130"/>
        <item x="32"/>
        <item m="1" x="281"/>
        <item x="123"/>
        <item m="1" x="255"/>
        <item m="1" x="274"/>
        <item m="1" x="283"/>
        <item m="1" x="259"/>
        <item x="74"/>
        <item m="1" x="310"/>
        <item x="173"/>
        <item x="159"/>
        <item m="1" x="343"/>
        <item x="146"/>
        <item m="1" x="265"/>
        <item m="1" x="244"/>
        <item x="72"/>
        <item x="25"/>
        <item m="1" x="292"/>
        <item x="126"/>
        <item x="70"/>
        <item x="122"/>
        <item m="1" x="327"/>
        <item x="153"/>
        <item x="145"/>
        <item m="1" x="260"/>
        <item m="1" x="324"/>
        <item x="78"/>
        <item x="69"/>
        <item m="1" x="299"/>
        <item x="76"/>
        <item x="12"/>
        <item m="1" x="238"/>
        <item m="1" x="341"/>
        <item m="1" x="228"/>
        <item m="1" x="195"/>
        <item x="120"/>
        <item x="27"/>
        <item x="83"/>
        <item m="1" x="261"/>
        <item x="82"/>
        <item x="85"/>
        <item m="1" x="311"/>
        <item m="1" x="214"/>
        <item m="1" x="293"/>
        <item m="1" x="235"/>
        <item x="43"/>
        <item x="179"/>
        <item x="52"/>
        <item m="1" x="224"/>
        <item m="1" x="316"/>
        <item x="45"/>
        <item m="1" x="294"/>
        <item x="10"/>
        <item x="39"/>
        <item m="1" x="185"/>
        <item x="50"/>
        <item x="117"/>
        <item m="1" x="196"/>
        <item x="63"/>
        <item x="8"/>
        <item m="1" x="318"/>
        <item x="113"/>
        <item x="44"/>
        <item m="1" x="184"/>
        <item m="1" x="315"/>
        <item m="1" x="197"/>
        <item m="1" x="243"/>
        <item x="21"/>
        <item x="92"/>
        <item m="1" x="256"/>
        <item x="140"/>
        <item x="154"/>
        <item x="163"/>
        <item m="1" x="198"/>
        <item x="129"/>
        <item x="40"/>
        <item m="1" x="290"/>
        <item m="1" x="328"/>
        <item m="1" x="271"/>
        <item x="91"/>
        <item x="15"/>
        <item m="1" x="262"/>
        <item m="1" x="297"/>
        <item x="152"/>
        <item m="1" x="336"/>
        <item m="1" x="225"/>
        <item x="19"/>
        <item x="98"/>
        <item x="37"/>
        <item x="160"/>
        <item x="169"/>
        <item m="1" x="245"/>
        <item x="133"/>
        <item m="1" x="246"/>
        <item m="1" x="266"/>
        <item m="1" x="193"/>
        <item m="1" x="263"/>
        <item x="135"/>
        <item x="71"/>
        <item x="87"/>
        <item m="1" x="319"/>
        <item x="155"/>
        <item m="1" x="218"/>
        <item x="47"/>
        <item m="1" x="342"/>
        <item x="34"/>
        <item m="1" x="215"/>
        <item m="1" x="305"/>
        <item x="7"/>
        <item x="6"/>
        <item x="67"/>
        <item m="1" x="189"/>
        <item m="1" x="236"/>
        <item m="1" x="329"/>
        <item m="1" x="199"/>
        <item x="137"/>
        <item x="49"/>
        <item m="1" x="308"/>
        <item x="9"/>
        <item m="1" x="226"/>
        <item m="1" x="216"/>
        <item x="141"/>
        <item x="60"/>
        <item m="1" x="229"/>
        <item x="118"/>
        <item x="106"/>
        <item x="167"/>
        <item m="1" x="190"/>
        <item m="1" x="298"/>
        <item m="1" x="206"/>
        <item x="75"/>
        <item m="1" x="284"/>
        <item x="61"/>
        <item m="1" x="248"/>
        <item x="108"/>
        <item x="93"/>
        <item m="1" x="220"/>
        <item m="1" x="230"/>
        <item m="1" x="285"/>
        <item x="132"/>
        <item x="62"/>
        <item x="3"/>
        <item m="1" x="200"/>
        <item x="66"/>
        <item x="58"/>
        <item m="1" x="186"/>
        <item x="164"/>
        <item m="1" x="219"/>
        <item m="1" x="344"/>
        <item m="1" x="227"/>
        <item m="1" x="201"/>
        <item x="84"/>
        <item x="115"/>
        <item x="17"/>
        <item m="1" x="320"/>
        <item x="170"/>
        <item m="1" x="210"/>
        <item m="1" x="250"/>
        <item m="1" x="217"/>
        <item x="73"/>
        <item x="16"/>
        <item x="24"/>
        <item x="105"/>
        <item x="20"/>
        <item m="1" x="251"/>
        <item x="22"/>
        <item m="1" x="295"/>
        <item m="1" x="239"/>
        <item m="1" x="268"/>
        <item x="31"/>
        <item m="1" x="191"/>
        <item x="30"/>
        <item x="103"/>
        <item x="48"/>
        <item m="1" x="249"/>
        <item m="1" x="326"/>
        <item m="1" x="194"/>
        <item m="1" x="333"/>
        <item x="158"/>
        <item x="80"/>
        <item x="114"/>
        <item m="1" x="307"/>
        <item m="1" x="325"/>
        <item x="53"/>
        <item m="1" x="330"/>
        <item x="139"/>
        <item x="41"/>
        <item m="1" x="270"/>
        <item x="161"/>
        <item m="1" x="221"/>
        <item m="1" x="300"/>
        <item m="1" x="269"/>
        <item x="166"/>
        <item m="1" x="334"/>
        <item x="128"/>
        <item x="181"/>
        <item x="175"/>
        <item m="1" x="222"/>
        <item m="1" x="301"/>
        <item x="5"/>
        <item x="57"/>
        <item x="13"/>
        <item m="1" x="232"/>
        <item x="38"/>
        <item x="29"/>
        <item m="1" x="321"/>
        <item m="1" x="257"/>
        <item x="26"/>
        <item m="1" x="322"/>
        <item x="46"/>
        <item m="1" x="337"/>
        <item m="1" x="211"/>
        <item m="1" x="312"/>
        <item m="1" x="267"/>
        <item x="172"/>
        <item m="1" x="331"/>
        <item m="1" x="272"/>
        <item m="1" x="279"/>
        <item x="65"/>
        <item x="134"/>
        <item x="124"/>
        <item x="79"/>
        <item x="144"/>
        <item x="177"/>
        <item m="1" x="286"/>
        <item x="94"/>
        <item x="142"/>
        <item m="1" x="202"/>
        <item x="148"/>
        <item m="1" x="276"/>
        <item x="33"/>
        <item m="1" x="264"/>
        <item x="150"/>
        <item m="1" x="207"/>
        <item x="171"/>
        <item x="81"/>
        <item x="56"/>
        <item m="1" x="208"/>
        <item m="1" x="302"/>
        <item x="157"/>
        <item m="1" x="253"/>
        <item x="165"/>
        <item x="182"/>
        <item m="1" x="309"/>
        <item x="180"/>
        <item x="95"/>
        <item m="1" x="287"/>
        <item m="1" x="192"/>
        <item m="1" x="237"/>
        <item x="168"/>
        <item m="1" x="291"/>
        <item x="151"/>
        <item m="1" x="209"/>
        <item x="116"/>
        <item x="131"/>
        <item x="176"/>
        <item m="1" x="252"/>
        <item x="96"/>
        <item m="1" x="203"/>
        <item m="1" x="212"/>
        <item x="111"/>
        <item m="1" x="275"/>
        <item m="1" x="282"/>
        <item m="1" x="338"/>
        <item m="1" x="313"/>
        <item x="121"/>
        <item x="102"/>
        <item x="14"/>
        <item x="35"/>
        <item x="28"/>
        <item m="1" x="204"/>
        <item x="36"/>
        <item m="1" x="187"/>
        <item x="64"/>
        <item m="1" x="223"/>
        <item x="100"/>
        <item x="55"/>
        <item x="18"/>
        <item m="1" x="296"/>
        <item x="68"/>
        <item m="1" x="213"/>
        <item x="54"/>
        <item m="1" x="277"/>
        <item x="143"/>
        <item m="1" x="345"/>
        <item x="42"/>
        <item m="1" x="273"/>
        <item x="97"/>
        <item m="1" x="346"/>
        <item x="112"/>
        <item m="1" x="323"/>
        <item x="88"/>
        <item x="1"/>
        <item x="183"/>
      </items>
    </pivotField>
    <pivotField axis="axisRow" compact="0" outline="0" showAll="0" defaultSubtotal="0">
      <items count="311">
        <item m="1" x="280"/>
        <item m="1" x="187"/>
        <item m="1" x="285"/>
        <item x="29"/>
        <item x="2"/>
        <item m="1" x="306"/>
        <item x="1"/>
        <item x="171"/>
        <item m="1" x="252"/>
        <item m="1" x="269"/>
        <item m="1" x="273"/>
        <item m="1" x="217"/>
        <item m="1" x="276"/>
        <item m="1" x="181"/>
        <item m="1" x="251"/>
        <item m="1" x="199"/>
        <item m="1" x="177"/>
        <item m="1" x="272"/>
        <item m="1" x="196"/>
        <item m="1" x="282"/>
        <item m="1" x="288"/>
        <item m="1" x="224"/>
        <item m="1" x="297"/>
        <item m="1" x="219"/>
        <item x="54"/>
        <item x="73"/>
        <item m="1" x="172"/>
        <item m="1" x="303"/>
        <item x="32"/>
        <item m="1" x="176"/>
        <item x="48"/>
        <item m="1" x="216"/>
        <item x="80"/>
        <item m="1" x="211"/>
        <item m="1" x="253"/>
        <item m="1" x="291"/>
        <item m="1" x="182"/>
        <item m="1" x="255"/>
        <item m="1" x="244"/>
        <item x="55"/>
        <item m="1" x="194"/>
        <item m="1" x="275"/>
        <item m="1" x="207"/>
        <item x="146"/>
        <item x="98"/>
        <item m="1" x="225"/>
        <item m="1" x="198"/>
        <item m="1" x="250"/>
        <item m="1" x="258"/>
        <item m="1" x="277"/>
        <item m="1" x="293"/>
        <item m="1" x="212"/>
        <item x="46"/>
        <item m="1" x="239"/>
        <item m="1" x="245"/>
        <item x="156"/>
        <item m="1" x="213"/>
        <item m="1" x="189"/>
        <item m="1" x="214"/>
        <item m="1" x="248"/>
        <item m="1" x="175"/>
        <item m="1" x="270"/>
        <item m="1" x="307"/>
        <item m="1" x="261"/>
        <item m="1" x="266"/>
        <item x="135"/>
        <item m="1" x="296"/>
        <item m="1" x="203"/>
        <item m="1" x="231"/>
        <item m="1" x="200"/>
        <item m="1" x="300"/>
        <item m="1" x="281"/>
        <item m="1" x="279"/>
        <item m="1" x="274"/>
        <item m="1" x="262"/>
        <item m="1" x="284"/>
        <item m="1" x="195"/>
        <item m="1" x="240"/>
        <item m="1" x="173"/>
        <item m="1" x="191"/>
        <item m="1" x="302"/>
        <item m="1" x="227"/>
        <item m="1" x="241"/>
        <item m="1" x="289"/>
        <item m="1" x="184"/>
        <item m="1" x="201"/>
        <item x="58"/>
        <item m="1" x="286"/>
        <item m="1" x="294"/>
        <item m="1" x="206"/>
        <item m="1" x="283"/>
        <item m="1" x="178"/>
        <item m="1" x="222"/>
        <item m="1" x="287"/>
        <item m="1" x="215"/>
        <item x="153"/>
        <item m="1" x="197"/>
        <item x="96"/>
        <item x="17"/>
        <item m="1" x="208"/>
        <item m="1" x="259"/>
        <item x="30"/>
        <item m="1" x="232"/>
        <item m="1" x="236"/>
        <item x="6"/>
        <item m="1" x="226"/>
        <item m="1" x="267"/>
        <item m="1" x="304"/>
        <item m="1" x="260"/>
        <item m="1" x="229"/>
        <item x="87"/>
        <item m="1" x="204"/>
        <item m="1" x="230"/>
        <item m="1" x="247"/>
        <item x="163"/>
        <item m="1" x="271"/>
        <item m="1" x="237"/>
        <item m="1" x="308"/>
        <item m="1" x="235"/>
        <item m="1" x="257"/>
        <item x="154"/>
        <item x="8"/>
        <item x="13"/>
        <item x="134"/>
        <item m="1" x="265"/>
        <item m="1" x="218"/>
        <item m="1" x="190"/>
        <item m="1" x="180"/>
        <item m="1" x="220"/>
        <item m="1" x="228"/>
        <item m="1" x="301"/>
        <item m="1" x="246"/>
        <item x="79"/>
        <item m="1" x="298"/>
        <item m="1" x="254"/>
        <item m="1" x="295"/>
        <item m="1" x="305"/>
        <item m="1" x="188"/>
        <item m="1" x="205"/>
        <item m="1" x="234"/>
        <item m="1" x="243"/>
        <item m="1" x="192"/>
        <item m="1" x="309"/>
        <item m="1" x="221"/>
        <item x="69"/>
        <item m="1" x="210"/>
        <item m="1" x="233"/>
        <item m="1" x="186"/>
        <item x="50"/>
        <item m="1" x="238"/>
        <item m="1" x="242"/>
        <item m="1" x="256"/>
        <item x="129"/>
        <item m="1" x="292"/>
        <item m="1" x="263"/>
        <item m="1" x="183"/>
        <item x="65"/>
        <item m="1" x="310"/>
        <item x="14"/>
        <item x="97"/>
        <item m="1" x="264"/>
        <item m="1" x="185"/>
        <item m="1" x="223"/>
        <item x="155"/>
        <item m="1" x="299"/>
        <item m="1" x="268"/>
        <item m="1" x="209"/>
        <item m="1" x="179"/>
        <item m="1" x="174"/>
        <item x="57"/>
        <item m="1" x="290"/>
        <item m="1" x="278"/>
        <item x="119"/>
        <item m="1" x="193"/>
        <item m="1" x="202"/>
        <item m="1" x="249"/>
        <item x="0"/>
        <item x="3"/>
        <item x="4"/>
        <item x="5"/>
        <item x="7"/>
        <item x="9"/>
        <item x="10"/>
        <item x="11"/>
        <item x="12"/>
        <item x="15"/>
        <item x="16"/>
        <item x="18"/>
        <item x="19"/>
        <item x="20"/>
        <item x="21"/>
        <item x="22"/>
        <item x="23"/>
        <item x="24"/>
        <item x="25"/>
        <item x="26"/>
        <item x="27"/>
        <item x="28"/>
        <item x="31"/>
        <item x="33"/>
        <item x="34"/>
        <item x="35"/>
        <item x="36"/>
        <item x="37"/>
        <item x="38"/>
        <item x="39"/>
        <item x="40"/>
        <item x="41"/>
        <item x="42"/>
        <item x="43"/>
        <item x="44"/>
        <item x="45"/>
        <item x="47"/>
        <item x="49"/>
        <item x="51"/>
        <item x="52"/>
        <item x="53"/>
        <item x="56"/>
        <item x="59"/>
        <item x="60"/>
        <item x="61"/>
        <item x="62"/>
        <item x="63"/>
        <item x="64"/>
        <item x="66"/>
        <item x="67"/>
        <item x="68"/>
        <item x="70"/>
        <item x="71"/>
        <item x="72"/>
        <item x="74"/>
        <item x="75"/>
        <item x="76"/>
        <item x="77"/>
        <item x="78"/>
        <item x="81"/>
        <item x="82"/>
        <item x="83"/>
        <item x="84"/>
        <item x="85"/>
        <item x="86"/>
        <item x="88"/>
        <item x="89"/>
        <item x="90"/>
        <item x="91"/>
        <item x="92"/>
        <item x="93"/>
        <item x="94"/>
        <item x="95"/>
        <item x="99"/>
        <item x="100"/>
        <item x="101"/>
        <item x="102"/>
        <item x="103"/>
        <item x="104"/>
        <item x="105"/>
        <item x="106"/>
        <item x="107"/>
        <item x="108"/>
        <item x="109"/>
        <item x="110"/>
        <item x="111"/>
        <item x="112"/>
        <item x="113"/>
        <item x="114"/>
        <item x="115"/>
        <item x="116"/>
        <item x="117"/>
        <item x="118"/>
        <item x="120"/>
        <item x="121"/>
        <item x="122"/>
        <item x="123"/>
        <item x="124"/>
        <item x="125"/>
        <item x="126"/>
        <item x="127"/>
        <item x="128"/>
        <item x="130"/>
        <item x="131"/>
        <item x="132"/>
        <item x="133"/>
        <item x="136"/>
        <item x="137"/>
        <item x="138"/>
        <item x="139"/>
        <item x="140"/>
        <item x="141"/>
        <item x="142"/>
        <item x="143"/>
        <item x="144"/>
        <item x="145"/>
        <item x="147"/>
        <item x="148"/>
        <item x="149"/>
        <item x="150"/>
        <item x="151"/>
        <item x="152"/>
        <item x="157"/>
        <item x="158"/>
        <item x="159"/>
        <item x="160"/>
        <item x="161"/>
        <item x="162"/>
        <item x="164"/>
        <item x="165"/>
        <item x="166"/>
        <item x="167"/>
        <item x="168"/>
        <item x="169"/>
        <item x="170"/>
      </items>
    </pivotField>
    <pivotField compact="0" outline="0" showAll="0" defaultSubtotal="0"/>
    <pivotField axis="axisRow" compact="0" outline="0" showAll="0" defaultSubtotal="0">
      <items count="370">
        <item x="1"/>
        <item x="185"/>
        <item m="1" x="242"/>
        <item m="1" x="258"/>
        <item m="1" x="264"/>
        <item m="1" x="359"/>
        <item m="1" x="282"/>
        <item m="1" x="306"/>
        <item m="1" x="356"/>
        <item m="1" x="312"/>
        <item m="1" x="247"/>
        <item m="1" x="360"/>
        <item m="1" x="204"/>
        <item m="1" x="335"/>
        <item m="1" x="273"/>
        <item m="1" x="237"/>
        <item m="1" x="233"/>
        <item m="1" x="353"/>
        <item m="1" x="274"/>
        <item m="1" x="349"/>
        <item m="1" x="211"/>
        <item m="1" x="309"/>
        <item m="1" x="212"/>
        <item m="1" x="352"/>
        <item m="1" x="366"/>
        <item m="1" x="339"/>
        <item m="1" x="191"/>
        <item m="1" x="294"/>
        <item m="1" x="288"/>
        <item m="1" x="188"/>
        <item m="1" x="364"/>
        <item m="1" x="346"/>
        <item m="1" x="214"/>
        <item m="1" x="281"/>
        <item m="1" x="253"/>
        <item m="1" x="342"/>
        <item m="1" x="234"/>
        <item m="1" x="196"/>
        <item m="1" x="337"/>
        <item m="1" x="354"/>
        <item m="1" x="305"/>
        <item m="1" x="206"/>
        <item m="1" x="322"/>
        <item m="1" x="238"/>
        <item m="1" x="278"/>
        <item m="1" x="310"/>
        <item m="1" x="279"/>
        <item m="1" x="303"/>
        <item m="1" x="219"/>
        <item m="1" x="298"/>
        <item m="1" x="296"/>
        <item m="1" x="302"/>
        <item m="1" x="317"/>
        <item m="1" x="355"/>
        <item m="1" x="330"/>
        <item m="1" x="249"/>
        <item m="1" x="189"/>
        <item m="1" x="201"/>
        <item m="1" x="250"/>
        <item m="1" x="231"/>
        <item m="1" x="297"/>
        <item m="1" x="251"/>
        <item m="1" x="228"/>
        <item m="1" x="287"/>
        <item m="1" x="336"/>
        <item m="1" x="368"/>
        <item m="1" x="232"/>
        <item m="1" x="193"/>
        <item m="1" x="269"/>
        <item m="1" x="338"/>
        <item m="1" x="327"/>
        <item m="1" x="300"/>
        <item m="1" x="280"/>
        <item m="1" x="340"/>
        <item m="1" x="272"/>
        <item m="1" x="215"/>
        <item m="1" x="208"/>
        <item m="1" x="295"/>
        <item m="1" x="265"/>
        <item m="1" x="248"/>
        <item m="1" x="311"/>
        <item m="1" x="235"/>
        <item m="1" x="221"/>
        <item m="1" x="195"/>
        <item m="1" x="321"/>
        <item m="1" x="290"/>
        <item m="1" x="244"/>
        <item m="1" x="210"/>
        <item m="1" x="345"/>
        <item m="1" x="318"/>
        <item m="1" x="262"/>
        <item m="1" x="289"/>
        <item m="1" x="333"/>
        <item m="1" x="226"/>
        <item m="1" x="293"/>
        <item m="1" x="291"/>
        <item m="1" x="275"/>
        <item m="1" x="197"/>
        <item m="1" x="186"/>
        <item m="1" x="304"/>
        <item m="1" x="361"/>
        <item m="1" x="331"/>
        <item m="1" x="319"/>
        <item x="100"/>
        <item m="1" x="365"/>
        <item m="1" x="343"/>
        <item m="1" x="276"/>
        <item m="1" x="190"/>
        <item m="1" x="268"/>
        <item m="1" x="200"/>
        <item m="1" x="246"/>
        <item m="1" x="260"/>
        <item m="1" x="283"/>
        <item m="1" x="230"/>
        <item m="1" x="239"/>
        <item m="1" x="245"/>
        <item m="1" x="255"/>
        <item m="1" x="225"/>
        <item m="1" x="261"/>
        <item m="1" x="222"/>
        <item m="1" x="358"/>
        <item m="1" x="254"/>
        <item m="1" x="241"/>
        <item m="1" x="199"/>
        <item m="1" x="329"/>
        <item m="1" x="267"/>
        <item m="1" x="332"/>
        <item m="1" x="308"/>
        <item m="1" x="292"/>
        <item m="1" x="270"/>
        <item m="1" x="363"/>
        <item m="1" x="334"/>
        <item m="1" x="202"/>
        <item m="1" x="285"/>
        <item m="1" x="213"/>
        <item m="1" x="369"/>
        <item m="1" x="271"/>
        <item m="1" x="348"/>
        <item m="1" x="187"/>
        <item m="1" x="207"/>
        <item m="1" x="315"/>
        <item m="1" x="362"/>
        <item m="1" x="316"/>
        <item m="1" x="216"/>
        <item m="1" x="367"/>
        <item m="1" x="192"/>
        <item m="1" x="266"/>
        <item m="1" x="347"/>
        <item m="1" x="236"/>
        <item m="1" x="286"/>
        <item m="1" x="320"/>
        <item m="1" x="325"/>
        <item m="1" x="263"/>
        <item m="1" x="307"/>
        <item m="1" x="203"/>
        <item m="1" x="227"/>
        <item m="1" x="257"/>
        <item m="1" x="328"/>
        <item m="1" x="284"/>
        <item m="1" x="209"/>
        <item m="1" x="277"/>
        <item m="1" x="220"/>
        <item m="1" x="224"/>
        <item m="1" x="341"/>
        <item m="1" x="351"/>
        <item m="1" x="229"/>
        <item m="1" x="313"/>
        <item m="1" x="240"/>
        <item m="1" x="350"/>
        <item m="1" x="259"/>
        <item m="1" x="256"/>
        <item m="1" x="326"/>
        <item m="1" x="243"/>
        <item m="1" x="299"/>
        <item m="1" x="252"/>
        <item m="1" x="357"/>
        <item m="1" x="205"/>
        <item m="1" x="314"/>
        <item m="1" x="324"/>
        <item m="1" x="323"/>
        <item m="1" x="223"/>
        <item m="1" x="218"/>
        <item m="1" x="301"/>
        <item m="1" x="198"/>
        <item m="1" x="344"/>
        <item m="1" x="217"/>
        <item m="1" x="194"/>
        <item x="0"/>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s>
    </pivotField>
    <pivotField compact="0" outline="0" showAll="0"/>
    <pivotField axis="axisRow" compact="0" outline="0" multipleItemSelectionAllowed="1" showAll="0" sortType="ascending" defaultSubtotal="0">
      <items count="9">
        <item x="1"/>
        <item x="5"/>
        <item x="7"/>
        <item x="6"/>
        <item x="0"/>
        <item x="2"/>
        <item x="4"/>
        <item x="3"/>
        <item x="8"/>
      </items>
    </pivotField>
    <pivotField axis="axisRow" compact="0" outline="0" showAll="0" defaultSubtotal="0">
      <items count="291">
        <item m="1" x="256"/>
        <item x="80"/>
        <item m="1" x="236"/>
        <item m="1" x="207"/>
        <item m="1" x="190"/>
        <item m="1" x="237"/>
        <item m="1" x="240"/>
        <item x="1"/>
        <item x="166"/>
        <item m="1" x="167"/>
        <item m="1" x="180"/>
        <item m="1" x="192"/>
        <item m="1" x="182"/>
        <item x="134"/>
        <item m="1" x="269"/>
        <item m="1" x="209"/>
        <item m="1" x="223"/>
        <item x="115"/>
        <item m="1" x="221"/>
        <item m="1" x="281"/>
        <item m="1" x="235"/>
        <item m="1" x="278"/>
        <item m="1" x="220"/>
        <item m="1" x="169"/>
        <item m="1" x="254"/>
        <item m="1" x="206"/>
        <item m="1" x="226"/>
        <item m="1" x="222"/>
        <item x="83"/>
        <item m="1" x="234"/>
        <item m="1" x="249"/>
        <item m="1" x="239"/>
        <item x="38"/>
        <item m="1" x="262"/>
        <item m="1" x="219"/>
        <item m="1" x="244"/>
        <item m="1" x="241"/>
        <item m="1" x="271"/>
        <item m="1" x="272"/>
        <item m="1" x="188"/>
        <item x="62"/>
        <item x="96"/>
        <item x="9"/>
        <item m="1" x="183"/>
        <item m="1" x="193"/>
        <item x="162"/>
        <item x="57"/>
        <item m="1" x="289"/>
        <item m="1" x="253"/>
        <item x="67"/>
        <item x="154"/>
        <item m="1" x="243"/>
        <item x="78"/>
        <item m="1" x="263"/>
        <item x="99"/>
        <item x="20"/>
        <item x="88"/>
        <item m="1" x="194"/>
        <item m="1" x="184"/>
        <item x="12"/>
        <item x="151"/>
        <item m="1" x="201"/>
        <item m="1" x="279"/>
        <item x="81"/>
        <item m="1" x="215"/>
        <item m="1" x="171"/>
        <item m="1" x="218"/>
        <item x="24"/>
        <item x="91"/>
        <item m="1" x="175"/>
        <item x="142"/>
        <item m="1" x="197"/>
        <item x="31"/>
        <item m="1" x="205"/>
        <item x="100"/>
        <item m="1" x="224"/>
        <item m="1" x="198"/>
        <item x="63"/>
        <item x="45"/>
        <item m="1" x="245"/>
        <item m="1" x="212"/>
        <item m="1" x="259"/>
        <item m="1" x="232"/>
        <item x="52"/>
        <item m="1" x="266"/>
        <item m="1" x="230"/>
        <item m="1" x="280"/>
        <item m="1" x="283"/>
        <item m="1" x="213"/>
        <item m="1" x="208"/>
        <item m="1" x="287"/>
        <item m="1" x="189"/>
        <item m="1" x="195"/>
        <item m="1" x="277"/>
        <item x="122"/>
        <item m="1" x="260"/>
        <item m="1" x="185"/>
        <item m="1" x="187"/>
        <item m="1" x="248"/>
        <item m="1" x="284"/>
        <item m="1" x="273"/>
        <item m="1" x="217"/>
        <item m="1" x="267"/>
        <item m="1" x="247"/>
        <item m="1" x="258"/>
        <item m="1" x="178"/>
        <item m="1" x="257"/>
        <item m="1" x="203"/>
        <item x="47"/>
        <item m="1" x="290"/>
        <item m="1" x="251"/>
        <item m="1" x="238"/>
        <item m="1" x="202"/>
        <item m="1" x="229"/>
        <item m="1" x="204"/>
        <item m="1" x="246"/>
        <item m="1" x="177"/>
        <item x="65"/>
        <item m="1" x="216"/>
        <item m="1" x="282"/>
        <item m="1" x="264"/>
        <item m="1" x="255"/>
        <item x="48"/>
        <item m="1" x="261"/>
        <item m="1" x="211"/>
        <item m="1" x="242"/>
        <item x="118"/>
        <item m="1" x="210"/>
        <item m="1" x="250"/>
        <item m="1" x="225"/>
        <item x="49"/>
        <item m="1" x="252"/>
        <item m="1" x="179"/>
        <item m="1" x="186"/>
        <item m="1" x="275"/>
        <item m="1" x="181"/>
        <item x="140"/>
        <item m="1" x="173"/>
        <item m="1" x="191"/>
        <item m="1" x="200"/>
        <item m="1" x="274"/>
        <item m="1" x="170"/>
        <item m="1" x="214"/>
        <item m="1" x="288"/>
        <item x="72"/>
        <item m="1" x="227"/>
        <item m="1" x="286"/>
        <item m="1" x="228"/>
        <item m="1" x="233"/>
        <item m="1" x="270"/>
        <item m="1" x="268"/>
        <item m="1" x="265"/>
        <item x="66"/>
        <item m="1" x="285"/>
        <item m="1" x="231"/>
        <item m="1" x="172"/>
        <item m="1" x="174"/>
        <item m="1" x="168"/>
        <item m="1" x="276"/>
        <item m="1" x="196"/>
        <item m="1" x="199"/>
        <item m="1" x="176"/>
        <item x="0"/>
        <item x="2"/>
        <item x="3"/>
        <item x="4"/>
        <item x="5"/>
        <item x="6"/>
        <item x="7"/>
        <item x="8"/>
        <item x="10"/>
        <item x="11"/>
        <item x="13"/>
        <item x="14"/>
        <item x="15"/>
        <item x="16"/>
        <item x="17"/>
        <item x="18"/>
        <item x="19"/>
        <item x="21"/>
        <item x="22"/>
        <item x="23"/>
        <item x="25"/>
        <item x="26"/>
        <item x="27"/>
        <item x="28"/>
        <item x="29"/>
        <item x="30"/>
        <item x="32"/>
        <item x="33"/>
        <item x="34"/>
        <item x="35"/>
        <item x="36"/>
        <item x="37"/>
        <item x="39"/>
        <item x="40"/>
        <item x="41"/>
        <item x="42"/>
        <item x="43"/>
        <item x="44"/>
        <item x="46"/>
        <item x="50"/>
        <item x="51"/>
        <item x="53"/>
        <item x="54"/>
        <item x="55"/>
        <item x="56"/>
        <item x="58"/>
        <item x="59"/>
        <item x="60"/>
        <item x="61"/>
        <item x="64"/>
        <item x="68"/>
        <item x="69"/>
        <item x="70"/>
        <item x="71"/>
        <item x="73"/>
        <item x="74"/>
        <item x="75"/>
        <item x="76"/>
        <item x="77"/>
        <item x="79"/>
        <item x="82"/>
        <item x="84"/>
        <item x="85"/>
        <item x="86"/>
        <item x="87"/>
        <item x="89"/>
        <item x="90"/>
        <item x="92"/>
        <item x="93"/>
        <item x="94"/>
        <item x="95"/>
        <item x="97"/>
        <item x="98"/>
        <item x="101"/>
        <item x="102"/>
        <item x="103"/>
        <item x="104"/>
        <item x="105"/>
        <item x="106"/>
        <item x="107"/>
        <item x="108"/>
        <item x="109"/>
        <item x="110"/>
        <item x="111"/>
        <item x="112"/>
        <item x="113"/>
        <item x="114"/>
        <item x="116"/>
        <item x="117"/>
        <item x="119"/>
        <item x="120"/>
        <item x="121"/>
        <item x="123"/>
        <item x="124"/>
        <item x="125"/>
        <item x="126"/>
        <item x="127"/>
        <item x="128"/>
        <item x="129"/>
        <item x="130"/>
        <item x="131"/>
        <item x="132"/>
        <item x="133"/>
        <item x="135"/>
        <item x="136"/>
        <item x="137"/>
        <item x="138"/>
        <item x="139"/>
        <item x="141"/>
        <item x="143"/>
        <item x="144"/>
        <item x="145"/>
        <item x="146"/>
        <item x="147"/>
        <item x="148"/>
        <item x="149"/>
        <item x="150"/>
        <item x="152"/>
        <item x="153"/>
        <item x="155"/>
        <item x="156"/>
        <item x="157"/>
        <item x="158"/>
        <item x="159"/>
        <item x="160"/>
        <item x="161"/>
        <item x="163"/>
        <item x="164"/>
        <item x="165"/>
      </items>
    </pivotField>
    <pivotField axis="axisRow" compact="0" outline="0" showAll="0" defaultSubtotal="0">
      <items count="228">
        <item x="143"/>
        <item m="1" x="227"/>
        <item x="89"/>
        <item x="97"/>
        <item m="1" x="173"/>
        <item x="137"/>
        <item m="1" x="190"/>
        <item m="1" x="200"/>
        <item x="109"/>
        <item x="146"/>
        <item m="1" x="176"/>
        <item x="134"/>
        <item x="70"/>
        <item m="1" x="223"/>
        <item m="1" x="180"/>
        <item x="1"/>
        <item x="151"/>
        <item x="21"/>
        <item m="1" x="193"/>
        <item x="31"/>
        <item x="33"/>
        <item m="1" x="165"/>
        <item x="62"/>
        <item x="133"/>
        <item m="1" x="154"/>
        <item x="4"/>
        <item m="1" x="202"/>
        <item m="1" x="218"/>
        <item x="15"/>
        <item m="1" x="160"/>
        <item m="1" x="213"/>
        <item m="1" x="212"/>
        <item x="69"/>
        <item x="77"/>
        <item x="142"/>
        <item m="1" x="225"/>
        <item m="1" x="174"/>
        <item x="42"/>
        <item m="1" x="201"/>
        <item m="1" x="179"/>
        <item x="50"/>
        <item m="1" x="196"/>
        <item x="5"/>
        <item x="84"/>
        <item m="1" x="183"/>
        <item x="88"/>
        <item m="1" x="216"/>
        <item x="2"/>
        <item x="24"/>
        <item x="11"/>
        <item x="132"/>
        <item x="113"/>
        <item m="1" x="186"/>
        <item x="29"/>
        <item x="6"/>
        <item x="35"/>
        <item x="71"/>
        <item m="1" x="191"/>
        <item x="0"/>
        <item m="1" x="175"/>
        <item x="72"/>
        <item m="1" x="168"/>
        <item x="101"/>
        <item m="1" x="205"/>
        <item m="1" x="172"/>
        <item x="140"/>
        <item m="1" x="163"/>
        <item m="1" x="171"/>
        <item x="30"/>
        <item x="118"/>
        <item m="1" x="158"/>
        <item m="1" x="217"/>
        <item m="1" x="203"/>
        <item m="1" x="153"/>
        <item x="23"/>
        <item m="1" x="220"/>
        <item m="1" x="181"/>
        <item x="28"/>
        <item x="57"/>
        <item m="1" x="197"/>
        <item m="1" x="167"/>
        <item m="1" x="194"/>
        <item m="1" x="178"/>
        <item m="1" x="156"/>
        <item x="117"/>
        <item m="1" x="206"/>
        <item m="1" x="155"/>
        <item m="1" x="221"/>
        <item m="1" x="177"/>
        <item x="79"/>
        <item x="96"/>
        <item x="58"/>
        <item m="1" x="187"/>
        <item x="63"/>
        <item m="1" x="214"/>
        <item m="1" x="152"/>
        <item m="1" x="157"/>
        <item x="141"/>
        <item m="1" x="224"/>
        <item m="1" x="195"/>
        <item m="1" x="184"/>
        <item x="131"/>
        <item m="1" x="192"/>
        <item m="1" x="161"/>
        <item m="1" x="189"/>
        <item m="1" x="222"/>
        <item m="1" x="182"/>
        <item x="20"/>
        <item x="66"/>
        <item m="1" x="166"/>
        <item m="1" x="226"/>
        <item x="90"/>
        <item m="1" x="188"/>
        <item m="1" x="159"/>
        <item m="1" x="198"/>
        <item x="150"/>
        <item m="1" x="164"/>
        <item x="99"/>
        <item x="78"/>
        <item m="1" x="169"/>
        <item m="1" x="219"/>
        <item m="1" x="162"/>
        <item m="1" x="211"/>
        <item m="1" x="170"/>
        <item m="1" x="215"/>
        <item m="1" x="204"/>
        <item m="1" x="207"/>
        <item m="1" x="210"/>
        <item m="1" x="208"/>
        <item x="136"/>
        <item m="1" x="185"/>
        <item m="1" x="209"/>
        <item x="45"/>
        <item m="1" x="199"/>
        <item x="46"/>
        <item x="3"/>
        <item x="7"/>
        <item x="8"/>
        <item x="9"/>
        <item x="10"/>
        <item x="12"/>
        <item x="13"/>
        <item x="14"/>
        <item x="16"/>
        <item x="17"/>
        <item x="18"/>
        <item x="19"/>
        <item x="22"/>
        <item x="25"/>
        <item x="26"/>
        <item x="27"/>
        <item x="32"/>
        <item x="34"/>
        <item x="36"/>
        <item x="37"/>
        <item x="38"/>
        <item x="39"/>
        <item x="40"/>
        <item x="41"/>
        <item x="43"/>
        <item x="44"/>
        <item x="47"/>
        <item x="48"/>
        <item x="49"/>
        <item x="51"/>
        <item x="52"/>
        <item x="53"/>
        <item x="54"/>
        <item x="55"/>
        <item x="56"/>
        <item x="59"/>
        <item x="60"/>
        <item x="61"/>
        <item x="64"/>
        <item x="65"/>
        <item x="67"/>
        <item x="68"/>
        <item x="73"/>
        <item x="74"/>
        <item x="75"/>
        <item x="76"/>
        <item x="80"/>
        <item x="81"/>
        <item x="82"/>
        <item x="83"/>
        <item x="85"/>
        <item x="86"/>
        <item x="87"/>
        <item x="91"/>
        <item x="92"/>
        <item x="93"/>
        <item x="94"/>
        <item x="95"/>
        <item x="98"/>
        <item x="100"/>
        <item x="102"/>
        <item x="103"/>
        <item x="104"/>
        <item x="105"/>
        <item x="106"/>
        <item x="107"/>
        <item x="108"/>
        <item x="110"/>
        <item x="111"/>
        <item x="112"/>
        <item x="114"/>
        <item x="115"/>
        <item x="116"/>
        <item x="119"/>
        <item x="120"/>
        <item x="121"/>
        <item x="122"/>
        <item x="123"/>
        <item x="124"/>
        <item x="125"/>
        <item x="126"/>
        <item x="127"/>
        <item x="128"/>
        <item x="129"/>
        <item x="130"/>
        <item x="135"/>
        <item x="138"/>
        <item x="139"/>
        <item x="144"/>
        <item x="145"/>
        <item x="147"/>
        <item x="148"/>
        <item x="149"/>
      </items>
    </pivotField>
    <pivotField compact="0" outline="0" showAll="0" defaultSubtotal="0"/>
    <pivotField axis="axisRow" compact="0" outline="0" showAll="0" defaultSubtotal="0">
      <items count="10">
        <item x="1"/>
        <item x="3"/>
        <item x="0"/>
        <item x="2"/>
        <item x="4"/>
        <item x="6"/>
        <item x="9"/>
        <item x="5"/>
        <item x="7"/>
        <item x="8"/>
      </items>
    </pivotField>
    <pivotField axis="axisRow" compact="0" outline="0" showAll="0" defaultSubtotal="0">
      <items count="4">
        <item x="1"/>
        <item x="2"/>
        <item x="0"/>
        <item x="3"/>
      </items>
    </pivotField>
    <pivotField axis="axisRow" compact="0" outline="0" showAll="0" defaultSubtotal="0">
      <items count="4">
        <item x="1"/>
        <item x="0"/>
        <item x="2"/>
        <item x="3"/>
      </items>
    </pivotField>
    <pivotField compact="0" outline="0" showAll="0"/>
    <pivotField name="Futures_20D" axis="axisRow" compact="0" outline="0" showAll="0" defaultSubtotal="0">
      <items count="4">
        <item x="1"/>
        <item x="0"/>
        <item x="2"/>
        <item x="3"/>
      </items>
    </pivotField>
    <pivotField compact="0" outline="0" showAll="0"/>
    <pivotField compact="0" outline="0" showAll="0"/>
    <pivotField name="PREV. CLOSE " compact="0" outline="0" showAll="0" defaultSubtotal="0"/>
    <pivotField name="IEP " compact="0" outline="0" showAll="0" defaultSubtotal="0"/>
    <pivotField compact="0" outline="0" showAll="0"/>
    <pivotField name="%CHNG " compact="0" outline="0" showAll="0" sortType="ascending" defaultSubtota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203">
        <item m="1" x="173"/>
        <item m="1" x="197"/>
        <item m="1" x="123"/>
        <item m="1" x="120"/>
        <item m="1" x="177"/>
        <item m="1" x="83"/>
        <item m="1" x="129"/>
        <item m="1" x="185"/>
        <item m="1" x="87"/>
        <item m="1" x="163"/>
        <item m="1" x="193"/>
        <item m="1" x="99"/>
        <item m="1" x="169"/>
        <item m="1" x="148"/>
        <item m="1" x="146"/>
        <item m="1" x="134"/>
        <item m="1" x="111"/>
        <item m="1" x="135"/>
        <item m="1" x="110"/>
        <item m="1" x="93"/>
        <item m="1" x="88"/>
        <item m="1" x="174"/>
        <item m="1" x="200"/>
        <item m="1" x="94"/>
        <item m="1" x="149"/>
        <item m="1" x="164"/>
        <item m="1" x="195"/>
        <item m="1" x="84"/>
        <item m="1" x="92"/>
        <item m="1" x="125"/>
        <item m="1" x="202"/>
        <item m="1" x="95"/>
        <item m="1" x="166"/>
        <item m="1" x="189"/>
        <item m="1" x="85"/>
        <item m="1" x="186"/>
        <item m="1" x="121"/>
        <item m="1" x="167"/>
        <item m="1" x="141"/>
        <item m="1" x="178"/>
        <item m="1" x="103"/>
        <item m="1" x="140"/>
        <item m="1" x="170"/>
        <item m="1" x="159"/>
        <item m="1" x="160"/>
        <item m="1" x="142"/>
        <item m="1" x="127"/>
        <item m="1" x="122"/>
        <item m="1" x="171"/>
        <item m="1" x="89"/>
        <item m="1" x="179"/>
        <item m="1" x="168"/>
        <item m="1" x="90"/>
        <item m="1" x="97"/>
        <item m="1" x="191"/>
        <item m="1" x="112"/>
        <item m="1" x="100"/>
        <item m="1" x="172"/>
        <item m="1" x="115"/>
        <item m="1" x="190"/>
        <item m="1" x="109"/>
        <item m="1" x="116"/>
        <item m="1" x="117"/>
        <item m="1" x="147"/>
        <item m="1" x="155"/>
        <item m="1" x="156"/>
        <item m="1" x="144"/>
        <item m="1" x="114"/>
        <item m="1" x="137"/>
        <item m="1" x="104"/>
        <item m="1" x="113"/>
        <item m="1" x="152"/>
        <item m="1" x="165"/>
        <item m="1" x="105"/>
        <item m="1" x="131"/>
        <item m="1" x="107"/>
        <item m="1" x="182"/>
        <item m="1" x="101"/>
        <item m="1" x="80"/>
        <item m="1" x="201"/>
        <item m="1" x="180"/>
        <item m="1" x="145"/>
        <item m="1" x="198"/>
        <item m="1" x="161"/>
        <item m="1" x="96"/>
        <item m="1" x="102"/>
        <item m="1" x="86"/>
        <item m="1" x="181"/>
        <item m="1" x="81"/>
        <item m="1" x="143"/>
        <item m="1" x="126"/>
        <item m="1" x="136"/>
        <item m="1" x="183"/>
        <item m="1" x="118"/>
        <item m="1" x="196"/>
        <item m="1" x="175"/>
        <item m="1" x="132"/>
        <item m="1" x="133"/>
        <item m="1" x="108"/>
        <item m="1" x="98"/>
        <item m="1" x="153"/>
        <item m="1" x="157"/>
        <item m="1" x="184"/>
        <item m="1" x="150"/>
        <item m="1" x="138"/>
        <item m="1" x="192"/>
        <item m="1" x="124"/>
        <item m="1" x="91"/>
        <item m="1" x="128"/>
        <item m="1" x="130"/>
        <item m="1" x="187"/>
        <item m="1" x="119"/>
        <item m="1" x="139"/>
        <item m="1" x="106"/>
        <item m="1" x="176"/>
        <item m="1" x="154"/>
        <item m="1" x="188"/>
        <item m="1" x="82"/>
        <item m="1" x="194"/>
        <item m="1" x="162"/>
        <item m="1" x="151"/>
        <item m="1" x="199"/>
        <item m="1" x="158"/>
        <item x="0"/>
        <item x="7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s>
    </pivotField>
    <pivotField compact="0" outline="0" showAll="0"/>
    <pivotField compact="0" outline="0" showAll="0"/>
    <pivotField compact="0" outline="0" showAll="0"/>
    <pivotField compact="0" outline="0" showAll="0"/>
    <pivotField compact="0" outline="0" showAll="0"/>
    <pivotField name="Intraday_Buildup" axis="axisRow" compact="0" outline="0" showAll="0" defaultSubtotal="0">
      <items count="4">
        <item x="0"/>
        <item x="2"/>
        <item x="1"/>
        <item x="3"/>
      </items>
    </pivotField>
    <pivotField axis="axisRow" compact="0" outline="0" showAll="0" defaultSubtotal="0">
      <items count="73">
        <item x="38"/>
        <item x="41"/>
        <item x="1"/>
        <item x="5"/>
        <item x="16"/>
        <item x="17"/>
        <item x="3"/>
        <item x="36"/>
        <item x="33"/>
        <item x="29"/>
        <item x="15"/>
        <item x="4"/>
        <item x="25"/>
        <item x="22"/>
        <item x="12"/>
        <item m="1" x="52"/>
        <item x="46"/>
        <item x="26"/>
        <item x="23"/>
        <item x="6"/>
        <item x="24"/>
        <item x="32"/>
        <item x="35"/>
        <item x="13"/>
        <item m="1" x="56"/>
        <item m="1" x="60"/>
        <item x="47"/>
        <item m="1" x="68"/>
        <item x="49"/>
        <item x="34"/>
        <item x="30"/>
        <item x="31"/>
        <item m="1" x="69"/>
        <item x="9"/>
        <item m="1" x="71"/>
        <item m="1" x="57"/>
        <item m="1" x="61"/>
        <item x="14"/>
        <item x="21"/>
        <item m="1" x="51"/>
        <item x="27"/>
        <item m="1" x="54"/>
        <item x="10"/>
        <item m="1" x="62"/>
        <item x="8"/>
        <item m="1" x="66"/>
        <item x="7"/>
        <item m="1" x="59"/>
        <item m="1" x="63"/>
        <item m="1" x="67"/>
        <item m="1" x="72"/>
        <item m="1" x="58"/>
        <item x="44"/>
        <item x="42"/>
        <item x="48"/>
        <item m="1" x="55"/>
        <item m="1" x="64"/>
        <item m="1" x="53"/>
        <item x="28"/>
        <item x="11"/>
        <item m="1" x="70"/>
        <item x="2"/>
        <item x="45"/>
        <item x="19"/>
        <item x="43"/>
        <item x="39"/>
        <item x="40"/>
        <item x="37"/>
        <item x="18"/>
        <item m="1" x="65"/>
        <item x="20"/>
        <item x="0"/>
        <item x="50"/>
      </items>
    </pivotField>
    <pivotField compact="0" outline="0" showAll="0"/>
    <pivotField compact="0" outline="0" showAll="0"/>
    <pivotField axis="axisRow" compact="0" outline="0" showAll="0" defaultSubtotal="0">
      <items count="19">
        <item x="0"/>
        <item x="2"/>
        <item x="5"/>
        <item x="6"/>
        <item x="4"/>
        <item x="11"/>
        <item x="3"/>
        <item x="16"/>
        <item x="13"/>
        <item x="9"/>
        <item x="14"/>
        <item x="7"/>
        <item x="12"/>
        <item x="8"/>
        <item x="10"/>
        <item x="15"/>
        <item m="1" x="18"/>
        <item x="17"/>
        <item x="1"/>
      </items>
    </pivotField>
    <pivotField compact="0" outline="0" showAll="0"/>
    <pivotField compact="0" outline="0" showAll="0"/>
    <pivotField compact="0" outline="0" showAll="0"/>
    <pivotField compact="0" outline="0" showAll="0"/>
    <pivotField compact="0" outline="0" showAll="0"/>
    <pivotField axis="axisRow" compact="0" outline="0" showAll="0" defaultSubtotal="0">
      <items count="125">
        <item x="0"/>
        <item x="46"/>
        <item x="36"/>
        <item x="18"/>
        <item x="58"/>
        <item x="21"/>
        <item x="39"/>
        <item x="11"/>
        <item x="61"/>
        <item x="48"/>
        <item x="4"/>
        <item x="31"/>
        <item x="23"/>
        <item x="65"/>
        <item x="74"/>
        <item x="52"/>
        <item x="35"/>
        <item x="75"/>
        <item x="50"/>
        <item x="56"/>
        <item x="27"/>
        <item x="14"/>
        <item x="71"/>
        <item x="53"/>
        <item x="12"/>
        <item x="41"/>
        <item x="32"/>
        <item x="2"/>
        <item x="60"/>
        <item x="45"/>
        <item x="24"/>
        <item x="13"/>
        <item x="19"/>
        <item x="55"/>
        <item x="16"/>
        <item m="1" x="85"/>
        <item m="1" x="123"/>
        <item m="1" x="115"/>
        <item m="1" x="106"/>
        <item m="1" x="98"/>
        <item m="1" x="92"/>
        <item m="1" x="87"/>
        <item m="1" x="81"/>
        <item m="1" x="119"/>
        <item m="1" x="110"/>
        <item x="29"/>
        <item m="1" x="80"/>
        <item m="1" x="118"/>
        <item m="1" x="109"/>
        <item m="1" x="101"/>
        <item m="1" x="94"/>
        <item m="1" x="89"/>
        <item m="1" x="83"/>
        <item m="1" x="122"/>
        <item m="1" x="114"/>
        <item m="1" x="105"/>
        <item x="63"/>
        <item m="1" x="121"/>
        <item m="1" x="113"/>
        <item m="1" x="104"/>
        <item m="1" x="97"/>
        <item m="1" x="91"/>
        <item m="1" x="86"/>
        <item m="1" x="124"/>
        <item m="1" x="117"/>
        <item m="1" x="108"/>
        <item m="1" x="100"/>
        <item x="30"/>
        <item m="1" x="116"/>
        <item m="1" x="107"/>
        <item m="1" x="99"/>
        <item m="1" x="93"/>
        <item m="1" x="88"/>
        <item m="1" x="82"/>
        <item m="1" x="120"/>
        <item m="1" x="112"/>
        <item m="1" x="103"/>
        <item m="1" x="96"/>
        <item x="44"/>
        <item m="1" x="111"/>
        <item m="1" x="102"/>
        <item m="1" x="95"/>
        <item m="1" x="90"/>
        <item m="1" x="84"/>
        <item x="42"/>
        <item x="40"/>
        <item x="59"/>
        <item x="47"/>
        <item x="6"/>
        <item x="69"/>
        <item x="25"/>
        <item x="34"/>
        <item x="57"/>
        <item x="15"/>
        <item x="68"/>
        <item x="8"/>
        <item x="17"/>
        <item x="3"/>
        <item x="22"/>
        <item x="38"/>
        <item x="67"/>
        <item x="33"/>
        <item x="5"/>
        <item x="51"/>
        <item x="64"/>
        <item x="26"/>
        <item x="28"/>
        <item x="66"/>
        <item x="9"/>
        <item x="37"/>
        <item x="54"/>
        <item x="7"/>
        <item x="76"/>
        <item x="77"/>
        <item x="10"/>
        <item x="49"/>
        <item x="78"/>
        <item x="1"/>
        <item x="20"/>
        <item x="72"/>
        <item x="73"/>
        <item x="43"/>
        <item x="62"/>
        <item x="70"/>
        <item x="79"/>
      </items>
    </pivotField>
    <pivotField axis="axisRow" compact="0" outline="0" showAll="0" defaultSubtotal="0">
      <items count="125">
        <item x="0"/>
        <item x="23"/>
        <item x="42"/>
        <item x="50"/>
        <item x="13"/>
        <item x="27"/>
        <item x="11"/>
        <item x="74"/>
        <item x="12"/>
        <item x="21"/>
        <item x="71"/>
        <item x="45"/>
        <item x="46"/>
        <item x="18"/>
        <item x="53"/>
        <item x="44"/>
        <item x="58"/>
        <item x="4"/>
        <item x="48"/>
        <item x="24"/>
        <item x="65"/>
        <item x="39"/>
        <item x="63"/>
        <item x="52"/>
        <item x="60"/>
        <item x="41"/>
        <item x="36"/>
        <item x="19"/>
        <item x="32"/>
        <item x="14"/>
        <item x="55"/>
        <item x="2"/>
        <item x="35"/>
        <item x="56"/>
        <item x="29"/>
        <item m="1" x="112"/>
        <item m="1" x="105"/>
        <item m="1" x="97"/>
        <item m="1" x="88"/>
        <item m="1" x="80"/>
        <item m="1" x="119"/>
        <item m="1" x="114"/>
        <item m="1" x="108"/>
        <item m="1" x="101"/>
        <item m="1" x="92"/>
        <item x="61"/>
        <item m="1" x="107"/>
        <item m="1" x="100"/>
        <item m="1" x="91"/>
        <item m="1" x="83"/>
        <item m="1" x="121"/>
        <item m="1" x="116"/>
        <item m="1" x="110"/>
        <item m="1" x="104"/>
        <item m="1" x="96"/>
        <item m="1" x="87"/>
        <item x="31"/>
        <item m="1" x="103"/>
        <item m="1" x="95"/>
        <item m="1" x="86"/>
        <item m="1" x="124"/>
        <item m="1" x="118"/>
        <item m="1" x="113"/>
        <item m="1" x="106"/>
        <item m="1" x="99"/>
        <item m="1" x="90"/>
        <item m="1" x="82"/>
        <item x="16"/>
        <item m="1" x="98"/>
        <item m="1" x="89"/>
        <item m="1" x="81"/>
        <item m="1" x="120"/>
        <item m="1" x="115"/>
        <item m="1" x="109"/>
        <item m="1" x="102"/>
        <item m="1" x="94"/>
        <item m="1" x="85"/>
        <item m="1" x="123"/>
        <item x="75"/>
        <item m="1" x="93"/>
        <item m="1" x="84"/>
        <item m="1" x="122"/>
        <item m="1" x="117"/>
        <item m="1" x="111"/>
        <item x="30"/>
        <item x="17"/>
        <item x="69"/>
        <item x="77"/>
        <item x="64"/>
        <item x="49"/>
        <item x="22"/>
        <item x="10"/>
        <item x="73"/>
        <item x="20"/>
        <item x="70"/>
        <item x="54"/>
        <item x="40"/>
        <item x="34"/>
        <item x="68"/>
        <item x="67"/>
        <item x="62"/>
        <item x="43"/>
        <item x="5"/>
        <item x="26"/>
        <item x="66"/>
        <item x="8"/>
        <item x="15"/>
        <item x="51"/>
        <item x="28"/>
        <item x="25"/>
        <item x="78"/>
        <item x="9"/>
        <item x="57"/>
        <item x="37"/>
        <item x="33"/>
        <item x="7"/>
        <item x="76"/>
        <item x="1"/>
        <item x="3"/>
        <item x="59"/>
        <item x="72"/>
        <item x="47"/>
        <item x="6"/>
        <item x="38"/>
        <item x="79"/>
      </items>
    </pivotField>
    <pivotField compact="0" outline="0" showAll="0">
      <items count="4">
        <item x="0"/>
        <item h="1" x="1"/>
        <item h="1" x="2"/>
        <item t="default"/>
      </items>
    </pivotField>
    <pivotField compact="0" outline="0" showAll="0">
      <items count="4">
        <item h="1" x="0"/>
        <item x="1"/>
        <item h="1" x="2"/>
        <item t="default"/>
      </items>
    </pivotField>
  </pivotFields>
  <rowFields count="24">
    <field x="33"/>
    <field x="52"/>
    <field x="30"/>
    <field x="31"/>
    <field x="25"/>
    <field x="29"/>
    <field x="1"/>
    <field x="2"/>
    <field x="62"/>
    <field x="63"/>
    <field x="9"/>
    <field x="23"/>
    <field x="14"/>
    <field x="16"/>
    <field x="17"/>
    <field x="8"/>
    <field x="18"/>
    <field x="20"/>
    <field x="21"/>
    <field x="26"/>
    <field x="27"/>
    <field x="56"/>
    <field x="46"/>
    <field x="53"/>
  </rowFields>
  <rowItems count="13">
    <i>
      <x v="1"/>
      <x v="1"/>
      <x v="2"/>
      <x v="2"/>
      <x v="1"/>
      <x v="1"/>
      <x v="138"/>
      <x v="133"/>
      <x v="15"/>
      <x v="23"/>
      <x v="62"/>
      <x v="320"/>
      <x v="316"/>
      <x v="1"/>
      <x v="1"/>
      <x v="102"/>
      <x/>
      <x v="150"/>
      <x v="277"/>
      <x v="256"/>
      <x v="206"/>
      <x v="6"/>
      <x v="176"/>
      <x v="65"/>
    </i>
    <i r="5">
      <x v="5"/>
      <x v="75"/>
      <x v="73"/>
      <x v="20"/>
      <x v="5"/>
      <x v="70"/>
      <x v="261"/>
      <x v="258"/>
      <x v="1"/>
      <x v="1"/>
      <x v="116"/>
      <x v="1"/>
      <x v="183"/>
      <x v="227"/>
      <x v="215"/>
      <x v="32"/>
      <x v="4"/>
      <x v="151"/>
      <x v="19"/>
    </i>
    <i r="4">
      <x v="4"/>
      <x v="1"/>
      <x v="123"/>
      <x v="181"/>
      <x v="29"/>
      <x v="11"/>
      <x v="66"/>
      <x v="307"/>
      <x v="303"/>
      <x v="1"/>
      <x v="1"/>
      <x v="217"/>
      <x/>
      <x v="73"/>
      <x v="266"/>
      <x v="246"/>
      <x v="198"/>
      <x v="4"/>
      <x v="169"/>
      <x v="37"/>
    </i>
    <i r="4">
      <x v="5"/>
      <x v="1"/>
      <x v="184"/>
      <x v="183"/>
      <x v="17"/>
      <x v="78"/>
      <x v="50"/>
      <x v="366"/>
      <x v="362"/>
      <x v="1"/>
      <x v="1"/>
      <x v="250"/>
      <x/>
      <x v="297"/>
      <x v="308"/>
      <x v="288"/>
      <x v="115"/>
      <x v="6"/>
      <x v="199"/>
      <x v="54"/>
    </i>
    <i r="1">
      <x v="2"/>
      <x v="1"/>
      <x v="1"/>
      <x v="3"/>
      <x v="3"/>
      <x v="40"/>
      <x v="38"/>
      <x v="114"/>
      <x v="91"/>
      <x v="68"/>
      <x v="227"/>
      <x v="225"/>
      <x v="1"/>
      <x v="1"/>
      <x v="177"/>
      <x v="1"/>
      <x v="239"/>
      <x v="205"/>
      <x v="195"/>
      <x v="156"/>
      <x v="3"/>
      <x v="134"/>
      <x v="33"/>
    </i>
    <i r="6">
      <x v="155"/>
      <x v="149"/>
      <x v="104"/>
      <x v="88"/>
      <x v="61"/>
      <x v="337"/>
      <x v="333"/>
      <x v="1"/>
      <x v="1"/>
      <x v="231"/>
      <x v="1"/>
      <x v="136"/>
      <x v="189"/>
      <x v="224"/>
      <x v="219"/>
      <x v="2"/>
      <x v="188"/>
      <x v="52"/>
    </i>
    <i r="4">
      <x v="6"/>
      <x v="3"/>
      <x v="130"/>
      <x v="122"/>
      <x v="115"/>
      <x v="89"/>
      <x v="73"/>
      <x v="313"/>
      <x v="309"/>
      <x v="1"/>
      <x v="1"/>
      <x v="116"/>
      <x v="1"/>
      <x v="247"/>
      <x v="270"/>
      <x v="126"/>
      <x v="203"/>
      <x v="5"/>
      <x v="173"/>
      <x v="7"/>
    </i>
    <i>
      <x v="2"/>
      <x v="1"/>
      <x v="2"/>
      <x v="2"/>
      <x v="1"/>
      <x v="1"/>
      <x v="46"/>
      <x v="46"/>
      <x v="31"/>
      <x v="4"/>
      <x v="73"/>
      <x v="233"/>
      <x v="231"/>
      <x v="1"/>
      <x v="1"/>
      <x v="56"/>
      <x/>
      <x v="156"/>
      <x v="211"/>
      <x v="67"/>
      <x v="132"/>
      <x v="4"/>
      <x v="137"/>
      <x v="14"/>
    </i>
    <i r="6">
      <x v="179"/>
      <x v="177"/>
      <x v="22"/>
      <x v="10"/>
      <x v="64"/>
      <x v="361"/>
      <x v="357"/>
      <x v="1"/>
      <x v="1"/>
      <x v="245"/>
      <x/>
      <x v="249"/>
      <x v="192"/>
      <x v="284"/>
      <x v="12"/>
      <x v="4"/>
      <x v="195"/>
      <x v="26"/>
    </i>
    <i r="4">
      <x v="4"/>
      <x v="5"/>
      <x v="44"/>
      <x v="44"/>
      <x v="24"/>
      <x v="8"/>
      <x v="52"/>
      <x v="231"/>
      <x v="229"/>
      <x v="1"/>
      <x v="1"/>
      <x v="54"/>
      <x/>
      <x v="103"/>
      <x v="209"/>
      <x v="199"/>
      <x v="159"/>
      <x v="6"/>
      <x v="136"/>
      <x v="59"/>
    </i>
    <i r="1">
      <x v="2"/>
      <x v="1"/>
      <x v="1"/>
      <x v="3"/>
      <x v="7"/>
      <x v="108"/>
      <x v="105"/>
      <x v="99"/>
      <x v="123"/>
      <x v="64"/>
      <x v="292"/>
      <x v="288"/>
      <x v="1"/>
      <x v="1"/>
      <x v="211"/>
      <x v="1"/>
      <x v="187"/>
      <x v="252"/>
      <x v="74"/>
      <x v="192"/>
      <x v="12"/>
      <x v="162"/>
      <x v="5"/>
    </i>
    <i r="2">
      <x v="2"/>
      <x v="1"/>
      <x v="1"/>
      <x v="7"/>
      <x v="136"/>
      <x v="128"/>
      <x v="103"/>
      <x v="107"/>
      <x v="73"/>
      <x v="319"/>
      <x v="315"/>
      <x v="1"/>
      <x v="1"/>
      <x v="195"/>
      <x v="1"/>
      <x v="272"/>
      <x v="276"/>
      <x v="255"/>
      <x v="205"/>
      <x v="4"/>
      <x v="175"/>
      <x/>
    </i>
    <i t="grand">
      <x/>
    </i>
  </rowItems>
  <colItems count="1">
    <i/>
  </colItems>
  <dataFields count="1">
    <dataField name="Count of S.N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B60EA3-D1DB-4051-AB8B-E6BAAF756996}" name="PivotTable1" cacheId="7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7:V147" firstHeaderRow="2" firstDataRow="2" firstDataCol="21"/>
  <pivotFields count="41">
    <pivotField dataField="1" compact="0" outline="0" showAll="0"/>
    <pivotField name="n" axis="axisRow" compact="0" outline="0" showAll="0" defaultSubtotal="0">
      <items count="190">
        <item x="188"/>
        <item x="4"/>
        <item x="5"/>
        <item x="6"/>
        <item x="7"/>
        <item x="8"/>
        <item x="9"/>
        <item x="10"/>
        <item x="11"/>
        <item x="12"/>
        <item x="13"/>
        <item x="14"/>
        <item x="15"/>
        <item x="16"/>
        <item x="17"/>
        <item x="18"/>
        <item x="19"/>
        <item x="20"/>
        <item x="21"/>
        <item x="22"/>
        <item x="23"/>
        <item x="24"/>
        <item x="25"/>
        <item x="26"/>
        <item x="27"/>
        <item x="28"/>
        <item x="29"/>
        <item x="0"/>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1"/>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2"/>
        <item x="129"/>
        <item x="130"/>
        <item x="131"/>
        <item x="132"/>
        <item x="133"/>
        <item x="134"/>
        <item x="135"/>
        <item x="136"/>
        <item x="3"/>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9"/>
      </items>
    </pivotField>
    <pivotField axis="axisRow" compact="0" outline="0" showAll="0" defaultSubtotal="0">
      <items count="190">
        <item x="188"/>
        <item x="4"/>
        <item x="5"/>
        <item x="6"/>
        <item x="9"/>
        <item x="10"/>
        <item x="11"/>
        <item x="7"/>
        <item x="8"/>
        <item x="12"/>
        <item x="13"/>
        <item x="14"/>
        <item x="15"/>
        <item x="16"/>
        <item x="17"/>
        <item x="18"/>
        <item x="19"/>
        <item x="20"/>
        <item x="21"/>
        <item x="22"/>
        <item x="23"/>
        <item x="25"/>
        <item x="24"/>
        <item x="26"/>
        <item x="27"/>
        <item x="28"/>
        <item x="29"/>
        <item x="30"/>
        <item x="32"/>
        <item x="31"/>
        <item x="33"/>
        <item x="38"/>
        <item x="34"/>
        <item x="35"/>
        <item x="36"/>
        <item x="40"/>
        <item x="37"/>
        <item x="39"/>
        <item x="42"/>
        <item x="41"/>
        <item x="43"/>
        <item x="44"/>
        <item x="45"/>
        <item x="52"/>
        <item x="46"/>
        <item x="47"/>
        <item x="48"/>
        <item x="49"/>
        <item x="50"/>
        <item x="51"/>
        <item x="53"/>
        <item x="54"/>
        <item x="55"/>
        <item x="56"/>
        <item x="57"/>
        <item x="58"/>
        <item x="59"/>
        <item x="60"/>
        <item x="112"/>
        <item x="61"/>
        <item x="62"/>
        <item x="63"/>
        <item x="64"/>
        <item x="65"/>
        <item x="66"/>
        <item x="67"/>
        <item x="68"/>
        <item x="70"/>
        <item x="71"/>
        <item x="72"/>
        <item x="73"/>
        <item x="69"/>
        <item x="74"/>
        <item x="76"/>
        <item x="77"/>
        <item x="78"/>
        <item x="79"/>
        <item x="80"/>
        <item x="81"/>
        <item x="82"/>
        <item x="75"/>
        <item x="83"/>
        <item x="84"/>
        <item x="85"/>
        <item x="87"/>
        <item x="88"/>
        <item x="89"/>
        <item x="92"/>
        <item x="91"/>
        <item x="86"/>
        <item x="97"/>
        <item x="93"/>
        <item x="102"/>
        <item x="104"/>
        <item x="94"/>
        <item x="100"/>
        <item x="99"/>
        <item x="134"/>
        <item x="101"/>
        <item x="98"/>
        <item x="103"/>
        <item x="105"/>
        <item x="106"/>
        <item x="107"/>
        <item x="108"/>
        <item x="109"/>
        <item x="110"/>
        <item x="111"/>
        <item x="117"/>
        <item x="115"/>
        <item x="113"/>
        <item x="114"/>
        <item x="116"/>
        <item x="118"/>
        <item x="120"/>
        <item x="128"/>
        <item x="119"/>
        <item x="121"/>
        <item x="122"/>
        <item x="123"/>
        <item x="127"/>
        <item x="126"/>
        <item x="130"/>
        <item x="131"/>
        <item x="125"/>
        <item x="132"/>
        <item x="133"/>
        <item x="135"/>
        <item x="136"/>
        <item x="3"/>
        <item x="0"/>
        <item x="1"/>
        <item x="2"/>
        <item x="137"/>
        <item x="138"/>
        <item x="139"/>
        <item x="141"/>
        <item x="140"/>
        <item x="142"/>
        <item x="144"/>
        <item x="145"/>
        <item x="148"/>
        <item x="147"/>
        <item x="143"/>
        <item x="150"/>
        <item x="146"/>
        <item x="151"/>
        <item x="149"/>
        <item x="152"/>
        <item x="154"/>
        <item x="155"/>
        <item x="156"/>
        <item x="129"/>
        <item x="158"/>
        <item x="159"/>
        <item x="161"/>
        <item x="162"/>
        <item x="163"/>
        <item x="164"/>
        <item x="160"/>
        <item x="157"/>
        <item x="165"/>
        <item x="166"/>
        <item x="167"/>
        <item x="168"/>
        <item x="169"/>
        <item x="174"/>
        <item x="170"/>
        <item x="171"/>
        <item x="172"/>
        <item x="173"/>
        <item x="175"/>
        <item x="96"/>
        <item x="95"/>
        <item x="153"/>
        <item x="176"/>
        <item x="177"/>
        <item x="178"/>
        <item x="179"/>
        <item x="181"/>
        <item x="180"/>
        <item x="124"/>
        <item x="182"/>
        <item x="183"/>
        <item x="90"/>
        <item x="184"/>
        <item x="185"/>
        <item x="186"/>
        <item x="187"/>
        <item x="189"/>
      </items>
    </pivotField>
    <pivotField compact="0" outline="0" showAll="0"/>
    <pivotField compact="0" outline="0" showAll="0"/>
    <pivotField compact="0" outline="0" showAll="0"/>
    <pivotField compact="0" outline="0" showAll="0"/>
    <pivotField compact="0" outline="0" showAll="0"/>
    <pivotField axis="axisRow" compact="0" outline="0" showAll="0" defaultSubtotal="0">
      <items count="502">
        <item m="1" x="327"/>
        <item m="1" x="243"/>
        <item m="1" x="501"/>
        <item m="1" x="261"/>
        <item m="1" x="306"/>
        <item m="1" x="303"/>
        <item m="1" x="456"/>
        <item m="1" x="177"/>
        <item m="1" x="419"/>
        <item m="1" x="293"/>
        <item m="1" x="389"/>
        <item m="1" x="469"/>
        <item m="1" x="454"/>
        <item m="1" x="161"/>
        <item m="1" x="392"/>
        <item m="1" x="219"/>
        <item m="1" x="411"/>
        <item m="1" x="295"/>
        <item m="1" x="207"/>
        <item m="1" x="190"/>
        <item m="1" x="417"/>
        <item m="1" x="265"/>
        <item m="1" x="339"/>
        <item m="1" x="162"/>
        <item m="1" x="395"/>
        <item m="1" x="178"/>
        <item x="64"/>
        <item m="1" x="433"/>
        <item m="1" x="282"/>
        <item m="1" x="255"/>
        <item m="1" x="302"/>
        <item m="1" x="333"/>
        <item m="1" x="171"/>
        <item m="1" x="429"/>
        <item m="1" x="310"/>
        <item m="1" x="225"/>
        <item m="1" x="441"/>
        <item m="1" x="294"/>
        <item m="1" x="381"/>
        <item m="1" x="257"/>
        <item m="1" x="305"/>
        <item x="1"/>
        <item x="152"/>
        <item m="1" x="388"/>
        <item m="1" x="372"/>
        <item m="1" x="202"/>
        <item m="1" x="240"/>
        <item m="1" x="375"/>
        <item m="1" x="273"/>
        <item m="1" x="414"/>
        <item m="1" x="236"/>
        <item m="1" x="201"/>
        <item m="1" x="155"/>
        <item m="1" x="173"/>
        <item m="1" x="308"/>
        <item m="1" x="197"/>
        <item m="1" x="221"/>
        <item m="1" x="251"/>
        <item m="1" x="403"/>
        <item m="1" x="158"/>
        <item m="1" x="228"/>
        <item m="1" x="350"/>
        <item m="1" x="208"/>
        <item m="1" x="264"/>
        <item m="1" x="337"/>
        <item m="1" x="179"/>
        <item m="1" x="491"/>
        <item m="1" x="367"/>
        <item m="1" x="500"/>
        <item m="1" x="233"/>
        <item m="1" x="157"/>
        <item m="1" x="284"/>
        <item m="1" x="266"/>
        <item m="1" x="374"/>
        <item m="1" x="380"/>
        <item m="1" x="447"/>
        <item m="1" x="165"/>
        <item m="1" x="153"/>
        <item m="1" x="226"/>
        <item m="1" x="439"/>
        <item m="1" x="335"/>
        <item m="1" x="191"/>
        <item m="1" x="352"/>
        <item m="1" x="361"/>
        <item m="1" x="193"/>
        <item x="32"/>
        <item m="1" x="279"/>
        <item m="1" x="304"/>
        <item m="1" x="325"/>
        <item m="1" x="462"/>
        <item m="1" x="342"/>
        <item m="1" x="159"/>
        <item m="1" x="465"/>
        <item x="6"/>
        <item m="1" x="286"/>
        <item m="1" x="176"/>
        <item m="1" x="292"/>
        <item m="1" x="387"/>
        <item m="1" x="487"/>
        <item m="1" x="373"/>
        <item m="1" x="475"/>
        <item m="1" x="182"/>
        <item m="1" x="204"/>
        <item m="1" x="181"/>
        <item m="1" x="224"/>
        <item m="1" x="471"/>
        <item m="1" x="428"/>
        <item m="1" x="341"/>
        <item m="1" x="376"/>
        <item m="1" x="473"/>
        <item m="1" x="299"/>
        <item m="1" x="307"/>
        <item m="1" x="394"/>
        <item m="1" x="185"/>
        <item m="1" x="212"/>
        <item m="1" x="408"/>
        <item m="1" x="163"/>
        <item m="1" x="477"/>
        <item m="1" x="397"/>
        <item m="1" x="156"/>
        <item m="1" x="166"/>
        <item m="1" x="188"/>
        <item m="1" x="260"/>
        <item m="1" x="268"/>
        <item m="1" x="383"/>
        <item m="1" x="227"/>
        <item m="1" x="449"/>
        <item m="1" x="355"/>
        <item m="1" x="459"/>
        <item m="1" x="494"/>
        <item m="1" x="390"/>
        <item m="1" x="213"/>
        <item x="58"/>
        <item m="1" x="218"/>
        <item m="1" x="452"/>
        <item m="1" x="311"/>
        <item m="1" x="485"/>
        <item m="1" x="405"/>
        <item m="1" x="298"/>
        <item m="1" x="249"/>
        <item m="1" x="379"/>
        <item m="1" x="413"/>
        <item m="1" x="331"/>
        <item m="1" x="275"/>
        <item m="1" x="194"/>
        <item m="1" x="332"/>
        <item m="1" x="262"/>
        <item m="1" x="347"/>
        <item m="1" x="359"/>
        <item m="1" x="256"/>
        <item m="1" x="174"/>
        <item m="1" x="420"/>
        <item m="1" x="246"/>
        <item m="1" x="410"/>
        <item m="1" x="235"/>
        <item m="1" x="229"/>
        <item m="1" x="468"/>
        <item m="1" x="223"/>
        <item m="1" x="407"/>
        <item m="1" x="312"/>
        <item m="1" x="426"/>
        <item m="1" x="217"/>
        <item m="1" x="463"/>
        <item m="1" x="253"/>
        <item m="1" x="258"/>
        <item m="1" x="324"/>
        <item m="1" x="242"/>
        <item m="1" x="466"/>
        <item m="1" x="476"/>
        <item m="1" x="241"/>
        <item m="1" x="230"/>
        <item x="86"/>
        <item m="1" x="382"/>
        <item m="1" x="478"/>
        <item m="1" x="404"/>
        <item m="1" x="499"/>
        <item m="1" x="453"/>
        <item m="1" x="195"/>
        <item m="1" x="357"/>
        <item m="1" x="160"/>
        <item m="1" x="215"/>
        <item m="1" x="205"/>
        <item m="1" x="418"/>
        <item m="1" x="496"/>
        <item m="1" x="252"/>
        <item m="1" x="437"/>
        <item x="20"/>
        <item m="1" x="329"/>
        <item m="1" x="200"/>
        <item m="1" x="300"/>
        <item m="1" x="321"/>
        <item m="1" x="318"/>
        <item m="1" x="203"/>
        <item m="1" x="336"/>
        <item m="1" x="291"/>
        <item m="1" x="455"/>
        <item m="1" x="365"/>
        <item m="1" x="234"/>
        <item m="1" x="358"/>
        <item m="1" x="442"/>
        <item m="1" x="245"/>
        <item m="1" x="370"/>
        <item m="1" x="175"/>
        <item m="1" x="154"/>
        <item m="1" x="386"/>
        <item m="1" x="349"/>
        <item m="1" x="424"/>
        <item m="1" x="320"/>
        <item m="1" x="269"/>
        <item m="1" x="371"/>
        <item m="1" x="254"/>
        <item m="1" x="458"/>
        <item m="1" x="351"/>
        <item m="1" x="369"/>
        <item m="1" x="348"/>
        <item m="1" x="488"/>
        <item m="1" x="450"/>
        <item m="1" x="278"/>
        <item m="1" x="232"/>
        <item m="1" x="425"/>
        <item m="1" x="274"/>
        <item m="1" x="457"/>
        <item m="1" x="451"/>
        <item m="1" x="314"/>
        <item m="1" x="398"/>
        <item m="1" x="493"/>
        <item m="1" x="169"/>
        <item m="1" x="353"/>
        <item m="1" x="479"/>
        <item m="1" x="422"/>
        <item m="1" x="480"/>
        <item m="1" x="172"/>
        <item m="1" x="467"/>
        <item m="1" x="344"/>
        <item m="1" x="446"/>
        <item m="1" x="481"/>
        <item m="1" x="315"/>
        <item m="1" x="482"/>
        <item m="1" x="259"/>
        <item m="1" x="283"/>
        <item m="1" x="238"/>
        <item m="1" x="443"/>
        <item m="1" x="423"/>
        <item m="1" x="438"/>
        <item m="1" x="281"/>
        <item m="1" x="400"/>
        <item m="1" x="297"/>
        <item m="1" x="399"/>
        <item m="1" x="237"/>
        <item m="1" x="270"/>
        <item m="1" x="360"/>
        <item m="1" x="391"/>
        <item m="1" x="180"/>
        <item m="1" x="317"/>
        <item m="1" x="168"/>
        <item x="142"/>
        <item m="1" x="409"/>
        <item m="1" x="366"/>
        <item m="1" x="448"/>
        <item m="1" x="211"/>
        <item m="1" x="326"/>
        <item m="1" x="354"/>
        <item m="1" x="430"/>
        <item x="9"/>
        <item m="1" x="406"/>
        <item m="1" x="330"/>
        <item m="1" x="272"/>
        <item m="1" x="192"/>
        <item m="1" x="472"/>
        <item m="1" x="222"/>
        <item m="1" x="498"/>
        <item x="92"/>
        <item m="1" x="440"/>
        <item m="1" x="402"/>
        <item x="95"/>
        <item m="1" x="415"/>
        <item m="1" x="378"/>
        <item x="36"/>
        <item m="1" x="319"/>
        <item x="11"/>
        <item x="8"/>
        <item m="1" x="492"/>
        <item x="137"/>
        <item m="1" x="368"/>
        <item m="1" x="377"/>
        <item x="59"/>
        <item m="1" x="263"/>
        <item x="85"/>
        <item m="1" x="334"/>
        <item x="39"/>
        <item x="22"/>
        <item m="1" x="296"/>
        <item m="1" x="220"/>
        <item m="1" x="396"/>
        <item m="1" x="247"/>
        <item m="1" x="244"/>
        <item m="1" x="464"/>
        <item m="1" x="436"/>
        <item m="1" x="231"/>
        <item m="1" x="393"/>
        <item x="33"/>
        <item m="1" x="198"/>
        <item x="125"/>
        <item m="1" x="250"/>
        <item x="47"/>
        <item x="97"/>
        <item m="1" x="287"/>
        <item m="1" x="170"/>
        <item m="1" x="316"/>
        <item m="1" x="285"/>
        <item x="44"/>
        <item x="45"/>
        <item x="46"/>
        <item x="43"/>
        <item m="1" x="276"/>
        <item x="10"/>
        <item m="1" x="290"/>
        <item x="56"/>
        <item x="54"/>
        <item x="73"/>
        <item m="1" x="489"/>
        <item m="1" x="434"/>
        <item x="60"/>
        <item x="51"/>
        <item m="1" x="216"/>
        <item m="1" x="301"/>
        <item x="24"/>
        <item m="1" x="460"/>
        <item m="1" x="288"/>
        <item x="37"/>
        <item x="118"/>
        <item m="1" x="184"/>
        <item m="1" x="328"/>
        <item x="109"/>
        <item m="1" x="267"/>
        <item m="1" x="209"/>
        <item m="1" x="427"/>
        <item m="1" x="486"/>
        <item m="1" x="346"/>
        <item m="1" x="444"/>
        <item x="27"/>
        <item x="72"/>
        <item m="1" x="214"/>
        <item m="1" x="164"/>
        <item m="1" x="412"/>
        <item x="89"/>
        <item m="1" x="431"/>
        <item m="1" x="384"/>
        <item x="50"/>
        <item m="1" x="309"/>
        <item m="1" x="364"/>
        <item m="1" x="206"/>
        <item m="1" x="401"/>
        <item m="1" x="196"/>
        <item m="1" x="461"/>
        <item m="1" x="474"/>
        <item m="1" x="363"/>
        <item m="1" x="484"/>
        <item x="117"/>
        <item x="105"/>
        <item m="1" x="362"/>
        <item m="1" x="210"/>
        <item m="1" x="323"/>
        <item m="1" x="445"/>
        <item m="1" x="186"/>
        <item m="1" x="416"/>
        <item x="107"/>
        <item x="28"/>
        <item m="1" x="497"/>
        <item m="1" x="483"/>
        <item m="1" x="183"/>
        <item m="1" x="167"/>
        <item x="71"/>
        <item m="1" x="432"/>
        <item m="1" x="490"/>
        <item m="1" x="421"/>
        <item m="1" x="277"/>
        <item m="1" x="271"/>
        <item x="120"/>
        <item x="12"/>
        <item m="1" x="199"/>
        <item x="123"/>
        <item m="1" x="495"/>
        <item x="16"/>
        <item x="81"/>
        <item x="30"/>
        <item x="75"/>
        <item x="116"/>
        <item m="1" x="248"/>
        <item m="1" x="338"/>
        <item x="102"/>
        <item m="1" x="435"/>
        <item m="1" x="322"/>
        <item m="1" x="289"/>
        <item m="1" x="189"/>
        <item m="1" x="340"/>
        <item m="1" x="343"/>
        <item x="35"/>
        <item m="1" x="280"/>
        <item x="140"/>
        <item m="1" x="356"/>
        <item m="1" x="385"/>
        <item m="1" x="187"/>
        <item m="1" x="345"/>
        <item m="1" x="470"/>
        <item m="1" x="313"/>
        <item x="90"/>
        <item m="1" x="239"/>
        <item x="103"/>
        <item x="115"/>
        <item x="0"/>
        <item x="2"/>
        <item x="3"/>
        <item x="4"/>
        <item x="5"/>
        <item x="7"/>
        <item x="13"/>
        <item x="14"/>
        <item x="15"/>
        <item x="17"/>
        <item x="18"/>
        <item x="19"/>
        <item x="21"/>
        <item x="23"/>
        <item x="25"/>
        <item x="26"/>
        <item x="29"/>
        <item x="31"/>
        <item x="34"/>
        <item x="38"/>
        <item x="40"/>
        <item x="41"/>
        <item x="42"/>
        <item x="48"/>
        <item x="49"/>
        <item x="52"/>
        <item x="53"/>
        <item x="55"/>
        <item x="57"/>
        <item x="61"/>
        <item x="62"/>
        <item x="63"/>
        <item x="65"/>
        <item x="66"/>
        <item x="67"/>
        <item x="68"/>
        <item x="69"/>
        <item x="70"/>
        <item x="74"/>
        <item x="76"/>
        <item x="77"/>
        <item x="78"/>
        <item x="79"/>
        <item x="80"/>
        <item x="82"/>
        <item x="83"/>
        <item x="84"/>
        <item x="87"/>
        <item x="88"/>
        <item x="91"/>
        <item x="93"/>
        <item x="94"/>
        <item x="96"/>
        <item x="98"/>
        <item x="99"/>
        <item x="100"/>
        <item x="101"/>
        <item x="104"/>
        <item x="106"/>
        <item x="108"/>
        <item x="110"/>
        <item x="111"/>
        <item x="112"/>
        <item x="113"/>
        <item x="114"/>
        <item x="119"/>
        <item x="121"/>
        <item x="122"/>
        <item x="124"/>
        <item x="126"/>
        <item x="127"/>
        <item x="128"/>
        <item x="129"/>
        <item x="130"/>
        <item x="131"/>
        <item x="132"/>
        <item x="133"/>
        <item x="134"/>
        <item x="135"/>
        <item x="136"/>
        <item x="138"/>
        <item x="139"/>
        <item x="141"/>
        <item x="143"/>
        <item x="144"/>
        <item x="145"/>
        <item x="146"/>
        <item x="147"/>
        <item x="148"/>
        <item x="149"/>
        <item x="150"/>
        <item x="151"/>
      </items>
    </pivotField>
    <pivotField axis="axisRow" compact="0" outline="0" showAll="0" sortType="ascending" defaultSubtotal="0">
      <items count="94">
        <item x="8"/>
        <item m="1" x="67"/>
        <item x="26"/>
        <item m="1" x="77"/>
        <item x="57"/>
        <item x="25"/>
        <item x="7"/>
        <item x="11"/>
        <item m="1" x="90"/>
        <item m="1" x="83"/>
        <item x="45"/>
        <item m="1" x="78"/>
        <item m="1" x="75"/>
        <item m="1" x="68"/>
        <item m="1" x="69"/>
        <item m="1" x="66"/>
        <item x="51"/>
        <item x="31"/>
        <item m="1" x="87"/>
        <item x="22"/>
        <item x="36"/>
        <item x="56"/>
        <item x="43"/>
        <item m="1" x="74"/>
        <item m="1" x="70"/>
        <item m="1" x="71"/>
        <item x="4"/>
        <item m="1" x="81"/>
        <item x="50"/>
        <item m="1" x="79"/>
        <item x="3"/>
        <item m="1" x="93"/>
        <item x="35"/>
        <item x="44"/>
        <item m="1" x="73"/>
        <item m="1" x="86"/>
        <item x="27"/>
        <item x="6"/>
        <item x="2"/>
        <item m="1" x="85"/>
        <item x="5"/>
        <item x="47"/>
        <item x="28"/>
        <item m="1" x="92"/>
        <item x="58"/>
        <item m="1" x="76"/>
        <item x="9"/>
        <item m="1" x="91"/>
        <item m="1" x="72"/>
        <item m="1" x="88"/>
        <item x="42"/>
        <item x="21"/>
        <item m="1" x="84"/>
        <item x="12"/>
        <item x="40"/>
        <item m="1" x="65"/>
        <item x="20"/>
        <item x="17"/>
        <item x="10"/>
        <item m="1" x="82"/>
        <item x="49"/>
        <item x="52"/>
        <item x="34"/>
        <item x="60"/>
        <item x="23"/>
        <item x="61"/>
        <item x="37"/>
        <item m="1" x="89"/>
        <item x="24"/>
        <item x="38"/>
        <item x="32"/>
        <item x="14"/>
        <item x="29"/>
        <item x="19"/>
        <item x="48"/>
        <item x="59"/>
        <item x="53"/>
        <item x="41"/>
        <item x="54"/>
        <item x="15"/>
        <item x="55"/>
        <item x="62"/>
        <item x="30"/>
        <item x="0"/>
        <item x="13"/>
        <item x="39"/>
        <item x="18"/>
        <item m="1" x="80"/>
        <item x="46"/>
        <item x="33"/>
        <item x="63"/>
        <item x="16"/>
        <item x="1"/>
        <item x="64"/>
      </items>
    </pivotField>
    <pivotField compact="0" outline="0" showAll="0"/>
    <pivotField compact="0" outline="0" showAll="0"/>
    <pivotField compact="0" outline="0" showAll="0"/>
    <pivotField compact="0" outline="0" showAll="0"/>
    <pivotField axis="axisRow" compact="0" outline="0" showAll="0" defaultSubtotal="0">
      <items count="736">
        <item x="1"/>
        <item x="185"/>
        <item m="1" x="667"/>
        <item m="1" x="540"/>
        <item m="1" x="231"/>
        <item m="1" x="735"/>
        <item m="1" x="695"/>
        <item m="1" x="437"/>
        <item m="1" x="243"/>
        <item m="1" x="294"/>
        <item m="1" x="537"/>
        <item m="1" x="678"/>
        <item m="1" x="503"/>
        <item m="1" x="253"/>
        <item m="1" x="336"/>
        <item m="1" x="268"/>
        <item m="1" x="712"/>
        <item m="1" x="199"/>
        <item m="1" x="620"/>
        <item m="1" x="376"/>
        <item m="1" x="548"/>
        <item m="1" x="277"/>
        <item m="1" x="687"/>
        <item m="1" x="492"/>
        <item m="1" x="547"/>
        <item m="1" x="556"/>
        <item m="1" x="474"/>
        <item m="1" x="679"/>
        <item m="1" x="616"/>
        <item m="1" x="356"/>
        <item m="1" x="383"/>
        <item m="1" x="588"/>
        <item m="1" x="658"/>
        <item m="1" x="266"/>
        <item m="1" x="262"/>
        <item m="1" x="354"/>
        <item m="1" x="458"/>
        <item m="1" x="421"/>
        <item m="1" x="570"/>
        <item m="1" x="636"/>
        <item m="1" x="496"/>
        <item m="1" x="403"/>
        <item m="1" x="501"/>
        <item m="1" x="197"/>
        <item m="1" x="494"/>
        <item m="1" x="328"/>
        <item m="1" x="520"/>
        <item m="1" x="436"/>
        <item m="1" x="219"/>
        <item m="1" x="484"/>
        <item m="1" x="236"/>
        <item m="1" x="257"/>
        <item m="1" x="269"/>
        <item m="1" x="408"/>
        <item m="1" x="652"/>
        <item m="1" x="733"/>
        <item m="1" x="721"/>
        <item m="1" x="208"/>
        <item m="1" x="627"/>
        <item m="1" x="463"/>
        <item m="1" x="353"/>
        <item m="1" x="230"/>
        <item m="1" x="536"/>
        <item m="1" x="311"/>
        <item m="1" x="218"/>
        <item m="1" x="319"/>
        <item m="1" x="301"/>
        <item m="1" x="539"/>
        <item m="1" x="542"/>
        <item m="1" x="213"/>
        <item m="1" x="471"/>
        <item m="1" x="379"/>
        <item m="1" x="426"/>
        <item m="1" x="729"/>
        <item m="1" x="611"/>
        <item m="1" x="726"/>
        <item m="1" x="514"/>
        <item m="1" x="483"/>
        <item m="1" x="532"/>
        <item m="1" x="517"/>
        <item m="1" x="506"/>
        <item m="1" x="581"/>
        <item m="1" x="326"/>
        <item m="1" x="608"/>
        <item m="1" x="673"/>
        <item m="1" x="653"/>
        <item m="1" x="200"/>
        <item m="1" x="609"/>
        <item m="1" x="283"/>
        <item m="1" x="724"/>
        <item m="1" x="564"/>
        <item m="1" x="189"/>
        <item m="1" x="504"/>
        <item m="1" x="528"/>
        <item m="1" x="411"/>
        <item m="1" x="631"/>
        <item m="1" x="395"/>
        <item m="1" x="728"/>
        <item m="1" x="282"/>
        <item m="1" x="404"/>
        <item m="1" x="221"/>
        <item m="1" x="313"/>
        <item m="1" x="202"/>
        <item m="1" x="681"/>
        <item m="1" x="250"/>
        <item m="1" x="347"/>
        <item m="1" x="672"/>
        <item m="1" x="191"/>
        <item m="1" x="375"/>
        <item m="1" x="629"/>
        <item m="1" x="671"/>
        <item m="1" x="427"/>
        <item m="1" x="402"/>
        <item m="1" x="406"/>
        <item m="1" x="475"/>
        <item m="1" x="593"/>
        <item m="1" x="523"/>
        <item m="1" x="425"/>
        <item m="1" x="510"/>
        <item m="1" x="225"/>
        <item m="1" x="527"/>
        <item m="1" x="410"/>
        <item m="1" x="442"/>
        <item m="1" x="382"/>
        <item m="1" x="676"/>
        <item m="1" x="249"/>
        <item m="1" x="352"/>
        <item m="1" x="549"/>
        <item m="1" x="251"/>
        <item m="1" x="295"/>
        <item m="1" x="246"/>
        <item m="1" x="578"/>
        <item m="1" x="715"/>
        <item m="1" x="602"/>
        <item m="1" x="323"/>
        <item m="1" x="697"/>
        <item m="1" x="502"/>
        <item m="1" x="626"/>
        <item m="1" x="416"/>
        <item m="1" x="649"/>
        <item m="1" x="473"/>
        <item m="1" x="637"/>
        <item m="1" x="686"/>
        <item m="1" x="500"/>
        <item m="1" x="630"/>
        <item m="1" x="509"/>
        <item m="1" x="340"/>
        <item m="1" x="324"/>
        <item m="1" x="668"/>
        <item m="1" x="597"/>
        <item m="1" x="349"/>
        <item m="1" x="391"/>
        <item m="1" x="699"/>
        <item m="1" x="582"/>
        <item m="1" x="659"/>
        <item m="1" x="487"/>
        <item m="1" x="505"/>
        <item m="1" x="321"/>
        <item m="1" x="240"/>
        <item m="1" x="452"/>
        <item m="1" x="433"/>
        <item m="1" x="574"/>
        <item m="1" x="725"/>
        <item m="1" x="205"/>
        <item m="1" x="568"/>
        <item m="1" x="665"/>
        <item m="1" x="680"/>
        <item m="1" x="576"/>
        <item m="1" x="625"/>
        <item m="1" x="308"/>
        <item m="1" x="216"/>
        <item m="1" x="372"/>
        <item m="1" x="731"/>
        <item m="1" x="334"/>
        <item m="1" x="559"/>
        <item m="1" x="355"/>
        <item m="1" x="438"/>
        <item m="1" x="640"/>
        <item m="1" x="688"/>
        <item m="1" x="610"/>
        <item m="1" x="722"/>
        <item m="1" x="618"/>
        <item m="1" x="312"/>
        <item m="1" x="710"/>
        <item m="1" x="329"/>
        <item m="1" x="348"/>
        <item m="1" x="407"/>
        <item m="1" x="497"/>
        <item m="1" x="214"/>
        <item m="1" x="234"/>
        <item m="1" x="516"/>
        <item m="1" x="441"/>
        <item m="1" x="298"/>
        <item m="1" x="284"/>
        <item m="1" x="272"/>
        <item m="1" x="245"/>
        <item m="1" x="244"/>
        <item m="1" x="702"/>
        <item m="1" x="300"/>
        <item m="1" x="639"/>
        <item m="1" x="683"/>
        <item m="1" x="645"/>
        <item m="1" x="573"/>
        <item m="1" x="188"/>
        <item m="1" x="641"/>
        <item m="1" x="538"/>
        <item m="1" x="235"/>
        <item m="1" x="316"/>
        <item m="1" x="614"/>
        <item m="1" x="562"/>
        <item m="1" x="386"/>
        <item m="1" x="381"/>
        <item m="1" x="511"/>
        <item m="1" x="279"/>
        <item m="1" x="303"/>
        <item m="1" x="446"/>
        <item m="1" x="567"/>
        <item m="1" x="655"/>
        <item m="1" x="714"/>
        <item m="1" x="720"/>
        <item m="1" x="690"/>
        <item m="1" x="481"/>
        <item m="1" x="358"/>
        <item m="1" x="258"/>
        <item m="1" x="350"/>
        <item m="1" x="445"/>
        <item m="1" x="307"/>
        <item m="1" x="331"/>
        <item m="1" x="592"/>
        <item m="1" x="717"/>
        <item m="1" x="341"/>
        <item m="1" x="369"/>
        <item m="1" x="343"/>
        <item m="1" x="263"/>
        <item m="1" x="622"/>
        <item m="1" x="397"/>
        <item m="1" x="613"/>
        <item m="1" x="713"/>
        <item m="1" x="378"/>
        <item m="1" x="533"/>
        <item m="1" x="524"/>
        <item m="1" x="600"/>
        <item m="1" x="621"/>
        <item m="1" x="693"/>
        <item m="1" x="598"/>
        <item m="1" x="453"/>
        <item m="1" x="384"/>
        <item m="1" x="377"/>
        <item m="1" x="491"/>
        <item m="1" x="544"/>
        <item m="1" x="459"/>
        <item m="1" x="370"/>
        <item m="1" x="227"/>
        <item m="1" x="264"/>
        <item m="1" x="387"/>
        <item m="1" x="224"/>
        <item m="1" x="305"/>
        <item m="1" x="461"/>
        <item m="1" x="507"/>
        <item m="1" x="553"/>
        <item m="1" x="488"/>
        <item m="1" x="495"/>
        <item m="1" x="261"/>
        <item m="1" x="276"/>
        <item m="1" x="589"/>
        <item m="1" x="590"/>
        <item m="1" x="689"/>
        <item m="1" x="467"/>
        <item m="1" x="664"/>
        <item m="1" x="457"/>
        <item m="1" x="274"/>
        <item m="1" x="558"/>
        <item m="1" x="661"/>
        <item m="1" x="477"/>
        <item m="1" x="285"/>
        <item m="1" x="392"/>
        <item m="1" x="462"/>
        <item m="1" x="489"/>
        <item m="1" x="594"/>
        <item m="1" x="430"/>
        <item m="1" x="351"/>
        <item m="1" x="648"/>
        <item m="1" x="526"/>
        <item m="1" x="704"/>
        <item m="1" x="233"/>
        <item m="1" x="390"/>
        <item m="1" x="646"/>
        <item m="1" x="561"/>
        <item m="1" x="603"/>
        <item m="1" x="207"/>
        <item m="1" x="654"/>
        <item m="1" x="419"/>
        <item m="1" x="429"/>
        <item m="1" x="215"/>
        <item m="1" x="315"/>
        <item m="1" x="220"/>
        <item m="1" x="691"/>
        <item m="1" x="499"/>
        <item m="1" x="628"/>
        <item m="1" x="638"/>
        <item m="1" x="711"/>
        <item m="1" x="359"/>
        <item m="1" x="297"/>
        <item m="1" x="619"/>
        <item m="1" x="337"/>
        <item m="1" x="247"/>
        <item m="1" x="325"/>
        <item m="1" x="565"/>
        <item m="1" x="647"/>
        <item m="1" x="194"/>
        <item m="1" x="670"/>
        <item m="1" x="364"/>
        <item m="1" x="252"/>
        <item m="1" x="718"/>
        <item m="1" x="310"/>
        <item m="1" x="190"/>
        <item m="1" x="456"/>
        <item m="1" x="444"/>
        <item m="1" x="632"/>
        <item m="1" x="730"/>
        <item m="1" x="522"/>
        <item m="1" x="428"/>
        <item m="1" x="422"/>
        <item m="1" x="732"/>
        <item m="1" x="292"/>
        <item m="1" x="270"/>
        <item m="1" x="709"/>
        <item m="1" x="330"/>
        <item m="1" x="585"/>
        <item m="1" x="677"/>
        <item m="1" x="478"/>
        <item m="1" x="222"/>
        <item m="1" x="187"/>
        <item m="1" x="591"/>
        <item m="1" x="415"/>
        <item m="1" x="727"/>
        <item m="1" x="599"/>
        <item m="1" x="401"/>
        <item m="1" x="587"/>
        <item m="1" x="624"/>
        <item m="1" x="657"/>
        <item m="1" x="584"/>
        <item m="1" x="612"/>
        <item m="1" x="552"/>
        <item m="1" x="232"/>
        <item m="1" x="267"/>
        <item m="1" x="302"/>
        <item m="1" x="435"/>
        <item m="1" x="400"/>
        <item m="1" x="455"/>
        <item m="1" x="577"/>
        <item m="1" x="332"/>
        <item m="1" x="291"/>
        <item m="1" x="254"/>
        <item m="1" x="371"/>
        <item m="1" x="322"/>
        <item m="1" x="662"/>
        <item m="1" x="286"/>
        <item m="1" x="580"/>
        <item m="1" x="472"/>
        <item m="1" x="288"/>
        <item m="1" x="335"/>
        <item m="1" x="586"/>
        <item m="1" x="543"/>
        <item m="1" x="601"/>
        <item m="1" x="643"/>
        <item m="1" x="450"/>
        <item m="1" x="595"/>
        <item m="1" x="368"/>
        <item m="1" x="338"/>
        <item m="1" x="493"/>
        <item m="1" x="318"/>
        <item m="1" x="572"/>
        <item m="1" x="239"/>
        <item m="1" x="633"/>
        <item m="1" x="468"/>
        <item m="1" x="278"/>
        <item m="1" x="346"/>
        <item m="1" x="555"/>
        <item m="1" x="596"/>
        <item m="1" x="700"/>
        <item m="1" x="469"/>
        <item m="1" x="513"/>
        <item m="1" x="317"/>
        <item m="1" x="623"/>
        <item x="14"/>
        <item m="1" x="217"/>
        <item m="1" x="344"/>
        <item m="1" x="203"/>
        <item m="1" x="515"/>
        <item m="1" x="229"/>
        <item m="1" x="413"/>
        <item m="1" x="409"/>
        <item m="1" x="280"/>
        <item m="1" x="651"/>
        <item m="1" x="211"/>
        <item m="1" x="389"/>
        <item m="1" x="309"/>
        <item m="1" x="314"/>
        <item m="1" x="281"/>
        <item m="1" x="342"/>
        <item m="1" x="534"/>
        <item m="1" x="396"/>
        <item m="1" x="320"/>
        <item m="1" x="204"/>
        <item m="1" x="660"/>
        <item m="1" x="195"/>
        <item m="1" x="708"/>
        <item m="1" x="698"/>
        <item m="1" x="512"/>
        <item m="1" x="241"/>
        <item m="1" x="674"/>
        <item m="1" x="476"/>
        <item m="1" x="431"/>
        <item m="1" x="273"/>
        <item m="1" x="417"/>
        <item m="1" x="260"/>
        <item m="1" x="518"/>
        <item m="1" x="579"/>
        <item m="1" x="663"/>
        <item m="1" x="223"/>
        <item m="1" x="635"/>
        <item m="1" x="666"/>
        <item m="1" x="563"/>
        <item m="1" x="363"/>
        <item m="1" x="212"/>
        <item m="1" x="692"/>
        <item m="1" x="206"/>
        <item m="1" x="362"/>
        <item m="1" x="575"/>
        <item m="1" x="669"/>
        <item m="1" x="290"/>
        <item m="1" x="604"/>
        <item m="1" x="723"/>
        <item m="1" x="675"/>
        <item x="64"/>
        <item m="1" x="299"/>
        <item m="1" x="440"/>
        <item m="1" x="701"/>
        <item m="1" x="420"/>
        <item m="1" x="541"/>
        <item m="1" x="399"/>
        <item m="1" x="529"/>
        <item m="1" x="466"/>
        <item m="1" x="186"/>
        <item m="1" x="424"/>
        <item m="1" x="454"/>
        <item m="1" x="530"/>
        <item m="1" x="423"/>
        <item m="1" x="460"/>
        <item m="1" x="443"/>
        <item m="1" x="716"/>
        <item m="1" x="380"/>
        <item m="1" x="275"/>
        <item m="1" x="271"/>
        <item m="1" x="656"/>
        <item m="1" x="238"/>
        <item m="1" x="560"/>
        <item m="1" x="480"/>
        <item m="1" x="545"/>
        <item m="1" x="550"/>
        <item m="1" x="703"/>
        <item m="1" x="644"/>
        <item m="1" x="196"/>
        <item m="1" x="265"/>
        <item m="1" x="339"/>
        <item m="1" x="519"/>
        <item m="1" x="451"/>
        <item m="1" x="682"/>
        <item x="98"/>
        <item m="1" x="447"/>
        <item m="1" x="486"/>
        <item m="1" x="479"/>
        <item m="1" x="434"/>
        <item m="1" x="306"/>
        <item m="1" x="345"/>
        <item m="1" x="449"/>
        <item m="1" x="482"/>
        <item x="88"/>
        <item m="1" x="525"/>
        <item m="1" x="734"/>
        <item m="1" x="490"/>
        <item m="1" x="485"/>
        <item m="1" x="198"/>
        <item m="1" x="373"/>
        <item m="1" x="557"/>
        <item m="1" x="606"/>
        <item m="1" x="365"/>
        <item m="1" x="226"/>
        <item m="1" x="201"/>
        <item m="1" x="293"/>
        <item m="1" x="684"/>
        <item m="1" x="210"/>
        <item m="1" x="535"/>
        <item m="1" x="719"/>
        <item m="1" x="289"/>
        <item m="1" x="394"/>
        <item m="1" x="304"/>
        <item m="1" x="432"/>
        <item m="1" x="393"/>
        <item m="1" x="327"/>
        <item m="1" x="634"/>
        <item m="1" x="554"/>
        <item m="1" x="521"/>
        <item m="1" x="296"/>
        <item m="1" x="414"/>
        <item m="1" x="470"/>
        <item m="1" x="388"/>
        <item m="1" x="707"/>
        <item m="1" x="607"/>
        <item m="1" x="551"/>
        <item m="1" x="705"/>
        <item m="1" x="248"/>
        <item m="1" x="374"/>
        <item m="1" x="650"/>
        <item m="1" x="696"/>
        <item m="1" x="259"/>
        <item m="1" x="228"/>
        <item m="1" x="546"/>
        <item m="1" x="357"/>
        <item m="1" x="566"/>
        <item m="1" x="465"/>
        <item m="1" x="617"/>
        <item m="1" x="361"/>
        <item m="1" x="531"/>
        <item m="1" x="412"/>
        <item m="1" x="642"/>
        <item m="1" x="405"/>
        <item m="1" x="615"/>
        <item m="1" x="439"/>
        <item m="1" x="464"/>
        <item m="1" x="685"/>
        <item m="1" x="255"/>
        <item m="1" x="498"/>
        <item m="1" x="448"/>
        <item m="1" x="385"/>
        <item m="1" x="193"/>
        <item m="1" x="333"/>
        <item m="1" x="605"/>
        <item m="1" x="569"/>
        <item m="1" x="508"/>
        <item m="1" x="706"/>
        <item m="1" x="242"/>
        <item m="1" x="192"/>
        <item m="1" x="583"/>
        <item m="1" x="418"/>
        <item m="1" x="367"/>
        <item m="1" x="287"/>
        <item m="1" x="237"/>
        <item m="1" x="366"/>
        <item m="1" x="256"/>
        <item m="1" x="360"/>
        <item m="1" x="209"/>
        <item m="1" x="398"/>
        <item m="1" x="571"/>
        <item m="1" x="694"/>
        <item x="0"/>
        <item x="2"/>
        <item x="3"/>
        <item x="4"/>
        <item x="5"/>
        <item x="6"/>
        <item x="7"/>
        <item x="8"/>
        <item x="9"/>
        <item x="10"/>
        <item x="11"/>
        <item x="12"/>
        <item x="13"/>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5"/>
        <item x="66"/>
        <item x="67"/>
        <item x="68"/>
        <item x="69"/>
        <item x="70"/>
        <item x="71"/>
        <item x="72"/>
        <item x="73"/>
        <item x="74"/>
        <item x="75"/>
        <item x="76"/>
        <item x="77"/>
        <item x="78"/>
        <item x="79"/>
        <item x="80"/>
        <item x="81"/>
        <item x="82"/>
        <item x="83"/>
        <item x="84"/>
        <item x="85"/>
        <item x="86"/>
        <item x="87"/>
        <item x="89"/>
        <item x="90"/>
        <item x="91"/>
        <item x="92"/>
        <item x="93"/>
        <item x="94"/>
        <item x="95"/>
        <item x="96"/>
        <item x="97"/>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s>
    </pivotField>
    <pivotField compact="0" outline="0" showAll="0"/>
    <pivotField axis="axisRow" compact="0" outline="0" showAll="0" defaultSubtotal="0">
      <items count="3">
        <item h="1" x="1"/>
        <item x="0"/>
        <item h="1" x="2"/>
      </items>
    </pivotField>
    <pivotField axis="axisRow" compact="0" outline="0" showAll="0" defaultSubtotal="0">
      <items count="3">
        <item x="1"/>
        <item x="0"/>
        <item x="2"/>
      </items>
    </pivotField>
    <pivotField axis="axisRow" compact="0" outline="0" showAll="0" defaultSubtotal="0">
      <items count="3">
        <item x="0"/>
        <item x="1"/>
        <item x="2"/>
      </items>
    </pivotField>
    <pivotField compact="0" outline="0" showAll="0"/>
    <pivotField axis="axisRow" compact="0" outline="0" showAll="0" sortType="ascending" defaultSubtotal="0">
      <items count="652">
        <item x="110"/>
        <item m="1" x="198"/>
        <item m="1" x="623"/>
        <item m="1" x="610"/>
        <item m="1" x="522"/>
        <item m="1" x="556"/>
        <item m="1" x="570"/>
        <item m="1" x="330"/>
        <item m="1" x="369"/>
        <item m="1" x="444"/>
        <item x="109"/>
        <item m="1" x="502"/>
        <item x="4"/>
        <item m="1" x="223"/>
        <item m="1" x="433"/>
        <item x="125"/>
        <item x="104"/>
        <item m="1" x="343"/>
        <item x="11"/>
        <item m="1" x="318"/>
        <item m="1" x="216"/>
        <item m="1" x="461"/>
        <item m="1" x="474"/>
        <item x="0"/>
        <item m="1" x="274"/>
        <item m="1" x="364"/>
        <item m="1" x="240"/>
        <item m="1" x="353"/>
        <item m="1" x="282"/>
        <item x="23"/>
        <item m="1" x="453"/>
        <item x="174"/>
        <item m="1" x="266"/>
        <item m="1" x="540"/>
        <item x="156"/>
        <item m="1" x="194"/>
        <item m="1" x="409"/>
        <item x="136"/>
        <item m="1" x="204"/>
        <item m="1" x="535"/>
        <item m="1" x="443"/>
        <item m="1" x="192"/>
        <item x="101"/>
        <item m="1" x="187"/>
        <item m="1" x="551"/>
        <item x="147"/>
        <item m="1" x="606"/>
        <item m="1" x="351"/>
        <item x="99"/>
        <item m="1" x="594"/>
        <item m="1" x="587"/>
        <item x="149"/>
        <item m="1" x="253"/>
        <item m="1" x="368"/>
        <item m="1" x="335"/>
        <item m="1" x="359"/>
        <item m="1" x="549"/>
        <item x="178"/>
        <item m="1" x="390"/>
        <item m="1" x="485"/>
        <item m="1" x="380"/>
        <item m="1" x="419"/>
        <item m="1" x="224"/>
        <item m="1" x="214"/>
        <item m="1" x="431"/>
        <item m="1" x="611"/>
        <item m="1" x="579"/>
        <item m="1" x="546"/>
        <item m="1" x="511"/>
        <item m="1" x="481"/>
        <item m="1" x="475"/>
        <item x="51"/>
        <item x="77"/>
        <item m="1" x="442"/>
        <item x="86"/>
        <item m="1" x="406"/>
        <item x="119"/>
        <item x="89"/>
        <item m="1" x="248"/>
        <item m="1" x="609"/>
        <item x="59"/>
        <item x="90"/>
        <item m="1" x="241"/>
        <item m="1" x="299"/>
        <item x="127"/>
        <item x="2"/>
        <item m="1" x="384"/>
        <item m="1" x="459"/>
        <item x="162"/>
        <item m="1" x="311"/>
        <item m="1" x="285"/>
        <item m="1" x="372"/>
        <item m="1" x="247"/>
        <item x="138"/>
        <item m="1" x="434"/>
        <item m="1" x="278"/>
        <item x="107"/>
        <item x="130"/>
        <item x="32"/>
        <item m="1" x="467"/>
        <item m="1" x="215"/>
        <item m="1" x="490"/>
        <item x="123"/>
        <item m="1" x="297"/>
        <item m="1" x="456"/>
        <item m="1" x="255"/>
        <item m="1" x="649"/>
        <item m="1" x="400"/>
        <item m="1" x="367"/>
        <item x="74"/>
        <item m="1" x="320"/>
        <item m="1" x="519"/>
        <item x="173"/>
        <item x="159"/>
        <item m="1" x="630"/>
        <item x="146"/>
        <item m="1" x="526"/>
        <item m="1" x="503"/>
        <item m="1" x="470"/>
        <item m="1" x="462"/>
        <item m="1" x="211"/>
        <item m="1" x="205"/>
        <item x="72"/>
        <item x="25"/>
        <item m="1" x="507"/>
        <item x="126"/>
        <item m="1" x="575"/>
        <item x="70"/>
        <item x="122"/>
        <item m="1" x="284"/>
        <item m="1" x="217"/>
        <item m="1" x="432"/>
        <item x="153"/>
        <item m="1" x="269"/>
        <item x="145"/>
        <item m="1" x="484"/>
        <item m="1" x="231"/>
        <item m="1" x="222"/>
        <item m="1" x="621"/>
        <item m="1" x="344"/>
        <item x="78"/>
        <item x="69"/>
        <item m="1" x="293"/>
        <item m="1" x="268"/>
        <item x="76"/>
        <item m="1" x="210"/>
        <item x="12"/>
        <item m="1" x="374"/>
        <item m="1" x="310"/>
        <item m="1" x="303"/>
        <item m="1" x="239"/>
        <item m="1" x="426"/>
        <item m="1" x="596"/>
        <item m="1" x="446"/>
        <item m="1" x="356"/>
        <item m="1" x="288"/>
        <item x="120"/>
        <item x="27"/>
        <item x="83"/>
        <item m="1" x="590"/>
        <item m="1" x="581"/>
        <item x="82"/>
        <item x="85"/>
        <item m="1" x="418"/>
        <item m="1" x="411"/>
        <item m="1" x="309"/>
        <item m="1" x="245"/>
        <item m="1" x="637"/>
        <item m="1" x="629"/>
        <item m="1" x="563"/>
        <item m="1" x="506"/>
        <item x="43"/>
        <item m="1" x="319"/>
        <item m="1" x="263"/>
        <item m="1" x="283"/>
        <item m="1" x="646"/>
        <item x="179"/>
        <item x="52"/>
        <item m="1" x="410"/>
        <item m="1" x="373"/>
        <item m="1" x="273"/>
        <item x="45"/>
        <item m="1" x="532"/>
        <item m="1" x="392"/>
        <item m="1" x="382"/>
        <item m="1" x="254"/>
        <item m="1" x="196"/>
        <item m="1" x="580"/>
        <item m="1" x="518"/>
        <item x="10"/>
        <item x="39"/>
        <item m="1" x="341"/>
        <item m="1" x="547"/>
        <item x="50"/>
        <item x="117"/>
        <item m="1" x="244"/>
        <item m="1" x="635"/>
        <item x="63"/>
        <item m="1" x="599"/>
        <item x="8"/>
        <item m="1" x="464"/>
        <item m="1" x="250"/>
        <item m="1" x="437"/>
        <item m="1" x="614"/>
        <item x="113"/>
        <item m="1" x="184"/>
        <item m="1" x="617"/>
        <item m="1" x="560"/>
        <item x="44"/>
        <item m="1" x="619"/>
        <item m="1" x="445"/>
        <item m="1" x="393"/>
        <item m="1" x="533"/>
        <item m="1" x="209"/>
        <item m="1" x="350"/>
        <item x="21"/>
        <item x="92"/>
        <item m="1" x="582"/>
        <item m="1" x="322"/>
        <item m="1" x="543"/>
        <item m="1" x="331"/>
        <item x="140"/>
        <item m="1" x="450"/>
        <item m="1" x="185"/>
        <item x="154"/>
        <item x="163"/>
        <item m="1" x="463"/>
        <item m="1" x="270"/>
        <item m="1" x="336"/>
        <item m="1" x="401"/>
        <item m="1" x="545"/>
        <item m="1" x="615"/>
        <item m="1" x="218"/>
        <item m="1" x="428"/>
        <item x="129"/>
        <item m="1" x="558"/>
        <item x="40"/>
        <item m="1" x="233"/>
        <item m="1" x="242"/>
        <item m="1" x="271"/>
        <item m="1" x="325"/>
        <item m="1" x="305"/>
        <item m="1" x="338"/>
        <item m="1" x="370"/>
        <item x="91"/>
        <item m="1" x="576"/>
        <item x="15"/>
        <item m="1" x="386"/>
        <item m="1" x="429"/>
        <item m="1" x="473"/>
        <item x="152"/>
        <item m="1" x="567"/>
        <item m="1" x="572"/>
        <item m="1" x="597"/>
        <item m="1" x="632"/>
        <item x="19"/>
        <item m="1" x="298"/>
        <item m="1" x="276"/>
        <item m="1" x="339"/>
        <item x="98"/>
        <item x="37"/>
        <item x="160"/>
        <item x="169"/>
        <item m="1" x="585"/>
        <item m="1" x="219"/>
        <item m="1" x="258"/>
        <item m="1" x="265"/>
        <item m="1" x="326"/>
        <item m="1" x="439"/>
        <item m="1" x="479"/>
        <item m="1" x="537"/>
        <item x="133"/>
        <item m="1" x="598"/>
        <item m="1" x="634"/>
        <item m="1" x="421"/>
        <item m="1" x="640"/>
        <item m="1" x="277"/>
        <item m="1" x="415"/>
        <item m="1" x="387"/>
        <item m="1" x="422"/>
        <item x="135"/>
        <item m="1" x="497"/>
        <item m="1" x="524"/>
        <item x="71"/>
        <item m="1" x="559"/>
        <item x="87"/>
        <item m="1" x="189"/>
        <item m="1" x="202"/>
        <item m="1" x="259"/>
        <item x="155"/>
        <item m="1" x="516"/>
        <item m="1" x="327"/>
        <item m="1" x="577"/>
        <item m="1" x="363"/>
        <item x="47"/>
        <item m="1" x="190"/>
        <item m="1" x="440"/>
        <item m="1" x="251"/>
        <item m="1" x="226"/>
        <item m="1" x="508"/>
        <item m="1" x="538"/>
        <item x="34"/>
        <item m="1" x="365"/>
        <item m="1" x="396"/>
        <item m="1" x="213"/>
        <item m="1" x="465"/>
        <item m="1" x="307"/>
        <item m="1" x="347"/>
        <item m="1" x="591"/>
        <item m="1" x="354"/>
        <item m="1" x="600"/>
        <item m="1" x="388"/>
        <item m="1" x="423"/>
        <item m="1" x="235"/>
        <item x="7"/>
        <item x="6"/>
        <item x="67"/>
        <item m="1" x="530"/>
        <item m="1" x="308"/>
        <item m="1" x="618"/>
        <item m="1" x="593"/>
        <item m="1" x="379"/>
        <item m="1" x="416"/>
        <item m="1" x="203"/>
        <item m="1" x="237"/>
        <item m="1" x="491"/>
        <item m="1" x="267"/>
        <item x="137"/>
        <item x="49"/>
        <item m="1" x="498"/>
        <item m="1" x="578"/>
        <item m="1" x="586"/>
        <item m="1" x="403"/>
        <item x="9"/>
        <item m="1" x="417"/>
        <item m="1" x="260"/>
        <item x="141"/>
        <item x="60"/>
        <item m="1" x="517"/>
        <item m="1" x="573"/>
        <item x="118"/>
        <item m="1" x="520"/>
        <item m="1" x="643"/>
        <item m="1" x="430"/>
        <item m="1" x="332"/>
        <item x="106"/>
        <item x="167"/>
        <item m="1" x="476"/>
        <item m="1" x="565"/>
        <item m="1" x="261"/>
        <item m="1" x="314"/>
        <item m="1" x="348"/>
        <item m="1" x="592"/>
        <item m="1" x="232"/>
        <item m="1" x="512"/>
        <item m="1" x="397"/>
        <item m="1" x="644"/>
        <item x="75"/>
        <item m="1" x="357"/>
        <item m="1" x="557"/>
        <item m="1" x="613"/>
        <item m="1" x="252"/>
        <item m="1" x="279"/>
        <item x="61"/>
        <item m="1" x="340"/>
        <item m="1" x="448"/>
        <item x="108"/>
        <item m="1" x="256"/>
        <item m="1" x="628"/>
        <item x="93"/>
        <item m="1" x="514"/>
        <item m="1" x="317"/>
        <item m="1" x="425"/>
        <item m="1" x="458"/>
        <item m="1" x="238"/>
        <item m="1" x="324"/>
        <item m="1" x="492"/>
        <item x="132"/>
        <item m="1" x="604"/>
        <item x="62"/>
        <item m="1" x="638"/>
        <item m="1" x="300"/>
        <item x="3"/>
        <item m="1" x="329"/>
        <item m="1" x="435"/>
        <item x="66"/>
        <item m="1" x="561"/>
        <item m="1" x="588"/>
        <item m="1" x="225"/>
        <item m="1" x="477"/>
        <item x="58"/>
        <item m="1" x="404"/>
        <item m="1" x="312"/>
        <item m="1" x="345"/>
        <item m="1" x="460"/>
        <item m="1" x="385"/>
        <item m="1" x="607"/>
        <item m="1" x="212"/>
        <item m="1" x="301"/>
        <item m="1" x="552"/>
        <item m="1" x="496"/>
        <item m="1" x="366"/>
        <item x="164"/>
        <item m="1" x="527"/>
        <item m="1" x="407"/>
        <item m="1" x="193"/>
        <item m="1" x="333"/>
        <item m="1" x="566"/>
        <item m="1" x="229"/>
        <item m="1" x="375"/>
        <item m="1" x="412"/>
        <item m="1" x="539"/>
        <item m="1" x="569"/>
        <item m="1" x="292"/>
        <item x="84"/>
        <item m="1" x="389"/>
        <item x="115"/>
        <item m="1" x="323"/>
        <item x="17"/>
        <item m="1" x="468"/>
        <item m="1" x="584"/>
        <item m="1" x="280"/>
        <item x="170"/>
        <item m="1" x="625"/>
        <item m="1" x="414"/>
        <item m="1" x="286"/>
        <item x="73"/>
        <item m="1" x="349"/>
        <item m="1" x="486"/>
        <item x="16"/>
        <item x="24"/>
        <item x="105"/>
        <item x="20"/>
        <item m="1" x="360"/>
        <item m="1" x="605"/>
        <item m="1" x="395"/>
        <item m="1" x="500"/>
        <item x="22"/>
        <item m="1" x="186"/>
        <item m="1" x="471"/>
        <item m="1" x="199"/>
        <item m="1" x="452"/>
        <item m="1" x="478"/>
        <item m="1" x="257"/>
        <item m="1" x="383"/>
        <item m="1" x="289"/>
        <item m="1" x="228"/>
        <item x="31"/>
        <item m="1" x="571"/>
        <item x="30"/>
        <item m="1" x="494"/>
        <item x="103"/>
        <item x="48"/>
        <item m="1" x="553"/>
        <item m="1" x="472"/>
        <item m="1" x="249"/>
        <item m="1" x="528"/>
        <item m="1" x="304"/>
        <item m="1" x="408"/>
        <item m="1" x="195"/>
        <item m="1" x="221"/>
        <item m="1" x="243"/>
        <item m="1" x="483"/>
        <item m="1" x="246"/>
        <item m="1" x="501"/>
        <item x="158"/>
        <item x="80"/>
        <item x="114"/>
        <item m="1" x="355"/>
        <item m="1" x="601"/>
        <item m="1" x="627"/>
        <item m="1" x="564"/>
        <item m="1" x="542"/>
        <item m="1" x="398"/>
        <item x="53"/>
        <item m="1" x="489"/>
        <item m="1" x="197"/>
        <item m="1" x="346"/>
        <item x="139"/>
        <item m="1" x="281"/>
        <item m="1" x="550"/>
        <item x="41"/>
        <item m="1" x="262"/>
        <item m="1" x="328"/>
        <item m="1" x="495"/>
        <item x="161"/>
        <item m="1" x="451"/>
        <item m="1" x="504"/>
        <item m="1" x="641"/>
        <item m="1" x="595"/>
        <item m="1" x="234"/>
        <item m="1" x="441"/>
        <item m="1" x="602"/>
        <item x="166"/>
        <item m="1" x="521"/>
        <item m="1" x="208"/>
        <item m="1" x="227"/>
        <item x="128"/>
        <item m="1" x="647"/>
        <item m="1" x="361"/>
        <item x="181"/>
        <item x="175"/>
        <item m="1" x="188"/>
        <item m="1" x="200"/>
        <item m="1" x="342"/>
        <item x="5"/>
        <item m="1" x="642"/>
        <item x="57"/>
        <item x="13"/>
        <item m="1" x="466"/>
        <item m="1" x="220"/>
        <item x="38"/>
        <item x="29"/>
        <item m="1" x="399"/>
        <item m="1" x="510"/>
        <item x="26"/>
        <item m="1" x="362"/>
        <item m="1" x="447"/>
        <item x="46"/>
        <item m="1" x="313"/>
        <item m="1" x="568"/>
        <item m="1" x="206"/>
        <item m="1" x="455"/>
        <item m="1" x="616"/>
        <item m="1" x="438"/>
        <item x="172"/>
        <item m="1" x="589"/>
        <item m="1" x="236"/>
        <item m="1" x="358"/>
        <item x="65"/>
        <item x="134"/>
        <item x="124"/>
        <item m="1" x="612"/>
        <item x="79"/>
        <item x="144"/>
        <item x="177"/>
        <item m="1" x="420"/>
        <item m="1" x="302"/>
        <item m="1" x="555"/>
        <item m="1" x="264"/>
        <item x="94"/>
        <item x="142"/>
        <item m="1" x="544"/>
        <item m="1" x="424"/>
        <item m="1" x="620"/>
        <item m="1" x="493"/>
        <item x="148"/>
        <item m="1" x="337"/>
        <item m="1" x="499"/>
        <item x="33"/>
        <item m="1" x="505"/>
        <item m="1" x="626"/>
        <item m="1" x="651"/>
        <item m="1" x="287"/>
        <item m="1" x="633"/>
        <item x="150"/>
        <item m="1" x="548"/>
        <item m="1" x="405"/>
        <item m="1" x="487"/>
        <item x="171"/>
        <item x="81"/>
        <item x="56"/>
        <item m="1" x="480"/>
        <item m="1" x="648"/>
        <item m="1" x="509"/>
        <item m="1" x="306"/>
        <item m="1" x="291"/>
        <item x="157"/>
        <item m="1" x="378"/>
        <item x="165"/>
        <item x="182"/>
        <item m="1" x="201"/>
        <item m="1" x="541"/>
        <item x="180"/>
        <item m="1" x="316"/>
        <item x="95"/>
        <item m="1" x="334"/>
        <item m="1" x="603"/>
        <item m="1" x="523"/>
        <item m="1" x="381"/>
        <item m="1" x="622"/>
        <item x="168"/>
        <item m="1" x="191"/>
        <item x="151"/>
        <item m="1" x="315"/>
        <item m="1" x="636"/>
        <item x="116"/>
        <item x="131"/>
        <item m="1" x="371"/>
        <item x="176"/>
        <item m="1" x="554"/>
        <item x="96"/>
        <item m="1" x="513"/>
        <item m="1" x="608"/>
        <item m="1" x="272"/>
        <item m="1" x="290"/>
        <item x="111"/>
        <item m="1" x="436"/>
        <item m="1" x="469"/>
        <item m="1" x="562"/>
        <item m="1" x="583"/>
        <item m="1" x="295"/>
        <item m="1" x="449"/>
        <item x="121"/>
        <item x="102"/>
        <item x="14"/>
        <item x="35"/>
        <item m="1" x="454"/>
        <item m="1" x="457"/>
        <item x="28"/>
        <item m="1" x="377"/>
        <item m="1" x="321"/>
        <item m="1" x="536"/>
        <item x="36"/>
        <item m="1" x="650"/>
        <item m="1" x="352"/>
        <item x="64"/>
        <item m="1" x="639"/>
        <item m="1" x="402"/>
        <item m="1" x="534"/>
        <item m="1" x="529"/>
        <item x="100"/>
        <item x="55"/>
        <item x="18"/>
        <item m="1" x="427"/>
        <item m="1" x="525"/>
        <item m="1" x="230"/>
        <item x="68"/>
        <item m="1" x="413"/>
        <item m="1" x="631"/>
        <item m="1" x="645"/>
        <item x="54"/>
        <item m="1" x="515"/>
        <item m="1" x="391"/>
        <item m="1" x="207"/>
        <item m="1" x="294"/>
        <item x="143"/>
        <item m="1" x="488"/>
        <item m="1" x="394"/>
        <item x="42"/>
        <item m="1" x="531"/>
        <item m="1" x="482"/>
        <item x="97"/>
        <item m="1" x="275"/>
        <item m="1" x="376"/>
        <item m="1" x="624"/>
        <item m="1" x="296"/>
        <item x="112"/>
        <item m="1" x="574"/>
        <item x="88"/>
        <item x="1"/>
        <item x="183"/>
      </items>
    </pivotField>
    <pivotField axis="axisRow" compact="0" outline="0" showAll="0" defaultSubtotal="0">
      <items count="516">
        <item m="1" x="485"/>
        <item m="1" x="350"/>
        <item m="1" x="205"/>
        <item m="1" x="363"/>
        <item m="1" x="204"/>
        <item m="1" x="257"/>
        <item m="1" x="337"/>
        <item m="1" x="379"/>
        <item m="1" x="313"/>
        <item x="19"/>
        <item m="1" x="307"/>
        <item m="1" x="280"/>
        <item m="1" x="514"/>
        <item m="1" x="308"/>
        <item m="1" x="503"/>
        <item m="1" x="318"/>
        <item m="1" x="352"/>
        <item m="1" x="321"/>
        <item m="1" x="230"/>
        <item x="29"/>
        <item x="2"/>
        <item m="1" x="220"/>
        <item m="1" x="282"/>
        <item x="70"/>
        <item m="1" x="397"/>
        <item m="1" x="378"/>
        <item x="86"/>
        <item m="1" x="431"/>
        <item m="1" x="172"/>
        <item m="1" x="509"/>
        <item x="1"/>
        <item x="171"/>
        <item m="1" x="395"/>
        <item m="1" x="341"/>
        <item x="51"/>
        <item m="1" x="410"/>
        <item m="1" x="306"/>
        <item m="1" x="493"/>
        <item m="1" x="371"/>
        <item m="1" x="437"/>
        <item m="1" x="305"/>
        <item m="1" x="174"/>
        <item m="1" x="476"/>
        <item m="1" x="183"/>
        <item x="106"/>
        <item m="1" x="332"/>
        <item m="1" x="190"/>
        <item m="1" x="324"/>
        <item m="1" x="302"/>
        <item m="1" x="403"/>
        <item m="1" x="310"/>
        <item m="1" x="491"/>
        <item m="1" x="193"/>
        <item m="1" x="298"/>
        <item m="1" x="278"/>
        <item m="1" x="483"/>
        <item m="1" x="457"/>
        <item m="1" x="484"/>
        <item m="1" x="414"/>
        <item m="1" x="277"/>
        <item m="1" x="246"/>
        <item m="1" x="286"/>
        <item m="1" x="462"/>
        <item m="1" x="300"/>
        <item m="1" x="215"/>
        <item m="1" x="365"/>
        <item m="1" x="315"/>
        <item m="1" x="381"/>
        <item m="1" x="390"/>
        <item m="1" x="218"/>
        <item m="1" x="270"/>
        <item m="1" x="224"/>
        <item m="1" x="333"/>
        <item m="1" x="327"/>
        <item m="1" x="242"/>
        <item x="81"/>
        <item m="1" x="343"/>
        <item x="132"/>
        <item m="1" x="424"/>
        <item m="1" x="195"/>
        <item m="1" x="449"/>
        <item m="1" x="317"/>
        <item m="1" x="226"/>
        <item m="1" x="375"/>
        <item x="68"/>
        <item m="1" x="273"/>
        <item m="1" x="239"/>
        <item m="1" x="440"/>
        <item x="160"/>
        <item m="1" x="372"/>
        <item m="1" x="416"/>
        <item m="1" x="366"/>
        <item m="1" x="441"/>
        <item m="1" x="478"/>
        <item m="1" x="262"/>
        <item m="1" x="316"/>
        <item m="1" x="347"/>
        <item m="1" x="267"/>
        <item m="1" x="459"/>
        <item m="1" x="251"/>
        <item m="1" x="210"/>
        <item m="1" x="429"/>
        <item m="1" x="261"/>
        <item m="1" x="254"/>
        <item m="1" x="447"/>
        <item m="1" x="486"/>
        <item m="1" x="471"/>
        <item x="59"/>
        <item m="1" x="335"/>
        <item m="1" x="382"/>
        <item m="1" x="401"/>
        <item m="1" x="235"/>
        <item m="1" x="299"/>
        <item m="1" x="312"/>
        <item m="1" x="303"/>
        <item m="1" x="473"/>
        <item m="1" x="396"/>
        <item m="1" x="455"/>
        <item m="1" x="373"/>
        <item x="28"/>
        <item m="1" x="200"/>
        <item m="1" x="360"/>
        <item m="1" x="276"/>
        <item x="54"/>
        <item m="1" x="209"/>
        <item m="1" x="353"/>
        <item x="73"/>
        <item x="26"/>
        <item m="1" x="383"/>
        <item m="1" x="175"/>
        <item x="38"/>
        <item m="1" x="465"/>
        <item m="1" x="421"/>
        <item m="1" x="351"/>
        <item m="1" x="495"/>
        <item m="1" x="387"/>
        <item m="1" x="415"/>
        <item x="32"/>
        <item m="1" x="297"/>
        <item m="1" x="202"/>
        <item m="1" x="504"/>
        <item m="1" x="479"/>
        <item m="1" x="502"/>
        <item m="1" x="221"/>
        <item x="48"/>
        <item m="1" x="446"/>
        <item m="1" x="177"/>
        <item m="1" x="487"/>
        <item m="1" x="268"/>
        <item x="9"/>
        <item x="23"/>
        <item m="1" x="258"/>
        <item m="1" x="428"/>
        <item m="1" x="349"/>
        <item m="1" x="238"/>
        <item m="1" x="309"/>
        <item m="1" x="376"/>
        <item m="1" x="494"/>
        <item x="16"/>
        <item m="1" x="506"/>
        <item m="1" x="511"/>
        <item m="1" x="497"/>
        <item m="1" x="293"/>
        <item m="1" x="515"/>
        <item m="1" x="203"/>
        <item m="1" x="480"/>
        <item x="24"/>
        <item x="80"/>
        <item m="1" x="253"/>
        <item m="1" x="249"/>
        <item m="1" x="456"/>
        <item m="1" x="475"/>
        <item m="1" x="301"/>
        <item m="1" x="393"/>
        <item m="1" x="294"/>
        <item m="1" x="450"/>
        <item m="1" x="501"/>
        <item m="1" x="377"/>
        <item x="44"/>
        <item x="152"/>
        <item x="78"/>
        <item m="1" x="460"/>
        <item m="1" x="442"/>
        <item m="1" x="358"/>
        <item m="1" x="182"/>
        <item m="1" x="232"/>
        <item m="1" x="384"/>
        <item m="1" x="385"/>
        <item x="36"/>
        <item m="1" x="370"/>
        <item x="101"/>
        <item m="1" x="444"/>
        <item m="1" x="496"/>
        <item m="1" x="198"/>
        <item x="63"/>
        <item m="1" x="196"/>
        <item m="1" x="328"/>
        <item m="1" x="265"/>
        <item m="1" x="173"/>
        <item m="1" x="241"/>
        <item x="21"/>
        <item m="1" x="513"/>
        <item m="1" x="252"/>
        <item x="149"/>
        <item x="41"/>
        <item m="1" x="256"/>
        <item m="1" x="229"/>
        <item m="1" x="470"/>
        <item m="1" x="255"/>
        <item m="1" x="368"/>
        <item m="1" x="399"/>
        <item x="168"/>
        <item x="94"/>
        <item m="1" x="274"/>
        <item m="1" x="412"/>
        <item m="1" x="346"/>
        <item m="1" x="222"/>
        <item m="1" x="214"/>
        <item x="18"/>
        <item m="1" x="291"/>
        <item m="1" x="388"/>
        <item m="1" x="359"/>
        <item m="1" x="448"/>
        <item m="1" x="345"/>
        <item m="1" x="510"/>
        <item m="1" x="217"/>
        <item m="1" x="247"/>
        <item x="55"/>
        <item x="60"/>
        <item m="1" x="288"/>
        <item m="1" x="402"/>
        <item x="114"/>
        <item m="1" x="357"/>
        <item m="1" x="344"/>
        <item x="4"/>
        <item m="1" x="189"/>
        <item m="1" x="499"/>
        <item x="42"/>
        <item m="1" x="295"/>
        <item m="1" x="290"/>
        <item m="1" x="287"/>
        <item m="1" x="283"/>
        <item x="118"/>
        <item x="92"/>
        <item m="1" x="512"/>
        <item m="1" x="472"/>
        <item m="1" x="389"/>
        <item x="165"/>
        <item m="1" x="407"/>
        <item m="1" x="364"/>
        <item m="1" x="264"/>
        <item m="1" x="489"/>
        <item m="1" x="498"/>
        <item m="1" x="244"/>
        <item x="158"/>
        <item m="1" x="227"/>
        <item x="146"/>
        <item m="1" x="467"/>
        <item m="1" x="409"/>
        <item m="1" x="417"/>
        <item x="98"/>
        <item x="140"/>
        <item m="1" x="452"/>
        <item m="1" x="233"/>
        <item m="1" x="237"/>
        <item m="1" x="481"/>
        <item m="1" x="304"/>
        <item m="1" x="199"/>
        <item m="1" x="419"/>
        <item m="1" x="404"/>
        <item m="1" x="180"/>
        <item m="1" x="326"/>
        <item m="1" x="425"/>
        <item m="1" x="206"/>
        <item m="1" x="271"/>
        <item m="1" x="461"/>
        <item m="1" x="434"/>
        <item x="112"/>
        <item m="1" x="281"/>
        <item m="1" x="334"/>
        <item x="111"/>
        <item m="1" x="178"/>
        <item m="1" x="438"/>
        <item m="1" x="463"/>
        <item m="1" x="272"/>
        <item m="1" x="231"/>
        <item m="1" x="269"/>
        <item x="46"/>
        <item m="1" x="240"/>
        <item m="1" x="439"/>
        <item m="1" x="427"/>
        <item x="102"/>
        <item m="1" x="260"/>
        <item x="136"/>
        <item m="1" x="330"/>
        <item m="1" x="464"/>
        <item m="1" x="289"/>
        <item m="1" x="490"/>
        <item m="1" x="400"/>
        <item x="148"/>
        <item x="156"/>
        <item m="1" x="250"/>
        <item m="1" x="342"/>
        <item m="1" x="392"/>
        <item x="108"/>
        <item m="1" x="219"/>
        <item m="1" x="322"/>
        <item m="1" x="314"/>
        <item m="1" x="413"/>
        <item m="1" x="338"/>
        <item m="1" x="445"/>
        <item m="1" x="398"/>
        <item m="1" x="505"/>
        <item m="1" x="208"/>
        <item x="135"/>
        <item m="1" x="184"/>
        <item m="1" x="266"/>
        <item m="1" x="248"/>
        <item m="1" x="207"/>
        <item m="1" x="275"/>
        <item m="1" x="216"/>
        <item m="1" x="394"/>
        <item m="1" x="408"/>
        <item m="1" x="406"/>
        <item m="1" x="234"/>
        <item m="1" x="279"/>
        <item m="1" x="488"/>
        <item m="1" x="454"/>
        <item m="1" x="436"/>
        <item m="1" x="329"/>
        <item m="1" x="325"/>
        <item m="1" x="422"/>
        <item m="1" x="194"/>
        <item m="1" x="263"/>
        <item m="1" x="354"/>
        <item x="58"/>
        <item m="1" x="191"/>
        <item m="1" x="420"/>
        <item m="1" x="482"/>
        <item m="1" x="500"/>
        <item m="1" x="453"/>
        <item m="1" x="245"/>
        <item m="1" x="369"/>
        <item m="1" x="236"/>
        <item x="153"/>
        <item m="1" x="340"/>
        <item x="96"/>
        <item x="17"/>
        <item m="1" x="311"/>
        <item m="1" x="468"/>
        <item x="30"/>
        <item m="1" x="474"/>
        <item m="1" x="181"/>
        <item x="6"/>
        <item m="1" x="348"/>
        <item m="1" x="451"/>
        <item m="1" x="361"/>
        <item m="1" x="186"/>
        <item m="1" x="432"/>
        <item x="87"/>
        <item m="1" x="380"/>
        <item m="1" x="433"/>
        <item m="1" x="296"/>
        <item x="163"/>
        <item m="1" x="188"/>
        <item m="1" x="179"/>
        <item m="1" x="430"/>
        <item m="1" x="197"/>
        <item m="1" x="211"/>
        <item x="154"/>
        <item x="8"/>
        <item x="13"/>
        <item x="134"/>
        <item m="1" x="176"/>
        <item m="1" x="225"/>
        <item m="1" x="192"/>
        <item m="1" x="336"/>
        <item m="1" x="185"/>
        <item m="1" x="319"/>
        <item m="1" x="212"/>
        <item m="1" x="466"/>
        <item x="79"/>
        <item m="1" x="355"/>
        <item m="1" x="292"/>
        <item m="1" x="443"/>
        <item m="1" x="284"/>
        <item m="1" x="259"/>
        <item m="1" x="423"/>
        <item m="1" x="223"/>
        <item m="1" x="458"/>
        <item m="1" x="386"/>
        <item m="1" x="469"/>
        <item m="1" x="201"/>
        <item x="69"/>
        <item m="1" x="492"/>
        <item m="1" x="426"/>
        <item m="1" x="331"/>
        <item x="50"/>
        <item m="1" x="367"/>
        <item m="1" x="374"/>
        <item m="1" x="187"/>
        <item x="129"/>
        <item m="1" x="323"/>
        <item m="1" x="356"/>
        <item m="1" x="213"/>
        <item x="65"/>
        <item m="1" x="507"/>
        <item x="14"/>
        <item x="97"/>
        <item m="1" x="320"/>
        <item m="1" x="285"/>
        <item m="1" x="405"/>
        <item x="155"/>
        <item m="1" x="228"/>
        <item m="1" x="411"/>
        <item m="1" x="508"/>
        <item m="1" x="391"/>
        <item m="1" x="477"/>
        <item x="57"/>
        <item m="1" x="243"/>
        <item m="1" x="339"/>
        <item x="119"/>
        <item m="1" x="418"/>
        <item m="1" x="362"/>
        <item m="1" x="435"/>
        <item x="0"/>
        <item x="3"/>
        <item x="5"/>
        <item x="7"/>
        <item x="10"/>
        <item x="11"/>
        <item x="12"/>
        <item x="15"/>
        <item x="20"/>
        <item x="22"/>
        <item x="25"/>
        <item x="27"/>
        <item x="31"/>
        <item x="33"/>
        <item x="34"/>
        <item x="35"/>
        <item x="37"/>
        <item x="39"/>
        <item x="40"/>
        <item x="43"/>
        <item x="45"/>
        <item x="47"/>
        <item x="49"/>
        <item x="52"/>
        <item x="53"/>
        <item x="56"/>
        <item x="61"/>
        <item x="62"/>
        <item x="64"/>
        <item x="66"/>
        <item x="67"/>
        <item x="71"/>
        <item x="72"/>
        <item x="74"/>
        <item x="75"/>
        <item x="76"/>
        <item x="77"/>
        <item x="82"/>
        <item x="83"/>
        <item x="84"/>
        <item x="85"/>
        <item x="88"/>
        <item x="89"/>
        <item x="90"/>
        <item x="91"/>
        <item x="93"/>
        <item x="95"/>
        <item x="99"/>
        <item x="100"/>
        <item x="103"/>
        <item x="104"/>
        <item x="105"/>
        <item x="107"/>
        <item x="109"/>
        <item x="110"/>
        <item x="113"/>
        <item x="115"/>
        <item x="116"/>
        <item x="117"/>
        <item x="120"/>
        <item x="121"/>
        <item x="122"/>
        <item x="123"/>
        <item x="124"/>
        <item x="125"/>
        <item x="126"/>
        <item x="127"/>
        <item x="128"/>
        <item x="130"/>
        <item x="131"/>
        <item x="133"/>
        <item x="137"/>
        <item x="138"/>
        <item x="139"/>
        <item x="141"/>
        <item x="142"/>
        <item x="143"/>
        <item x="144"/>
        <item x="145"/>
        <item x="147"/>
        <item x="150"/>
        <item x="151"/>
        <item x="157"/>
        <item x="159"/>
        <item x="161"/>
        <item x="162"/>
        <item x="164"/>
        <item x="166"/>
        <item x="167"/>
        <item x="169"/>
        <item x="170"/>
      </items>
    </pivotField>
    <pivotField compact="0" outline="0" showAll="0" defaultSubtotal="0"/>
    <pivotField axis="axisRow" compact="0" outline="0" showAll="0" defaultSubtotal="0">
      <items count="737">
        <item x="1"/>
        <item x="185"/>
        <item m="1" x="369"/>
        <item m="1" x="464"/>
        <item m="1" x="736"/>
        <item m="1" x="697"/>
        <item m="1" x="426"/>
        <item m="1" x="233"/>
        <item m="1" x="286"/>
        <item m="1" x="525"/>
        <item m="1" x="679"/>
        <item m="1" x="497"/>
        <item m="1" x="244"/>
        <item m="1" x="327"/>
        <item m="1" x="257"/>
        <item m="1" x="712"/>
        <item m="1" x="195"/>
        <item m="1" x="616"/>
        <item m="1" x="536"/>
        <item m="1" x="267"/>
        <item m="1" x="687"/>
        <item m="1" x="483"/>
        <item m="1" x="220"/>
        <item m="1" x="535"/>
        <item m="1" x="543"/>
        <item m="1" x="469"/>
        <item m="1" x="680"/>
        <item m="1" x="612"/>
        <item m="1" x="351"/>
        <item m="1" x="375"/>
        <item m="1" x="576"/>
        <item m="1" x="660"/>
        <item m="1" x="254"/>
        <item m="1" x="250"/>
        <item m="1" x="346"/>
        <item m="1" x="451"/>
        <item m="1" x="407"/>
        <item m="1" x="559"/>
        <item m="1" x="637"/>
        <item m="1" x="487"/>
        <item m="1" x="394"/>
        <item m="1" x="495"/>
        <item m="1" x="194"/>
        <item m="1" x="485"/>
        <item m="1" x="318"/>
        <item m="1" x="511"/>
        <item m="1" x="425"/>
        <item m="1" x="208"/>
        <item m="1" x="476"/>
        <item m="1" x="230"/>
        <item m="1" x="247"/>
        <item m="1" x="258"/>
        <item m="1" x="398"/>
        <item m="1" x="652"/>
        <item m="1" x="734"/>
        <item m="1" x="721"/>
        <item m="1" x="201"/>
        <item m="1" x="627"/>
        <item m="1" x="457"/>
        <item m="1" x="345"/>
        <item m="1" x="219"/>
        <item m="1" x="524"/>
        <item m="1" x="302"/>
        <item m="1" x="207"/>
        <item m="1" x="310"/>
        <item m="1" x="293"/>
        <item m="1" x="528"/>
        <item m="1" x="530"/>
        <item m="1" x="202"/>
        <item m="1" x="372"/>
        <item m="1" x="410"/>
        <item m="1" x="729"/>
        <item m="1" x="607"/>
        <item m="1" x="726"/>
        <item m="1" x="507"/>
        <item m="1" x="475"/>
        <item m="1" x="521"/>
        <item m="1" x="510"/>
        <item m="1" x="500"/>
        <item m="1" x="568"/>
        <item m="1" x="317"/>
        <item m="1" x="603"/>
        <item m="1" x="673"/>
        <item m="1" x="653"/>
        <item m="1" x="196"/>
        <item m="1" x="604"/>
        <item m="1" x="274"/>
        <item m="1" x="723"/>
        <item m="1" x="553"/>
        <item m="1" x="189"/>
        <item m="1" x="529"/>
        <item m="1" x="498"/>
        <item m="1" x="519"/>
        <item m="1" x="402"/>
        <item m="1" x="634"/>
        <item m="1" x="387"/>
        <item m="1" x="728"/>
        <item m="1" x="273"/>
        <item m="1" x="395"/>
        <item m="1" x="210"/>
        <item m="1" x="305"/>
        <item m="1" x="198"/>
        <item m="1" x="683"/>
        <item m="1" x="241"/>
        <item m="1" x="336"/>
        <item m="1" x="672"/>
        <item m="1" x="191"/>
        <item m="1" x="368"/>
        <item m="1" x="632"/>
        <item m="1" x="671"/>
        <item m="1" x="412"/>
        <item m="1" x="393"/>
        <item m="1" x="396"/>
        <item m="1" x="470"/>
        <item m="1" x="581"/>
        <item m="1" x="514"/>
        <item m="1" x="409"/>
        <item m="1" x="504"/>
        <item m="1" x="667"/>
        <item m="1" x="215"/>
        <item m="1" x="518"/>
        <item m="1" x="401"/>
        <item m="1" x="430"/>
        <item m="1" x="374"/>
        <item m="1" x="674"/>
        <item m="1" x="239"/>
        <item m="1" x="343"/>
        <item m="1" x="538"/>
        <item m="1" x="242"/>
        <item m="1" x="287"/>
        <item m="1" x="236"/>
        <item m="1" x="566"/>
        <item m="1" x="717"/>
        <item m="1" x="597"/>
        <item m="1" x="314"/>
        <item m="1" x="699"/>
        <item m="1" x="496"/>
        <item m="1" x="625"/>
        <item m="1" x="404"/>
        <item m="1" x="651"/>
        <item m="1" x="467"/>
        <item m="1" x="639"/>
        <item m="1" x="686"/>
        <item m="1" x="494"/>
        <item m="1" x="633"/>
        <item m="1" x="502"/>
        <item m="1" x="330"/>
        <item m="1" x="315"/>
        <item m="1" x="668"/>
        <item m="1" x="587"/>
        <item m="1" x="338"/>
        <item m="1" x="382"/>
        <item m="1" x="700"/>
        <item m="1" x="569"/>
        <item m="1" x="661"/>
        <item m="1" x="478"/>
        <item m="1" x="499"/>
        <item m="1" x="311"/>
        <item m="1" x="232"/>
        <item m="1" x="441"/>
        <item m="1" x="422"/>
        <item m="1" x="561"/>
        <item m="1" x="724"/>
        <item m="1" x="199"/>
        <item m="1" x="558"/>
        <item m="1" x="666"/>
        <item m="1" x="682"/>
        <item m="1" x="563"/>
        <item m="1" x="622"/>
        <item m="1" x="299"/>
        <item m="1" x="206"/>
        <item m="1" x="367"/>
        <item m="1" x="732"/>
        <item m="1" x="325"/>
        <item m="1" x="546"/>
        <item m="1" x="348"/>
        <item m="1" x="427"/>
        <item m="1" x="644"/>
        <item m="1" x="689"/>
        <item m="1" x="606"/>
        <item m="1" x="722"/>
        <item m="1" x="613"/>
        <item m="1" x="303"/>
        <item m="1" x="709"/>
        <item m="1" x="319"/>
        <item m="1" x="337"/>
        <item m="1" x="397"/>
        <item m="1" x="490"/>
        <item m="1" x="203"/>
        <item m="1" x="225"/>
        <item m="1" x="509"/>
        <item m="1" x="428"/>
        <item m="1" x="289"/>
        <item m="1" x="275"/>
        <item m="1" x="262"/>
        <item m="1" x="235"/>
        <item m="1" x="234"/>
        <item m="1" x="702"/>
        <item m="1" x="292"/>
        <item m="1" x="642"/>
        <item m="1" x="684"/>
        <item m="1" x="647"/>
        <item m="1" x="560"/>
        <item m="1" x="187"/>
        <item m="1" x="645"/>
        <item m="1" x="526"/>
        <item m="1" x="228"/>
        <item m="1" x="308"/>
        <item m="1" x="610"/>
        <item m="1" x="552"/>
        <item m="1" x="377"/>
        <item m="1" x="373"/>
        <item m="1" x="506"/>
        <item m="1" x="269"/>
        <item m="1" x="295"/>
        <item m="1" x="434"/>
        <item m="1" x="556"/>
        <item m="1" x="655"/>
        <item m="1" x="715"/>
        <item m="1" x="720"/>
        <item m="1" x="691"/>
        <item m="1" x="474"/>
        <item m="1" x="352"/>
        <item m="1" x="248"/>
        <item m="1" x="339"/>
        <item m="1" x="433"/>
        <item m="1" x="298"/>
        <item m="1" x="322"/>
        <item m="1" x="580"/>
        <item m="1" x="718"/>
        <item m="1" x="331"/>
        <item m="1" x="361"/>
        <item m="1" x="333"/>
        <item m="1" x="252"/>
        <item m="1" x="619"/>
        <item m="1" x="388"/>
        <item m="1" x="609"/>
        <item m="1" x="713"/>
        <item m="1" x="371"/>
        <item m="1" x="522"/>
        <item m="1" x="515"/>
        <item m="1" x="594"/>
        <item m="1" x="618"/>
        <item m="1" x="694"/>
        <item m="1" x="590"/>
        <item m="1" x="446"/>
        <item m="1" x="376"/>
        <item m="1" x="370"/>
        <item m="1" x="482"/>
        <item m="1" x="532"/>
        <item m="1" x="452"/>
        <item m="1" x="363"/>
        <item m="1" x="216"/>
        <item m="1" x="253"/>
        <item m="1" x="379"/>
        <item m="1" x="214"/>
        <item m="1" x="296"/>
        <item m="1" x="454"/>
        <item m="1" x="501"/>
        <item m="1" x="541"/>
        <item m="1" x="479"/>
        <item m="1" x="486"/>
        <item m="1" x="249"/>
        <item m="1" x="266"/>
        <item m="1" x="577"/>
        <item m="1" x="578"/>
        <item m="1" x="690"/>
        <item m="1" x="459"/>
        <item m="1" x="665"/>
        <item m="1" x="450"/>
        <item m="1" x="265"/>
        <item m="1" x="544"/>
        <item m="1" x="663"/>
        <item m="1" x="471"/>
        <item m="1" x="276"/>
        <item m="1" x="383"/>
        <item m="1" x="456"/>
        <item m="1" x="480"/>
        <item m="1" x="582"/>
        <item m="1" x="419"/>
        <item m="1" x="342"/>
        <item m="1" x="650"/>
        <item m="1" x="517"/>
        <item m="1" x="704"/>
        <item m="1" x="223"/>
        <item m="1" x="381"/>
        <item m="1" x="648"/>
        <item m="1" x="549"/>
        <item m="1" x="598"/>
        <item m="1" x="200"/>
        <item m="1" x="654"/>
        <item m="1" x="405"/>
        <item m="1" x="418"/>
        <item m="1" x="205"/>
        <item m="1" x="306"/>
        <item m="1" x="209"/>
        <item m="1" x="692"/>
        <item m="1" x="492"/>
        <item m="1" x="629"/>
        <item m="1" x="640"/>
        <item m="1" x="710"/>
        <item m="1" x="353"/>
        <item m="1" x="288"/>
        <item m="1" x="615"/>
        <item m="1" x="328"/>
        <item m="1" x="237"/>
        <item m="1" x="316"/>
        <item m="1" x="554"/>
        <item m="1" x="649"/>
        <item m="1" x="192"/>
        <item m="1" x="669"/>
        <item m="1" x="355"/>
        <item m="1" x="243"/>
        <item m="1" x="719"/>
        <item m="1" x="301"/>
        <item m="1" x="190"/>
        <item m="1" x="448"/>
        <item m="1" x="431"/>
        <item m="1" x="636"/>
        <item m="1" x="731"/>
        <item m="1" x="512"/>
        <item m="1" x="414"/>
        <item m="1" x="408"/>
        <item m="1" x="733"/>
        <item m="1" x="284"/>
        <item m="1" x="261"/>
        <item m="1" x="708"/>
        <item m="1" x="320"/>
        <item m="1" x="573"/>
        <item m="1" x="676"/>
        <item m="1" x="472"/>
        <item m="1" x="213"/>
        <item m="1" x="186"/>
        <item m="1" x="579"/>
        <item m="1" x="403"/>
        <item m="1" x="727"/>
        <item m="1" x="591"/>
        <item m="1" x="392"/>
        <item m="1" x="575"/>
        <item m="1" x="620"/>
        <item m="1" x="659"/>
        <item m="1" x="570"/>
        <item m="1" x="608"/>
        <item m="1" x="540"/>
        <item m="1" x="221"/>
        <item m="1" x="255"/>
        <item m="1" x="294"/>
        <item m="1" x="423"/>
        <item m="1" x="390"/>
        <item m="1" x="447"/>
        <item m="1" x="564"/>
        <item m="1" x="323"/>
        <item m="1" x="283"/>
        <item m="1" x="245"/>
        <item m="1" x="365"/>
        <item m="1" x="313"/>
        <item m="1" x="664"/>
        <item m="1" x="279"/>
        <item m="1" x="567"/>
        <item m="1" x="466"/>
        <item m="1" x="280"/>
        <item m="1" x="326"/>
        <item m="1" x="574"/>
        <item m="1" x="531"/>
        <item m="1" x="596"/>
        <item m="1" x="646"/>
        <item m="1" x="438"/>
        <item m="1" x="583"/>
        <item m="1" x="358"/>
        <item m="1" x="329"/>
        <item m="1" x="484"/>
        <item m="1" x="309"/>
        <item m="1" x="706"/>
        <item m="1" x="341"/>
        <item m="1" x="628"/>
        <item m="1" x="735"/>
        <item m="1" x="565"/>
        <item m="1" x="537"/>
        <item m="1" x="435"/>
        <item m="1" x="595"/>
        <item m="1" x="584"/>
        <item m="1" x="212"/>
        <item m="1" x="240"/>
        <item m="1" x="681"/>
        <item m="1" x="725"/>
        <item m="1" x="259"/>
        <item m="1" x="493"/>
        <item m="1" x="324"/>
        <item m="1" x="695"/>
        <item m="1" x="335"/>
        <item m="1" x="417"/>
        <item m="1" x="513"/>
        <item m="1" x="481"/>
        <item m="1" x="555"/>
        <item m="1" x="321"/>
        <item m="1" x="307"/>
        <item m="1" x="359"/>
        <item m="1" x="300"/>
        <item m="1" x="696"/>
        <item m="1" x="263"/>
        <item m="1" x="421"/>
        <item m="1" x="516"/>
        <item m="1" x="635"/>
        <item m="1" x="678"/>
        <item m="1" x="458"/>
        <item m="1" x="462"/>
        <item m="1" x="429"/>
        <item m="1" x="211"/>
        <item m="1" x="589"/>
        <item m="1" x="406"/>
        <item m="1" x="461"/>
        <item m="1" x="626"/>
        <item m="1" x="488"/>
        <item m="1" x="385"/>
        <item m="1" x="617"/>
        <item m="1" x="533"/>
        <item m="1" x="290"/>
        <item m="1" x="222"/>
        <item m="1" x="332"/>
        <item m="1" x="349"/>
        <item m="1" x="432"/>
        <item m="1" x="193"/>
        <item m="1" x="415"/>
        <item m="1" x="491"/>
        <item m="1" x="468"/>
        <item m="1" x="711"/>
        <item m="1" x="593"/>
        <item m="1" x="277"/>
        <item m="1" x="460"/>
        <item m="1" x="508"/>
        <item m="1" x="443"/>
        <item m="1" x="599"/>
        <item m="1" x="436"/>
        <item m="1" x="357"/>
        <item m="1" x="354"/>
        <item m="1" x="384"/>
        <item m="1" x="539"/>
        <item m="1" x="701"/>
        <item m="1" x="557"/>
        <item m="1" x="378"/>
        <item m="1" x="224"/>
        <item m="1" x="226"/>
        <item m="1" x="362"/>
        <item m="1" x="547"/>
        <item m="1" x="442"/>
        <item m="1" x="605"/>
        <item m="1" x="204"/>
        <item m="1" x="643"/>
        <item m="1" x="251"/>
        <item m="1" x="602"/>
        <item m="1" x="571"/>
        <item m="1" x="350"/>
        <item m="1" x="562"/>
        <item m="1" x="550"/>
        <item m="1" x="623"/>
        <item m="1" x="231"/>
        <item m="1" x="675"/>
        <item m="1" x="631"/>
        <item m="1" x="304"/>
        <item m="1" x="703"/>
        <item m="1" x="534"/>
        <item m="1" x="449"/>
        <item m="1" x="705"/>
        <item m="1" x="218"/>
        <item m="1" x="411"/>
        <item m="1" x="440"/>
        <item m="1" x="463"/>
        <item m="1" x="600"/>
        <item m="1" x="334"/>
        <item m="1" x="658"/>
        <item x="100"/>
        <item m="1" x="662"/>
        <item m="1" x="312"/>
        <item m="1" x="356"/>
        <item m="1" x="614"/>
        <item m="1" x="188"/>
        <item m="1" x="520"/>
        <item m="1" x="685"/>
        <item m="1" x="272"/>
        <item m="1" x="548"/>
        <item m="1" x="611"/>
        <item m="1" x="391"/>
        <item m="1" x="297"/>
        <item m="1" x="364"/>
        <item m="1" x="282"/>
        <item m="1" x="586"/>
        <item m="1" x="444"/>
        <item m="1" x="229"/>
        <item m="1" x="386"/>
        <item m="1" x="285"/>
        <item m="1" x="291"/>
        <item m="1" x="523"/>
        <item m="1" x="588"/>
        <item m="1" x="693"/>
        <item m="1" x="585"/>
        <item m="1" x="437"/>
        <item m="1" x="453"/>
        <item m="1" x="420"/>
        <item m="1" x="707"/>
        <item m="1" x="264"/>
        <item m="1" x="641"/>
        <item m="1" x="657"/>
        <item m="1" x="256"/>
        <item m="1" x="542"/>
        <item m="1" x="716"/>
        <item m="1" x="670"/>
        <item m="1" x="473"/>
        <item m="1" x="238"/>
        <item m="1" x="630"/>
        <item m="1" x="281"/>
        <item m="1" x="360"/>
        <item m="1" x="400"/>
        <item m="1" x="572"/>
        <item m="1" x="424"/>
        <item m="1" x="677"/>
        <item m="1" x="455"/>
        <item m="1" x="638"/>
        <item m="1" x="270"/>
        <item m="1" x="489"/>
        <item m="1" x="545"/>
        <item m="1" x="714"/>
        <item m="1" x="413"/>
        <item m="1" x="621"/>
        <item m="1" x="698"/>
        <item m="1" x="344"/>
        <item m="1" x="347"/>
        <item m="1" x="592"/>
        <item m="1" x="445"/>
        <item m="1" x="477"/>
        <item m="1" x="730"/>
        <item m="1" x="380"/>
        <item m="1" x="601"/>
        <item m="1" x="260"/>
        <item m="1" x="439"/>
        <item m="1" x="197"/>
        <item m="1" x="246"/>
        <item m="1" x="340"/>
        <item m="1" x="656"/>
        <item m="1" x="399"/>
        <item m="1" x="505"/>
        <item m="1" x="217"/>
        <item m="1" x="416"/>
        <item m="1" x="503"/>
        <item m="1" x="465"/>
        <item m="1" x="624"/>
        <item m="1" x="366"/>
        <item m="1" x="551"/>
        <item m="1" x="268"/>
        <item m="1" x="688"/>
        <item m="1" x="527"/>
        <item m="1" x="389"/>
        <item m="1" x="271"/>
        <item m="1" x="278"/>
        <item m="1" x="227"/>
        <item x="0"/>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s>
    </pivotField>
    <pivotField compact="0" outline="0" showAll="0"/>
    <pivotField axis="axisRow" compact="0" outline="0" multipleItemSelectionAllowed="1" showAll="0" sortType="ascending" defaultSubtotal="0">
      <items count="11">
        <item x="1"/>
        <item m="1" x="9"/>
        <item x="5"/>
        <item x="7"/>
        <item x="6"/>
        <item x="0"/>
        <item x="2"/>
        <item m="1" x="10"/>
        <item x="4"/>
        <item x="3"/>
        <item x="8"/>
      </items>
    </pivotField>
    <pivotField axis="axisRow" compact="0" outline="0" showAll="0" defaultSubtotal="0">
      <items count="465">
        <item m="1" x="391"/>
        <item m="1" x="195"/>
        <item m="1" x="235"/>
        <item x="80"/>
        <item x="6"/>
        <item m="1" x="316"/>
        <item m="1" x="245"/>
        <item m="1" x="352"/>
        <item m="1" x="258"/>
        <item x="10"/>
        <item m="1" x="319"/>
        <item m="1" x="284"/>
        <item x="131"/>
        <item m="1" x="441"/>
        <item m="1" x="260"/>
        <item m="1" x="224"/>
        <item m="1" x="228"/>
        <item m="1" x="388"/>
        <item m="1" x="353"/>
        <item m="1" x="246"/>
        <item m="1" x="356"/>
        <item m="1" x="276"/>
        <item x="40"/>
        <item m="1" x="378"/>
        <item m="1" x="318"/>
        <item m="1" x="193"/>
        <item x="1"/>
        <item x="166"/>
        <item m="1" x="167"/>
        <item m="1" x="204"/>
        <item m="1" x="295"/>
        <item m="1" x="457"/>
        <item m="1" x="207"/>
        <item m="1" x="227"/>
        <item m="1" x="412"/>
        <item m="1" x="431"/>
        <item m="1" x="376"/>
        <item m="1" x="212"/>
        <item x="134"/>
        <item x="11"/>
        <item m="1" x="453"/>
        <item x="27"/>
        <item m="1" x="419"/>
        <item m="1" x="362"/>
        <item m="1" x="268"/>
        <item m="1" x="358"/>
        <item m="1" x="349"/>
        <item m="1" x="239"/>
        <item m="1" x="397"/>
        <item m="1" x="414"/>
        <item m="1" x="299"/>
        <item x="115"/>
        <item m="1" x="294"/>
        <item m="1" x="440"/>
        <item m="1" x="305"/>
        <item m="1" x="243"/>
        <item m="1" x="302"/>
        <item m="1" x="373"/>
        <item m="1" x="344"/>
        <item m="1" x="269"/>
        <item x="43"/>
        <item x="34"/>
        <item m="1" x="336"/>
        <item m="1" x="436"/>
        <item x="79"/>
        <item x="85"/>
        <item m="1" x="381"/>
        <item m="1" x="209"/>
        <item m="1" x="223"/>
        <item m="1" x="168"/>
        <item m="1" x="255"/>
        <item m="1" x="334"/>
        <item m="1" x="347"/>
        <item m="1" x="410"/>
        <item m="1" x="430"/>
        <item m="1" x="321"/>
        <item m="1" x="361"/>
        <item m="1" x="244"/>
        <item m="1" x="281"/>
        <item m="1" x="291"/>
        <item x="158"/>
        <item m="1" x="226"/>
        <item m="1" x="171"/>
        <item m="1" x="266"/>
        <item m="1" x="425"/>
        <item m="1" x="341"/>
        <item m="1" x="382"/>
        <item m="1" x="314"/>
        <item m="1" x="298"/>
        <item m="1" x="406"/>
        <item m="1" x="423"/>
        <item m="1" x="387"/>
        <item m="1" x="271"/>
        <item m="1" x="364"/>
        <item x="155"/>
        <item m="1" x="259"/>
        <item m="1" x="322"/>
        <item m="1" x="301"/>
        <item m="1" x="307"/>
        <item m="1" x="210"/>
        <item m="1" x="169"/>
        <item x="86"/>
        <item m="1" x="415"/>
        <item m="1" x="374"/>
        <item m="1" x="176"/>
        <item m="1" x="368"/>
        <item m="1" x="304"/>
        <item m="1" x="339"/>
        <item m="1" x="175"/>
        <item m="1" x="238"/>
        <item m="1" x="234"/>
        <item m="1" x="241"/>
        <item m="1" x="309"/>
        <item m="1" x="199"/>
        <item m="1" x="435"/>
        <item m="1" x="277"/>
        <item m="1" x="296"/>
        <item m="1" x="324"/>
        <item m="1" x="343"/>
        <item m="1" x="400"/>
        <item m="1" x="250"/>
        <item m="1" x="444"/>
        <item m="1" x="190"/>
        <item m="1" x="346"/>
        <item m="1" x="370"/>
        <item m="1" x="183"/>
        <item m="1" x="383"/>
        <item m="1" x="332"/>
        <item m="1" x="286"/>
        <item m="1" x="317"/>
        <item m="1" x="261"/>
        <item m="1" x="254"/>
        <item x="120"/>
        <item x="130"/>
        <item x="21"/>
        <item m="1" x="413"/>
        <item m="1" x="189"/>
        <item m="1" x="454"/>
        <item x="83"/>
        <item m="1" x="342"/>
        <item m="1" x="377"/>
        <item m="1" x="202"/>
        <item m="1" x="355"/>
        <item m="1" x="460"/>
        <item m="1" x="407"/>
        <item m="1" x="293"/>
        <item m="1" x="206"/>
        <item x="89"/>
        <item x="38"/>
        <item m="1" x="464"/>
        <item m="1" x="331"/>
        <item m="1" x="236"/>
        <item m="1" x="310"/>
        <item m="1" x="372"/>
        <item m="1" x="288"/>
        <item m="1" x="398"/>
        <item m="1" x="192"/>
        <item m="1" x="248"/>
        <item x="58"/>
        <item m="1" x="399"/>
        <item m="1" x="229"/>
        <item m="1" x="390"/>
        <item m="1" x="290"/>
        <item m="1" x="365"/>
        <item x="93"/>
        <item m="1" x="359"/>
        <item m="1" x="424"/>
        <item x="22"/>
        <item m="1" x="426"/>
        <item m="1" x="208"/>
        <item m="1" x="379"/>
        <item m="1" x="273"/>
        <item m="1" x="401"/>
        <item m="1" x="218"/>
        <item x="62"/>
        <item x="96"/>
        <item m="1" x="247"/>
        <item m="1" x="320"/>
        <item m="1" x="462"/>
        <item x="8"/>
        <item m="1" x="196"/>
        <item m="1" x="350"/>
        <item x="9"/>
        <item x="101"/>
        <item m="1" x="219"/>
        <item m="1" x="323"/>
        <item m="1" x="213"/>
        <item m="1" x="187"/>
        <item m="1" x="405"/>
        <item x="123"/>
        <item m="1" x="443"/>
        <item x="4"/>
        <item m="1" x="351"/>
        <item m="1" x="452"/>
        <item m="1" x="230"/>
        <item x="98"/>
        <item x="55"/>
        <item m="1" x="456"/>
        <item x="3"/>
        <item m="1" x="297"/>
        <item m="1" x="278"/>
        <item m="1" x="172"/>
        <item m="1" x="198"/>
        <item x="162"/>
        <item x="13"/>
        <item m="1" x="438"/>
        <item m="1" x="458"/>
        <item x="57"/>
        <item m="1" x="329"/>
        <item m="1" x="262"/>
        <item m="1" x="461"/>
        <item m="1" x="386"/>
        <item x="126"/>
        <item m="1" x="315"/>
        <item x="67"/>
        <item x="154"/>
        <item m="1" x="363"/>
        <item x="78"/>
        <item x="125"/>
        <item m="1" x="264"/>
        <item m="1" x="402"/>
        <item m="1" x="455"/>
        <item x="129"/>
        <item x="165"/>
        <item m="1" x="451"/>
        <item m="1" x="325"/>
        <item m="1" x="345"/>
        <item m="1" x="265"/>
        <item m="1" x="427"/>
        <item m="1" x="184"/>
        <item m="1" x="371"/>
        <item x="99"/>
        <item x="20"/>
        <item x="111"/>
        <item x="88"/>
        <item m="1" x="231"/>
        <item m="1" x="214"/>
        <item m="1" x="205"/>
        <item m="1" x="200"/>
        <item x="12"/>
        <item m="1" x="311"/>
        <item m="1" x="185"/>
        <item m="1" x="263"/>
        <item x="145"/>
        <item x="151"/>
        <item m="1" x="337"/>
        <item m="1" x="194"/>
        <item m="1" x="197"/>
        <item m="1" x="251"/>
        <item x="112"/>
        <item m="1" x="173"/>
        <item m="1" x="437"/>
        <item m="1" x="279"/>
        <item x="23"/>
        <item m="1" x="330"/>
        <item m="1" x="280"/>
        <item m="1" x="326"/>
        <item x="81"/>
        <item m="1" x="312"/>
        <item m="1" x="283"/>
        <item m="1" x="421"/>
        <item x="28"/>
        <item m="1" x="303"/>
        <item m="1" x="422"/>
        <item m="1" x="404"/>
        <item m="1" x="178"/>
        <item m="1" x="417"/>
        <item m="1" x="338"/>
        <item m="1" x="348"/>
        <item m="1" x="220"/>
        <item m="1" x="177"/>
        <item x="7"/>
        <item m="1" x="289"/>
        <item m="1" x="221"/>
        <item m="1" x="292"/>
        <item x="24"/>
        <item m="1" x="357"/>
        <item m="1" x="416"/>
        <item m="1" x="180"/>
        <item m="1" x="450"/>
        <item x="91"/>
        <item m="1" x="186"/>
        <item x="142"/>
        <item m="1" x="237"/>
        <item x="31"/>
        <item m="1" x="257"/>
        <item x="100"/>
        <item m="1" x="300"/>
        <item m="1" x="240"/>
        <item x="63"/>
        <item x="45"/>
        <item m="1" x="366"/>
        <item m="1" x="274"/>
        <item m="1" x="394"/>
        <item m="1" x="335"/>
        <item x="52"/>
        <item m="1" x="409"/>
        <item m="1" x="328"/>
        <item m="1" x="439"/>
        <item m="1" x="445"/>
        <item m="1" x="275"/>
        <item m="1" x="267"/>
        <item m="1" x="449"/>
        <item m="1" x="222"/>
        <item m="1" x="232"/>
        <item m="1" x="434"/>
        <item x="122"/>
        <item m="1" x="395"/>
        <item m="1" x="215"/>
        <item m="1" x="217"/>
        <item m="1" x="375"/>
        <item m="1" x="446"/>
        <item m="1" x="428"/>
        <item m="1" x="287"/>
        <item m="1" x="411"/>
        <item m="1" x="369"/>
        <item m="1" x="393"/>
        <item m="1" x="201"/>
        <item m="1" x="392"/>
        <item m="1" x="253"/>
        <item x="47"/>
        <item m="1" x="463"/>
        <item m="1" x="384"/>
        <item m="1" x="354"/>
        <item m="1" x="252"/>
        <item m="1" x="327"/>
        <item m="1" x="256"/>
        <item m="1" x="367"/>
        <item m="1" x="191"/>
        <item x="65"/>
        <item m="1" x="285"/>
        <item m="1" x="442"/>
        <item m="1" x="403"/>
        <item m="1" x="389"/>
        <item x="48"/>
        <item m="1" x="396"/>
        <item m="1" x="272"/>
        <item m="1" x="360"/>
        <item x="118"/>
        <item m="1" x="270"/>
        <item m="1" x="380"/>
        <item m="1" x="306"/>
        <item x="49"/>
        <item m="1" x="385"/>
        <item m="1" x="203"/>
        <item m="1" x="216"/>
        <item m="1" x="432"/>
        <item m="1" x="211"/>
        <item x="140"/>
        <item m="1" x="181"/>
        <item m="1" x="225"/>
        <item m="1" x="249"/>
        <item m="1" x="429"/>
        <item m="1" x="174"/>
        <item m="1" x="282"/>
        <item m="1" x="459"/>
        <item x="72"/>
        <item m="1" x="308"/>
        <item m="1" x="448"/>
        <item m="1" x="313"/>
        <item m="1" x="340"/>
        <item m="1" x="420"/>
        <item m="1" x="418"/>
        <item m="1" x="408"/>
        <item x="66"/>
        <item m="1" x="447"/>
        <item m="1" x="333"/>
        <item m="1" x="179"/>
        <item m="1" x="182"/>
        <item m="1" x="170"/>
        <item m="1" x="433"/>
        <item m="1" x="233"/>
        <item m="1" x="242"/>
        <item m="1" x="188"/>
        <item x="0"/>
        <item x="2"/>
        <item x="5"/>
        <item x="14"/>
        <item x="15"/>
        <item x="16"/>
        <item x="17"/>
        <item x="18"/>
        <item x="19"/>
        <item x="25"/>
        <item x="26"/>
        <item x="29"/>
        <item x="30"/>
        <item x="32"/>
        <item x="33"/>
        <item x="35"/>
        <item x="36"/>
        <item x="37"/>
        <item x="39"/>
        <item x="41"/>
        <item x="42"/>
        <item x="44"/>
        <item x="46"/>
        <item x="50"/>
        <item x="51"/>
        <item x="53"/>
        <item x="54"/>
        <item x="56"/>
        <item x="59"/>
        <item x="60"/>
        <item x="61"/>
        <item x="64"/>
        <item x="68"/>
        <item x="69"/>
        <item x="70"/>
        <item x="71"/>
        <item x="73"/>
        <item x="74"/>
        <item x="75"/>
        <item x="76"/>
        <item x="77"/>
        <item x="82"/>
        <item x="84"/>
        <item x="87"/>
        <item x="90"/>
        <item x="92"/>
        <item x="94"/>
        <item x="95"/>
        <item x="97"/>
        <item x="102"/>
        <item x="103"/>
        <item x="104"/>
        <item x="105"/>
        <item x="106"/>
        <item x="107"/>
        <item x="108"/>
        <item x="109"/>
        <item x="110"/>
        <item x="113"/>
        <item x="114"/>
        <item x="116"/>
        <item x="117"/>
        <item x="119"/>
        <item x="121"/>
        <item x="124"/>
        <item x="127"/>
        <item x="128"/>
        <item x="132"/>
        <item x="133"/>
        <item x="135"/>
        <item x="136"/>
        <item x="137"/>
        <item x="138"/>
        <item x="139"/>
        <item x="141"/>
        <item x="143"/>
        <item x="144"/>
        <item x="146"/>
        <item x="147"/>
        <item x="148"/>
        <item x="149"/>
        <item x="150"/>
        <item x="152"/>
        <item x="153"/>
        <item x="156"/>
        <item x="157"/>
        <item x="159"/>
        <item x="160"/>
        <item x="161"/>
        <item x="163"/>
        <item x="164"/>
      </items>
    </pivotField>
    <pivotField axis="axisRow" compact="0" outline="0" showAll="0" defaultSubtotal="0">
      <items count="315">
        <item x="85"/>
        <item x="143"/>
        <item m="1" x="312"/>
        <item x="89"/>
        <item x="135"/>
        <item m="1" x="281"/>
        <item x="121"/>
        <item x="97"/>
        <item m="1" x="236"/>
        <item x="65"/>
        <item m="1" x="195"/>
        <item x="137"/>
        <item m="1" x="219"/>
        <item m="1" x="171"/>
        <item m="1" x="298"/>
        <item m="1" x="255"/>
        <item x="109"/>
        <item x="60"/>
        <item x="146"/>
        <item m="1" x="199"/>
        <item x="134"/>
        <item x="17"/>
        <item m="1" x="229"/>
        <item x="3"/>
        <item x="55"/>
        <item x="70"/>
        <item x="8"/>
        <item m="1" x="192"/>
        <item m="1" x="308"/>
        <item m="1" x="246"/>
        <item m="1" x="265"/>
        <item x="49"/>
        <item m="1" x="204"/>
        <item x="40"/>
        <item x="76"/>
        <item m="1" x="164"/>
        <item x="92"/>
        <item m="1" x="167"/>
        <item m="1" x="223"/>
        <item x="126"/>
        <item m="1" x="293"/>
        <item m="1" x="286"/>
        <item m="1" x="300"/>
        <item m="1" x="260"/>
        <item m="1" x="248"/>
        <item m="1" x="243"/>
        <item x="1"/>
        <item x="151"/>
        <item m="1" x="291"/>
        <item x="21"/>
        <item m="1" x="234"/>
        <item m="1" x="245"/>
        <item x="127"/>
        <item m="1" x="240"/>
        <item m="1" x="220"/>
        <item m="1" x="277"/>
        <item x="31"/>
        <item x="33"/>
        <item m="1" x="263"/>
        <item m="1" x="180"/>
        <item x="62"/>
        <item x="67"/>
        <item x="27"/>
        <item x="133"/>
        <item m="1" x="158"/>
        <item m="1" x="295"/>
        <item x="80"/>
        <item m="1" x="181"/>
        <item x="139"/>
        <item m="1" x="313"/>
        <item x="4"/>
        <item x="68"/>
        <item x="112"/>
        <item m="1" x="259"/>
        <item m="1" x="303"/>
        <item m="1" x="153"/>
        <item m="1" x="188"/>
        <item m="1" x="186"/>
        <item m="1" x="296"/>
        <item m="1" x="230"/>
        <item x="43"/>
        <item x="149"/>
        <item m="1" x="279"/>
        <item m="1" x="282"/>
        <item m="1" x="212"/>
        <item m="1" x="280"/>
        <item m="1" x="201"/>
        <item m="1" x="154"/>
        <item x="15"/>
        <item m="1" x="197"/>
        <item m="1" x="299"/>
        <item m="1" x="289"/>
        <item m="1" x="156"/>
        <item m="1" x="160"/>
        <item m="1" x="168"/>
        <item m="1" x="228"/>
        <item m="1" x="287"/>
        <item m="1" x="233"/>
        <item x="14"/>
        <item m="1" x="302"/>
        <item m="1" x="268"/>
        <item m="1" x="238"/>
        <item m="1" x="177"/>
        <item m="1" x="284"/>
        <item m="1" x="224"/>
        <item m="1" x="165"/>
        <item m="1" x="247"/>
        <item x="69"/>
        <item m="1" x="209"/>
        <item x="77"/>
        <item x="116"/>
        <item m="1" x="266"/>
        <item x="123"/>
        <item x="142"/>
        <item m="1" x="174"/>
        <item m="1" x="218"/>
        <item x="25"/>
        <item m="1" x="221"/>
        <item m="1" x="169"/>
        <item m="1" x="250"/>
        <item m="1" x="310"/>
        <item m="1" x="194"/>
        <item m="1" x="270"/>
        <item m="1" x="196"/>
        <item m="1" x="294"/>
        <item x="42"/>
        <item m="1" x="157"/>
        <item m="1" x="256"/>
        <item m="1" x="203"/>
        <item m="1" x="176"/>
        <item m="1" x="262"/>
        <item m="1" x="271"/>
        <item m="1" x="227"/>
        <item x="50"/>
        <item x="26"/>
        <item m="1" x="274"/>
        <item m="1" x="215"/>
        <item m="1" x="231"/>
        <item m="1" x="292"/>
        <item x="125"/>
        <item m="1" x="173"/>
        <item m="1" x="314"/>
        <item m="1" x="239"/>
        <item x="44"/>
        <item m="1" x="252"/>
        <item m="1" x="257"/>
        <item x="38"/>
        <item m="1" x="249"/>
        <item m="1" x="253"/>
        <item m="1" x="285"/>
        <item x="5"/>
        <item x="84"/>
        <item m="1" x="208"/>
        <item x="88"/>
        <item m="1" x="297"/>
        <item x="122"/>
        <item x="37"/>
        <item x="12"/>
        <item m="1" x="244"/>
        <item m="1" x="283"/>
        <item x="104"/>
        <item x="2"/>
        <item m="1" x="207"/>
        <item x="24"/>
        <item m="1" x="226"/>
        <item x="11"/>
        <item x="132"/>
        <item x="13"/>
        <item x="36"/>
        <item x="113"/>
        <item m="1" x="213"/>
        <item m="1" x="251"/>
        <item x="29"/>
        <item x="6"/>
        <item x="35"/>
        <item x="138"/>
        <item x="102"/>
        <item x="71"/>
        <item m="1" x="222"/>
        <item x="48"/>
        <item x="0"/>
        <item m="1" x="232"/>
        <item m="1" x="175"/>
        <item m="1" x="198"/>
        <item m="1" x="183"/>
        <item m="1" x="187"/>
        <item x="72"/>
        <item x="56"/>
        <item x="59"/>
        <item m="1" x="185"/>
        <item m="1" x="258"/>
        <item x="101"/>
        <item m="1" x="267"/>
        <item m="1" x="193"/>
        <item x="140"/>
        <item m="1" x="178"/>
        <item m="1" x="191"/>
        <item x="30"/>
        <item x="118"/>
        <item m="1" x="163"/>
        <item m="1" x="301"/>
        <item m="1" x="261"/>
        <item m="1" x="155"/>
        <item x="23"/>
        <item m="1" x="305"/>
        <item m="1" x="205"/>
        <item x="28"/>
        <item x="57"/>
        <item m="1" x="241"/>
        <item m="1" x="184"/>
        <item m="1" x="235"/>
        <item m="1" x="202"/>
        <item m="1" x="161"/>
        <item x="117"/>
        <item m="1" x="269"/>
        <item m="1" x="159"/>
        <item m="1" x="306"/>
        <item m="1" x="200"/>
        <item x="79"/>
        <item x="96"/>
        <item x="58"/>
        <item m="1" x="214"/>
        <item x="63"/>
        <item m="1" x="288"/>
        <item m="1" x="152"/>
        <item m="1" x="162"/>
        <item x="141"/>
        <item m="1" x="309"/>
        <item m="1" x="237"/>
        <item m="1" x="210"/>
        <item x="131"/>
        <item m="1" x="225"/>
        <item m="1" x="170"/>
        <item m="1" x="217"/>
        <item m="1" x="307"/>
        <item m="1" x="206"/>
        <item x="20"/>
        <item x="66"/>
        <item m="1" x="182"/>
        <item m="1" x="311"/>
        <item x="90"/>
        <item m="1" x="216"/>
        <item m="1" x="166"/>
        <item m="1" x="242"/>
        <item x="150"/>
        <item m="1" x="179"/>
        <item x="99"/>
        <item x="78"/>
        <item m="1" x="189"/>
        <item m="1" x="304"/>
        <item m="1" x="172"/>
        <item m="1" x="278"/>
        <item m="1" x="190"/>
        <item m="1" x="290"/>
        <item m="1" x="264"/>
        <item m="1" x="272"/>
        <item m="1" x="276"/>
        <item m="1" x="273"/>
        <item x="136"/>
        <item m="1" x="211"/>
        <item m="1" x="275"/>
        <item x="45"/>
        <item m="1" x="254"/>
        <item x="46"/>
        <item x="7"/>
        <item x="9"/>
        <item x="10"/>
        <item x="16"/>
        <item x="18"/>
        <item x="19"/>
        <item x="22"/>
        <item x="32"/>
        <item x="34"/>
        <item x="39"/>
        <item x="41"/>
        <item x="47"/>
        <item x="51"/>
        <item x="52"/>
        <item x="53"/>
        <item x="54"/>
        <item x="61"/>
        <item x="64"/>
        <item x="73"/>
        <item x="74"/>
        <item x="75"/>
        <item x="81"/>
        <item x="82"/>
        <item x="83"/>
        <item x="86"/>
        <item x="87"/>
        <item x="91"/>
        <item x="93"/>
        <item x="94"/>
        <item x="95"/>
        <item x="98"/>
        <item x="100"/>
        <item x="103"/>
        <item x="105"/>
        <item x="106"/>
        <item x="107"/>
        <item x="108"/>
        <item x="110"/>
        <item x="111"/>
        <item x="114"/>
        <item x="115"/>
        <item x="119"/>
        <item x="120"/>
        <item x="124"/>
        <item x="128"/>
        <item x="129"/>
        <item x="130"/>
        <item x="144"/>
        <item x="145"/>
        <item x="147"/>
        <item x="148"/>
      </items>
    </pivotField>
    <pivotField compact="0" outline="0" showAll="0" defaultSubtotal="0"/>
    <pivotField axis="axisRow" compact="0" outline="0" showAll="0" defaultSubtotal="0">
      <items count="10">
        <item x="1"/>
        <item x="3"/>
        <item x="0"/>
        <item x="2"/>
        <item x="4"/>
        <item x="6"/>
        <item x="8"/>
        <item x="9"/>
        <item x="5"/>
        <item x="7"/>
      </items>
    </pivotField>
    <pivotField axis="axisRow" compact="0" outline="0" showAll="0" defaultSubtotal="0">
      <items count="4">
        <item x="1"/>
        <item x="2"/>
        <item x="0"/>
        <item x="3"/>
      </items>
    </pivotField>
    <pivotField axis="axisRow" compact="0" outline="0" showAll="0" defaultSubtotal="0">
      <items count="4">
        <item x="1"/>
        <item x="0"/>
        <item x="2"/>
        <item x="3"/>
      </items>
    </pivotField>
    <pivotField compact="0" outline="0" showAll="0"/>
    <pivotField axis="axisRow" compact="0" outline="0" showAll="0" defaultSubtotal="0">
      <items count="4">
        <item x="1"/>
        <item x="0"/>
        <item x="2"/>
        <item x="3"/>
      </items>
    </pivotField>
    <pivotField compact="0" outline="0" showAll="0"/>
    <pivotField compact="0" outline="0" showAll="0"/>
    <pivotField name="PREV. CLOSE " axis="axisRow" compact="0" outline="0" showAll="0" defaultSubtotal="0">
      <items count="368">
        <item m="1" x="265"/>
        <item m="1" x="360"/>
        <item m="1" x="309"/>
        <item m="1" x="279"/>
        <item m="1" x="350"/>
        <item m="1" x="209"/>
        <item m="1" x="249"/>
        <item m="1" x="317"/>
        <item m="1" x="312"/>
        <item m="1" x="288"/>
        <item m="1" x="307"/>
        <item m="1" x="252"/>
        <item m="1" x="333"/>
        <item m="1" x="297"/>
        <item m="1" x="216"/>
        <item m="1" x="361"/>
        <item m="1" x="291"/>
        <item m="1" x="196"/>
        <item m="1" x="187"/>
        <item m="1" x="285"/>
        <item m="1" x="322"/>
        <item m="1" x="200"/>
        <item m="1" x="269"/>
        <item m="1" x="298"/>
        <item m="1" x="351"/>
        <item m="1" x="283"/>
        <item m="1" x="190"/>
        <item m="1" x="348"/>
        <item m="1" x="280"/>
        <item m="1" x="356"/>
        <item m="1" x="240"/>
        <item m="1" x="201"/>
        <item m="1" x="258"/>
        <item m="1" x="308"/>
        <item m="1" x="323"/>
        <item m="1" x="301"/>
        <item m="1" x="289"/>
        <item m="1" x="235"/>
        <item m="1" x="266"/>
        <item m="1" x="242"/>
        <item m="1" x="210"/>
        <item m="1" x="241"/>
        <item m="1" x="362"/>
        <item m="1" x="227"/>
        <item m="1" x="186"/>
        <item m="1" x="339"/>
        <item m="1" x="343"/>
        <item m="1" x="259"/>
        <item m="1" x="347"/>
        <item m="1" x="202"/>
        <item m="1" x="341"/>
        <item m="1" x="273"/>
        <item m="1" x="344"/>
        <item m="1" x="324"/>
        <item m="1" x="233"/>
        <item m="1" x="342"/>
        <item m="1" x="303"/>
        <item m="1" x="243"/>
        <item m="1" x="270"/>
        <item m="1" x="212"/>
        <item m="1" x="352"/>
        <item m="1" x="290"/>
        <item m="1" x="247"/>
        <item m="1" x="357"/>
        <item x="37"/>
        <item m="1" x="363"/>
        <item m="1" x="313"/>
        <item m="1" x="188"/>
        <item m="1" x="299"/>
        <item m="1" x="193"/>
        <item m="1" x="250"/>
        <item m="1" x="189"/>
        <item m="1" x="310"/>
        <item m="1" x="294"/>
        <item m="1" x="205"/>
        <item m="1" x="306"/>
        <item m="1" x="335"/>
        <item m="1" x="230"/>
        <item m="1" x="236"/>
        <item m="1" x="358"/>
        <item m="1" x="353"/>
        <item m="1" x="271"/>
        <item m="1" x="237"/>
        <item m="1" x="255"/>
        <item m="1" x="286"/>
        <item m="1" x="191"/>
        <item m="1" x="197"/>
        <item m="1" x="316"/>
        <item m="1" x="231"/>
        <item m="1" x="319"/>
        <item m="1" x="325"/>
        <item m="1" x="311"/>
        <item m="1" x="213"/>
        <item m="1" x="320"/>
        <item m="1" x="260"/>
        <item m="1" x="281"/>
        <item m="1" x="244"/>
        <item m="1" x="340"/>
        <item m="1" x="276"/>
        <item m="1" x="218"/>
        <item m="1" x="304"/>
        <item m="1" x="274"/>
        <item m="1" x="336"/>
        <item m="1" x="318"/>
        <item m="1" x="261"/>
        <item m="1" x="272"/>
        <item m="1" x="359"/>
        <item m="1" x="203"/>
        <item m="1" x="267"/>
        <item m="1" x="364"/>
        <item m="1" x="248"/>
        <item m="1" x="337"/>
        <item m="1" x="192"/>
        <item m="1" x="198"/>
        <item m="1" x="328"/>
        <item m="1" x="314"/>
        <item m="1" x="295"/>
        <item m="1" x="223"/>
        <item m="1" x="367"/>
        <item m="1" x="365"/>
        <item m="1" x="217"/>
        <item m="1" x="206"/>
        <item m="1" x="228"/>
        <item m="1" x="207"/>
        <item m="1" x="354"/>
        <item m="1" x="296"/>
        <item m="1" x="292"/>
        <item m="1" x="224"/>
        <item m="1" x="277"/>
        <item m="1" x="251"/>
        <item m="1" x="275"/>
        <item m="1" x="263"/>
        <item m="1" x="245"/>
        <item m="1" x="278"/>
        <item m="1" x="229"/>
        <item m="1" x="338"/>
        <item m="1" x="262"/>
        <item m="1" x="331"/>
        <item m="1" x="256"/>
        <item m="1" x="208"/>
        <item m="1" x="293"/>
        <item m="1" x="349"/>
        <item m="1" x="287"/>
        <item m="1" x="199"/>
        <item m="1" x="221"/>
        <item m="1" x="315"/>
        <item m="1" x="284"/>
        <item m="1" x="220"/>
        <item m="1" x="214"/>
        <item m="1" x="225"/>
        <item m="1" x="268"/>
        <item m="1" x="305"/>
        <item m="1" x="238"/>
        <item m="1" x="239"/>
        <item m="1" x="246"/>
        <item m="1" x="345"/>
        <item m="1" x="219"/>
        <item m="1" x="302"/>
        <item m="1" x="346"/>
        <item m="1" x="366"/>
        <item m="1" x="194"/>
        <item m="1" x="282"/>
        <item m="1" x="326"/>
        <item m="1" x="332"/>
        <item m="1" x="327"/>
        <item m="1" x="226"/>
        <item m="1" x="257"/>
        <item m="1" x="211"/>
        <item m="1" x="222"/>
        <item m="1" x="329"/>
        <item m="1" x="234"/>
        <item m="1" x="334"/>
        <item m="1" x="232"/>
        <item m="1" x="195"/>
        <item m="1" x="321"/>
        <item m="1" x="330"/>
        <item m="1" x="264"/>
        <item m="1" x="355"/>
        <item m="1" x="215"/>
        <item m="1" x="204"/>
        <item m="1" x="253"/>
        <item m="1" x="300"/>
        <item m="1" x="254"/>
        <item x="0"/>
        <item x="18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s>
    </pivotField>
    <pivotField name="IEP " axis="axisRow" compact="0" outline="0" showAll="0" defaultSubtotal="0">
      <items count="365">
        <item m="1" x="350"/>
        <item m="1" x="216"/>
        <item m="1" x="205"/>
        <item m="1" x="311"/>
        <item m="1" x="264"/>
        <item m="1" x="217"/>
        <item m="1" x="315"/>
        <item m="1" x="206"/>
        <item m="1" x="268"/>
        <item m="1" x="312"/>
        <item m="1" x="333"/>
        <item m="1" x="190"/>
        <item m="1" x="269"/>
        <item m="1" x="252"/>
        <item m="1" x="260"/>
        <item m="1" x="355"/>
        <item m="1" x="278"/>
        <item x="117"/>
        <item m="1" x="271"/>
        <item m="1" x="193"/>
        <item m="1" x="246"/>
        <item m="1" x="235"/>
        <item m="1" x="306"/>
        <item m="1" x="204"/>
        <item m="1" x="254"/>
        <item m="1" x="185"/>
        <item m="1" x="249"/>
        <item m="1" x="284"/>
        <item m="1" x="359"/>
        <item m="1" x="186"/>
        <item m="1" x="247"/>
        <item m="1" x="187"/>
        <item m="1" x="243"/>
        <item m="1" x="354"/>
        <item m="1" x="223"/>
        <item m="1" x="340"/>
        <item m="1" x="272"/>
        <item m="1" x="290"/>
        <item m="1" x="208"/>
        <item m="1" x="303"/>
        <item m="1" x="218"/>
        <item m="1" x="317"/>
        <item m="1" x="343"/>
        <item m="1" x="291"/>
        <item m="1" x="298"/>
        <item m="1" x="360"/>
        <item m="1" x="307"/>
        <item m="1" x="334"/>
        <item m="1" x="202"/>
        <item m="1" x="227"/>
        <item m="1" x="338"/>
        <item m="1" x="299"/>
        <item m="1" x="255"/>
        <item m="1" x="224"/>
        <item m="1" x="199"/>
        <item m="1" x="261"/>
        <item m="1" x="326"/>
        <item m="1" x="209"/>
        <item m="1" x="210"/>
        <item m="1" x="262"/>
        <item m="1" x="344"/>
        <item m="1" x="251"/>
        <item m="1" x="256"/>
        <item x="37"/>
        <item m="1" x="321"/>
        <item m="1" x="361"/>
        <item m="1" x="327"/>
        <item m="1" x="194"/>
        <item m="1" x="285"/>
        <item m="1" x="238"/>
        <item m="1" x="316"/>
        <item m="1" x="248"/>
        <item m="1" x="293"/>
        <item m="1" x="195"/>
        <item m="1" x="351"/>
        <item m="1" x="259"/>
        <item m="1" x="263"/>
        <item m="1" x="191"/>
        <item m="1" x="219"/>
        <item m="1" x="240"/>
        <item m="1" x="328"/>
        <item m="1" x="244"/>
        <item m="1" x="300"/>
        <item m="1" x="207"/>
        <item m="1" x="294"/>
        <item m="1" x="213"/>
        <item m="1" x="301"/>
        <item m="1" x="324"/>
        <item m="1" x="323"/>
        <item m="1" x="295"/>
        <item m="1" x="211"/>
        <item m="1" x="200"/>
        <item m="1" x="286"/>
        <item m="1" x="329"/>
        <item m="1" x="214"/>
        <item m="1" x="339"/>
        <item m="1" x="241"/>
        <item m="1" x="296"/>
        <item m="1" x="302"/>
        <item m="1" x="347"/>
        <item m="1" x="250"/>
        <item m="1" x="198"/>
        <item m="1" x="196"/>
        <item m="1" x="336"/>
        <item m="1" x="220"/>
        <item m="1" x="362"/>
        <item m="1" x="314"/>
        <item x="41"/>
        <item m="1" x="313"/>
        <item m="1" x="228"/>
        <item m="1" x="273"/>
        <item m="1" x="257"/>
        <item m="1" x="345"/>
        <item m="1" x="308"/>
        <item m="1" x="231"/>
        <item m="1" x="348"/>
        <item m="1" x="349"/>
        <item m="1" x="288"/>
        <item m="1" x="274"/>
        <item m="1" x="212"/>
        <item m="1" x="318"/>
        <item m="1" x="363"/>
        <item m="1" x="325"/>
        <item m="1" x="265"/>
        <item m="1" x="282"/>
        <item m="1" x="352"/>
        <item m="1" x="188"/>
        <item m="1" x="287"/>
        <item m="1" x="332"/>
        <item m="1" x="319"/>
        <item m="1" x="356"/>
        <item m="1" x="346"/>
        <item m="1" x="292"/>
        <item m="1" x="236"/>
        <item m="1" x="353"/>
        <item m="1" x="304"/>
        <item m="1" x="335"/>
        <item m="1" x="289"/>
        <item m="1" x="305"/>
        <item m="1" x="237"/>
        <item m="1" x="322"/>
        <item m="1" x="270"/>
        <item m="1" x="245"/>
        <item m="1" x="357"/>
        <item m="1" x="276"/>
        <item m="1" x="229"/>
        <item m="1" x="232"/>
        <item m="1" x="239"/>
        <item m="1" x="221"/>
        <item m="1" x="225"/>
        <item m="1" x="279"/>
        <item m="1" x="309"/>
        <item m="1" x="233"/>
        <item m="1" x="192"/>
        <item m="1" x="330"/>
        <item m="1" x="189"/>
        <item m="1" x="222"/>
        <item m="1" x="230"/>
        <item m="1" x="358"/>
        <item m="1" x="197"/>
        <item m="1" x="226"/>
        <item m="1" x="297"/>
        <item m="1" x="234"/>
        <item m="1" x="275"/>
        <item m="1" x="320"/>
        <item m="1" x="280"/>
        <item m="1" x="277"/>
        <item m="1" x="310"/>
        <item m="1" x="253"/>
        <item m="1" x="258"/>
        <item m="1" x="203"/>
        <item m="1" x="331"/>
        <item m="1" x="242"/>
        <item m="1" x="364"/>
        <item m="1" x="281"/>
        <item m="1" x="341"/>
        <item m="1" x="337"/>
        <item m="1" x="342"/>
        <item m="1" x="215"/>
        <item m="1" x="283"/>
        <item m="1" x="266"/>
        <item m="1" x="201"/>
        <item m="1" x="267"/>
        <item x="0"/>
        <item x="18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8"/>
        <item x="39"/>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s>
    </pivotField>
    <pivotField compact="0" outline="0" showAll="0"/>
    <pivotField name="%CHNG " axis="axisRow" compact="0" outline="0" showAll="0" sortType="ascending" defaultSubtotal="0">
      <items count="133">
        <item m="1" x="87"/>
        <item x="78"/>
        <item x="82"/>
        <item m="1" x="119"/>
        <item x="74"/>
        <item x="28"/>
        <item m="1" x="91"/>
        <item m="1" x="86"/>
        <item m="1" x="99"/>
        <item x="61"/>
        <item x="69"/>
        <item x="83"/>
        <item m="1" x="108"/>
        <item x="51"/>
        <item m="1" x="104"/>
        <item m="1" x="127"/>
        <item x="54"/>
        <item m="1" x="116"/>
        <item x="47"/>
        <item x="73"/>
        <item x="33"/>
        <item x="50"/>
        <item x="56"/>
        <item m="1" x="114"/>
        <item x="10"/>
        <item x="71"/>
        <item x="19"/>
        <item x="70"/>
        <item x="15"/>
        <item x="68"/>
        <item x="57"/>
        <item x="52"/>
        <item x="43"/>
        <item x="36"/>
        <item m="1" x="95"/>
        <item x="32"/>
        <item x="4"/>
        <item x="23"/>
        <item x="24"/>
        <item x="64"/>
        <item x="79"/>
        <item m="1" x="120"/>
        <item x="38"/>
        <item x="1"/>
        <item x="14"/>
        <item x="27"/>
        <item m="1" x="129"/>
        <item x="40"/>
        <item x="48"/>
        <item m="1" x="107"/>
        <item x="17"/>
        <item x="11"/>
        <item m="1" x="101"/>
        <item x="39"/>
        <item x="60"/>
        <item x="25"/>
        <item x="67"/>
        <item x="65"/>
        <item x="12"/>
        <item m="1" x="103"/>
        <item x="22"/>
        <item x="2"/>
        <item x="18"/>
        <item x="20"/>
        <item x="37"/>
        <item m="1" x="90"/>
        <item x="7"/>
        <item x="8"/>
        <item x="63"/>
        <item x="45"/>
        <item x="44"/>
        <item x="66"/>
        <item x="6"/>
        <item x="53"/>
        <item x="31"/>
        <item x="46"/>
        <item x="49"/>
        <item x="58"/>
        <item x="77"/>
        <item x="75"/>
        <item x="30"/>
        <item x="34"/>
        <item x="76"/>
        <item sd="0" m="1" x="97"/>
        <item x="35"/>
        <item x="3"/>
        <item m="1" x="115"/>
        <item x="5"/>
        <item x="29"/>
        <item x="13"/>
        <item m="1" x="132"/>
        <item m="1" x="124"/>
        <item x="41"/>
        <item m="1" x="105"/>
        <item x="55"/>
        <item x="59"/>
        <item m="1" x="126"/>
        <item m="1" x="117"/>
        <item x="72"/>
        <item m="1" x="121"/>
        <item x="84"/>
        <item x="62"/>
        <item x="21"/>
        <item x="9"/>
        <item m="1" x="112"/>
        <item m="1" x="102"/>
        <item m="1" x="88"/>
        <item m="1" x="128"/>
        <item m="1" x="113"/>
        <item m="1" x="109"/>
        <item m="1" x="92"/>
        <item m="1" x="110"/>
        <item m="1" x="130"/>
        <item x="80"/>
        <item m="1" x="123"/>
        <item m="1" x="93"/>
        <item m="1" x="125"/>
        <item m="1" x="106"/>
        <item x="81"/>
        <item m="1" x="100"/>
        <item m="1" x="111"/>
        <item x="42"/>
        <item m="1" x="118"/>
        <item m="1" x="96"/>
        <item m="1" x="89"/>
        <item m="1" x="122"/>
        <item m="1" x="131"/>
        <item x="16"/>
        <item m="1" x="94"/>
        <item m="1" x="98"/>
        <item x="0"/>
        <item x="26"/>
        <item x="85"/>
      </items>
    </pivotField>
    <pivotField compact="0" outline="0" showAll="0"/>
  </pivotFields>
  <rowFields count="21">
    <field x="33"/>
    <field x="30"/>
    <field x="31"/>
    <field x="25"/>
    <field x="29"/>
    <field x="9"/>
    <field x="1"/>
    <field x="2"/>
    <field x="23"/>
    <field x="36"/>
    <field x="37"/>
    <field x="39"/>
    <field x="14"/>
    <field x="16"/>
    <field x="17"/>
    <field x="8"/>
    <field x="18"/>
    <field x="20"/>
    <field x="21"/>
    <field x="26"/>
    <field x="27"/>
  </rowFields>
  <rowItems count="139">
    <i>
      <x/>
      <x v="1"/>
      <x v="1"/>
      <x v="4"/>
      <x v="3"/>
      <x v="20"/>
      <x v="52"/>
      <x v="51"/>
      <x v="606"/>
      <x v="234"/>
      <x v="233"/>
      <x v="53"/>
      <x v="607"/>
      <x v="1"/>
      <x/>
      <x v="435"/>
      <x v="1"/>
      <x v="474"/>
      <x v="435"/>
      <x v="397"/>
      <x v="133"/>
    </i>
    <i r="5">
      <x v="30"/>
      <x v="11"/>
      <x v="11"/>
      <x v="566"/>
      <x v="195"/>
      <x v="195"/>
      <x v="24"/>
      <x v="568"/>
      <x v="1"/>
      <x/>
      <x v="416"/>
      <x/>
      <x v="508"/>
      <x v="371"/>
      <x v="204"/>
      <x v="167"/>
    </i>
    <i r="6">
      <x v="18"/>
      <x v="18"/>
      <x v="573"/>
      <x v="202"/>
      <x v="202"/>
      <x v="127"/>
      <x v="574"/>
      <x v="1"/>
      <x/>
      <x v="186"/>
      <x/>
      <x v="432"/>
      <x v="433"/>
      <x v="232"/>
      <x v="236"/>
    </i>
    <i r="5">
      <x v="46"/>
      <x v="7"/>
      <x v="5"/>
      <x v="562"/>
      <x v="191"/>
      <x v="191"/>
      <x v="66"/>
      <x v="564"/>
      <x v="1"/>
      <x/>
      <x v="263"/>
      <x/>
      <x v="333"/>
      <x v="149"/>
      <x v="182"/>
      <x v="265"/>
    </i>
    <i r="4">
      <x v="8"/>
      <x v="66"/>
      <x v="56"/>
      <x v="55"/>
      <x v="610"/>
      <x v="238"/>
      <x v="237"/>
      <x v="121"/>
      <x v="611"/>
      <x v="1"/>
      <x/>
      <x v="437"/>
      <x/>
      <x v="507"/>
      <x v="449"/>
      <x v="400"/>
      <x v="279"/>
    </i>
    <i r="3">
      <x v="8"/>
      <x v="3"/>
      <x v="36"/>
      <x v="34"/>
      <x v="34"/>
      <x v="588"/>
      <x v="217"/>
      <x v="217"/>
      <x v="45"/>
      <x v="589"/>
      <x v="1"/>
      <x/>
      <x v="397"/>
      <x v="1"/>
      <x v="606"/>
      <x v="439"/>
      <x v="61"/>
      <x v="272"/>
    </i>
    <i r="5">
      <x v="64"/>
      <x v="100"/>
      <x v="98"/>
      <x v="628"/>
      <x v="281"/>
      <x v="279"/>
      <x v="16"/>
      <x v="628"/>
      <x v="1"/>
      <x/>
      <x v="271"/>
      <x/>
      <x v="621"/>
      <x v="471"/>
      <x v="164"/>
      <x v="153"/>
    </i>
    <i r="2">
      <x v="2"/>
      <x v="4"/>
      <x v="1"/>
      <x v="32"/>
      <x v="48"/>
      <x v="48"/>
      <x v="602"/>
      <x v="230"/>
      <x v="229"/>
      <x v="33"/>
      <x v="603"/>
      <x v="1"/>
      <x/>
      <x v="433"/>
      <x/>
      <x v="328"/>
      <x v="446"/>
      <x v="396"/>
      <x v="275"/>
    </i>
    <i r="3">
      <x v="8"/>
      <x v="4"/>
      <x v="51"/>
      <x v="26"/>
      <x v="26"/>
      <x v="581"/>
      <x v="210"/>
      <x v="210"/>
      <x v="60"/>
      <x v="582"/>
      <x v="1"/>
      <x/>
      <x v="367"/>
      <x/>
      <x v="609"/>
      <x v="436"/>
      <x v="41"/>
      <x v="62"/>
    </i>
    <i r="1">
      <x v="2"/>
      <x v="1"/>
      <x v="2"/>
      <x v="2"/>
      <x v="51"/>
      <x v="43"/>
      <x v="42"/>
      <x v="597"/>
      <x v="225"/>
      <x v="224"/>
      <x v="81"/>
      <x v="598"/>
      <x v="1"/>
      <x/>
      <x v="313"/>
      <x v="1"/>
      <x v="208"/>
      <x v="237"/>
      <x v="60"/>
      <x v="125"/>
    </i>
    <i r="4">
      <x v="3"/>
      <x v="42"/>
      <x v="36"/>
      <x v="31"/>
      <x v="590"/>
      <x v="219"/>
      <x v="219"/>
      <x v="88"/>
      <x v="591"/>
      <x v="1"/>
      <x/>
      <x v="329"/>
      <x/>
      <x v="260"/>
      <x v="188"/>
      <x v="390"/>
      <x v="174"/>
    </i>
    <i r="5">
      <x v="64"/>
      <x v="29"/>
      <x v="29"/>
      <x v="583"/>
      <x v="212"/>
      <x v="212"/>
      <x v="37"/>
      <x v="584"/>
      <x v="1"/>
      <x/>
      <x v="385"/>
      <x v="1"/>
      <x v="449"/>
      <x v="19"/>
      <x v="385"/>
      <x v="172"/>
    </i>
    <i r="3">
      <x v="5"/>
      <x v="3"/>
      <x v="10"/>
      <x v="74"/>
      <x v="80"/>
      <x v="627"/>
      <x v="255"/>
      <x v="253"/>
      <x v="131"/>
      <x v="627"/>
      <x v="1"/>
      <x/>
      <x v="447"/>
      <x/>
      <x v="109"/>
      <x v="393"/>
      <x v="408"/>
      <x v="71"/>
    </i>
    <i r="5">
      <x v="17"/>
      <x v="42"/>
      <x v="41"/>
      <x v="596"/>
      <x v="224"/>
      <x v="107"/>
      <x v="20"/>
      <x v="597"/>
      <x v="1"/>
      <x/>
      <x v="432"/>
      <x v="1"/>
      <x v="171"/>
      <x v="204"/>
      <x v="394"/>
      <x v="274"/>
    </i>
    <i r="5">
      <x v="33"/>
      <x v="72"/>
      <x v="70"/>
      <x v="625"/>
      <x v="253"/>
      <x v="252"/>
      <x v="76"/>
      <x v="625"/>
      <x v="1"/>
      <x/>
      <x v="445"/>
      <x/>
      <x v="122"/>
      <x v="455"/>
      <x v="406"/>
      <x v="61"/>
    </i>
    <i r="5">
      <x v="38"/>
      <x v="137"/>
      <x v="129"/>
      <x v="555"/>
      <x v="183"/>
      <x v="183"/>
      <x v="130"/>
      <x v="557"/>
      <x v="1"/>
      <x/>
      <x v="411"/>
      <x/>
      <x v="85"/>
      <x v="20"/>
      <x v="375"/>
      <x v="161"/>
    </i>
    <i r="5">
      <x v="54"/>
      <x v="148"/>
      <x v="142"/>
      <x v="697"/>
      <x v="327"/>
      <x v="324"/>
      <x v="131"/>
      <x v="696"/>
      <x v="1"/>
      <x/>
      <x v="319"/>
      <x v="1"/>
      <x v="134"/>
      <x v="497"/>
      <x v="442"/>
      <x v="307"/>
    </i>
    <i r="5">
      <x v="58"/>
      <x v="8"/>
      <x v="6"/>
      <x v="563"/>
      <x v="192"/>
      <x v="192"/>
      <x v="66"/>
      <x v="565"/>
      <x v="1"/>
      <x/>
      <x v="315"/>
      <x/>
      <x v="189"/>
      <x v="429"/>
      <x v="9"/>
      <x v="266"/>
    </i>
    <i r="5">
      <x v="61"/>
      <x v="157"/>
      <x v="151"/>
      <x v="706"/>
      <x v="336"/>
      <x v="333"/>
      <x v="21"/>
      <x v="705"/>
      <x v="1"/>
      <x/>
      <x v="484"/>
      <x/>
      <x v="132"/>
      <x v="256"/>
      <x v="348"/>
      <x v="166"/>
    </i>
    <i r="5">
      <x v="62"/>
      <x v="89"/>
      <x v="184"/>
      <x v="642"/>
      <x v="270"/>
      <x v="268"/>
      <x v="63"/>
      <x v="641"/>
      <x v="1"/>
      <x/>
      <x v="454"/>
      <x/>
      <x v="77"/>
      <x v="464"/>
      <x v="138"/>
      <x v="247"/>
    </i>
    <i r="3">
      <x v="6"/>
      <x v="3"/>
      <x v="2"/>
      <x v="32"/>
      <x v="32"/>
      <x v="586"/>
      <x v="215"/>
      <x v="215"/>
      <x v="131"/>
      <x v="587"/>
      <x v="1"/>
      <x/>
      <x v="300"/>
      <x/>
      <x v="549"/>
      <x v="137"/>
      <x v="387"/>
      <x v="271"/>
    </i>
    <i r="5">
      <x v="32"/>
      <x v="97"/>
      <x v="99"/>
      <x v="650"/>
      <x v="278"/>
      <x v="276"/>
      <x v="9"/>
      <x v="649"/>
      <x v="1"/>
      <x/>
      <x v="406"/>
      <x/>
      <x v="642"/>
      <x v="243"/>
      <x v="61"/>
      <x/>
    </i>
    <i r="3">
      <x v="9"/>
      <x v="2"/>
      <x v="30"/>
      <x v="101"/>
      <x v="92"/>
      <x v="470"/>
      <x v="282"/>
      <x v="280"/>
      <x v="39"/>
      <x v="651"/>
      <x v="1"/>
      <x/>
      <x v="397"/>
      <x/>
      <x v="42"/>
      <x v="346"/>
      <x v="420"/>
      <x v="3"/>
    </i>
    <i r="4">
      <x v="3"/>
      <x v="46"/>
      <x v="99"/>
      <x v="95"/>
      <x v="652"/>
      <x v="280"/>
      <x v="278"/>
      <x v="68"/>
      <x v="650"/>
      <x v="1"/>
      <x/>
      <x v="421"/>
      <x v="1"/>
      <x v="48"/>
      <x v="212"/>
      <x v="419"/>
      <x v="289"/>
    </i>
    <i r="2">
      <x v="2"/>
      <x v="2"/>
      <x v="1"/>
      <x v="6"/>
      <x v="13"/>
      <x v="13"/>
      <x v="568"/>
      <x v="197"/>
      <x v="197"/>
      <x v="58"/>
      <x v="569"/>
      <x v="1"/>
      <x/>
      <x v="418"/>
      <x/>
      <x v="246"/>
      <x v="432"/>
      <x v="378"/>
      <x v="88"/>
    </i>
    <i r="5">
      <x v="16"/>
      <x v="144"/>
      <x v="143"/>
      <x v="693"/>
      <x v="323"/>
      <x v="320"/>
      <x v="60"/>
      <x v="692"/>
      <x v="1"/>
      <x/>
      <x v="381"/>
      <x/>
      <x v="336"/>
      <x v="372"/>
      <x v="133"/>
      <x v="160"/>
    </i>
    <i r="5">
      <x v="19"/>
      <x v="28"/>
      <x v="27"/>
      <x v="582"/>
      <x v="211"/>
      <x v="211"/>
      <x v="43"/>
      <x v="583"/>
      <x v="1"/>
      <x/>
      <x v="426"/>
      <x/>
      <x v="512"/>
      <x v="119"/>
      <x v="261"/>
      <x v="206"/>
    </i>
    <i r="6">
      <x v="37"/>
      <x v="37"/>
      <x v="591"/>
      <x v="220"/>
      <x v="220"/>
      <x v="80"/>
      <x v="592"/>
      <x v="1"/>
      <x/>
      <x v="263"/>
      <x/>
      <x v="511"/>
      <x v="19"/>
      <x v="391"/>
      <x v="168"/>
    </i>
    <i r="6">
      <x v="60"/>
      <x v="60"/>
      <x v="614"/>
      <x v="242"/>
      <x v="241"/>
      <x v="32"/>
      <x v="615"/>
      <x v="1"/>
      <x/>
      <x v="438"/>
      <x/>
      <x v="363"/>
      <x v="418"/>
      <x v="239"/>
      <x v="220"/>
    </i>
    <i r="5">
      <x v="28"/>
      <x v="173"/>
      <x v="169"/>
      <x v="722"/>
      <x v="352"/>
      <x v="349"/>
      <x v="78"/>
      <x v="721"/>
      <x v="1"/>
      <x/>
      <x v="255"/>
      <x/>
      <x v="262"/>
      <x v="381"/>
      <x v="215"/>
      <x v="213"/>
    </i>
    <i r="5">
      <x v="50"/>
      <x v="91"/>
      <x v="87"/>
      <x v="644"/>
      <x v="272"/>
      <x v="270"/>
      <x v="21"/>
      <x v="643"/>
      <x v="1"/>
      <x/>
      <x v="456"/>
      <x v="1"/>
      <x v="244"/>
      <x v="26"/>
      <x v="65"/>
      <x v="218"/>
    </i>
    <i r="5">
      <x v="61"/>
      <x v="94"/>
      <x v="173"/>
      <x v="647"/>
      <x v="275"/>
      <x v="273"/>
      <x v="95"/>
      <x v="646"/>
      <x v="1"/>
      <x/>
      <x v="457"/>
      <x/>
      <x v="540"/>
      <x v="467"/>
      <x v="234"/>
      <x v="286"/>
    </i>
    <i r="4">
      <x v="4"/>
      <x v="57"/>
      <x v="92"/>
      <x v="91"/>
      <x v="645"/>
      <x v="273"/>
      <x v="271"/>
      <x v="30"/>
      <x v="644"/>
      <x v="1"/>
      <x/>
      <x v="287"/>
      <x/>
      <x v="216"/>
      <x v="359"/>
      <x v="101"/>
      <x v="66"/>
    </i>
    <i r="3">
      <x v="5"/>
      <x v="1"/>
      <x/>
      <x v="6"/>
      <x v="4"/>
      <x v="561"/>
      <x v="190"/>
      <x v="190"/>
      <x v="72"/>
      <x v="563"/>
      <x v="1"/>
      <x/>
      <x v="280"/>
      <x/>
      <x v="199"/>
      <x v="370"/>
      <x v="179"/>
      <x v="26"/>
    </i>
    <i r="5">
      <x v="5"/>
      <x v="31"/>
      <x v="30"/>
      <x v="585"/>
      <x v="214"/>
      <x v="214"/>
      <x v="55"/>
      <x v="586"/>
      <x v="1"/>
      <x/>
      <x v="85"/>
      <x/>
      <x v="98"/>
      <x v="437"/>
      <x v="284"/>
      <x v="56"/>
    </i>
    <i r="5">
      <x v="7"/>
      <x v="10"/>
      <x v="10"/>
      <x v="565"/>
      <x v="194"/>
      <x v="194"/>
      <x v="103"/>
      <x v="567"/>
      <x v="1"/>
      <x/>
      <x v="379"/>
      <x/>
      <x v="146"/>
      <x v="431"/>
      <x v="239"/>
      <x v="157"/>
    </i>
    <i r="5">
      <x v="28"/>
      <x v="83"/>
      <x v="82"/>
      <x v="636"/>
      <x v="264"/>
      <x v="262"/>
      <x v="76"/>
      <x v="636"/>
      <x v="1"/>
      <x/>
      <x v="322"/>
      <x/>
      <x v="158"/>
      <x v="180"/>
      <x v="217"/>
      <x v="163"/>
    </i>
    <i r="5">
      <x v="50"/>
      <x v="69"/>
      <x v="67"/>
      <x v="622"/>
      <x v="250"/>
      <x v="249"/>
      <x v="18"/>
      <x v="622"/>
      <x v="1"/>
      <x/>
      <x v="442"/>
      <x/>
      <x v="141"/>
      <x v="430"/>
      <x v="329"/>
      <x v="9"/>
    </i>
    <i r="5">
      <x v="54"/>
      <x v="104"/>
      <x v="101"/>
      <x v="655"/>
      <x v="285"/>
      <x v="283"/>
      <x v="53"/>
      <x v="654"/>
      <x v="1"/>
      <x/>
      <x v="461"/>
      <x v="1"/>
      <x v="16"/>
      <x v="430"/>
      <x v="422"/>
      <x v="290"/>
    </i>
    <i r="5">
      <x v="58"/>
      <x v="113"/>
      <x v="111"/>
      <x v="664"/>
      <x v="294"/>
      <x v="292"/>
      <x v="44"/>
      <x v="663"/>
      <x v="1"/>
      <x/>
      <x v="390"/>
      <x/>
      <x v="204"/>
      <x v="477"/>
      <x v="426"/>
      <x v="246"/>
    </i>
    <i r="4">
      <x v="4"/>
      <x v="17"/>
      <x v="51"/>
      <x v="50"/>
      <x v="605"/>
      <x v="233"/>
      <x v="232"/>
      <x v="42"/>
      <x v="606"/>
      <x v="1"/>
      <x/>
      <x v="323"/>
      <x/>
      <x v="177"/>
      <x v="150"/>
      <x v="342"/>
      <x v="163"/>
    </i>
    <i r="5">
      <x v="41"/>
      <x v="76"/>
      <x v="74"/>
      <x v="629"/>
      <x v="257"/>
      <x v="255"/>
      <x v="21"/>
      <x v="629"/>
      <x v="1"/>
      <x/>
      <x v="341"/>
      <x/>
      <x v="144"/>
      <x v="456"/>
      <x v="356"/>
      <x v="25"/>
    </i>
    <i r="5">
      <x v="54"/>
      <x v="62"/>
      <x v="62"/>
      <x v="616"/>
      <x v="244"/>
      <x v="243"/>
      <x v="70"/>
      <x v="617"/>
      <x v="1"/>
      <x/>
      <x v="285"/>
      <x v="1"/>
      <x v="197"/>
      <x v="107"/>
      <x v="402"/>
      <x v="17"/>
    </i>
    <i r="5">
      <x v="56"/>
      <x v="118"/>
      <x v="116"/>
      <x v="669"/>
      <x v="299"/>
      <x v="297"/>
      <x v="39"/>
      <x v="668"/>
      <x v="1"/>
      <x/>
      <x v="271"/>
      <x/>
      <x v="194"/>
      <x v="280"/>
      <x v="429"/>
      <x v="246"/>
    </i>
    <i r="5">
      <x v="62"/>
      <x v="132"/>
      <x v="125"/>
      <x v="682"/>
      <x v="312"/>
      <x v="309"/>
      <x v="131"/>
      <x v="681"/>
      <x v="1"/>
      <x/>
      <x v="474"/>
      <x/>
      <x v="97"/>
      <x v="487"/>
      <x v="132"/>
      <x v="143"/>
    </i>
    <i r="4">
      <x v="5"/>
      <x v="32"/>
      <x v="183"/>
      <x v="182"/>
      <x v="732"/>
      <x v="362"/>
      <x v="359"/>
      <x v="44"/>
      <x v="731"/>
      <x v="1"/>
      <x/>
      <x v="500"/>
      <x/>
      <x v="176"/>
      <x v="513"/>
      <x v="203"/>
      <x v="81"/>
    </i>
    <i r="3">
      <x v="6"/>
      <x v="1"/>
      <x v="4"/>
      <x v="142"/>
      <x v="136"/>
      <x v="691"/>
      <x v="321"/>
      <x v="318"/>
      <x v="22"/>
      <x v="690"/>
      <x v="1"/>
      <x/>
      <x v="476"/>
      <x/>
      <x v="478"/>
      <x v="77"/>
      <x v="440"/>
      <x v="305"/>
    </i>
    <i r="5">
      <x v="16"/>
      <x v="180"/>
      <x v="178"/>
      <x v="729"/>
      <x v="359"/>
      <x v="356"/>
      <x v="113"/>
      <x v="728"/>
      <x v="1"/>
      <x/>
      <x v="497"/>
      <x v="1"/>
      <x v="589"/>
      <x v="511"/>
      <x v="460"/>
      <x v="6"/>
    </i>
    <i r="5">
      <x v="30"/>
      <x v="1"/>
      <x v="1"/>
      <x v="556"/>
      <x v="185"/>
      <x v="185"/>
      <x v="43"/>
      <x v="558"/>
      <x v="1"/>
      <x/>
      <x v="412"/>
      <x/>
      <x v="382"/>
      <x v="426"/>
      <x v="198"/>
      <x v="23"/>
    </i>
    <i r="5">
      <x v="42"/>
      <x v="122"/>
      <x v="119"/>
      <x v="673"/>
      <x v="303"/>
      <x v="300"/>
      <x v="67"/>
      <x v="672"/>
      <x v="1"/>
      <x/>
      <x v="367"/>
      <x v="1"/>
      <x v="603"/>
      <x v="481"/>
      <x v="233"/>
      <x v="160"/>
    </i>
    <i r="4">
      <x v="4"/>
      <x v="38"/>
      <x v="169"/>
      <x v="164"/>
      <x v="718"/>
      <x v="348"/>
      <x v="345"/>
      <x v="85"/>
      <x v="717"/>
      <x v="1"/>
      <x/>
      <x v="330"/>
      <x/>
      <x v="569"/>
      <x v="300"/>
      <x v="455"/>
      <x v="218"/>
    </i>
    <i r="5">
      <x v="40"/>
      <x v="105"/>
      <x v="102"/>
      <x v="656"/>
      <x v="286"/>
      <x v="284"/>
      <x v="21"/>
      <x v="655"/>
      <x v="1"/>
      <x/>
      <x v="274"/>
      <x/>
      <x v="431"/>
      <x v="472"/>
      <x v="420"/>
      <x v="36"/>
    </i>
    <i r="5">
      <x v="44"/>
      <x v="174"/>
      <x v="170"/>
      <x v="723"/>
      <x v="353"/>
      <x v="350"/>
      <x v="54"/>
      <x v="722"/>
      <x v="1"/>
      <x/>
      <x v="493"/>
      <x/>
      <x v="422"/>
      <x v="88"/>
      <x v="94"/>
      <x v="72"/>
    </i>
    <i r="5">
      <x v="64"/>
      <x v="35"/>
      <x v="36"/>
      <x v="589"/>
      <x v="218"/>
      <x v="218"/>
      <x v="5"/>
      <x v="590"/>
      <x v="1"/>
      <x/>
      <x v="277"/>
      <x v="1"/>
      <x v="613"/>
      <x v="440"/>
      <x v="389"/>
      <x v="49"/>
    </i>
    <i r="4">
      <x v="5"/>
      <x v="20"/>
      <x v="117"/>
      <x v="113"/>
      <x v="668"/>
      <x v="298"/>
      <x v="296"/>
      <x v="57"/>
      <x v="667"/>
      <x v="1"/>
      <x/>
      <x v="435"/>
      <x/>
      <x v="586"/>
      <x v="479"/>
      <x v="428"/>
      <x v="191"/>
    </i>
    <i r="5">
      <x v="62"/>
      <x v="80"/>
      <x v="78"/>
      <x v="633"/>
      <x v="261"/>
      <x v="259"/>
      <x v="73"/>
      <x v="633"/>
      <x v="1"/>
      <x/>
      <x v="386"/>
      <x/>
      <x v="466"/>
      <x v="459"/>
      <x v="412"/>
      <x v="283"/>
    </i>
    <i r="3">
      <x v="9"/>
      <x v="4"/>
      <x v="2"/>
      <x v="77"/>
      <x v="75"/>
      <x v="630"/>
      <x v="258"/>
      <x v="256"/>
      <x v="67"/>
      <x v="630"/>
      <x v="1"/>
      <x/>
      <x v="319"/>
      <x/>
      <x v="72"/>
      <x v="457"/>
      <x v="410"/>
      <x v="177"/>
    </i>
    <i r="5">
      <x v="26"/>
      <x v="139"/>
      <x v="134"/>
      <x v="688"/>
      <x v="318"/>
      <x v="315"/>
      <x v="32"/>
      <x v="687"/>
      <x v="1"/>
      <x/>
      <x v="330"/>
      <x/>
      <x v="37"/>
      <x v="401"/>
      <x v="429"/>
      <x v="110"/>
    </i>
    <i r="5">
      <x v="30"/>
      <x v="152"/>
      <x v="146"/>
      <x v="701"/>
      <x v="331"/>
      <x v="328"/>
      <x v="4"/>
      <x v="700"/>
      <x v="1"/>
      <x/>
      <x v="480"/>
      <x/>
      <x v="51"/>
      <x v="500"/>
      <x v="420"/>
      <x v="52"/>
    </i>
    <i>
      <x v="1"/>
      <x v="1"/>
      <x v="1"/>
      <x v="4"/>
      <x v="2"/>
      <x v="91"/>
      <x v="168"/>
      <x v="163"/>
      <x v="717"/>
      <x v="347"/>
      <x v="344"/>
      <x v="33"/>
      <x v="716"/>
      <x v="1"/>
      <x v="1"/>
      <x v="312"/>
      <x v="1"/>
      <x v="402"/>
      <x v="412"/>
      <x v="454"/>
      <x v="194"/>
    </i>
    <i r="4">
      <x v="3"/>
      <x v="76"/>
      <x v="103"/>
      <x v="93"/>
      <x v="654"/>
      <x v="284"/>
      <x v="282"/>
      <x v="28"/>
      <x v="653"/>
      <x v="1"/>
      <x v="1"/>
      <x v="440"/>
      <x/>
      <x v="451"/>
      <x v="260"/>
      <x v="175"/>
      <x v="180"/>
    </i>
    <i r="5">
      <x v="79"/>
      <x v="155"/>
      <x v="149"/>
      <x v="704"/>
      <x v="334"/>
      <x v="331"/>
      <x v="131"/>
      <x v="703"/>
      <x v="1"/>
      <x v="1"/>
      <x v="483"/>
      <x v="1"/>
      <x v="250"/>
      <x v="433"/>
      <x v="65"/>
      <x v="310"/>
    </i>
    <i r="5">
      <x v="86"/>
      <x v="40"/>
      <x v="38"/>
      <x v="594"/>
      <x v="222"/>
      <x v="222"/>
      <x v="35"/>
      <x v="595"/>
      <x v="1"/>
      <x v="1"/>
      <x v="430"/>
      <x v="1"/>
      <x v="481"/>
      <x v="442"/>
      <x v="22"/>
      <x v="273"/>
    </i>
    <i r="4">
      <x v="8"/>
      <x v="79"/>
      <x v="17"/>
      <x v="17"/>
      <x v="572"/>
      <x v="201"/>
      <x v="201"/>
      <x v="66"/>
      <x v="573"/>
      <x v="1"/>
      <x v="1"/>
      <x v="421"/>
      <x/>
      <x v="255"/>
      <x v="9"/>
      <x v="382"/>
      <x v="269"/>
    </i>
    <i r="3">
      <x v="8"/>
      <x v="3"/>
      <x v="74"/>
      <x v="134"/>
      <x v="97"/>
      <x v="684"/>
      <x v="314"/>
      <x v="311"/>
      <x v="25"/>
      <x v="683"/>
      <x v="1"/>
      <x v="1"/>
      <x v="390"/>
      <x/>
      <x v="377"/>
      <x v="489"/>
      <x v="306"/>
      <x v="71"/>
    </i>
    <i r="5">
      <x v="77"/>
      <x v="175"/>
      <x v="166"/>
      <x v="724"/>
      <x v="354"/>
      <x v="351"/>
      <x v="1"/>
      <x v="723"/>
      <x v="1"/>
      <x v="1"/>
      <x v="440"/>
      <x/>
      <x v="559"/>
      <x v="509"/>
      <x v="458"/>
      <x v="311"/>
    </i>
    <i r="5">
      <x v="91"/>
      <x v="130"/>
      <x v="122"/>
      <x v="680"/>
      <x v="310"/>
      <x v="307"/>
      <x v="27"/>
      <x v="679"/>
      <x v="1"/>
      <x v="1"/>
      <x v="372"/>
      <x v="1"/>
      <x v="497"/>
      <x v="485"/>
      <x v="338"/>
      <x v="302"/>
    </i>
    <i r="6">
      <x v="176"/>
      <x v="171"/>
      <x v="725"/>
      <x v="355"/>
      <x v="352"/>
      <x v="26"/>
      <x v="724"/>
      <x v="1"/>
      <x v="1"/>
      <x v="430"/>
      <x v="1"/>
      <x v="525"/>
      <x v="510"/>
      <x v="459"/>
      <x v="312"/>
    </i>
    <i r="2">
      <x v="2"/>
      <x v="3"/>
      <x v="4"/>
      <x v="91"/>
      <x v="25"/>
      <x v="25"/>
      <x v="580"/>
      <x v="209"/>
      <x v="209"/>
      <x v="102"/>
      <x v="581"/>
      <x v="1"/>
      <x v="1"/>
      <x v="340"/>
      <x v="1"/>
      <x v="157"/>
      <x v="127"/>
      <x v="41"/>
      <x v="134"/>
    </i>
    <i r="3">
      <x v="4"/>
      <x v="1"/>
      <x v="89"/>
      <x v="45"/>
      <x v="45"/>
      <x v="599"/>
      <x v="227"/>
      <x v="226"/>
      <x v="55"/>
      <x v="600"/>
      <x v="1"/>
      <x v="1"/>
      <x v="311"/>
      <x v="1"/>
      <x v="518"/>
      <x v="178"/>
      <x v="375"/>
      <x v="143"/>
    </i>
    <i r="5">
      <x v="91"/>
      <x v="135"/>
      <x v="127"/>
      <x v="685"/>
      <x v="315"/>
      <x v="312"/>
      <x v="76"/>
      <x v="684"/>
      <x v="1"/>
      <x v="1"/>
      <x v="387"/>
      <x v="1"/>
      <x v="271"/>
      <x v="490"/>
      <x v="189"/>
      <x v="169"/>
    </i>
    <i r="4">
      <x v="4"/>
      <x v="70"/>
      <x v="161"/>
      <x v="159"/>
      <x v="710"/>
      <x v="340"/>
      <x v="337"/>
      <x v="63"/>
      <x v="709"/>
      <x v="1"/>
      <x v="1"/>
      <x v="285"/>
      <x/>
      <x v="567"/>
      <x v="505"/>
      <x v="449"/>
      <x v="4"/>
    </i>
    <i r="3">
      <x v="8"/>
      <x v="1"/>
      <x v="89"/>
      <x v="88"/>
      <x v="86"/>
      <x v="641"/>
      <x v="269"/>
      <x v="267"/>
      <x v="43"/>
      <x v="478"/>
      <x v="1"/>
      <x v="1"/>
      <x v="384"/>
      <x v="1"/>
      <x v="649"/>
      <x v="463"/>
      <x v="375"/>
      <x v="109"/>
    </i>
    <i r="1">
      <x v="2"/>
      <x v="1"/>
      <x v="2"/>
      <x v="3"/>
      <x v="73"/>
      <x v="73"/>
      <x v="72"/>
      <x v="626"/>
      <x v="254"/>
      <x v="208"/>
      <x v="42"/>
      <x v="626"/>
      <x v="1"/>
      <x v="1"/>
      <x v="446"/>
      <x v="1"/>
      <x v="426"/>
      <x v="84"/>
      <x v="407"/>
      <x v="187"/>
    </i>
    <i r="5">
      <x v="86"/>
      <x v="119"/>
      <x v="114"/>
      <x v="670"/>
      <x v="300"/>
      <x v="298"/>
      <x v="71"/>
      <x v="669"/>
      <x v="1"/>
      <x v="1"/>
      <x v="359"/>
      <x v="1"/>
      <x v="340"/>
      <x v="277"/>
      <x v="430"/>
      <x v="176"/>
    </i>
    <i r="5">
      <x v="88"/>
      <x v="98"/>
      <x v="96"/>
      <x v="651"/>
      <x v="279"/>
      <x v="277"/>
      <x v="101"/>
      <x v="469"/>
      <x v="1"/>
      <x v="1"/>
      <x v="459"/>
      <x v="1"/>
      <x v="259"/>
      <x v="470"/>
      <x v="280"/>
      <x v="288"/>
    </i>
    <i r="5">
      <x v="90"/>
      <x v="181"/>
      <x v="180"/>
      <x v="730"/>
      <x v="360"/>
      <x v="357"/>
      <x v="118"/>
      <x v="729"/>
      <x v="1"/>
      <x v="1"/>
      <x v="498"/>
      <x v="1"/>
      <x v="535"/>
      <x v="247"/>
      <x v="461"/>
      <x v="313"/>
    </i>
    <i r="5">
      <x v="91"/>
      <x v="186"/>
      <x v="186"/>
      <x v="735"/>
      <x v="365"/>
      <x v="362"/>
      <x v="36"/>
      <x v="734"/>
      <x v="1"/>
      <x v="1"/>
      <x v="387"/>
      <x v="1"/>
      <x v="525"/>
      <x v="287"/>
      <x v="464"/>
      <x v="176"/>
    </i>
    <i r="3">
      <x v="5"/>
      <x v="2"/>
      <x v="82"/>
      <x v="120"/>
      <x v="117"/>
      <x v="671"/>
      <x v="301"/>
      <x v="17"/>
      <x v="80"/>
      <x v="670"/>
      <x v="1"/>
      <x v="1"/>
      <x v="468"/>
      <x v="1"/>
      <x v="76"/>
      <x v="480"/>
      <x v="342"/>
      <x v="296"/>
    </i>
    <i r="5">
      <x v="83"/>
      <x v="27"/>
      <x v="130"/>
      <x v="554"/>
      <x v="183"/>
      <x v="183"/>
      <x v="130"/>
      <x v="556"/>
      <x v="1"/>
      <x v="1"/>
      <x v="410"/>
      <x/>
      <x v="23"/>
      <x v="425"/>
      <x v="374"/>
      <x v="180"/>
    </i>
    <i r="4">
      <x v="3"/>
      <x v="57"/>
      <x v="21"/>
      <x v="22"/>
      <x v="576"/>
      <x v="205"/>
      <x v="205"/>
      <x v="26"/>
      <x v="577"/>
      <x v="1"/>
      <x/>
      <x v="423"/>
      <x v="1"/>
      <x v="29"/>
      <x v="150"/>
      <x v="253"/>
      <x v="161"/>
    </i>
    <i r="5">
      <x v="72"/>
      <x v="166"/>
      <x v="161"/>
      <x v="715"/>
      <x v="345"/>
      <x v="342"/>
      <x v="25"/>
      <x v="714"/>
      <x v="1"/>
      <x v="1"/>
      <x v="282"/>
      <x v="1"/>
      <x v="88"/>
      <x v="200"/>
      <x v="452"/>
      <x v="273"/>
    </i>
    <i r="5">
      <x v="84"/>
      <x v="86"/>
      <x v="84"/>
      <x v="639"/>
      <x v="267"/>
      <x v="265"/>
      <x v="22"/>
      <x v="639"/>
      <x v="1"/>
      <x v="1"/>
      <x v="452"/>
      <x v="1"/>
      <x v="74"/>
      <x v="75"/>
      <x v="257"/>
      <x v="150"/>
    </i>
    <i r="6">
      <x v="109"/>
      <x v="106"/>
      <x v="660"/>
      <x v="290"/>
      <x v="288"/>
      <x v="42"/>
      <x v="659"/>
      <x v="1"/>
      <x v="1"/>
      <x v="464"/>
      <x v="1"/>
      <x v="10"/>
      <x v="474"/>
      <x v="183"/>
      <x v="219"/>
    </i>
    <i r="3">
      <x v="6"/>
      <x v="3"/>
      <x v="76"/>
      <x v="165"/>
      <x v="158"/>
      <x v="714"/>
      <x v="344"/>
      <x v="341"/>
      <x v="94"/>
      <x v="713"/>
      <x v="1"/>
      <x v="1"/>
      <x v="443"/>
      <x/>
      <x v="485"/>
      <x v="344"/>
      <x v="451"/>
      <x v="175"/>
    </i>
    <i r="3">
      <x v="9"/>
      <x v="2"/>
      <x v="75"/>
      <x v="150"/>
      <x v="147"/>
      <x v="699"/>
      <x v="329"/>
      <x v="326"/>
      <x v="101"/>
      <x v="698"/>
      <x v="1"/>
      <x v="1"/>
      <x v="479"/>
      <x/>
      <x v="45"/>
      <x v="261"/>
      <x v="443"/>
      <x v="133"/>
    </i>
    <i r="4">
      <x v="3"/>
      <x v="85"/>
      <x v="182"/>
      <x v="179"/>
      <x v="731"/>
      <x v="361"/>
      <x v="358"/>
      <x v="48"/>
      <x v="730"/>
      <x v="1"/>
      <x v="1"/>
      <x v="499"/>
      <x v="1"/>
      <x v="57"/>
      <x v="512"/>
      <x v="462"/>
      <x v="314"/>
    </i>
    <i r="2">
      <x v="2"/>
      <x v="2"/>
      <x v="1"/>
      <x v="62"/>
      <x v="47"/>
      <x v="47"/>
      <x v="601"/>
      <x v="229"/>
      <x v="228"/>
      <x v="58"/>
      <x v="602"/>
      <x v="1"/>
      <x/>
      <x v="304"/>
      <x v="1"/>
      <x v="452"/>
      <x v="287"/>
      <x v="290"/>
      <x v="263"/>
    </i>
    <i r="5">
      <x v="68"/>
      <x v="30"/>
      <x v="28"/>
      <x v="584"/>
      <x v="213"/>
      <x v="213"/>
      <x v="38"/>
      <x v="585"/>
      <x v="1"/>
      <x v="1"/>
      <x v="427"/>
      <x/>
      <x v="447"/>
      <x v="350"/>
      <x v="386"/>
      <x v="197"/>
    </i>
    <i r="5">
      <x v="80"/>
      <x v="138"/>
      <x v="133"/>
      <x v="687"/>
      <x v="317"/>
      <x v="314"/>
      <x v="98"/>
      <x v="686"/>
      <x v="1"/>
      <x v="1"/>
      <x v="358"/>
      <x/>
      <x v="280"/>
      <x v="492"/>
      <x v="218"/>
      <x v="304"/>
    </i>
    <i r="5">
      <x v="84"/>
      <x v="96"/>
      <x v="90"/>
      <x v="649"/>
      <x v="277"/>
      <x v="275"/>
      <x v="54"/>
      <x v="648"/>
      <x v="1"/>
      <x v="1"/>
      <x v="345"/>
      <x/>
      <x v="591"/>
      <x v="469"/>
      <x v="418"/>
      <x v="151"/>
    </i>
    <i r="4">
      <x v="4"/>
      <x v="82"/>
      <x v="158"/>
      <x v="160"/>
      <x v="707"/>
      <x v="337"/>
      <x v="334"/>
      <x v="92"/>
      <x v="706"/>
      <x v="1"/>
      <x v="1"/>
      <x v="305"/>
      <x/>
      <x v="224"/>
      <x v="504"/>
      <x v="448"/>
      <x v="21"/>
    </i>
    <i r="4">
      <x v="5"/>
      <x v="88"/>
      <x v="75"/>
      <x v="73"/>
      <x v="628"/>
      <x v="256"/>
      <x v="254"/>
      <x v="84"/>
      <x v="628"/>
      <x v="1"/>
      <x v="1"/>
      <x v="372"/>
      <x v="1"/>
      <x v="357"/>
      <x v="23"/>
      <x v="409"/>
      <x v="107"/>
    </i>
    <i r="6">
      <x v="87"/>
      <x v="85"/>
      <x v="640"/>
      <x v="268"/>
      <x v="266"/>
      <x v="48"/>
      <x v="640"/>
      <x v="1"/>
      <x v="1"/>
      <x v="453"/>
      <x v="1"/>
      <x v="285"/>
      <x v="462"/>
      <x v="415"/>
      <x v="34"/>
    </i>
    <i r="3">
      <x v="5"/>
      <x v="1"/>
      <x v="79"/>
      <x v="107"/>
      <x v="104"/>
      <x v="658"/>
      <x v="288"/>
      <x v="286"/>
      <x v="85"/>
      <x v="657"/>
      <x v="1"/>
      <x v="1"/>
      <x v="305"/>
      <x v="1"/>
      <x v="96"/>
      <x v="190"/>
      <x v="231"/>
      <x v="292"/>
    </i>
    <i r="5">
      <x v="84"/>
      <x v="123"/>
      <x v="181"/>
      <x v="674"/>
      <x v="304"/>
      <x v="301"/>
      <x v="47"/>
      <x v="673"/>
      <x v="1"/>
      <x v="1"/>
      <x v="469"/>
      <x/>
      <x v="128"/>
      <x v="482"/>
      <x v="249"/>
      <x v="297"/>
    </i>
    <i r="4">
      <x v="4"/>
      <x v="91"/>
      <x v="141"/>
      <x v="137"/>
      <x v="690"/>
      <x v="320"/>
      <x v="317"/>
      <x v="24"/>
      <x v="689"/>
      <x v="1"/>
      <x v="1"/>
      <x v="378"/>
      <x v="1"/>
      <x v="93"/>
      <x v="494"/>
      <x v="439"/>
      <x v="198"/>
    </i>
    <i r="3">
      <x v="6"/>
      <x v="1"/>
      <x v="68"/>
      <x v="184"/>
      <x v="183"/>
      <x v="733"/>
      <x v="363"/>
      <x v="360"/>
      <x v="2"/>
      <x v="732"/>
      <x v="1"/>
      <x v="1"/>
      <x v="501"/>
      <x/>
      <x v="573"/>
      <x v="211"/>
      <x v="463"/>
      <x v="244"/>
    </i>
    <i r="5">
      <x v="74"/>
      <x v="79"/>
      <x v="77"/>
      <x v="632"/>
      <x v="260"/>
      <x v="258"/>
      <x v="31"/>
      <x v="632"/>
      <x v="1"/>
      <x v="1"/>
      <x v="317"/>
      <x/>
      <x v="533"/>
      <x v="458"/>
      <x v="411"/>
      <x v="282"/>
    </i>
    <i r="4">
      <x v="4"/>
      <x v="60"/>
      <x v="81"/>
      <x v="79"/>
      <x v="634"/>
      <x v="262"/>
      <x v="260"/>
      <x v="16"/>
      <x v="634"/>
      <x v="1"/>
      <x/>
      <x v="449"/>
      <x v="1"/>
      <x v="560"/>
      <x v="460"/>
      <x v="413"/>
      <x v="284"/>
    </i>
    <i r="4">
      <x v="5"/>
      <x v="38"/>
      <x v="93"/>
      <x v="94"/>
      <x v="646"/>
      <x v="274"/>
      <x v="272"/>
      <x v="77"/>
      <x v="645"/>
      <x v="1"/>
      <x/>
      <x v="171"/>
      <x/>
      <x v="369"/>
      <x v="466"/>
      <x v="417"/>
      <x v="285"/>
    </i>
    <i r="3">
      <x v="9"/>
      <x v="1"/>
      <x v="76"/>
      <x v="126"/>
      <x v="120"/>
      <x v="677"/>
      <x v="307"/>
      <x v="304"/>
      <x v="56"/>
      <x v="676"/>
      <x v="1"/>
      <x v="1"/>
      <x v="471"/>
      <x v="1"/>
      <x v="15"/>
      <x v="465"/>
      <x v="51"/>
      <x v="300"/>
    </i>
    <i r="4">
      <x v="4"/>
      <x v="77"/>
      <x v="160"/>
      <x v="154"/>
      <x v="709"/>
      <x v="339"/>
      <x v="336"/>
      <x v="42"/>
      <x v="708"/>
      <x v="1"/>
      <x v="1"/>
      <x v="486"/>
      <x/>
      <x v="34"/>
      <x v="203"/>
      <x v="158"/>
      <x v="20"/>
    </i>
    <i>
      <x v="2"/>
      <x v="1"/>
      <x v="1"/>
      <x v="4"/>
      <x v="3"/>
      <x v="86"/>
      <x v="22"/>
      <x v="21"/>
      <x v="577"/>
      <x v="206"/>
      <x v="206"/>
      <x v="50"/>
      <x v="578"/>
      <x v="1"/>
      <x v="1"/>
      <x v="326"/>
      <x v="1"/>
      <x v="430"/>
      <x v="218"/>
      <x v="275"/>
      <x v="203"/>
    </i>
    <i r="5">
      <x v="88"/>
      <x v="116"/>
      <x v="108"/>
      <x v="667"/>
      <x v="297"/>
      <x v="295"/>
      <x v="54"/>
      <x v="666"/>
      <x v="1"/>
      <x v="1"/>
      <x v="430"/>
      <x v="1"/>
      <x v="416"/>
      <x v="478"/>
      <x v="427"/>
      <x v="219"/>
    </i>
    <i r="4">
      <x v="8"/>
      <x v="82"/>
      <x v="108"/>
      <x v="105"/>
      <x v="659"/>
      <x v="289"/>
      <x v="287"/>
      <x v="50"/>
      <x v="658"/>
      <x v="1"/>
      <x v="1"/>
      <x v="463"/>
      <x v="1"/>
      <x v="366"/>
      <x v="291"/>
      <x v="286"/>
      <x v="293"/>
    </i>
    <i r="5">
      <x v="84"/>
      <x v="14"/>
      <x v="14"/>
      <x v="569"/>
      <x v="198"/>
      <x v="198"/>
      <x v="89"/>
      <x v="570"/>
      <x v="1"/>
      <x v="1"/>
      <x v="383"/>
      <x v="1"/>
      <x v="429"/>
      <x v="158"/>
      <x v="379"/>
      <x v="267"/>
    </i>
    <i r="2">
      <x v="2"/>
      <x v="4"/>
      <x v="1"/>
      <x v="69"/>
      <x v="59"/>
      <x v="59"/>
      <x v="613"/>
      <x v="241"/>
      <x v="240"/>
      <x v="131"/>
      <x v="614"/>
      <x v="1"/>
      <x v="1"/>
      <x v="289"/>
      <x v="1"/>
      <x v="337"/>
      <x v="450"/>
      <x v="207"/>
      <x v="207"/>
    </i>
    <i r="1">
      <x v="2"/>
      <x v="1"/>
      <x v="2"/>
      <x v="3"/>
      <x v="68"/>
      <x v="171"/>
      <x v="167"/>
      <x v="720"/>
      <x v="350"/>
      <x v="347"/>
      <x v="28"/>
      <x v="719"/>
      <x v="1"/>
      <x v="1"/>
      <x v="399"/>
      <x v="1"/>
      <x v="346"/>
      <x v="254"/>
      <x v="456"/>
      <x v="113"/>
    </i>
    <i r="5">
      <x v="79"/>
      <x v="125"/>
      <x v="121"/>
      <x v="676"/>
      <x v="306"/>
      <x v="303"/>
      <x v="42"/>
      <x v="675"/>
      <x v="1"/>
      <x v="1"/>
      <x v="470"/>
      <x/>
      <x v="531"/>
      <x v="242"/>
      <x v="433"/>
      <x v="299"/>
    </i>
    <i r="5">
      <x v="84"/>
      <x v="84"/>
      <x v="83"/>
      <x v="637"/>
      <x v="265"/>
      <x v="263"/>
      <x v="21"/>
      <x v="637"/>
      <x v="1"/>
      <x v="1"/>
      <x v="437"/>
      <x v="1"/>
      <x v="414"/>
      <x v="381"/>
      <x v="64"/>
      <x v="71"/>
    </i>
    <i r="4">
      <x v="8"/>
      <x v="91"/>
      <x v="136"/>
      <x v="128"/>
      <x v="686"/>
      <x v="316"/>
      <x v="313"/>
      <x v="31"/>
      <x v="685"/>
      <x v="1"/>
      <x v="1"/>
      <x v="448"/>
      <x v="1"/>
      <x v="530"/>
      <x v="491"/>
      <x v="438"/>
      <x v="303"/>
    </i>
    <i r="3">
      <x v="5"/>
      <x v="2"/>
      <x v="71"/>
      <x v="58"/>
      <x v="57"/>
      <x v="612"/>
      <x v="240"/>
      <x v="239"/>
      <x v="131"/>
      <x v="613"/>
      <x v="1"/>
      <x v="1"/>
      <x v="434"/>
      <x/>
      <x v="80"/>
      <x v="227"/>
      <x v="401"/>
      <x v="187"/>
    </i>
    <i r="4">
      <x v="3"/>
      <x v="91"/>
      <x v="78"/>
      <x v="76"/>
      <x v="631"/>
      <x v="259"/>
      <x v="257"/>
      <x v="13"/>
      <x v="631"/>
      <x v="1"/>
      <x v="1"/>
      <x v="448"/>
      <x v="1"/>
      <x v="140"/>
      <x v="126"/>
      <x v="394"/>
      <x v="186"/>
    </i>
    <i r="3">
      <x v="6"/>
      <x v="2"/>
      <x v="85"/>
      <x v="61"/>
      <x v="61"/>
      <x v="615"/>
      <x v="243"/>
      <x v="242"/>
      <x v="28"/>
      <x v="616"/>
      <x v="1"/>
      <x v="1"/>
      <x v="132"/>
      <x/>
      <x v="379"/>
      <x v="335"/>
      <x v="158"/>
      <x v="188"/>
    </i>
    <i r="4">
      <x v="3"/>
      <x v="64"/>
      <x v="63"/>
      <x v="63"/>
      <x v="617"/>
      <x v="245"/>
      <x v="244"/>
      <x v="69"/>
      <x v="435"/>
      <x v="1"/>
      <x/>
      <x v="322"/>
      <x v="1"/>
      <x v="616"/>
      <x v="228"/>
      <x v="403"/>
      <x v="280"/>
    </i>
    <i r="5">
      <x v="80"/>
      <x v="172"/>
      <x v="168"/>
      <x v="721"/>
      <x v="351"/>
      <x v="348"/>
      <x v="68"/>
      <x v="720"/>
      <x v="1"/>
      <x v="1"/>
      <x v="492"/>
      <x/>
      <x v="581"/>
      <x v="508"/>
      <x v="457"/>
      <x v="1"/>
    </i>
    <i r="2">
      <x v="2"/>
      <x v="2"/>
      <x v="1"/>
      <x v="72"/>
      <x v="54"/>
      <x v="53"/>
      <x v="608"/>
      <x v="236"/>
      <x v="235"/>
      <x v="47"/>
      <x v="609"/>
      <x v="1"/>
      <x v="1"/>
      <x v="421"/>
      <x/>
      <x v="622"/>
      <x v="34"/>
      <x v="295"/>
      <x v="277"/>
    </i>
    <i r="5">
      <x v="82"/>
      <x v="179"/>
      <x v="177"/>
      <x v="728"/>
      <x v="358"/>
      <x v="355"/>
      <x v="40"/>
      <x v="727"/>
      <x v="1"/>
      <x v="1"/>
      <x v="496"/>
      <x/>
      <x v="501"/>
      <x v="150"/>
      <x v="80"/>
      <x v="25"/>
    </i>
    <i r="5">
      <x v="89"/>
      <x v="185"/>
      <x v="185"/>
      <x v="734"/>
      <x v="364"/>
      <x v="361"/>
      <x v="70"/>
      <x v="733"/>
      <x v="1"/>
      <x v="1"/>
      <x v="453"/>
      <x v="1"/>
      <x v="500"/>
      <x v="514"/>
      <x v="222"/>
      <x v="206"/>
    </i>
    <i r="5">
      <x v="91"/>
      <x v="20"/>
      <x v="20"/>
      <x v="575"/>
      <x v="204"/>
      <x v="204"/>
      <x v="62"/>
      <x v="576"/>
      <x v="1"/>
      <x v="1"/>
      <x v="290"/>
      <x v="1"/>
      <x v="437"/>
      <x v="434"/>
      <x v="167"/>
      <x v="270"/>
    </i>
    <i r="6">
      <x v="46"/>
      <x v="46"/>
      <x v="600"/>
      <x v="228"/>
      <x v="227"/>
      <x v="84"/>
      <x v="601"/>
      <x v="1"/>
      <x v="1"/>
      <x v="312"/>
      <x/>
      <x v="294"/>
      <x v="445"/>
      <x v="275"/>
      <x v="261"/>
    </i>
    <i r="4">
      <x v="4"/>
      <x v="79"/>
      <x v="19"/>
      <x v="19"/>
      <x v="574"/>
      <x v="203"/>
      <x v="203"/>
      <x v="50"/>
      <x v="575"/>
      <x v="1"/>
      <x v="1"/>
      <x v="422"/>
      <x v="1"/>
      <x v="215"/>
      <x v="200"/>
      <x v="134"/>
      <x v="49"/>
    </i>
    <i r="6">
      <x v="33"/>
      <x v="33"/>
      <x v="587"/>
      <x v="216"/>
      <x v="216"/>
      <x v="37"/>
      <x v="588"/>
      <x v="1"/>
      <x v="1"/>
      <x v="428"/>
      <x/>
      <x v="301"/>
      <x v="438"/>
      <x v="388"/>
      <x v="57"/>
    </i>
    <i r="5">
      <x v="82"/>
      <x v="39"/>
      <x v="39"/>
      <x v="593"/>
      <x v="221"/>
      <x v="221"/>
      <x v="63"/>
      <x v="594"/>
      <x v="1"/>
      <x v="1"/>
      <x v="289"/>
      <x v="1"/>
      <x v="236"/>
      <x v="130"/>
      <x v="392"/>
      <x v="146"/>
    </i>
    <i r="3">
      <x v="5"/>
      <x v="1"/>
      <x v="72"/>
      <x v="177"/>
      <x v="175"/>
      <x v="726"/>
      <x v="356"/>
      <x v="353"/>
      <x v="57"/>
      <x v="725"/>
      <x v="1"/>
      <x v="1"/>
      <x v="494"/>
      <x/>
      <x v="112"/>
      <x v="19"/>
      <x v="417"/>
      <x v="21"/>
    </i>
    <i r="5">
      <x v="73"/>
      <x v="70"/>
      <x v="68"/>
      <x v="623"/>
      <x v="251"/>
      <x v="250"/>
      <x v="48"/>
      <x v="623"/>
      <x v="1"/>
      <x v="1"/>
      <x v="443"/>
      <x/>
      <x v="127"/>
      <x v="405"/>
      <x v="364"/>
      <x v="237"/>
    </i>
    <i r="6">
      <x v="127"/>
      <x v="115"/>
      <x v="678"/>
      <x v="308"/>
      <x v="305"/>
      <x v="29"/>
      <x v="677"/>
      <x v="1"/>
      <x v="1"/>
      <x v="419"/>
      <x/>
      <x v="125"/>
      <x v="421"/>
      <x v="434"/>
      <x v="16"/>
    </i>
    <i r="5">
      <x v="84"/>
      <x v="114"/>
      <x v="109"/>
      <x v="665"/>
      <x v="295"/>
      <x v="293"/>
      <x v="39"/>
      <x v="664"/>
      <x v="1"/>
      <x v="1"/>
      <x v="408"/>
      <x/>
      <x v="140"/>
      <x v="469"/>
      <x v="394"/>
      <x v="246"/>
    </i>
    <i r="4">
      <x v="4"/>
      <x v="76"/>
      <x v="121"/>
      <x v="118"/>
      <x v="672"/>
      <x v="302"/>
      <x v="299"/>
      <x v="57"/>
      <x v="671"/>
      <x v="1"/>
      <x v="1"/>
      <x v="366"/>
      <x v="1"/>
      <x v="156"/>
      <x v="231"/>
      <x v="431"/>
      <x v="177"/>
    </i>
    <i r="4">
      <x v="5"/>
      <x v="70"/>
      <x v="44"/>
      <x v="44"/>
      <x v="598"/>
      <x v="226"/>
      <x v="225"/>
      <x v="45"/>
      <x v="599"/>
      <x v="1"/>
      <x v="1"/>
      <x v="310"/>
      <x/>
      <x v="181"/>
      <x v="444"/>
      <x v="395"/>
      <x v="80"/>
    </i>
    <i r="3">
      <x v="6"/>
      <x v="1"/>
      <x v="70"/>
      <x v="65"/>
      <x v="64"/>
      <x v="618"/>
      <x v="246"/>
      <x v="245"/>
      <x v="131"/>
      <x v="618"/>
      <x v="1"/>
      <x v="1"/>
      <x v="439"/>
      <x/>
      <x v="529"/>
      <x v="451"/>
      <x v="404"/>
      <x v="60"/>
    </i>
    <i r="5">
      <x v="71"/>
      <x v="15"/>
      <x v="15"/>
      <x v="570"/>
      <x v="199"/>
      <x v="199"/>
      <x v="44"/>
      <x v="571"/>
      <x v="1"/>
      <x v="1"/>
      <x v="419"/>
      <x v="1"/>
      <x v="418"/>
      <x v="347"/>
      <x v="380"/>
      <x v="21"/>
    </i>
    <i r="5">
      <x v="77"/>
      <x v="102"/>
      <x v="100"/>
      <x v="653"/>
      <x v="283"/>
      <x v="281"/>
      <x v="131"/>
      <x v="652"/>
      <x v="1"/>
      <x v="1"/>
      <x v="460"/>
      <x/>
      <x v="604"/>
      <x v="408"/>
      <x v="421"/>
      <x v="240"/>
    </i>
    <i r="5">
      <x v="78"/>
      <x v="147"/>
      <x v="145"/>
      <x v="696"/>
      <x v="326"/>
      <x v="323"/>
      <x v="67"/>
      <x v="695"/>
      <x v="1"/>
      <x v="1"/>
      <x v="430"/>
      <x/>
      <x v="534"/>
      <x v="496"/>
      <x v="441"/>
      <x v="112"/>
    </i>
    <i r="5">
      <x v="79"/>
      <x v="111"/>
      <x v="58"/>
      <x v="662"/>
      <x v="292"/>
      <x v="290"/>
      <x v="131"/>
      <x v="661"/>
      <x v="1"/>
      <x v="1"/>
      <x v="466"/>
      <x/>
      <x v="596"/>
      <x v="476"/>
      <x v="424"/>
      <x v="7"/>
    </i>
    <i r="6">
      <x v="156"/>
      <x v="150"/>
      <x v="705"/>
      <x v="335"/>
      <x v="332"/>
      <x v="66"/>
      <x v="704"/>
      <x v="1"/>
      <x v="1"/>
      <x v="333"/>
      <x/>
      <x v="390"/>
      <x v="503"/>
      <x v="447"/>
      <x v="230"/>
    </i>
    <i r="4">
      <x v="5"/>
      <x v="85"/>
      <x v="151"/>
      <x v="144"/>
      <x v="700"/>
      <x v="330"/>
      <x v="327"/>
      <x v="63"/>
      <x v="699"/>
      <x v="1"/>
      <x v="1"/>
      <x v="387"/>
      <x v="1"/>
      <x v="546"/>
      <x v="499"/>
      <x v="444"/>
      <x v="39"/>
    </i>
    <i t="grand">
      <x/>
    </i>
  </rowItems>
  <colItems count="1">
    <i/>
  </colItems>
  <dataFields count="1">
    <dataField name="Count of S.N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_LIQUID" xr10:uid="{6998B74B-83B4-47E3-9D33-624DB7973C0F}" sourceName="HI_LIQUID">
  <pivotTables>
    <pivotTable tabId="6" name="PivotTable1"/>
  </pivotTables>
  <data>
    <tabular pivotCacheId="1787630024">
      <items count="3">
        <i x="1"/>
        <i x="0" s="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_IVP" xr10:uid="{FD84EF83-55ED-4771-9DB8-9E76E5CF4452}" sourceName="HI_IVP">
  <pivotTables>
    <pivotTable tabId="6" name="PivotTable1"/>
  </pivotTables>
  <data>
    <tabular pivotCacheId="1787630024">
      <items count="3">
        <i x="1" s="1"/>
        <i x="0"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ULT" xr10:uid="{21A48A91-2323-45FC-A3AA-EC5B839745A1}" sourceName="RESULT">
  <pivotTables>
    <pivotTable tabId="6" name="PivotTable1"/>
  </pivotTables>
  <data>
    <tabular pivotCacheId="1787630024">
      <items count="3">
        <i x="0" s="1"/>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_LIQUID1" xr10:uid="{5172D7EE-F734-4C40-9901-B355F804630E}" sourceName="HI_LIQUID">
  <pivotTables>
    <pivotTable tabId="12" name="PivotTable1"/>
  </pivotTables>
  <data>
    <tabular pivotCacheId="314335539">
      <items count="3">
        <i x="1"/>
        <i x="0" s="1"/>
        <i x="2"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_IVP1" xr10:uid="{66D5FEEA-2894-4CDE-93CB-2FFC5E39C57C}" sourceName="HI_IVP">
  <pivotTables>
    <pivotTable tabId="12" name="PivotTable1"/>
  </pivotTables>
  <data>
    <tabular pivotCacheId="314335539">
      <items count="3">
        <i x="1"/>
        <i x="0" s="1"/>
        <i x="2"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ULT1" xr10:uid="{36E83BC6-F403-46FB-8C4D-75A659BC5C1F}" sourceName="RESULT">
  <pivotTables>
    <pivotTable tabId="12" name="PivotTable1"/>
  </pivotTables>
  <data>
    <tabular pivotCacheId="314335539">
      <items count="3">
        <i x="0" s="1"/>
        <i x="1" s="1"/>
        <i x="2"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I_RANK_Top10" xr10:uid="{C485C2B0-A226-47D8-873D-D8C7869F0F36}" sourceName="OI_RANK_Top10">
  <pivotTables>
    <pivotTable tabId="12" name="PivotTable1"/>
  </pivotTables>
  <data>
    <tabular pivotCacheId="314335539">
      <items count="3">
        <i x="0" s="1"/>
        <i x="1"/>
        <i x="2"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RANK_Top10" xr10:uid="{7C5C6122-7FAC-4264-87CC-0DFAEB90FF03}" sourceName="PRICE_RANK_Top10">
  <pivotTables>
    <pivotTable tabId="12" name="PivotTable1"/>
  </pivotTables>
  <data>
    <tabular pivotCacheId="314335539">
      <items count="3">
        <i x="0"/>
        <i x="1" s="1"/>
        <i x="2"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7C8D4828-A677-4317-9143-CFDE53998145}" sourceName="SECTOR">
  <pivotTables>
    <pivotTable tabId="12" name="PivotTable1"/>
  </pivotTables>
  <data>
    <tabular pivotCacheId="314335539">
      <items count="19">
        <i x="5" s="1"/>
        <i x="6" s="1"/>
        <i x="4" s="1"/>
        <i x="11" s="1"/>
        <i x="3" s="1"/>
        <i x="12" s="1"/>
        <i x="0" s="1" nd="1"/>
        <i x="2" s="1" nd="1"/>
        <i x="1" s="1" nd="1"/>
        <i x="16" s="1" nd="1"/>
        <i x="13" s="1" nd="1"/>
        <i x="9" s="1" nd="1"/>
        <i x="14" s="1" nd="1"/>
        <i x="7" s="1" nd="1"/>
        <i x="8" s="1" nd="1"/>
        <i x="10" s="1" nd="1"/>
        <i x="15" s="1" nd="1"/>
        <i x="18" s="1" nd="1"/>
        <i x="17"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I_RANK" xr10:uid="{1329426C-81A7-4467-9743-B6B1475F94BF}" sourceName="OI_RANK">
  <pivotTables>
    <pivotTable tabId="12" name="PivotTable1"/>
  </pivotTables>
  <data>
    <tabular pivotCacheId="314335539">
      <items count="125">
        <i x="52" s="1"/>
        <i x="75" s="1"/>
        <i x="27" s="1"/>
        <i x="71" s="1"/>
        <i x="12" s="1"/>
        <i x="45" s="1"/>
        <i x="13" s="1"/>
        <i x="38" s="1"/>
        <i x="51" s="1"/>
        <i x="64" s="1"/>
        <i x="10" s="1"/>
        <i x="49" s="1"/>
        <i x="0" s="1" nd="1"/>
        <i x="46" s="1" nd="1"/>
        <i x="36" s="1" nd="1"/>
        <i x="18" s="1" nd="1"/>
        <i x="58" s="1" nd="1"/>
        <i x="21" s="1" nd="1"/>
        <i x="39" s="1" nd="1"/>
        <i x="11" s="1" nd="1"/>
        <i x="61" s="1" nd="1"/>
        <i x="48" s="1" nd="1"/>
        <i x="4" s="1" nd="1"/>
        <i x="31" s="1" nd="1"/>
        <i x="23" s="1" nd="1"/>
        <i x="65" s="1" nd="1"/>
        <i x="74" s="1" nd="1"/>
        <i x="35" s="1" nd="1"/>
        <i x="50" s="1" nd="1"/>
        <i x="56" s="1" nd="1"/>
        <i x="14" s="1" nd="1"/>
        <i x="53" s="1" nd="1"/>
        <i x="41" s="1" nd="1"/>
        <i x="32" s="1" nd="1"/>
        <i x="2" s="1" nd="1"/>
        <i x="60" s="1" nd="1"/>
        <i x="24" s="1" nd="1"/>
        <i x="19" s="1" nd="1"/>
        <i x="55" s="1" nd="1"/>
        <i x="16" s="1" nd="1"/>
        <i x="85" s="1" nd="1"/>
        <i x="123" s="1" nd="1"/>
        <i x="115" s="1" nd="1"/>
        <i x="106" s="1" nd="1"/>
        <i x="98" s="1" nd="1"/>
        <i x="92" s="1" nd="1"/>
        <i x="87" s="1" nd="1"/>
        <i x="81" s="1" nd="1"/>
        <i x="119" s="1" nd="1"/>
        <i x="110" s="1" nd="1"/>
        <i x="29" s="1" nd="1"/>
        <i x="80" s="1" nd="1"/>
        <i x="118" s="1" nd="1"/>
        <i x="109" s="1" nd="1"/>
        <i x="101" s="1" nd="1"/>
        <i x="94" s="1" nd="1"/>
        <i x="89" s="1" nd="1"/>
        <i x="83" s="1" nd="1"/>
        <i x="122" s="1" nd="1"/>
        <i x="114" s="1" nd="1"/>
        <i x="105" s="1" nd="1"/>
        <i x="63" s="1" nd="1"/>
        <i x="121" s="1" nd="1"/>
        <i x="113" s="1" nd="1"/>
        <i x="104" s="1" nd="1"/>
        <i x="97" s="1" nd="1"/>
        <i x="91" s="1" nd="1"/>
        <i x="86" s="1" nd="1"/>
        <i x="124" s="1" nd="1"/>
        <i x="117" s="1" nd="1"/>
        <i x="108" s="1" nd="1"/>
        <i x="100" s="1" nd="1"/>
        <i x="30" s="1" nd="1"/>
        <i x="116" s="1" nd="1"/>
        <i x="107" s="1" nd="1"/>
        <i x="99" s="1" nd="1"/>
        <i x="93" s="1" nd="1"/>
        <i x="88" s="1" nd="1"/>
        <i x="82" s="1" nd="1"/>
        <i x="120" s="1" nd="1"/>
        <i x="112" s="1" nd="1"/>
        <i x="103" s="1" nd="1"/>
        <i x="96" s="1" nd="1"/>
        <i x="44" s="1" nd="1"/>
        <i x="111" s="1" nd="1"/>
        <i x="102" s="1" nd="1"/>
        <i x="95" s="1" nd="1"/>
        <i x="90" s="1" nd="1"/>
        <i x="84" s="1" nd="1"/>
        <i x="42" s="1" nd="1"/>
        <i x="40" s="1" nd="1"/>
        <i x="59" s="1" nd="1"/>
        <i x="47" s="1" nd="1"/>
        <i x="6" s="1" nd="1"/>
        <i x="69" s="1" nd="1"/>
        <i x="25" s="1" nd="1"/>
        <i x="34" s="1" nd="1"/>
        <i x="57" s="1" nd="1"/>
        <i x="15" s="1" nd="1"/>
        <i x="68" s="1" nd="1"/>
        <i x="8" s="1" nd="1"/>
        <i x="17" s="1" nd="1"/>
        <i x="3" s="1" nd="1"/>
        <i x="22" s="1" nd="1"/>
        <i x="67" s="1" nd="1"/>
        <i x="33" s="1" nd="1"/>
        <i x="5" s="1" nd="1"/>
        <i x="26" s="1" nd="1"/>
        <i x="28" s="1" nd="1"/>
        <i x="66" s="1" nd="1"/>
        <i x="9" s="1" nd="1"/>
        <i x="37" s="1" nd="1"/>
        <i x="54" s="1" nd="1"/>
        <i x="7" s="1" nd="1"/>
        <i x="76" s="1" nd="1"/>
        <i x="77" s="1" nd="1"/>
        <i x="78" s="1" nd="1"/>
        <i x="1" s="1" nd="1"/>
        <i x="20" s="1" nd="1"/>
        <i x="72" s="1" nd="1"/>
        <i x="73" s="1" nd="1"/>
        <i x="43" s="1" nd="1"/>
        <i x="62" s="1" nd="1"/>
        <i x="70" s="1" nd="1"/>
        <i x="7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I_LIQUID 1" xr10:uid="{26F40E1B-27A9-4A35-B276-A27C4816DE92}" cache="Slicer_HI_LIQUID1" caption="HI_LIQUID" rowHeight="241300"/>
  <slicer name="HI_IVP 1" xr10:uid="{A8C790F6-9596-4C93-9FD9-8D94F81C18EE}" cache="Slicer_HI_IVP1" caption="HI_IVP" rowHeight="241300"/>
  <slicer name="RESULT 1" xr10:uid="{B65061F4-3CEB-47AA-B8EF-6A0BB7B6DB72}" cache="Slicer_RESULT1" caption="RESULT" rowHeight="241300"/>
  <slicer name="OI_RANK_Top10" xr10:uid="{AB97D017-C03A-4241-A4BE-4954FD1C991B}" cache="Slicer_OI_RANK_Top10" caption="OI_RANK_Top10" rowHeight="241300"/>
  <slicer name="PRICE_RANK_Top10" xr10:uid="{BCD5F640-0E15-442E-A3A0-4AC173B0EA3D}" cache="Slicer_PRICE_RANK_Top10" caption="PRICE_RANK_Top10" rowHeight="241300"/>
  <slicer name="SECTOR" xr10:uid="{C2A28DC5-5B11-4144-A29E-BB2548B11D5A}" cache="Slicer_SECTOR" caption="SECTOR" rowHeight="241300"/>
  <slicer name="OI_RANK" xr10:uid="{778956E5-6649-4BB1-9B6F-491CDFAF5FC7}" cache="Slicer_OI_RANK" caption="OI_RANK"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I_LIQUID" xr10:uid="{476F665A-B541-432A-919E-7FAF16C023E5}" cache="Slicer_HI_LIQUID" caption="HI_LIQUID" rowHeight="241300"/>
  <slicer name="HI_IVP" xr10:uid="{6E7FC9CC-4D10-4B2D-809F-1F615160DFD8}" cache="Slicer_HI_IVP" caption="HI_IVP" rowHeight="241300"/>
  <slicer name="RESULT" xr10:uid="{A686A3F9-C922-4288-9759-38C5620195FA}" cache="Slicer_RESULT" caption="RESUL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39C29-BDAD-4898-81C9-280D7F0B75AD}">
  <dimension ref="A1:Y389"/>
  <sheetViews>
    <sheetView tabSelected="1" workbookViewId="0">
      <selection activeCell="H29" sqref="H29"/>
    </sheetView>
  </sheetViews>
  <sheetFormatPr defaultColWidth="9.28515625" defaultRowHeight="15" x14ac:dyDescent="0.25"/>
  <cols>
    <col min="1" max="1" width="14.28515625" bestFit="1" customWidth="1"/>
    <col min="2" max="2" width="18.5703125" bestFit="1" customWidth="1"/>
    <col min="3" max="3" width="22.42578125" bestFit="1" customWidth="1"/>
    <col min="4" max="4" width="24.28515625" bestFit="1" customWidth="1"/>
    <col min="5" max="5" width="26" bestFit="1" customWidth="1"/>
    <col min="6" max="6" width="25" bestFit="1" customWidth="1"/>
    <col min="7" max="7" width="15.5703125" bestFit="1" customWidth="1"/>
    <col min="8" max="8" width="36.85546875" bestFit="1" customWidth="1"/>
    <col min="9" max="9" width="11.28515625" bestFit="1" customWidth="1"/>
    <col min="10" max="10" width="14.28515625" bestFit="1" customWidth="1"/>
    <col min="11" max="11" width="12.42578125" bestFit="1" customWidth="1"/>
    <col min="12" max="12" width="13.7109375" customWidth="1"/>
    <col min="13" max="13" width="12.85546875" bestFit="1" customWidth="1"/>
    <col min="14" max="14" width="12.28515625" bestFit="1" customWidth="1"/>
    <col min="15" max="15" width="9.140625" bestFit="1" customWidth="1"/>
    <col min="16" max="16" width="7.85546875" bestFit="1" customWidth="1"/>
    <col min="17" max="17" width="9.7109375" bestFit="1" customWidth="1"/>
    <col min="18" max="18" width="20.7109375" bestFit="1" customWidth="1"/>
    <col min="19" max="19" width="23.85546875" style="14" bestFit="1" customWidth="1"/>
    <col min="20" max="20" width="20.7109375" bestFit="1" customWidth="1"/>
    <col min="21" max="21" width="23.85546875" style="14" bestFit="1" customWidth="1"/>
    <col min="22" max="22" width="20.5703125" bestFit="1" customWidth="1"/>
    <col min="23" max="23" width="17.7109375" bestFit="1" customWidth="1"/>
    <col min="24" max="24" width="10.140625" bestFit="1" customWidth="1"/>
    <col min="25" max="28" width="5.42578125" bestFit="1" customWidth="1"/>
  </cols>
  <sheetData>
    <row r="1" spans="1:25" x14ac:dyDescent="0.25">
      <c r="K1" t="s">
        <v>67</v>
      </c>
      <c r="L1" t="s">
        <v>70</v>
      </c>
    </row>
    <row r="2" spans="1:25" x14ac:dyDescent="0.25">
      <c r="K2" t="s">
        <v>68</v>
      </c>
      <c r="L2" t="s">
        <v>69</v>
      </c>
    </row>
    <row r="7" spans="1:25" x14ac:dyDescent="0.25">
      <c r="A7" s="13" t="s">
        <v>95</v>
      </c>
      <c r="S7"/>
      <c r="U7"/>
    </row>
    <row r="8" spans="1:25" x14ac:dyDescent="0.25">
      <c r="A8" s="13" t="s">
        <v>250</v>
      </c>
      <c r="B8" s="13" t="s">
        <v>251</v>
      </c>
      <c r="C8" s="13" t="s">
        <v>77</v>
      </c>
      <c r="D8" s="13" t="s">
        <v>78</v>
      </c>
      <c r="E8" s="13" t="s">
        <v>27</v>
      </c>
      <c r="F8" s="13" t="s">
        <v>26</v>
      </c>
      <c r="G8" s="13" t="s">
        <v>38</v>
      </c>
      <c r="H8" s="13" t="s">
        <v>28</v>
      </c>
      <c r="I8" s="13" t="s">
        <v>239</v>
      </c>
      <c r="J8" s="13" t="s">
        <v>240</v>
      </c>
      <c r="K8" s="13" t="s">
        <v>39</v>
      </c>
      <c r="L8" s="13" t="s">
        <v>29</v>
      </c>
      <c r="M8" s="13" t="s">
        <v>34</v>
      </c>
      <c r="N8" s="13" t="s">
        <v>21</v>
      </c>
      <c r="O8" s="13" t="s">
        <v>22</v>
      </c>
      <c r="P8" s="13" t="s">
        <v>36</v>
      </c>
      <c r="Q8" s="13" t="s">
        <v>23</v>
      </c>
      <c r="R8" s="13" t="s">
        <v>30</v>
      </c>
      <c r="S8" s="13" t="s">
        <v>31</v>
      </c>
      <c r="T8" s="13" t="s">
        <v>32</v>
      </c>
      <c r="U8" s="13" t="s">
        <v>33</v>
      </c>
      <c r="V8" s="13" t="s">
        <v>234</v>
      </c>
      <c r="W8" s="13" t="s">
        <v>242</v>
      </c>
      <c r="X8" s="13" t="s">
        <v>244</v>
      </c>
      <c r="Y8" t="s">
        <v>96</v>
      </c>
    </row>
    <row r="9" spans="1:25" x14ac:dyDescent="0.25">
      <c r="A9" t="s">
        <v>93</v>
      </c>
      <c r="B9" t="s">
        <v>243</v>
      </c>
      <c r="C9" t="s">
        <v>76</v>
      </c>
      <c r="D9" t="s">
        <v>76</v>
      </c>
      <c r="E9" t="s">
        <v>25</v>
      </c>
      <c r="F9" t="s">
        <v>25</v>
      </c>
      <c r="G9" t="s">
        <v>85</v>
      </c>
      <c r="H9" t="s">
        <v>86</v>
      </c>
      <c r="I9" t="s">
        <v>324</v>
      </c>
      <c r="J9" t="s">
        <v>325</v>
      </c>
      <c r="K9">
        <v>88.89</v>
      </c>
      <c r="L9">
        <v>165.35</v>
      </c>
      <c r="M9">
        <v>165.35</v>
      </c>
      <c r="N9" t="s">
        <v>37</v>
      </c>
      <c r="O9" t="s">
        <v>36</v>
      </c>
      <c r="P9">
        <v>95.56</v>
      </c>
      <c r="Q9" t="s">
        <v>19</v>
      </c>
      <c r="R9">
        <v>2.35</v>
      </c>
      <c r="S9">
        <v>15.39</v>
      </c>
      <c r="T9">
        <v>4.6100000000000003</v>
      </c>
      <c r="U9">
        <v>3.25</v>
      </c>
      <c r="V9" t="s">
        <v>236</v>
      </c>
      <c r="W9">
        <v>165.5</v>
      </c>
      <c r="X9">
        <v>6700</v>
      </c>
      <c r="Y9" s="8">
        <v>1</v>
      </c>
    </row>
    <row r="10" spans="1:25" x14ac:dyDescent="0.25">
      <c r="F10" t="s">
        <v>161</v>
      </c>
      <c r="G10" t="s">
        <v>211</v>
      </c>
      <c r="H10" t="s">
        <v>212</v>
      </c>
      <c r="I10" t="s">
        <v>265</v>
      </c>
      <c r="J10" t="s">
        <v>326</v>
      </c>
      <c r="K10">
        <v>96.83</v>
      </c>
      <c r="L10">
        <v>1414</v>
      </c>
      <c r="M10">
        <v>1414</v>
      </c>
      <c r="N10" t="s">
        <v>37</v>
      </c>
      <c r="O10" t="s">
        <v>36</v>
      </c>
      <c r="P10">
        <v>98.79</v>
      </c>
      <c r="Q10" t="s">
        <v>35</v>
      </c>
      <c r="R10">
        <v>4.7699999999999996</v>
      </c>
      <c r="S10">
        <v>1.74</v>
      </c>
      <c r="T10">
        <v>2</v>
      </c>
      <c r="U10">
        <v>1.52</v>
      </c>
      <c r="V10" t="s">
        <v>235</v>
      </c>
      <c r="W10">
        <v>1413.65</v>
      </c>
      <c r="X10">
        <v>500</v>
      </c>
      <c r="Y10" s="8">
        <v>1</v>
      </c>
    </row>
    <row r="11" spans="1:25" x14ac:dyDescent="0.25">
      <c r="E11" t="s">
        <v>24</v>
      </c>
      <c r="F11" t="s">
        <v>25</v>
      </c>
      <c r="G11" t="s">
        <v>179</v>
      </c>
      <c r="H11" t="s">
        <v>180</v>
      </c>
      <c r="I11" t="s">
        <v>255</v>
      </c>
      <c r="J11" t="s">
        <v>327</v>
      </c>
      <c r="K11">
        <v>92.06</v>
      </c>
      <c r="L11">
        <v>1082.5</v>
      </c>
      <c r="M11">
        <v>1082.5</v>
      </c>
      <c r="N11" t="s">
        <v>37</v>
      </c>
      <c r="O11" t="s">
        <v>36</v>
      </c>
      <c r="P11">
        <v>93.55</v>
      </c>
      <c r="Q11" t="s">
        <v>19</v>
      </c>
      <c r="R11">
        <v>-2.91</v>
      </c>
      <c r="S11">
        <v>6.6</v>
      </c>
      <c r="T11">
        <v>0.99</v>
      </c>
      <c r="U11">
        <v>1.23</v>
      </c>
      <c r="V11" t="s">
        <v>235</v>
      </c>
      <c r="W11">
        <v>1080.1500000000001</v>
      </c>
      <c r="X11">
        <v>1250</v>
      </c>
      <c r="Y11" s="8">
        <v>1</v>
      </c>
    </row>
    <row r="12" spans="1:25" x14ac:dyDescent="0.25">
      <c r="E12" t="s">
        <v>161</v>
      </c>
      <c r="F12" t="s">
        <v>25</v>
      </c>
      <c r="G12" t="s">
        <v>16</v>
      </c>
      <c r="H12" t="s">
        <v>221</v>
      </c>
      <c r="I12" t="s">
        <v>268</v>
      </c>
      <c r="J12" t="s">
        <v>267</v>
      </c>
      <c r="K12">
        <v>71.430000000000007</v>
      </c>
      <c r="L12">
        <v>230</v>
      </c>
      <c r="M12">
        <v>230</v>
      </c>
      <c r="N12" t="s">
        <v>37</v>
      </c>
      <c r="O12" t="s">
        <v>36</v>
      </c>
      <c r="P12">
        <v>73.790000000000006</v>
      </c>
      <c r="Q12" t="s">
        <v>19</v>
      </c>
      <c r="R12">
        <v>15.51</v>
      </c>
      <c r="S12">
        <v>4.55</v>
      </c>
      <c r="T12">
        <v>3.43</v>
      </c>
      <c r="U12">
        <v>1.43</v>
      </c>
      <c r="V12" t="s">
        <v>236</v>
      </c>
      <c r="W12">
        <v>230.45</v>
      </c>
      <c r="X12">
        <v>3100</v>
      </c>
      <c r="Y12" s="8">
        <v>1</v>
      </c>
    </row>
    <row r="13" spans="1:25" x14ac:dyDescent="0.25">
      <c r="B13" t="s">
        <v>305</v>
      </c>
      <c r="C13" t="s">
        <v>93</v>
      </c>
      <c r="D13" t="s">
        <v>93</v>
      </c>
      <c r="E13" t="s">
        <v>245</v>
      </c>
      <c r="F13" t="s">
        <v>245</v>
      </c>
      <c r="G13" t="s">
        <v>328</v>
      </c>
      <c r="H13" t="s">
        <v>329</v>
      </c>
      <c r="I13" t="s">
        <v>330</v>
      </c>
      <c r="J13" t="s">
        <v>331</v>
      </c>
      <c r="K13">
        <v>95.24</v>
      </c>
      <c r="L13">
        <v>740.8</v>
      </c>
      <c r="M13">
        <v>740.8</v>
      </c>
      <c r="N13" t="s">
        <v>37</v>
      </c>
      <c r="O13" t="s">
        <v>36</v>
      </c>
      <c r="P13">
        <v>96.37</v>
      </c>
      <c r="Q13" t="s">
        <v>35</v>
      </c>
      <c r="R13">
        <v>10.1</v>
      </c>
      <c r="S13">
        <v>-1.41</v>
      </c>
      <c r="T13">
        <v>2.63</v>
      </c>
      <c r="U13">
        <v>-0.95</v>
      </c>
      <c r="V13" t="s">
        <v>237</v>
      </c>
      <c r="W13">
        <v>740.6</v>
      </c>
      <c r="X13">
        <v>975</v>
      </c>
      <c r="Y13" s="8">
        <v>1</v>
      </c>
    </row>
    <row r="14" spans="1:25" x14ac:dyDescent="0.25">
      <c r="G14" t="s">
        <v>262</v>
      </c>
      <c r="H14" t="s">
        <v>263</v>
      </c>
      <c r="I14" t="s">
        <v>332</v>
      </c>
      <c r="J14" t="s">
        <v>333</v>
      </c>
      <c r="K14">
        <v>87.3</v>
      </c>
      <c r="L14">
        <v>244</v>
      </c>
      <c r="M14">
        <v>244</v>
      </c>
      <c r="N14" t="s">
        <v>37</v>
      </c>
      <c r="O14" t="s">
        <v>36</v>
      </c>
      <c r="P14">
        <v>87.1</v>
      </c>
      <c r="Q14" t="s">
        <v>35</v>
      </c>
      <c r="R14">
        <v>1.44</v>
      </c>
      <c r="S14">
        <v>-0.41</v>
      </c>
      <c r="T14">
        <v>1.22</v>
      </c>
      <c r="U14">
        <v>-1.05</v>
      </c>
      <c r="V14" t="s">
        <v>247</v>
      </c>
      <c r="W14">
        <v>244</v>
      </c>
      <c r="X14">
        <v>2900</v>
      </c>
      <c r="Y14" s="8">
        <v>1</v>
      </c>
    </row>
    <row r="15" spans="1:25" x14ac:dyDescent="0.25">
      <c r="E15" t="s">
        <v>246</v>
      </c>
      <c r="F15" t="s">
        <v>245</v>
      </c>
      <c r="G15" t="s">
        <v>336</v>
      </c>
      <c r="H15" t="s">
        <v>337</v>
      </c>
      <c r="I15" t="s">
        <v>338</v>
      </c>
      <c r="J15" t="s">
        <v>339</v>
      </c>
      <c r="K15">
        <v>100</v>
      </c>
      <c r="L15">
        <v>2349.9499999999998</v>
      </c>
      <c r="M15">
        <v>2349.9499999999998</v>
      </c>
      <c r="N15" t="s">
        <v>37</v>
      </c>
      <c r="O15" t="s">
        <v>36</v>
      </c>
      <c r="P15">
        <v>98.79</v>
      </c>
      <c r="Q15" t="s">
        <v>35</v>
      </c>
      <c r="R15">
        <v>10.74</v>
      </c>
      <c r="S15">
        <v>-4.5199999999999996</v>
      </c>
      <c r="T15">
        <v>2.82</v>
      </c>
      <c r="U15">
        <v>-1.08</v>
      </c>
      <c r="V15" t="s">
        <v>238</v>
      </c>
      <c r="W15">
        <v>2350.8000000000002</v>
      </c>
      <c r="X15">
        <v>175</v>
      </c>
      <c r="Y15" s="8">
        <v>1</v>
      </c>
    </row>
    <row r="16" spans="1:25" x14ac:dyDescent="0.25">
      <c r="A16" t="s">
        <v>76</v>
      </c>
      <c r="B16" t="s">
        <v>243</v>
      </c>
      <c r="C16" t="s">
        <v>76</v>
      </c>
      <c r="D16" t="s">
        <v>76</v>
      </c>
      <c r="E16" t="s">
        <v>25</v>
      </c>
      <c r="F16" t="s">
        <v>25</v>
      </c>
      <c r="G16" t="s">
        <v>213</v>
      </c>
      <c r="H16" t="s">
        <v>214</v>
      </c>
      <c r="I16" t="s">
        <v>269</v>
      </c>
      <c r="J16" t="s">
        <v>264</v>
      </c>
      <c r="K16">
        <v>100</v>
      </c>
      <c r="L16">
        <v>2073.85</v>
      </c>
      <c r="M16">
        <v>2073.85</v>
      </c>
      <c r="N16" t="s">
        <v>37</v>
      </c>
      <c r="O16" t="s">
        <v>36</v>
      </c>
      <c r="P16">
        <v>100</v>
      </c>
      <c r="Q16" t="s">
        <v>19</v>
      </c>
      <c r="R16">
        <v>2.77</v>
      </c>
      <c r="S16">
        <v>4.26</v>
      </c>
      <c r="T16">
        <v>0.63</v>
      </c>
      <c r="U16">
        <v>1.4</v>
      </c>
      <c r="V16" t="s">
        <v>235</v>
      </c>
      <c r="W16">
        <v>2076.0500000000002</v>
      </c>
      <c r="X16">
        <v>350</v>
      </c>
      <c r="Y16" s="8">
        <v>1</v>
      </c>
    </row>
    <row r="17" spans="1:25" x14ac:dyDescent="0.25">
      <c r="G17" t="s">
        <v>133</v>
      </c>
      <c r="H17" t="s">
        <v>134</v>
      </c>
      <c r="I17" t="s">
        <v>266</v>
      </c>
      <c r="J17" t="s">
        <v>241</v>
      </c>
      <c r="K17">
        <v>90.48</v>
      </c>
      <c r="L17">
        <v>2111</v>
      </c>
      <c r="M17">
        <v>2111</v>
      </c>
      <c r="N17" t="s">
        <v>37</v>
      </c>
      <c r="O17" t="s">
        <v>36</v>
      </c>
      <c r="P17">
        <v>85.43</v>
      </c>
      <c r="Q17" t="s">
        <v>19</v>
      </c>
      <c r="R17">
        <v>11.13</v>
      </c>
      <c r="S17">
        <v>1.44</v>
      </c>
      <c r="T17">
        <v>1.72</v>
      </c>
      <c r="U17">
        <v>0.91</v>
      </c>
      <c r="V17" t="s">
        <v>235</v>
      </c>
      <c r="W17">
        <v>2114.4</v>
      </c>
      <c r="X17">
        <v>725</v>
      </c>
      <c r="Y17" s="8">
        <v>1</v>
      </c>
    </row>
    <row r="18" spans="1:25" x14ac:dyDescent="0.25">
      <c r="E18" t="s">
        <v>24</v>
      </c>
      <c r="F18" t="s">
        <v>161</v>
      </c>
      <c r="G18" t="s">
        <v>172</v>
      </c>
      <c r="H18" t="s">
        <v>173</v>
      </c>
      <c r="I18" t="s">
        <v>270</v>
      </c>
      <c r="J18" t="s">
        <v>261</v>
      </c>
      <c r="K18">
        <v>73.02</v>
      </c>
      <c r="L18">
        <v>312.10000000000002</v>
      </c>
      <c r="M18">
        <v>312.10000000000002</v>
      </c>
      <c r="N18" t="s">
        <v>37</v>
      </c>
      <c r="O18" t="s">
        <v>36</v>
      </c>
      <c r="P18">
        <v>81.45</v>
      </c>
      <c r="Q18" t="s">
        <v>19</v>
      </c>
      <c r="R18">
        <v>-1.01</v>
      </c>
      <c r="S18">
        <v>8.27</v>
      </c>
      <c r="T18">
        <v>4.43</v>
      </c>
      <c r="U18">
        <v>1.3</v>
      </c>
      <c r="V18" t="s">
        <v>236</v>
      </c>
      <c r="W18">
        <v>312.25</v>
      </c>
      <c r="X18">
        <v>4200</v>
      </c>
      <c r="Y18" s="8">
        <v>1</v>
      </c>
    </row>
    <row r="19" spans="1:25" x14ac:dyDescent="0.25">
      <c r="B19" t="s">
        <v>305</v>
      </c>
      <c r="C19" t="s">
        <v>93</v>
      </c>
      <c r="D19" t="s">
        <v>93</v>
      </c>
      <c r="E19" t="s">
        <v>245</v>
      </c>
      <c r="F19" t="s">
        <v>246</v>
      </c>
      <c r="G19" t="s">
        <v>308</v>
      </c>
      <c r="H19" t="s">
        <v>309</v>
      </c>
      <c r="I19" t="s">
        <v>310</v>
      </c>
      <c r="J19" t="s">
        <v>311</v>
      </c>
      <c r="K19">
        <v>90.48</v>
      </c>
      <c r="L19">
        <v>529.9</v>
      </c>
      <c r="M19">
        <v>529.9</v>
      </c>
      <c r="N19" t="s">
        <v>37</v>
      </c>
      <c r="O19" t="s">
        <v>36</v>
      </c>
      <c r="P19">
        <v>77.819999999999993</v>
      </c>
      <c r="Q19" t="s">
        <v>35</v>
      </c>
      <c r="R19">
        <v>5.04</v>
      </c>
      <c r="S19">
        <v>-0.55000000000000004</v>
      </c>
      <c r="T19">
        <v>2.9</v>
      </c>
      <c r="U19">
        <v>-1.29</v>
      </c>
      <c r="V19" t="s">
        <v>312</v>
      </c>
      <c r="W19">
        <v>530.75</v>
      </c>
      <c r="X19">
        <v>125</v>
      </c>
      <c r="Y19" s="8">
        <v>1</v>
      </c>
    </row>
    <row r="20" spans="1:25" x14ac:dyDescent="0.25">
      <c r="C20" t="s">
        <v>76</v>
      </c>
      <c r="D20" t="s">
        <v>93</v>
      </c>
      <c r="E20" t="s">
        <v>25</v>
      </c>
      <c r="F20" t="s">
        <v>246</v>
      </c>
      <c r="G20" t="s">
        <v>12</v>
      </c>
      <c r="H20" t="s">
        <v>319</v>
      </c>
      <c r="I20" t="s">
        <v>320</v>
      </c>
      <c r="J20" t="s">
        <v>321</v>
      </c>
      <c r="K20">
        <v>100</v>
      </c>
      <c r="L20">
        <v>23132.25</v>
      </c>
      <c r="M20">
        <v>23132.25</v>
      </c>
      <c r="N20" t="s">
        <v>37</v>
      </c>
      <c r="O20" t="s">
        <v>36</v>
      </c>
      <c r="P20">
        <v>98.39</v>
      </c>
      <c r="Q20" t="s">
        <v>35</v>
      </c>
      <c r="R20">
        <v>12.8</v>
      </c>
      <c r="S20">
        <v>0.67</v>
      </c>
      <c r="T20">
        <v>17.52</v>
      </c>
      <c r="U20">
        <v>-1.85</v>
      </c>
      <c r="V20" t="s">
        <v>235</v>
      </c>
      <c r="W20">
        <v>23118.65</v>
      </c>
      <c r="X20">
        <v>25</v>
      </c>
      <c r="Y20" s="8">
        <v>1</v>
      </c>
    </row>
    <row r="21" spans="1:25" x14ac:dyDescent="0.25">
      <c r="A21" t="s">
        <v>18</v>
      </c>
      <c r="S21"/>
      <c r="U21"/>
      <c r="Y21" s="8">
        <v>12</v>
      </c>
    </row>
    <row r="22" spans="1:25" x14ac:dyDescent="0.25">
      <c r="S22"/>
      <c r="U22"/>
    </row>
    <row r="23" spans="1:25" x14ac:dyDescent="0.25">
      <c r="S23"/>
      <c r="U23"/>
    </row>
    <row r="24" spans="1:25" x14ac:dyDescent="0.25">
      <c r="S24"/>
      <c r="U24"/>
    </row>
    <row r="25" spans="1:25" x14ac:dyDescent="0.25">
      <c r="S25"/>
      <c r="U25"/>
    </row>
    <row r="26" spans="1:25" x14ac:dyDescent="0.25">
      <c r="S26"/>
      <c r="U26"/>
    </row>
    <row r="27" spans="1:25" x14ac:dyDescent="0.25">
      <c r="S27"/>
      <c r="U27"/>
    </row>
    <row r="28" spans="1:25" x14ac:dyDescent="0.25">
      <c r="S28"/>
      <c r="U28"/>
    </row>
    <row r="29" spans="1:25" x14ac:dyDescent="0.25">
      <c r="S29"/>
      <c r="U29"/>
    </row>
    <row r="30" spans="1:25" x14ac:dyDescent="0.25">
      <c r="S30"/>
      <c r="U30"/>
    </row>
    <row r="31" spans="1:25" x14ac:dyDescent="0.25">
      <c r="S31"/>
      <c r="U31"/>
    </row>
    <row r="32" spans="1:25" x14ac:dyDescent="0.25">
      <c r="S32"/>
      <c r="U32"/>
    </row>
    <row r="33" spans="19:21" x14ac:dyDescent="0.25">
      <c r="S33"/>
      <c r="U33"/>
    </row>
    <row r="34" spans="19:21" x14ac:dyDescent="0.25">
      <c r="S34"/>
      <c r="U34"/>
    </row>
    <row r="35" spans="19:21" x14ac:dyDescent="0.25">
      <c r="S35"/>
      <c r="U35"/>
    </row>
    <row r="36" spans="19:21" x14ac:dyDescent="0.25">
      <c r="S36"/>
      <c r="U36"/>
    </row>
    <row r="37" spans="19:21" x14ac:dyDescent="0.25">
      <c r="S37"/>
      <c r="U37"/>
    </row>
    <row r="38" spans="19:21" x14ac:dyDescent="0.25">
      <c r="S38"/>
      <c r="U38"/>
    </row>
    <row r="39" spans="19:21" x14ac:dyDescent="0.25">
      <c r="S39"/>
      <c r="U39"/>
    </row>
    <row r="40" spans="19:21" x14ac:dyDescent="0.25">
      <c r="S40"/>
      <c r="U40"/>
    </row>
    <row r="41" spans="19:21" x14ac:dyDescent="0.25">
      <c r="S41"/>
      <c r="U41"/>
    </row>
    <row r="42" spans="19:21" x14ac:dyDescent="0.25">
      <c r="S42"/>
      <c r="U42"/>
    </row>
    <row r="43" spans="19:21" x14ac:dyDescent="0.25">
      <c r="S43"/>
      <c r="U43"/>
    </row>
    <row r="44" spans="19:21" x14ac:dyDescent="0.25">
      <c r="S44"/>
      <c r="U44"/>
    </row>
    <row r="45" spans="19:21" x14ac:dyDescent="0.25">
      <c r="S45"/>
      <c r="U45"/>
    </row>
    <row r="46" spans="19:21" x14ac:dyDescent="0.25">
      <c r="S46"/>
      <c r="U46"/>
    </row>
    <row r="47" spans="19:21" x14ac:dyDescent="0.25">
      <c r="S47"/>
      <c r="U47"/>
    </row>
    <row r="48" spans="19:21" x14ac:dyDescent="0.25">
      <c r="S48"/>
      <c r="U48"/>
    </row>
    <row r="49" spans="19:21" x14ac:dyDescent="0.25">
      <c r="S49"/>
      <c r="U49"/>
    </row>
    <row r="50" spans="19:21" x14ac:dyDescent="0.25">
      <c r="S50"/>
      <c r="U50"/>
    </row>
    <row r="51" spans="19:21" x14ac:dyDescent="0.25">
      <c r="S51"/>
      <c r="U51"/>
    </row>
    <row r="52" spans="19:21" x14ac:dyDescent="0.25">
      <c r="S52"/>
      <c r="U52"/>
    </row>
    <row r="53" spans="19:21" x14ac:dyDescent="0.25">
      <c r="S53"/>
      <c r="U53"/>
    </row>
    <row r="54" spans="19:21" x14ac:dyDescent="0.25">
      <c r="S54"/>
      <c r="U54"/>
    </row>
    <row r="55" spans="19:21" x14ac:dyDescent="0.25">
      <c r="S55"/>
      <c r="U55"/>
    </row>
    <row r="56" spans="19:21" x14ac:dyDescent="0.25">
      <c r="S56"/>
      <c r="U56"/>
    </row>
    <row r="57" spans="19:21" x14ac:dyDescent="0.25">
      <c r="S57"/>
      <c r="U57"/>
    </row>
    <row r="58" spans="19:21" x14ac:dyDescent="0.25">
      <c r="S58"/>
      <c r="U58"/>
    </row>
    <row r="59" spans="19:21" x14ac:dyDescent="0.25">
      <c r="S59"/>
      <c r="U59"/>
    </row>
    <row r="60" spans="19:21" x14ac:dyDescent="0.25">
      <c r="S60"/>
      <c r="U60"/>
    </row>
    <row r="61" spans="19:21" x14ac:dyDescent="0.25">
      <c r="S61"/>
      <c r="U61"/>
    </row>
    <row r="62" spans="19:21" x14ac:dyDescent="0.25">
      <c r="S62"/>
      <c r="U62"/>
    </row>
    <row r="63" spans="19:21" x14ac:dyDescent="0.25">
      <c r="S63"/>
      <c r="U63"/>
    </row>
    <row r="64" spans="19:21" x14ac:dyDescent="0.25">
      <c r="S64"/>
      <c r="U64"/>
    </row>
    <row r="65" spans="19:21" x14ac:dyDescent="0.25">
      <c r="S65"/>
      <c r="U65"/>
    </row>
    <row r="66" spans="19:21" x14ac:dyDescent="0.25">
      <c r="S66"/>
      <c r="U66"/>
    </row>
    <row r="67" spans="19:21" x14ac:dyDescent="0.25">
      <c r="S67"/>
      <c r="U67"/>
    </row>
    <row r="68" spans="19:21" x14ac:dyDescent="0.25">
      <c r="S68"/>
      <c r="U68"/>
    </row>
    <row r="69" spans="19:21" x14ac:dyDescent="0.25">
      <c r="S69"/>
      <c r="U69"/>
    </row>
    <row r="70" spans="19:21" x14ac:dyDescent="0.25">
      <c r="S70"/>
      <c r="U70"/>
    </row>
    <row r="71" spans="19:21" x14ac:dyDescent="0.25">
      <c r="S71"/>
      <c r="U71"/>
    </row>
    <row r="72" spans="19:21" x14ac:dyDescent="0.25">
      <c r="S72"/>
      <c r="U72"/>
    </row>
    <row r="73" spans="19:21" x14ac:dyDescent="0.25">
      <c r="S73"/>
      <c r="U73"/>
    </row>
    <row r="74" spans="19:21" x14ac:dyDescent="0.25">
      <c r="S74"/>
      <c r="U74"/>
    </row>
    <row r="75" spans="19:21" x14ac:dyDescent="0.25">
      <c r="S75"/>
      <c r="U75"/>
    </row>
    <row r="76" spans="19:21" x14ac:dyDescent="0.25">
      <c r="S76"/>
      <c r="U76"/>
    </row>
    <row r="77" spans="19:21" x14ac:dyDescent="0.25">
      <c r="S77"/>
      <c r="U77"/>
    </row>
    <row r="78" spans="19:21" x14ac:dyDescent="0.25">
      <c r="S78"/>
      <c r="U78"/>
    </row>
    <row r="79" spans="19:21" x14ac:dyDescent="0.25">
      <c r="S79"/>
      <c r="U79"/>
    </row>
    <row r="80" spans="19:21" x14ac:dyDescent="0.25">
      <c r="S80"/>
      <c r="U80"/>
    </row>
    <row r="81" spans="19:21" x14ac:dyDescent="0.25">
      <c r="S81"/>
      <c r="U81"/>
    </row>
    <row r="82" spans="19:21" x14ac:dyDescent="0.25">
      <c r="S82"/>
      <c r="U82"/>
    </row>
    <row r="83" spans="19:21" x14ac:dyDescent="0.25">
      <c r="S83"/>
      <c r="U83"/>
    </row>
    <row r="84" spans="19:21" x14ac:dyDescent="0.25">
      <c r="S84"/>
      <c r="U84"/>
    </row>
    <row r="85" spans="19:21" x14ac:dyDescent="0.25">
      <c r="S85"/>
      <c r="U85"/>
    </row>
    <row r="86" spans="19:21" x14ac:dyDescent="0.25">
      <c r="S86"/>
      <c r="U86"/>
    </row>
    <row r="87" spans="19:21" x14ac:dyDescent="0.25">
      <c r="S87"/>
      <c r="U87"/>
    </row>
    <row r="88" spans="19:21" x14ac:dyDescent="0.25">
      <c r="S88"/>
      <c r="U88"/>
    </row>
    <row r="89" spans="19:21" x14ac:dyDescent="0.25">
      <c r="S89"/>
      <c r="U89"/>
    </row>
    <row r="90" spans="19:21" x14ac:dyDescent="0.25">
      <c r="S90"/>
      <c r="U90"/>
    </row>
    <row r="91" spans="19:21" x14ac:dyDescent="0.25">
      <c r="S91"/>
      <c r="U91"/>
    </row>
    <row r="92" spans="19:21" x14ac:dyDescent="0.25">
      <c r="S92"/>
      <c r="U92"/>
    </row>
    <row r="93" spans="19:21" x14ac:dyDescent="0.25">
      <c r="S93"/>
      <c r="U93"/>
    </row>
    <row r="94" spans="19:21" x14ac:dyDescent="0.25">
      <c r="S94"/>
      <c r="U94"/>
    </row>
    <row r="95" spans="19:21" x14ac:dyDescent="0.25">
      <c r="S95"/>
      <c r="U95"/>
    </row>
    <row r="96" spans="19:21" x14ac:dyDescent="0.25">
      <c r="S96"/>
      <c r="U96"/>
    </row>
    <row r="97" spans="19:21" x14ac:dyDescent="0.25">
      <c r="S97"/>
      <c r="U97"/>
    </row>
    <row r="98" spans="19:21" x14ac:dyDescent="0.25">
      <c r="S98"/>
      <c r="U98"/>
    </row>
    <row r="99" spans="19:21" x14ac:dyDescent="0.25">
      <c r="S99"/>
      <c r="U99"/>
    </row>
    <row r="100" spans="19:21" x14ac:dyDescent="0.25">
      <c r="S100"/>
      <c r="U100"/>
    </row>
    <row r="101" spans="19:21" x14ac:dyDescent="0.25">
      <c r="S101"/>
      <c r="U101"/>
    </row>
    <row r="102" spans="19:21" x14ac:dyDescent="0.25">
      <c r="S102"/>
      <c r="U102"/>
    </row>
    <row r="103" spans="19:21" x14ac:dyDescent="0.25">
      <c r="S103"/>
      <c r="U103"/>
    </row>
    <row r="104" spans="19:21" x14ac:dyDescent="0.25">
      <c r="S104"/>
      <c r="U104"/>
    </row>
    <row r="105" spans="19:21" x14ac:dyDescent="0.25">
      <c r="S105"/>
      <c r="U105"/>
    </row>
    <row r="106" spans="19:21" x14ac:dyDescent="0.25">
      <c r="S106"/>
      <c r="U106"/>
    </row>
    <row r="107" spans="19:21" x14ac:dyDescent="0.25">
      <c r="S107"/>
      <c r="U107"/>
    </row>
    <row r="108" spans="19:21" x14ac:dyDescent="0.25">
      <c r="S108"/>
      <c r="U108"/>
    </row>
    <row r="109" spans="19:21" x14ac:dyDescent="0.25">
      <c r="S109"/>
      <c r="U109"/>
    </row>
    <row r="110" spans="19:21" x14ac:dyDescent="0.25">
      <c r="S110"/>
      <c r="U110"/>
    </row>
    <row r="111" spans="19:21" x14ac:dyDescent="0.25">
      <c r="S111"/>
      <c r="U111"/>
    </row>
    <row r="112" spans="19:21" x14ac:dyDescent="0.25">
      <c r="S112"/>
      <c r="U112"/>
    </row>
    <row r="113" spans="19:21" x14ac:dyDescent="0.25">
      <c r="S113"/>
      <c r="U113"/>
    </row>
    <row r="114" spans="19:21" x14ac:dyDescent="0.25">
      <c r="S114"/>
      <c r="U114"/>
    </row>
    <row r="115" spans="19:21" x14ac:dyDescent="0.25">
      <c r="S115"/>
      <c r="U115"/>
    </row>
    <row r="116" spans="19:21" x14ac:dyDescent="0.25">
      <c r="S116"/>
      <c r="U116"/>
    </row>
    <row r="117" spans="19:21" x14ac:dyDescent="0.25">
      <c r="S117"/>
      <c r="U117"/>
    </row>
    <row r="118" spans="19:21" x14ac:dyDescent="0.25">
      <c r="S118"/>
      <c r="U118"/>
    </row>
    <row r="119" spans="19:21" x14ac:dyDescent="0.25">
      <c r="S119"/>
      <c r="U119"/>
    </row>
    <row r="120" spans="19:21" x14ac:dyDescent="0.25">
      <c r="S120"/>
      <c r="U120"/>
    </row>
    <row r="121" spans="19:21" x14ac:dyDescent="0.25">
      <c r="S121"/>
      <c r="U121"/>
    </row>
    <row r="122" spans="19:21" x14ac:dyDescent="0.25">
      <c r="S122"/>
      <c r="U122"/>
    </row>
    <row r="123" spans="19:21" x14ac:dyDescent="0.25">
      <c r="S123"/>
      <c r="U123"/>
    </row>
    <row r="124" spans="19:21" x14ac:dyDescent="0.25">
      <c r="S124"/>
      <c r="U124"/>
    </row>
    <row r="125" spans="19:21" x14ac:dyDescent="0.25">
      <c r="S125"/>
      <c r="U125"/>
    </row>
    <row r="126" spans="19:21" x14ac:dyDescent="0.25">
      <c r="S126"/>
      <c r="U126"/>
    </row>
    <row r="127" spans="19:21" x14ac:dyDescent="0.25">
      <c r="S127"/>
      <c r="U127"/>
    </row>
    <row r="128" spans="19:21" x14ac:dyDescent="0.25">
      <c r="S128"/>
      <c r="U128"/>
    </row>
    <row r="129" spans="19:21" x14ac:dyDescent="0.25">
      <c r="S129"/>
      <c r="U129"/>
    </row>
    <row r="130" spans="19:21" x14ac:dyDescent="0.25">
      <c r="S130"/>
      <c r="U130"/>
    </row>
    <row r="131" spans="19:21" x14ac:dyDescent="0.25">
      <c r="S131"/>
      <c r="U131"/>
    </row>
    <row r="132" spans="19:21" x14ac:dyDescent="0.25">
      <c r="S132"/>
      <c r="U132"/>
    </row>
    <row r="133" spans="19:21" x14ac:dyDescent="0.25">
      <c r="S133"/>
      <c r="U133"/>
    </row>
    <row r="134" spans="19:21" x14ac:dyDescent="0.25">
      <c r="S134"/>
      <c r="U134"/>
    </row>
    <row r="135" spans="19:21" x14ac:dyDescent="0.25">
      <c r="S135"/>
      <c r="U135"/>
    </row>
    <row r="136" spans="19:21" x14ac:dyDescent="0.25">
      <c r="S136"/>
      <c r="U136"/>
    </row>
    <row r="137" spans="19:21" x14ac:dyDescent="0.25">
      <c r="S137"/>
      <c r="U137"/>
    </row>
    <row r="138" spans="19:21" x14ac:dyDescent="0.25">
      <c r="S138"/>
      <c r="U138"/>
    </row>
    <row r="139" spans="19:21" x14ac:dyDescent="0.25">
      <c r="S139"/>
      <c r="U139"/>
    </row>
    <row r="140" spans="19:21" x14ac:dyDescent="0.25">
      <c r="S140"/>
      <c r="U140"/>
    </row>
    <row r="141" spans="19:21" x14ac:dyDescent="0.25">
      <c r="S141"/>
      <c r="U141"/>
    </row>
    <row r="142" spans="19:21" x14ac:dyDescent="0.25">
      <c r="S142"/>
      <c r="U142"/>
    </row>
    <row r="143" spans="19:21" x14ac:dyDescent="0.25">
      <c r="S143"/>
      <c r="U143"/>
    </row>
    <row r="144" spans="19:21" x14ac:dyDescent="0.25">
      <c r="S144"/>
      <c r="U144"/>
    </row>
    <row r="145" spans="19:21" x14ac:dyDescent="0.25">
      <c r="S145"/>
      <c r="U145"/>
    </row>
    <row r="146" spans="19:21" x14ac:dyDescent="0.25">
      <c r="S146"/>
      <c r="U146"/>
    </row>
    <row r="147" spans="19:21" x14ac:dyDescent="0.25">
      <c r="S147"/>
      <c r="U147"/>
    </row>
    <row r="148" spans="19:21" x14ac:dyDescent="0.25">
      <c r="S148"/>
      <c r="U148"/>
    </row>
    <row r="149" spans="19:21" x14ac:dyDescent="0.25">
      <c r="S149"/>
      <c r="U149"/>
    </row>
    <row r="150" spans="19:21" x14ac:dyDescent="0.25">
      <c r="S150"/>
      <c r="U150"/>
    </row>
    <row r="151" spans="19:21" x14ac:dyDescent="0.25">
      <c r="S151"/>
      <c r="U151"/>
    </row>
    <row r="152" spans="19:21" x14ac:dyDescent="0.25">
      <c r="S152"/>
      <c r="U152"/>
    </row>
    <row r="153" spans="19:21" x14ac:dyDescent="0.25">
      <c r="S153"/>
      <c r="U153"/>
    </row>
    <row r="154" spans="19:21" x14ac:dyDescent="0.25">
      <c r="S154"/>
      <c r="U154"/>
    </row>
    <row r="155" spans="19:21" x14ac:dyDescent="0.25">
      <c r="S155"/>
      <c r="U155"/>
    </row>
    <row r="156" spans="19:21" x14ac:dyDescent="0.25">
      <c r="S156"/>
      <c r="U156"/>
    </row>
    <row r="157" spans="19:21" x14ac:dyDescent="0.25">
      <c r="S157"/>
      <c r="U157"/>
    </row>
    <row r="158" spans="19:21" x14ac:dyDescent="0.25">
      <c r="S158"/>
      <c r="U158"/>
    </row>
    <row r="159" spans="19:21" x14ac:dyDescent="0.25">
      <c r="S159"/>
      <c r="U159"/>
    </row>
    <row r="160" spans="19:21" x14ac:dyDescent="0.25">
      <c r="S160"/>
      <c r="U160"/>
    </row>
    <row r="161" spans="19:21" x14ac:dyDescent="0.25">
      <c r="S161"/>
      <c r="U161"/>
    </row>
    <row r="162" spans="19:21" x14ac:dyDescent="0.25">
      <c r="S162"/>
      <c r="U162"/>
    </row>
    <row r="163" spans="19:21" x14ac:dyDescent="0.25">
      <c r="S163"/>
      <c r="U163"/>
    </row>
    <row r="164" spans="19:21" x14ac:dyDescent="0.25">
      <c r="S164"/>
      <c r="U164"/>
    </row>
    <row r="165" spans="19:21" x14ac:dyDescent="0.25">
      <c r="S165"/>
      <c r="U165"/>
    </row>
    <row r="166" spans="19:21" x14ac:dyDescent="0.25">
      <c r="S166"/>
      <c r="U166"/>
    </row>
    <row r="167" spans="19:21" x14ac:dyDescent="0.25">
      <c r="S167"/>
      <c r="U167"/>
    </row>
    <row r="168" spans="19:21" x14ac:dyDescent="0.25">
      <c r="S168"/>
      <c r="U168"/>
    </row>
    <row r="169" spans="19:21" x14ac:dyDescent="0.25">
      <c r="S169"/>
      <c r="U169"/>
    </row>
    <row r="170" spans="19:21" x14ac:dyDescent="0.25">
      <c r="S170"/>
      <c r="U170"/>
    </row>
    <row r="171" spans="19:21" x14ac:dyDescent="0.25">
      <c r="S171"/>
      <c r="U171"/>
    </row>
    <row r="172" spans="19:21" x14ac:dyDescent="0.25">
      <c r="S172"/>
      <c r="U172"/>
    </row>
    <row r="173" spans="19:21" x14ac:dyDescent="0.25">
      <c r="S173"/>
      <c r="U173"/>
    </row>
    <row r="174" spans="19:21" x14ac:dyDescent="0.25">
      <c r="S174"/>
      <c r="U174"/>
    </row>
    <row r="175" spans="19:21" x14ac:dyDescent="0.25">
      <c r="S175"/>
      <c r="U175"/>
    </row>
    <row r="176" spans="19:21" x14ac:dyDescent="0.25">
      <c r="S176"/>
      <c r="U176"/>
    </row>
    <row r="177" spans="19:21" x14ac:dyDescent="0.25">
      <c r="S177"/>
      <c r="U177"/>
    </row>
    <row r="178" spans="19:21" x14ac:dyDescent="0.25">
      <c r="S178"/>
      <c r="U178"/>
    </row>
    <row r="179" spans="19:21" x14ac:dyDescent="0.25">
      <c r="S179"/>
      <c r="U179"/>
    </row>
    <row r="180" spans="19:21" x14ac:dyDescent="0.25">
      <c r="S180"/>
      <c r="U180"/>
    </row>
    <row r="181" spans="19:21" x14ac:dyDescent="0.25">
      <c r="S181"/>
      <c r="U181"/>
    </row>
    <row r="182" spans="19:21" x14ac:dyDescent="0.25">
      <c r="S182"/>
      <c r="U182"/>
    </row>
    <row r="183" spans="19:21" x14ac:dyDescent="0.25">
      <c r="S183"/>
      <c r="U183"/>
    </row>
    <row r="184" spans="19:21" x14ac:dyDescent="0.25">
      <c r="S184"/>
      <c r="U184"/>
    </row>
    <row r="185" spans="19:21" x14ac:dyDescent="0.25">
      <c r="S185"/>
      <c r="U185"/>
    </row>
    <row r="186" spans="19:21" x14ac:dyDescent="0.25">
      <c r="S186"/>
      <c r="U186"/>
    </row>
    <row r="187" spans="19:21" x14ac:dyDescent="0.25">
      <c r="S187"/>
      <c r="U187"/>
    </row>
    <row r="188" spans="19:21" x14ac:dyDescent="0.25">
      <c r="S188"/>
      <c r="U188"/>
    </row>
    <row r="189" spans="19:21" x14ac:dyDescent="0.25">
      <c r="S189"/>
      <c r="U189"/>
    </row>
    <row r="190" spans="19:21" x14ac:dyDescent="0.25">
      <c r="S190"/>
      <c r="U190"/>
    </row>
    <row r="191" spans="19:21" x14ac:dyDescent="0.25">
      <c r="S191"/>
      <c r="U191"/>
    </row>
    <row r="192" spans="19:21" x14ac:dyDescent="0.25">
      <c r="S192"/>
      <c r="U192"/>
    </row>
    <row r="193" spans="19:21" x14ac:dyDescent="0.25">
      <c r="S193"/>
      <c r="U193"/>
    </row>
    <row r="194" spans="19:21" x14ac:dyDescent="0.25">
      <c r="S194"/>
      <c r="U194"/>
    </row>
    <row r="195" spans="19:21" x14ac:dyDescent="0.25">
      <c r="S195"/>
      <c r="U195"/>
    </row>
    <row r="196" spans="19:21" x14ac:dyDescent="0.25">
      <c r="S196"/>
      <c r="U196"/>
    </row>
    <row r="197" spans="19:21" x14ac:dyDescent="0.25">
      <c r="S197"/>
      <c r="U197"/>
    </row>
    <row r="198" spans="19:21" x14ac:dyDescent="0.25">
      <c r="S198"/>
      <c r="U198"/>
    </row>
    <row r="199" spans="19:21" x14ac:dyDescent="0.25">
      <c r="S199"/>
      <c r="U199"/>
    </row>
    <row r="200" spans="19:21" x14ac:dyDescent="0.25">
      <c r="S200"/>
      <c r="U200"/>
    </row>
    <row r="201" spans="19:21" x14ac:dyDescent="0.25">
      <c r="S201"/>
      <c r="U201"/>
    </row>
    <row r="202" spans="19:21" x14ac:dyDescent="0.25">
      <c r="S202"/>
      <c r="U202"/>
    </row>
    <row r="203" spans="19:21" x14ac:dyDescent="0.25">
      <c r="S203"/>
      <c r="U203"/>
    </row>
    <row r="204" spans="19:21" x14ac:dyDescent="0.25">
      <c r="S204"/>
      <c r="U204"/>
    </row>
    <row r="205" spans="19:21" x14ac:dyDescent="0.25">
      <c r="S205"/>
      <c r="U205"/>
    </row>
    <row r="206" spans="19:21" x14ac:dyDescent="0.25">
      <c r="S206"/>
      <c r="U206"/>
    </row>
    <row r="207" spans="19:21" x14ac:dyDescent="0.25">
      <c r="S207"/>
      <c r="U207"/>
    </row>
    <row r="208" spans="19:21" x14ac:dyDescent="0.25">
      <c r="S208"/>
      <c r="U208"/>
    </row>
    <row r="209" spans="19:21" x14ac:dyDescent="0.25">
      <c r="S209"/>
      <c r="U209"/>
    </row>
    <row r="210" spans="19:21" x14ac:dyDescent="0.25">
      <c r="S210"/>
      <c r="U210"/>
    </row>
    <row r="211" spans="19:21" x14ac:dyDescent="0.25">
      <c r="S211"/>
      <c r="U211"/>
    </row>
    <row r="212" spans="19:21" x14ac:dyDescent="0.25">
      <c r="S212"/>
      <c r="U212"/>
    </row>
    <row r="213" spans="19:21" x14ac:dyDescent="0.25">
      <c r="S213"/>
      <c r="U213"/>
    </row>
    <row r="214" spans="19:21" x14ac:dyDescent="0.25">
      <c r="S214"/>
      <c r="U214"/>
    </row>
    <row r="215" spans="19:21" x14ac:dyDescent="0.25">
      <c r="S215"/>
      <c r="U215"/>
    </row>
    <row r="216" spans="19:21" x14ac:dyDescent="0.25">
      <c r="S216"/>
      <c r="U216"/>
    </row>
    <row r="217" spans="19:21" x14ac:dyDescent="0.25">
      <c r="S217"/>
      <c r="U217"/>
    </row>
    <row r="218" spans="19:21" x14ac:dyDescent="0.25">
      <c r="S218"/>
      <c r="U218"/>
    </row>
    <row r="219" spans="19:21" x14ac:dyDescent="0.25">
      <c r="S219"/>
      <c r="U219"/>
    </row>
    <row r="220" spans="19:21" x14ac:dyDescent="0.25">
      <c r="S220"/>
      <c r="U220"/>
    </row>
    <row r="221" spans="19:21" x14ac:dyDescent="0.25">
      <c r="S221"/>
      <c r="U221"/>
    </row>
    <row r="222" spans="19:21" x14ac:dyDescent="0.25">
      <c r="S222"/>
      <c r="U222"/>
    </row>
    <row r="223" spans="19:21" x14ac:dyDescent="0.25">
      <c r="S223"/>
      <c r="U223"/>
    </row>
    <row r="224" spans="19:21" x14ac:dyDescent="0.25">
      <c r="S224"/>
      <c r="U224"/>
    </row>
    <row r="225" spans="19:21" x14ac:dyDescent="0.25">
      <c r="S225"/>
      <c r="U225"/>
    </row>
    <row r="226" spans="19:21" x14ac:dyDescent="0.25">
      <c r="S226"/>
      <c r="U226"/>
    </row>
    <row r="227" spans="19:21" x14ac:dyDescent="0.25">
      <c r="S227"/>
      <c r="U227"/>
    </row>
    <row r="228" spans="19:21" x14ac:dyDescent="0.25">
      <c r="S228"/>
      <c r="U228"/>
    </row>
    <row r="229" spans="19:21" x14ac:dyDescent="0.25">
      <c r="S229"/>
      <c r="U229"/>
    </row>
    <row r="230" spans="19:21" x14ac:dyDescent="0.25">
      <c r="S230"/>
      <c r="U230"/>
    </row>
    <row r="231" spans="19:21" x14ac:dyDescent="0.25">
      <c r="S231"/>
      <c r="U231"/>
    </row>
    <row r="232" spans="19:21" x14ac:dyDescent="0.25">
      <c r="S232"/>
      <c r="U232"/>
    </row>
    <row r="233" spans="19:21" x14ac:dyDescent="0.25">
      <c r="S233"/>
      <c r="U233"/>
    </row>
    <row r="234" spans="19:21" x14ac:dyDescent="0.25">
      <c r="S234"/>
      <c r="U234"/>
    </row>
    <row r="235" spans="19:21" x14ac:dyDescent="0.25">
      <c r="S235"/>
      <c r="U235"/>
    </row>
    <row r="236" spans="19:21" x14ac:dyDescent="0.25">
      <c r="S236"/>
      <c r="U236"/>
    </row>
    <row r="237" spans="19:21" x14ac:dyDescent="0.25">
      <c r="S237"/>
      <c r="U237"/>
    </row>
    <row r="238" spans="19:21" x14ac:dyDescent="0.25">
      <c r="S238"/>
      <c r="U238"/>
    </row>
    <row r="239" spans="19:21" x14ac:dyDescent="0.25">
      <c r="S239"/>
      <c r="U239"/>
    </row>
    <row r="240" spans="19:21" x14ac:dyDescent="0.25">
      <c r="S240"/>
      <c r="U240"/>
    </row>
    <row r="241" spans="19:21" x14ac:dyDescent="0.25">
      <c r="S241"/>
      <c r="U241"/>
    </row>
    <row r="242" spans="19:21" x14ac:dyDescent="0.25">
      <c r="S242"/>
      <c r="U242"/>
    </row>
    <row r="243" spans="19:21" x14ac:dyDescent="0.25">
      <c r="S243"/>
      <c r="U243"/>
    </row>
    <row r="244" spans="19:21" x14ac:dyDescent="0.25">
      <c r="S244"/>
      <c r="U244"/>
    </row>
    <row r="245" spans="19:21" x14ac:dyDescent="0.25">
      <c r="S245"/>
      <c r="U245"/>
    </row>
    <row r="246" spans="19:21" x14ac:dyDescent="0.25">
      <c r="S246"/>
      <c r="U246"/>
    </row>
    <row r="247" spans="19:21" x14ac:dyDescent="0.25">
      <c r="S247"/>
      <c r="U247"/>
    </row>
    <row r="248" spans="19:21" x14ac:dyDescent="0.25">
      <c r="S248"/>
      <c r="U248"/>
    </row>
    <row r="249" spans="19:21" x14ac:dyDescent="0.25">
      <c r="S249"/>
      <c r="U249"/>
    </row>
    <row r="250" spans="19:21" x14ac:dyDescent="0.25">
      <c r="S250"/>
      <c r="U250"/>
    </row>
    <row r="251" spans="19:21" x14ac:dyDescent="0.25">
      <c r="S251"/>
      <c r="U251"/>
    </row>
    <row r="252" spans="19:21" x14ac:dyDescent="0.25">
      <c r="S252"/>
      <c r="U252"/>
    </row>
    <row r="253" spans="19:21" x14ac:dyDescent="0.25">
      <c r="S253"/>
      <c r="U253"/>
    </row>
    <row r="254" spans="19:21" x14ac:dyDescent="0.25">
      <c r="S254"/>
      <c r="U254"/>
    </row>
    <row r="255" spans="19:21" x14ac:dyDescent="0.25">
      <c r="S255"/>
      <c r="U255"/>
    </row>
    <row r="256" spans="19:21" x14ac:dyDescent="0.25">
      <c r="S256"/>
      <c r="U256"/>
    </row>
    <row r="257" spans="19:21" x14ac:dyDescent="0.25">
      <c r="S257"/>
      <c r="U257"/>
    </row>
    <row r="258" spans="19:21" x14ac:dyDescent="0.25">
      <c r="S258"/>
      <c r="U258"/>
    </row>
    <row r="259" spans="19:21" x14ac:dyDescent="0.25">
      <c r="S259"/>
      <c r="U259"/>
    </row>
    <row r="260" spans="19:21" x14ac:dyDescent="0.25">
      <c r="S260"/>
      <c r="U260"/>
    </row>
    <row r="261" spans="19:21" x14ac:dyDescent="0.25">
      <c r="S261"/>
      <c r="U261"/>
    </row>
    <row r="262" spans="19:21" x14ac:dyDescent="0.25">
      <c r="S262"/>
      <c r="U262"/>
    </row>
    <row r="263" spans="19:21" x14ac:dyDescent="0.25">
      <c r="S263"/>
      <c r="U263"/>
    </row>
    <row r="264" spans="19:21" x14ac:dyDescent="0.25">
      <c r="S264"/>
      <c r="U264"/>
    </row>
    <row r="265" spans="19:21" x14ac:dyDescent="0.25">
      <c r="S265"/>
      <c r="U265"/>
    </row>
    <row r="266" spans="19:21" x14ac:dyDescent="0.25">
      <c r="S266"/>
      <c r="U266"/>
    </row>
    <row r="267" spans="19:21" x14ac:dyDescent="0.25">
      <c r="S267"/>
      <c r="U267"/>
    </row>
    <row r="268" spans="19:21" x14ac:dyDescent="0.25">
      <c r="S268"/>
      <c r="U268"/>
    </row>
    <row r="269" spans="19:21" x14ac:dyDescent="0.25">
      <c r="S269"/>
      <c r="U269"/>
    </row>
    <row r="270" spans="19:21" x14ac:dyDescent="0.25">
      <c r="S270"/>
      <c r="U270"/>
    </row>
    <row r="271" spans="19:21" x14ac:dyDescent="0.25">
      <c r="S271"/>
      <c r="U271"/>
    </row>
    <row r="272" spans="19:21" x14ac:dyDescent="0.25">
      <c r="S272"/>
      <c r="U272"/>
    </row>
    <row r="273" spans="19:21" x14ac:dyDescent="0.25">
      <c r="S273"/>
      <c r="U273"/>
    </row>
    <row r="274" spans="19:21" x14ac:dyDescent="0.25">
      <c r="S274"/>
      <c r="U274"/>
    </row>
    <row r="275" spans="19:21" x14ac:dyDescent="0.25">
      <c r="S275"/>
      <c r="U275"/>
    </row>
    <row r="276" spans="19:21" x14ac:dyDescent="0.25">
      <c r="S276"/>
      <c r="U276"/>
    </row>
    <row r="277" spans="19:21" x14ac:dyDescent="0.25">
      <c r="S277"/>
      <c r="U277"/>
    </row>
    <row r="278" spans="19:21" x14ac:dyDescent="0.25">
      <c r="S278"/>
      <c r="U278"/>
    </row>
    <row r="279" spans="19:21" x14ac:dyDescent="0.25">
      <c r="S279"/>
      <c r="U279"/>
    </row>
    <row r="280" spans="19:21" x14ac:dyDescent="0.25">
      <c r="S280"/>
      <c r="U280"/>
    </row>
    <row r="281" spans="19:21" x14ac:dyDescent="0.25">
      <c r="S281"/>
      <c r="U281"/>
    </row>
    <row r="282" spans="19:21" x14ac:dyDescent="0.25">
      <c r="S282"/>
      <c r="U282"/>
    </row>
    <row r="283" spans="19:21" x14ac:dyDescent="0.25">
      <c r="S283"/>
      <c r="U283"/>
    </row>
    <row r="284" spans="19:21" x14ac:dyDescent="0.25">
      <c r="S284"/>
      <c r="U284"/>
    </row>
    <row r="285" spans="19:21" x14ac:dyDescent="0.25">
      <c r="S285"/>
      <c r="U285"/>
    </row>
    <row r="286" spans="19:21" x14ac:dyDescent="0.25">
      <c r="S286"/>
      <c r="U286"/>
    </row>
    <row r="287" spans="19:21" x14ac:dyDescent="0.25">
      <c r="S287"/>
      <c r="U287"/>
    </row>
    <row r="288" spans="19:21" x14ac:dyDescent="0.25">
      <c r="S288"/>
      <c r="U288"/>
    </row>
    <row r="289" spans="19:21" x14ac:dyDescent="0.25">
      <c r="S289"/>
      <c r="U289"/>
    </row>
    <row r="290" spans="19:21" x14ac:dyDescent="0.25">
      <c r="S290"/>
      <c r="U290"/>
    </row>
    <row r="291" spans="19:21" x14ac:dyDescent="0.25">
      <c r="S291"/>
      <c r="U291"/>
    </row>
    <row r="292" spans="19:21" x14ac:dyDescent="0.25">
      <c r="S292"/>
      <c r="U292"/>
    </row>
    <row r="293" spans="19:21" x14ac:dyDescent="0.25">
      <c r="S293"/>
      <c r="U293"/>
    </row>
    <row r="294" spans="19:21" x14ac:dyDescent="0.25">
      <c r="S294"/>
      <c r="U294"/>
    </row>
    <row r="295" spans="19:21" x14ac:dyDescent="0.25">
      <c r="S295"/>
      <c r="U295"/>
    </row>
    <row r="296" spans="19:21" x14ac:dyDescent="0.25">
      <c r="S296"/>
      <c r="U296"/>
    </row>
    <row r="297" spans="19:21" x14ac:dyDescent="0.25">
      <c r="S297"/>
      <c r="U297"/>
    </row>
    <row r="298" spans="19:21" x14ac:dyDescent="0.25">
      <c r="S298"/>
      <c r="U298"/>
    </row>
    <row r="299" spans="19:21" x14ac:dyDescent="0.25">
      <c r="S299"/>
      <c r="U299"/>
    </row>
    <row r="300" spans="19:21" x14ac:dyDescent="0.25">
      <c r="S300"/>
      <c r="U300"/>
    </row>
    <row r="301" spans="19:21" x14ac:dyDescent="0.25">
      <c r="S301"/>
      <c r="U301"/>
    </row>
    <row r="302" spans="19:21" x14ac:dyDescent="0.25">
      <c r="S302"/>
      <c r="U302"/>
    </row>
    <row r="303" spans="19:21" x14ac:dyDescent="0.25">
      <c r="S303"/>
      <c r="U303"/>
    </row>
    <row r="304" spans="19:21" x14ac:dyDescent="0.25">
      <c r="S304"/>
      <c r="U304"/>
    </row>
    <row r="305" spans="19:21" x14ac:dyDescent="0.25">
      <c r="S305"/>
      <c r="U305"/>
    </row>
    <row r="306" spans="19:21" x14ac:dyDescent="0.25">
      <c r="S306"/>
      <c r="U306"/>
    </row>
    <row r="307" spans="19:21" x14ac:dyDescent="0.25">
      <c r="S307"/>
      <c r="U307"/>
    </row>
    <row r="308" spans="19:21" x14ac:dyDescent="0.25">
      <c r="S308"/>
      <c r="U308"/>
    </row>
    <row r="309" spans="19:21" x14ac:dyDescent="0.25">
      <c r="S309"/>
      <c r="U309"/>
    </row>
    <row r="310" spans="19:21" x14ac:dyDescent="0.25">
      <c r="S310"/>
      <c r="U310"/>
    </row>
    <row r="311" spans="19:21" x14ac:dyDescent="0.25">
      <c r="S311"/>
      <c r="U311"/>
    </row>
    <row r="312" spans="19:21" x14ac:dyDescent="0.25">
      <c r="S312"/>
      <c r="U312"/>
    </row>
    <row r="313" spans="19:21" x14ac:dyDescent="0.25">
      <c r="S313"/>
      <c r="U313"/>
    </row>
    <row r="314" spans="19:21" x14ac:dyDescent="0.25">
      <c r="S314"/>
      <c r="U314"/>
    </row>
    <row r="315" spans="19:21" x14ac:dyDescent="0.25">
      <c r="S315"/>
      <c r="U315"/>
    </row>
    <row r="316" spans="19:21" x14ac:dyDescent="0.25">
      <c r="S316"/>
      <c r="U316"/>
    </row>
    <row r="317" spans="19:21" x14ac:dyDescent="0.25">
      <c r="S317"/>
      <c r="U317"/>
    </row>
    <row r="318" spans="19:21" x14ac:dyDescent="0.25">
      <c r="S318"/>
      <c r="U318"/>
    </row>
    <row r="319" spans="19:21" x14ac:dyDescent="0.25">
      <c r="S319"/>
      <c r="U319"/>
    </row>
    <row r="320" spans="19:21" x14ac:dyDescent="0.25">
      <c r="S320"/>
      <c r="U320"/>
    </row>
    <row r="321" spans="19:21" x14ac:dyDescent="0.25">
      <c r="S321"/>
      <c r="U321"/>
    </row>
    <row r="322" spans="19:21" x14ac:dyDescent="0.25">
      <c r="S322"/>
      <c r="U322"/>
    </row>
    <row r="323" spans="19:21" x14ac:dyDescent="0.25">
      <c r="S323"/>
      <c r="U323"/>
    </row>
    <row r="324" spans="19:21" x14ac:dyDescent="0.25">
      <c r="S324"/>
      <c r="U324"/>
    </row>
    <row r="325" spans="19:21" x14ac:dyDescent="0.25">
      <c r="S325"/>
      <c r="U325"/>
    </row>
    <row r="326" spans="19:21" x14ac:dyDescent="0.25">
      <c r="S326"/>
      <c r="U326"/>
    </row>
    <row r="327" spans="19:21" x14ac:dyDescent="0.25">
      <c r="S327"/>
      <c r="U327"/>
    </row>
    <row r="328" spans="19:21" x14ac:dyDescent="0.25">
      <c r="S328"/>
      <c r="U328"/>
    </row>
    <row r="329" spans="19:21" x14ac:dyDescent="0.25">
      <c r="S329"/>
      <c r="U329"/>
    </row>
    <row r="330" spans="19:21" x14ac:dyDescent="0.25">
      <c r="S330"/>
      <c r="U330"/>
    </row>
    <row r="331" spans="19:21" x14ac:dyDescent="0.25">
      <c r="S331"/>
      <c r="U331"/>
    </row>
    <row r="332" spans="19:21" x14ac:dyDescent="0.25">
      <c r="S332"/>
      <c r="U332"/>
    </row>
    <row r="333" spans="19:21" x14ac:dyDescent="0.25">
      <c r="S333"/>
      <c r="U333"/>
    </row>
    <row r="334" spans="19:21" x14ac:dyDescent="0.25">
      <c r="S334"/>
      <c r="U334"/>
    </row>
    <row r="335" spans="19:21" x14ac:dyDescent="0.25">
      <c r="S335"/>
      <c r="U335"/>
    </row>
    <row r="336" spans="19:21" x14ac:dyDescent="0.25">
      <c r="S336"/>
      <c r="U336"/>
    </row>
    <row r="337" spans="19:21" x14ac:dyDescent="0.25">
      <c r="S337"/>
      <c r="U337"/>
    </row>
    <row r="338" spans="19:21" x14ac:dyDescent="0.25">
      <c r="S338"/>
      <c r="U338"/>
    </row>
    <row r="339" spans="19:21" x14ac:dyDescent="0.25">
      <c r="S339"/>
      <c r="U339"/>
    </row>
    <row r="340" spans="19:21" x14ac:dyDescent="0.25">
      <c r="S340"/>
      <c r="U340"/>
    </row>
    <row r="341" spans="19:21" x14ac:dyDescent="0.25">
      <c r="S341"/>
      <c r="U341"/>
    </row>
    <row r="342" spans="19:21" x14ac:dyDescent="0.25">
      <c r="S342"/>
      <c r="U342"/>
    </row>
    <row r="343" spans="19:21" x14ac:dyDescent="0.25">
      <c r="S343"/>
      <c r="U343"/>
    </row>
    <row r="344" spans="19:21" x14ac:dyDescent="0.25">
      <c r="S344"/>
      <c r="U344"/>
    </row>
    <row r="345" spans="19:21" x14ac:dyDescent="0.25">
      <c r="S345"/>
      <c r="U345"/>
    </row>
    <row r="346" spans="19:21" x14ac:dyDescent="0.25">
      <c r="S346"/>
      <c r="U346"/>
    </row>
    <row r="347" spans="19:21" x14ac:dyDescent="0.25">
      <c r="S347"/>
      <c r="U347"/>
    </row>
    <row r="348" spans="19:21" x14ac:dyDescent="0.25">
      <c r="S348"/>
      <c r="U348"/>
    </row>
    <row r="349" spans="19:21" x14ac:dyDescent="0.25">
      <c r="S349"/>
      <c r="U349"/>
    </row>
    <row r="350" spans="19:21" x14ac:dyDescent="0.25">
      <c r="S350"/>
      <c r="U350"/>
    </row>
    <row r="351" spans="19:21" x14ac:dyDescent="0.25">
      <c r="S351"/>
      <c r="U351"/>
    </row>
    <row r="352" spans="19:21" x14ac:dyDescent="0.25">
      <c r="S352"/>
      <c r="U352"/>
    </row>
    <row r="353" spans="19:21" x14ac:dyDescent="0.25">
      <c r="S353"/>
      <c r="U353"/>
    </row>
    <row r="354" spans="19:21" x14ac:dyDescent="0.25">
      <c r="S354"/>
      <c r="U354"/>
    </row>
    <row r="355" spans="19:21" x14ac:dyDescent="0.25">
      <c r="S355"/>
      <c r="U355"/>
    </row>
    <row r="356" spans="19:21" x14ac:dyDescent="0.25">
      <c r="S356"/>
      <c r="U356"/>
    </row>
    <row r="357" spans="19:21" x14ac:dyDescent="0.25">
      <c r="S357"/>
      <c r="U357"/>
    </row>
    <row r="358" spans="19:21" x14ac:dyDescent="0.25">
      <c r="S358"/>
      <c r="U358"/>
    </row>
    <row r="359" spans="19:21" x14ac:dyDescent="0.25">
      <c r="S359"/>
      <c r="U359"/>
    </row>
    <row r="360" spans="19:21" x14ac:dyDescent="0.25">
      <c r="S360"/>
      <c r="U360"/>
    </row>
    <row r="361" spans="19:21" x14ac:dyDescent="0.25">
      <c r="S361"/>
      <c r="U361"/>
    </row>
    <row r="362" spans="19:21" x14ac:dyDescent="0.25">
      <c r="S362"/>
      <c r="U362"/>
    </row>
    <row r="363" spans="19:21" x14ac:dyDescent="0.25">
      <c r="S363"/>
      <c r="U363"/>
    </row>
    <row r="364" spans="19:21" x14ac:dyDescent="0.25">
      <c r="S364"/>
      <c r="U364"/>
    </row>
    <row r="365" spans="19:21" x14ac:dyDescent="0.25">
      <c r="S365"/>
      <c r="U365"/>
    </row>
    <row r="366" spans="19:21" x14ac:dyDescent="0.25">
      <c r="S366"/>
      <c r="U366"/>
    </row>
    <row r="367" spans="19:21" x14ac:dyDescent="0.25">
      <c r="S367"/>
      <c r="U367"/>
    </row>
    <row r="368" spans="19:21" x14ac:dyDescent="0.25">
      <c r="S368"/>
      <c r="U368"/>
    </row>
    <row r="369" spans="19:21" x14ac:dyDescent="0.25">
      <c r="S369"/>
      <c r="U369"/>
    </row>
    <row r="370" spans="19:21" x14ac:dyDescent="0.25">
      <c r="S370"/>
      <c r="U370"/>
    </row>
    <row r="371" spans="19:21" x14ac:dyDescent="0.25">
      <c r="S371"/>
      <c r="U371"/>
    </row>
    <row r="372" spans="19:21" x14ac:dyDescent="0.25">
      <c r="S372"/>
      <c r="U372"/>
    </row>
    <row r="373" spans="19:21" x14ac:dyDescent="0.25">
      <c r="S373"/>
      <c r="U373"/>
    </row>
    <row r="374" spans="19:21" x14ac:dyDescent="0.25">
      <c r="S374"/>
      <c r="U374"/>
    </row>
    <row r="375" spans="19:21" x14ac:dyDescent="0.25">
      <c r="S375"/>
      <c r="U375"/>
    </row>
    <row r="376" spans="19:21" x14ac:dyDescent="0.25">
      <c r="S376"/>
      <c r="U376"/>
    </row>
    <row r="377" spans="19:21" x14ac:dyDescent="0.25">
      <c r="S377"/>
      <c r="U377"/>
    </row>
    <row r="378" spans="19:21" x14ac:dyDescent="0.25">
      <c r="S378"/>
      <c r="U378"/>
    </row>
    <row r="379" spans="19:21" x14ac:dyDescent="0.25">
      <c r="S379"/>
      <c r="U379"/>
    </row>
    <row r="380" spans="19:21" x14ac:dyDescent="0.25">
      <c r="S380"/>
      <c r="U380"/>
    </row>
    <row r="381" spans="19:21" x14ac:dyDescent="0.25">
      <c r="S381"/>
      <c r="U381"/>
    </row>
    <row r="382" spans="19:21" x14ac:dyDescent="0.25">
      <c r="S382"/>
      <c r="U382"/>
    </row>
    <row r="383" spans="19:21" x14ac:dyDescent="0.25">
      <c r="S383"/>
      <c r="U383"/>
    </row>
    <row r="384" spans="19:21" x14ac:dyDescent="0.25">
      <c r="S384"/>
      <c r="U384"/>
    </row>
    <row r="385" spans="19:21" x14ac:dyDescent="0.25">
      <c r="S385"/>
      <c r="U385"/>
    </row>
    <row r="386" spans="19:21" x14ac:dyDescent="0.25">
      <c r="S386"/>
      <c r="U386"/>
    </row>
    <row r="387" spans="19:21" x14ac:dyDescent="0.25">
      <c r="S387"/>
      <c r="U387"/>
    </row>
    <row r="388" spans="19:21" x14ac:dyDescent="0.25">
      <c r="S388"/>
      <c r="U388"/>
    </row>
    <row r="389" spans="19:21" x14ac:dyDescent="0.25">
      <c r="S389"/>
      <c r="U389"/>
    </row>
  </sheetData>
  <conditionalFormatting sqref="S1:S8 S54:S1048576">
    <cfRule type="dataBar" priority="8">
      <dataBar>
        <cfvo type="min"/>
        <cfvo type="max"/>
        <color rgb="FF63C384"/>
      </dataBar>
      <extLst>
        <ext xmlns:x14="http://schemas.microsoft.com/office/spreadsheetml/2009/9/main" uri="{B025F937-C7B1-47D3-B67F-A62EFF666E3E}">
          <x14:id>{D60DFFCA-CC71-4011-911B-D3D5859AE34A}</x14:id>
        </ext>
      </extLst>
    </cfRule>
  </conditionalFormatting>
  <conditionalFormatting sqref="U1:U8 U98:U1048576">
    <cfRule type="dataBar" priority="7">
      <dataBar>
        <cfvo type="min"/>
        <cfvo type="max"/>
        <color rgb="FF63C384"/>
      </dataBar>
      <extLst>
        <ext xmlns:x14="http://schemas.microsoft.com/office/spreadsheetml/2009/9/main" uri="{B025F937-C7B1-47D3-B67F-A62EFF666E3E}">
          <x14:id>{A355210A-E745-411D-B181-A9A86CC66C36}</x14:id>
        </ext>
      </extLst>
    </cfRule>
  </conditionalFormatting>
  <conditionalFormatting sqref="R1:R1048576">
    <cfRule type="dataBar" priority="5">
      <dataBar>
        <cfvo type="min"/>
        <cfvo type="max"/>
        <color rgb="FF63C384"/>
      </dataBar>
      <extLst>
        <ext xmlns:x14="http://schemas.microsoft.com/office/spreadsheetml/2009/9/main" uri="{B025F937-C7B1-47D3-B67F-A62EFF666E3E}">
          <x14:id>{A1E77B30-4499-4205-87DD-42CEB0A17B98}</x14:id>
        </ext>
      </extLst>
    </cfRule>
  </conditionalFormatting>
  <conditionalFormatting sqref="S1:S1048576">
    <cfRule type="dataBar" priority="3">
      <dataBar>
        <cfvo type="min"/>
        <cfvo type="max"/>
        <color rgb="FF63C384"/>
      </dataBar>
      <extLst>
        <ext xmlns:x14="http://schemas.microsoft.com/office/spreadsheetml/2009/9/main" uri="{B025F937-C7B1-47D3-B67F-A62EFF666E3E}">
          <x14:id>{ACDCCB08-89C7-4EFC-9550-33C17C655BF5}</x14:id>
        </ext>
      </extLst>
    </cfRule>
  </conditionalFormatting>
  <conditionalFormatting sqref="U1:U1048576">
    <cfRule type="dataBar" priority="2">
      <dataBar>
        <cfvo type="min"/>
        <cfvo type="max"/>
        <color rgb="FF63C384"/>
      </dataBar>
      <extLst>
        <ext xmlns:x14="http://schemas.microsoft.com/office/spreadsheetml/2009/9/main" uri="{B025F937-C7B1-47D3-B67F-A62EFF666E3E}">
          <x14:id>{17DA01E6-E11F-4621-AD08-64CA4044D497}</x14:id>
        </ext>
      </extLst>
    </cfRule>
  </conditionalFormatting>
  <conditionalFormatting sqref="T1:T1048576">
    <cfRule type="dataBar" priority="1">
      <dataBar>
        <cfvo type="min"/>
        <cfvo type="max"/>
        <color rgb="FF63C384"/>
      </dataBar>
      <extLst>
        <ext xmlns:x14="http://schemas.microsoft.com/office/spreadsheetml/2009/9/main" uri="{B025F937-C7B1-47D3-B67F-A62EFF666E3E}">
          <x14:id>{45DA74A0-E82D-4565-827C-023A3B4F4D79}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D60DFFCA-CC71-4011-911B-D3D5859AE34A}">
            <x14:dataBar minLength="0" maxLength="100" gradient="0">
              <x14:cfvo type="autoMin"/>
              <x14:cfvo type="autoMax"/>
              <x14:negativeFillColor rgb="FFFF0000"/>
              <x14:axisColor rgb="FF000000"/>
            </x14:dataBar>
          </x14:cfRule>
          <xm:sqref>S1:S8 S54:S1048576</xm:sqref>
        </x14:conditionalFormatting>
        <x14:conditionalFormatting xmlns:xm="http://schemas.microsoft.com/office/excel/2006/main">
          <x14:cfRule type="dataBar" id="{A355210A-E745-411D-B181-A9A86CC66C36}">
            <x14:dataBar minLength="0" maxLength="100" gradient="0">
              <x14:cfvo type="autoMin"/>
              <x14:cfvo type="autoMax"/>
              <x14:negativeFillColor rgb="FFFF0000"/>
              <x14:axisColor rgb="FF000000"/>
            </x14:dataBar>
          </x14:cfRule>
          <xm:sqref>U1:U8 U98:U1048576</xm:sqref>
        </x14:conditionalFormatting>
        <x14:conditionalFormatting xmlns:xm="http://schemas.microsoft.com/office/excel/2006/main">
          <x14:cfRule type="dataBar" id="{A1E77B30-4499-4205-87DD-42CEB0A17B98}">
            <x14:dataBar minLength="0" maxLength="100" gradient="0">
              <x14:cfvo type="autoMin"/>
              <x14:cfvo type="autoMax"/>
              <x14:negativeFillColor rgb="FFFF0000"/>
              <x14:axisColor rgb="FF000000"/>
            </x14:dataBar>
          </x14:cfRule>
          <xm:sqref>R1:R1048576</xm:sqref>
        </x14:conditionalFormatting>
        <x14:conditionalFormatting xmlns:xm="http://schemas.microsoft.com/office/excel/2006/main">
          <x14:cfRule type="dataBar" id="{ACDCCB08-89C7-4EFC-9550-33C17C655BF5}">
            <x14:dataBar minLength="0" maxLength="100" gradient="0">
              <x14:cfvo type="autoMin"/>
              <x14:cfvo type="autoMax"/>
              <x14:negativeFillColor rgb="FFFF0000"/>
              <x14:axisColor rgb="FF000000"/>
            </x14:dataBar>
          </x14:cfRule>
          <xm:sqref>S1:S1048576</xm:sqref>
        </x14:conditionalFormatting>
        <x14:conditionalFormatting xmlns:xm="http://schemas.microsoft.com/office/excel/2006/main">
          <x14:cfRule type="dataBar" id="{17DA01E6-E11F-4621-AD08-64CA4044D497}">
            <x14:dataBar minLength="0" maxLength="100" gradient="0">
              <x14:cfvo type="autoMin"/>
              <x14:cfvo type="autoMax"/>
              <x14:negativeFillColor rgb="FFFF0000"/>
              <x14:axisColor rgb="FF000000"/>
            </x14:dataBar>
          </x14:cfRule>
          <xm:sqref>U1:U1048576</xm:sqref>
        </x14:conditionalFormatting>
        <x14:conditionalFormatting xmlns:xm="http://schemas.microsoft.com/office/excel/2006/main">
          <x14:cfRule type="dataBar" id="{45DA74A0-E82D-4565-827C-023A3B4F4D79}">
            <x14:dataBar minLength="0" maxLength="100" gradient="0">
              <x14:cfvo type="autoMin"/>
              <x14:cfvo type="autoMax"/>
              <x14:negativeFillColor rgb="FFFF0000"/>
              <x14:axisColor rgb="FF000000"/>
            </x14:dataBar>
          </x14:cfRule>
          <xm:sqref>T1:T1048576</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A1536-B93D-4B06-8BE7-EFC368871371}">
  <dimension ref="A1:V148"/>
  <sheetViews>
    <sheetView workbookViewId="0">
      <selection activeCell="C11" sqref="C11"/>
    </sheetView>
  </sheetViews>
  <sheetFormatPr defaultColWidth="9.28515625" defaultRowHeight="15" x14ac:dyDescent="0.25"/>
  <cols>
    <col min="1" max="1" width="13.85546875" bestFit="1" customWidth="1"/>
    <col min="2" max="2" width="22.42578125" bestFit="1" customWidth="1"/>
    <col min="3" max="3" width="24.28515625" bestFit="1" customWidth="1"/>
    <col min="4" max="4" width="25.42578125" bestFit="1" customWidth="1"/>
    <col min="5" max="5" width="24.42578125" bestFit="1" customWidth="1"/>
    <col min="6" max="6" width="7.85546875" bestFit="1" customWidth="1"/>
    <col min="7" max="7" width="15" bestFit="1" customWidth="1"/>
    <col min="8" max="8" width="35.140625" bestFit="1" customWidth="1"/>
    <col min="9" max="9" width="16.42578125" bestFit="1" customWidth="1"/>
    <col min="10" max="10" width="14.7109375" bestFit="1" customWidth="1"/>
    <col min="11" max="11" width="12.42578125" bestFit="1" customWidth="1"/>
    <col min="12" max="12" width="18.85546875" customWidth="1"/>
    <col min="13" max="13" width="12.85546875" bestFit="1" customWidth="1"/>
    <col min="14" max="14" width="12.28515625" bestFit="1" customWidth="1"/>
    <col min="15" max="15" width="9.140625" bestFit="1" customWidth="1"/>
    <col min="16" max="16" width="7.85546875" bestFit="1" customWidth="1"/>
    <col min="17" max="17" width="9.7109375" bestFit="1" customWidth="1"/>
    <col min="18" max="18" width="20.7109375" bestFit="1" customWidth="1"/>
    <col min="19" max="19" width="23.85546875" style="14" bestFit="1" customWidth="1"/>
    <col min="20" max="20" width="20.7109375" bestFit="1" customWidth="1"/>
    <col min="21" max="21" width="23.85546875" style="14" bestFit="1" customWidth="1"/>
    <col min="22" max="22" width="5.42578125" bestFit="1" customWidth="1"/>
  </cols>
  <sheetData>
    <row r="1" spans="1:22" x14ac:dyDescent="0.25">
      <c r="K1" t="s">
        <v>67</v>
      </c>
      <c r="L1" t="s">
        <v>70</v>
      </c>
    </row>
    <row r="2" spans="1:22" x14ac:dyDescent="0.25">
      <c r="K2" t="s">
        <v>68</v>
      </c>
      <c r="L2" t="s">
        <v>69</v>
      </c>
    </row>
    <row r="7" spans="1:22" x14ac:dyDescent="0.25">
      <c r="A7" s="13" t="s">
        <v>95</v>
      </c>
      <c r="S7"/>
      <c r="U7"/>
    </row>
    <row r="8" spans="1:22" x14ac:dyDescent="0.25">
      <c r="A8" s="13" t="s">
        <v>94</v>
      </c>
      <c r="B8" s="13" t="s">
        <v>77</v>
      </c>
      <c r="C8" s="13" t="s">
        <v>78</v>
      </c>
      <c r="D8" s="13" t="s">
        <v>27</v>
      </c>
      <c r="E8" s="13" t="s">
        <v>26</v>
      </c>
      <c r="F8" s="13" t="s">
        <v>39</v>
      </c>
      <c r="G8" s="13" t="s">
        <v>38</v>
      </c>
      <c r="H8" s="13" t="s">
        <v>28</v>
      </c>
      <c r="I8" s="13" t="s">
        <v>29</v>
      </c>
      <c r="J8" s="13" t="s">
        <v>92</v>
      </c>
      <c r="K8" s="13" t="s">
        <v>91</v>
      </c>
      <c r="L8" s="13" t="s">
        <v>90</v>
      </c>
      <c r="M8" s="13" t="s">
        <v>34</v>
      </c>
      <c r="N8" s="13" t="s">
        <v>21</v>
      </c>
      <c r="O8" s="13" t="s">
        <v>22</v>
      </c>
      <c r="P8" s="13" t="s">
        <v>36</v>
      </c>
      <c r="Q8" s="13" t="s">
        <v>23</v>
      </c>
      <c r="R8" s="13" t="s">
        <v>30</v>
      </c>
      <c r="S8" s="13" t="s">
        <v>31</v>
      </c>
      <c r="T8" s="13" t="s">
        <v>32</v>
      </c>
      <c r="U8" s="13" t="s">
        <v>33</v>
      </c>
      <c r="V8" t="s">
        <v>96</v>
      </c>
    </row>
    <row r="9" spans="1:22" x14ac:dyDescent="0.25">
      <c r="A9" t="s">
        <v>19</v>
      </c>
      <c r="B9" t="s">
        <v>93</v>
      </c>
      <c r="C9" t="s">
        <v>93</v>
      </c>
      <c r="D9" t="s">
        <v>245</v>
      </c>
      <c r="E9" t="s">
        <v>245</v>
      </c>
      <c r="F9">
        <v>26.98</v>
      </c>
      <c r="G9" t="s">
        <v>354</v>
      </c>
      <c r="H9" t="s">
        <v>355</v>
      </c>
      <c r="I9">
        <v>538.35</v>
      </c>
      <c r="J9">
        <v>543.75</v>
      </c>
      <c r="K9">
        <v>545.45000000000005</v>
      </c>
      <c r="L9">
        <v>0.31</v>
      </c>
      <c r="M9">
        <v>538.35</v>
      </c>
      <c r="N9" t="s">
        <v>37</v>
      </c>
      <c r="O9" t="s">
        <v>19</v>
      </c>
      <c r="P9">
        <v>39.11</v>
      </c>
      <c r="Q9" t="s">
        <v>35</v>
      </c>
      <c r="R9">
        <v>9.7100000000000009</v>
      </c>
      <c r="S9">
        <v>-0.94</v>
      </c>
      <c r="T9">
        <v>2.98</v>
      </c>
      <c r="U9">
        <v>-0.4</v>
      </c>
      <c r="V9" s="8">
        <v>1</v>
      </c>
    </row>
    <row r="10" spans="1:22" x14ac:dyDescent="0.25">
      <c r="F10">
        <v>36.51</v>
      </c>
      <c r="G10" t="s">
        <v>356</v>
      </c>
      <c r="H10" t="s">
        <v>357</v>
      </c>
      <c r="I10">
        <v>5021.6499999999996</v>
      </c>
      <c r="J10">
        <v>5092.8500000000004</v>
      </c>
      <c r="K10">
        <v>5092.8</v>
      </c>
      <c r="L10">
        <v>0</v>
      </c>
      <c r="M10">
        <v>5021.6499999999996</v>
      </c>
      <c r="N10" t="s">
        <v>37</v>
      </c>
      <c r="O10" t="s">
        <v>19</v>
      </c>
      <c r="P10">
        <v>11.49</v>
      </c>
      <c r="Q10" t="s">
        <v>19</v>
      </c>
      <c r="R10">
        <v>11.57</v>
      </c>
      <c r="S10">
        <v>-0.68</v>
      </c>
      <c r="T10">
        <v>0.48</v>
      </c>
      <c r="U10">
        <v>-0.27</v>
      </c>
      <c r="V10" s="8">
        <v>1</v>
      </c>
    </row>
    <row r="11" spans="1:22" x14ac:dyDescent="0.25">
      <c r="G11" t="s">
        <v>358</v>
      </c>
      <c r="H11" t="s">
        <v>359</v>
      </c>
      <c r="I11">
        <v>911.3</v>
      </c>
      <c r="J11">
        <v>899.9</v>
      </c>
      <c r="K11">
        <v>918</v>
      </c>
      <c r="L11">
        <v>2.0099999999999998</v>
      </c>
      <c r="M11">
        <v>911.3</v>
      </c>
      <c r="N11" t="s">
        <v>37</v>
      </c>
      <c r="O11" t="s">
        <v>19</v>
      </c>
      <c r="P11">
        <v>33.869999999999997</v>
      </c>
      <c r="Q11" t="s">
        <v>19</v>
      </c>
      <c r="R11">
        <v>7.33</v>
      </c>
      <c r="S11">
        <v>-0.41</v>
      </c>
      <c r="T11">
        <v>0.62</v>
      </c>
      <c r="U11">
        <v>-1.1100000000000001</v>
      </c>
      <c r="V11" s="8">
        <v>1</v>
      </c>
    </row>
    <row r="12" spans="1:22" x14ac:dyDescent="0.25">
      <c r="F12">
        <v>50.79</v>
      </c>
      <c r="G12" t="s">
        <v>360</v>
      </c>
      <c r="H12" t="s">
        <v>361</v>
      </c>
      <c r="I12">
        <v>2437.9499999999998</v>
      </c>
      <c r="J12">
        <v>2488.6</v>
      </c>
      <c r="K12">
        <v>2499.9</v>
      </c>
      <c r="L12">
        <v>0.45</v>
      </c>
      <c r="M12">
        <v>2437.9499999999998</v>
      </c>
      <c r="N12" t="s">
        <v>37</v>
      </c>
      <c r="O12" t="s">
        <v>19</v>
      </c>
      <c r="P12">
        <v>43.55</v>
      </c>
      <c r="Q12" t="s">
        <v>19</v>
      </c>
      <c r="R12">
        <v>3.83</v>
      </c>
      <c r="S12">
        <v>-0.61</v>
      </c>
      <c r="T12">
        <v>0.27</v>
      </c>
      <c r="U12">
        <v>-0.94</v>
      </c>
      <c r="V12" s="8">
        <v>1</v>
      </c>
    </row>
    <row r="13" spans="1:22" x14ac:dyDescent="0.25">
      <c r="E13" t="s">
        <v>246</v>
      </c>
      <c r="F13">
        <v>69.84</v>
      </c>
      <c r="G13" t="s">
        <v>362</v>
      </c>
      <c r="H13" t="s">
        <v>363</v>
      </c>
      <c r="I13">
        <v>3649</v>
      </c>
      <c r="J13">
        <v>3750.55</v>
      </c>
      <c r="K13">
        <v>3799</v>
      </c>
      <c r="L13">
        <v>1.29</v>
      </c>
      <c r="M13">
        <v>3649</v>
      </c>
      <c r="N13" t="s">
        <v>37</v>
      </c>
      <c r="O13" t="s">
        <v>19</v>
      </c>
      <c r="P13">
        <v>70.16</v>
      </c>
      <c r="Q13" t="s">
        <v>19</v>
      </c>
      <c r="R13">
        <v>11.5</v>
      </c>
      <c r="S13">
        <v>-1.95</v>
      </c>
      <c r="T13">
        <v>11.17</v>
      </c>
      <c r="U13">
        <v>-2.65</v>
      </c>
      <c r="V13" s="8">
        <v>1</v>
      </c>
    </row>
    <row r="14" spans="1:22" x14ac:dyDescent="0.25">
      <c r="D14" t="s">
        <v>246</v>
      </c>
      <c r="E14" t="s">
        <v>245</v>
      </c>
      <c r="F14">
        <v>42.86</v>
      </c>
      <c r="G14" t="s">
        <v>364</v>
      </c>
      <c r="H14" t="s">
        <v>365</v>
      </c>
      <c r="I14">
        <v>254.25</v>
      </c>
      <c r="J14">
        <v>257.39999999999998</v>
      </c>
      <c r="K14">
        <v>258</v>
      </c>
      <c r="L14">
        <v>0.23</v>
      </c>
      <c r="M14">
        <v>254.25</v>
      </c>
      <c r="N14" t="s">
        <v>37</v>
      </c>
      <c r="O14" t="s">
        <v>19</v>
      </c>
      <c r="P14">
        <v>51.21</v>
      </c>
      <c r="Q14" t="s">
        <v>35</v>
      </c>
      <c r="R14">
        <v>19.690000000000001</v>
      </c>
      <c r="S14">
        <v>-2.85</v>
      </c>
      <c r="T14">
        <v>2.33</v>
      </c>
      <c r="U14">
        <v>-0.41</v>
      </c>
      <c r="V14" s="8">
        <v>1</v>
      </c>
    </row>
    <row r="15" spans="1:22" x14ac:dyDescent="0.25">
      <c r="F15">
        <v>68.25</v>
      </c>
      <c r="G15" t="s">
        <v>11</v>
      </c>
      <c r="H15" t="s">
        <v>366</v>
      </c>
      <c r="I15">
        <v>1414</v>
      </c>
      <c r="J15">
        <v>1494.4</v>
      </c>
      <c r="K15">
        <v>1491.9</v>
      </c>
      <c r="L15">
        <v>-0.17</v>
      </c>
      <c r="M15">
        <v>1414</v>
      </c>
      <c r="N15" t="s">
        <v>37</v>
      </c>
      <c r="O15" t="s">
        <v>19</v>
      </c>
      <c r="P15">
        <v>53.23</v>
      </c>
      <c r="Q15" t="s">
        <v>19</v>
      </c>
      <c r="R15">
        <v>23.68</v>
      </c>
      <c r="S15">
        <v>-3.71</v>
      </c>
      <c r="T15">
        <v>1.3</v>
      </c>
      <c r="U15">
        <v>-0.04</v>
      </c>
      <c r="V15" s="8">
        <v>1</v>
      </c>
    </row>
    <row r="16" spans="1:22" x14ac:dyDescent="0.25">
      <c r="C16" t="s">
        <v>76</v>
      </c>
      <c r="D16" t="s">
        <v>245</v>
      </c>
      <c r="E16" t="s">
        <v>25</v>
      </c>
      <c r="F16">
        <v>38.1</v>
      </c>
      <c r="G16" t="s">
        <v>145</v>
      </c>
      <c r="H16" t="s">
        <v>146</v>
      </c>
      <c r="I16">
        <v>1159.3499999999999</v>
      </c>
      <c r="J16">
        <v>1148.7</v>
      </c>
      <c r="K16">
        <v>1149.95</v>
      </c>
      <c r="L16">
        <v>0.11</v>
      </c>
      <c r="M16">
        <v>1159.3499999999999</v>
      </c>
      <c r="N16" t="s">
        <v>37</v>
      </c>
      <c r="O16" t="s">
        <v>19</v>
      </c>
      <c r="P16">
        <v>40.89</v>
      </c>
      <c r="Q16" t="s">
        <v>19</v>
      </c>
      <c r="R16">
        <v>3.68</v>
      </c>
      <c r="S16">
        <v>-0.44</v>
      </c>
      <c r="T16">
        <v>3.58</v>
      </c>
      <c r="U16">
        <v>0.42</v>
      </c>
      <c r="V16" s="8">
        <v>1</v>
      </c>
    </row>
    <row r="17" spans="2:22" x14ac:dyDescent="0.25">
      <c r="D17" t="s">
        <v>246</v>
      </c>
      <c r="E17" t="s">
        <v>24</v>
      </c>
      <c r="F17">
        <v>55.56</v>
      </c>
      <c r="G17" t="s">
        <v>352</v>
      </c>
      <c r="H17" t="s">
        <v>353</v>
      </c>
      <c r="I17">
        <v>206</v>
      </c>
      <c r="J17">
        <v>207.2</v>
      </c>
      <c r="K17">
        <v>208</v>
      </c>
      <c r="L17">
        <v>0.39</v>
      </c>
      <c r="M17">
        <v>206</v>
      </c>
      <c r="N17" t="s">
        <v>37</v>
      </c>
      <c r="O17" t="s">
        <v>19</v>
      </c>
      <c r="P17">
        <v>41.53</v>
      </c>
      <c r="Q17" t="s">
        <v>19</v>
      </c>
      <c r="R17">
        <v>20.41</v>
      </c>
      <c r="S17">
        <v>-3.06</v>
      </c>
      <c r="T17">
        <v>-0.39</v>
      </c>
      <c r="U17">
        <v>0.96</v>
      </c>
      <c r="V17" s="8">
        <v>1</v>
      </c>
    </row>
    <row r="18" spans="2:22" x14ac:dyDescent="0.25">
      <c r="B18" t="s">
        <v>76</v>
      </c>
      <c r="C18" t="s">
        <v>93</v>
      </c>
      <c r="D18" t="s">
        <v>25</v>
      </c>
      <c r="E18" t="s">
        <v>271</v>
      </c>
      <c r="F18">
        <v>55.56</v>
      </c>
      <c r="G18" t="s">
        <v>367</v>
      </c>
      <c r="H18" t="s">
        <v>368</v>
      </c>
      <c r="I18">
        <v>1166.5999999999999</v>
      </c>
      <c r="J18">
        <v>1171.95</v>
      </c>
      <c r="K18">
        <v>1179.05</v>
      </c>
      <c r="L18">
        <v>0.61</v>
      </c>
      <c r="M18">
        <v>1166.5999999999999</v>
      </c>
      <c r="N18" t="s">
        <v>37</v>
      </c>
      <c r="O18" t="s">
        <v>19</v>
      </c>
      <c r="P18">
        <v>66.53</v>
      </c>
      <c r="Q18" t="s">
        <v>35</v>
      </c>
      <c r="R18">
        <v>0.08</v>
      </c>
      <c r="S18">
        <v>0.17</v>
      </c>
      <c r="T18">
        <v>-0.2</v>
      </c>
      <c r="U18">
        <v>-0.17</v>
      </c>
      <c r="V18" s="8">
        <v>1</v>
      </c>
    </row>
    <row r="19" spans="2:22" x14ac:dyDescent="0.25">
      <c r="E19" t="s">
        <v>245</v>
      </c>
      <c r="F19">
        <v>47.62</v>
      </c>
      <c r="G19" t="s">
        <v>369</v>
      </c>
      <c r="H19" t="s">
        <v>370</v>
      </c>
      <c r="I19">
        <v>347.55</v>
      </c>
      <c r="J19">
        <v>342.55</v>
      </c>
      <c r="K19">
        <v>344.9</v>
      </c>
      <c r="L19">
        <v>0.69</v>
      </c>
      <c r="M19">
        <v>347.55</v>
      </c>
      <c r="N19" t="s">
        <v>37</v>
      </c>
      <c r="O19" t="s">
        <v>19</v>
      </c>
      <c r="P19">
        <v>55.65</v>
      </c>
      <c r="Q19" t="s">
        <v>19</v>
      </c>
      <c r="R19">
        <v>1.64</v>
      </c>
      <c r="S19">
        <v>1.85</v>
      </c>
      <c r="T19">
        <v>2.16</v>
      </c>
      <c r="U19">
        <v>-0.13</v>
      </c>
      <c r="V19" s="8">
        <v>1</v>
      </c>
    </row>
    <row r="20" spans="2:22" x14ac:dyDescent="0.25">
      <c r="F20">
        <v>68.25</v>
      </c>
      <c r="G20" t="s">
        <v>371</v>
      </c>
      <c r="H20" t="s">
        <v>372</v>
      </c>
      <c r="I20">
        <v>137.55000000000001</v>
      </c>
      <c r="J20">
        <v>137.75</v>
      </c>
      <c r="K20">
        <v>137.94999999999999</v>
      </c>
      <c r="L20">
        <v>0.15</v>
      </c>
      <c r="M20">
        <v>137.55000000000001</v>
      </c>
      <c r="N20" t="s">
        <v>37</v>
      </c>
      <c r="O20" t="s">
        <v>19</v>
      </c>
      <c r="P20">
        <v>52.02</v>
      </c>
      <c r="Q20" t="s">
        <v>35</v>
      </c>
      <c r="R20">
        <v>7.92</v>
      </c>
      <c r="S20">
        <v>0.92</v>
      </c>
      <c r="T20">
        <v>2.08</v>
      </c>
      <c r="U20">
        <v>-0.25</v>
      </c>
      <c r="V20" s="8">
        <v>1</v>
      </c>
    </row>
    <row r="21" spans="2:22" x14ac:dyDescent="0.25">
      <c r="D21" t="s">
        <v>24</v>
      </c>
      <c r="E21" t="s">
        <v>245</v>
      </c>
      <c r="F21">
        <v>15.87</v>
      </c>
      <c r="G21" t="s">
        <v>373</v>
      </c>
      <c r="H21" t="s">
        <v>374</v>
      </c>
      <c r="I21">
        <v>1970.75</v>
      </c>
      <c r="J21">
        <v>1961.6</v>
      </c>
      <c r="K21">
        <v>1961.6</v>
      </c>
      <c r="L21" t="s">
        <v>89</v>
      </c>
      <c r="M21">
        <v>1970.75</v>
      </c>
      <c r="N21" t="s">
        <v>37</v>
      </c>
      <c r="O21" t="s">
        <v>19</v>
      </c>
      <c r="P21">
        <v>13.51</v>
      </c>
      <c r="Q21" t="s">
        <v>19</v>
      </c>
      <c r="R21">
        <v>-3.73</v>
      </c>
      <c r="S21">
        <v>2.4500000000000002</v>
      </c>
      <c r="T21">
        <v>3.02</v>
      </c>
      <c r="U21">
        <v>-0.39</v>
      </c>
      <c r="V21" s="8">
        <v>1</v>
      </c>
    </row>
    <row r="22" spans="2:22" x14ac:dyDescent="0.25">
      <c r="F22">
        <v>23.81</v>
      </c>
      <c r="G22" t="s">
        <v>375</v>
      </c>
      <c r="H22" t="s">
        <v>376</v>
      </c>
      <c r="I22">
        <v>1250.2</v>
      </c>
      <c r="J22">
        <v>1259.7</v>
      </c>
      <c r="K22">
        <v>1259</v>
      </c>
      <c r="L22">
        <v>-0.06</v>
      </c>
      <c r="M22">
        <v>1250.2</v>
      </c>
      <c r="N22" t="s">
        <v>37</v>
      </c>
      <c r="O22" t="s">
        <v>19</v>
      </c>
      <c r="P22">
        <v>32.86</v>
      </c>
      <c r="Q22" t="s">
        <v>35</v>
      </c>
      <c r="R22">
        <v>-1.4</v>
      </c>
      <c r="S22">
        <v>2.72</v>
      </c>
      <c r="T22">
        <v>2.42</v>
      </c>
      <c r="U22">
        <v>-0.49</v>
      </c>
      <c r="V22" s="8">
        <v>1</v>
      </c>
    </row>
    <row r="23" spans="2:22" x14ac:dyDescent="0.25">
      <c r="F23">
        <v>39.68</v>
      </c>
      <c r="G23" t="s">
        <v>377</v>
      </c>
      <c r="H23" t="s">
        <v>378</v>
      </c>
      <c r="I23">
        <v>1978.8</v>
      </c>
      <c r="J23">
        <v>1980.1</v>
      </c>
      <c r="K23">
        <v>1990.9</v>
      </c>
      <c r="L23">
        <v>0.55000000000000004</v>
      </c>
      <c r="M23">
        <v>1978.8</v>
      </c>
      <c r="N23" t="s">
        <v>37</v>
      </c>
      <c r="O23" t="s">
        <v>19</v>
      </c>
      <c r="P23">
        <v>38.1</v>
      </c>
      <c r="Q23" t="s">
        <v>19</v>
      </c>
      <c r="R23">
        <v>-3.29</v>
      </c>
      <c r="S23">
        <v>4.57</v>
      </c>
      <c r="T23">
        <v>1.87</v>
      </c>
      <c r="U23">
        <v>-0.28000000000000003</v>
      </c>
      <c r="V23" s="8">
        <v>1</v>
      </c>
    </row>
    <row r="24" spans="2:22" x14ac:dyDescent="0.25">
      <c r="F24">
        <v>44.44</v>
      </c>
      <c r="G24" t="s">
        <v>83</v>
      </c>
      <c r="H24" t="s">
        <v>84</v>
      </c>
      <c r="I24">
        <v>19732.849999999999</v>
      </c>
      <c r="J24" t="s">
        <v>19</v>
      </c>
      <c r="K24" t="s">
        <v>19</v>
      </c>
      <c r="L24" t="s">
        <v>19</v>
      </c>
      <c r="M24">
        <v>19732.849999999999</v>
      </c>
      <c r="N24" t="s">
        <v>37</v>
      </c>
      <c r="O24" t="s">
        <v>19</v>
      </c>
      <c r="P24">
        <v>19.559999999999999</v>
      </c>
      <c r="Q24" t="s">
        <v>19</v>
      </c>
      <c r="R24">
        <v>-4.63</v>
      </c>
      <c r="S24">
        <v>0.99</v>
      </c>
      <c r="T24">
        <v>1.1599999999999999</v>
      </c>
      <c r="U24">
        <v>-0.05</v>
      </c>
      <c r="V24" s="8">
        <v>1</v>
      </c>
    </row>
    <row r="25" spans="2:22" x14ac:dyDescent="0.25">
      <c r="F25">
        <v>58.73</v>
      </c>
      <c r="G25" t="s">
        <v>379</v>
      </c>
      <c r="H25" t="s">
        <v>380</v>
      </c>
      <c r="I25">
        <v>2433.1</v>
      </c>
      <c r="J25">
        <v>2487.65</v>
      </c>
      <c r="K25">
        <v>2487.65</v>
      </c>
      <c r="L25" t="s">
        <v>89</v>
      </c>
      <c r="M25">
        <v>2433.1</v>
      </c>
      <c r="N25" t="s">
        <v>37</v>
      </c>
      <c r="O25" t="s">
        <v>19</v>
      </c>
      <c r="P25">
        <v>38.71</v>
      </c>
      <c r="Q25" t="s">
        <v>35</v>
      </c>
      <c r="R25">
        <v>-2.63</v>
      </c>
      <c r="S25">
        <v>0.15</v>
      </c>
      <c r="T25">
        <v>3.96</v>
      </c>
      <c r="U25">
        <v>-1.39</v>
      </c>
      <c r="V25" s="8">
        <v>1</v>
      </c>
    </row>
    <row r="26" spans="2:22" x14ac:dyDescent="0.25">
      <c r="F26">
        <v>63.49</v>
      </c>
      <c r="G26" t="s">
        <v>381</v>
      </c>
      <c r="H26" t="s">
        <v>382</v>
      </c>
      <c r="I26">
        <v>806.2</v>
      </c>
      <c r="J26">
        <v>814.85</v>
      </c>
      <c r="K26">
        <v>818.55</v>
      </c>
      <c r="L26">
        <v>0.45</v>
      </c>
      <c r="M26">
        <v>806.2</v>
      </c>
      <c r="N26" t="s">
        <v>37</v>
      </c>
      <c r="O26" t="s">
        <v>19</v>
      </c>
      <c r="P26">
        <v>42.74</v>
      </c>
      <c r="Q26" t="s">
        <v>19</v>
      </c>
      <c r="R26">
        <v>-0.69</v>
      </c>
      <c r="S26">
        <v>1.86</v>
      </c>
      <c r="T26">
        <v>0.96</v>
      </c>
      <c r="U26">
        <v>-1.26</v>
      </c>
      <c r="V26" s="8">
        <v>1</v>
      </c>
    </row>
    <row r="27" spans="2:22" x14ac:dyDescent="0.25">
      <c r="F27">
        <v>65.87</v>
      </c>
      <c r="G27" t="s">
        <v>216</v>
      </c>
      <c r="H27" t="s">
        <v>217</v>
      </c>
      <c r="I27">
        <v>2349.3000000000002</v>
      </c>
      <c r="J27">
        <v>2345.0500000000002</v>
      </c>
      <c r="K27">
        <v>2343.85</v>
      </c>
      <c r="L27">
        <v>-0.05</v>
      </c>
      <c r="M27">
        <v>2349.3000000000002</v>
      </c>
      <c r="N27" t="s">
        <v>37</v>
      </c>
      <c r="O27" t="s">
        <v>19</v>
      </c>
      <c r="P27">
        <v>46.57</v>
      </c>
      <c r="Q27" t="s">
        <v>19</v>
      </c>
      <c r="R27">
        <v>-2.79</v>
      </c>
      <c r="S27">
        <v>1.8</v>
      </c>
      <c r="T27">
        <v>1.01</v>
      </c>
      <c r="U27">
        <v>-0.11</v>
      </c>
      <c r="V27" s="8">
        <v>1</v>
      </c>
    </row>
    <row r="28" spans="2:22" x14ac:dyDescent="0.25">
      <c r="F28">
        <v>66.67</v>
      </c>
      <c r="G28" t="s">
        <v>204</v>
      </c>
      <c r="H28" t="s">
        <v>205</v>
      </c>
      <c r="I28">
        <v>11.8</v>
      </c>
      <c r="J28">
        <v>11.85</v>
      </c>
      <c r="K28">
        <v>11.9</v>
      </c>
      <c r="L28">
        <v>0.42</v>
      </c>
      <c r="M28">
        <v>11.8</v>
      </c>
      <c r="N28" t="s">
        <v>37</v>
      </c>
      <c r="O28" t="s">
        <v>19</v>
      </c>
      <c r="P28">
        <v>88.71</v>
      </c>
      <c r="Q28" t="s">
        <v>19</v>
      </c>
      <c r="R28">
        <v>-4.91</v>
      </c>
      <c r="S28">
        <v>7.27</v>
      </c>
      <c r="T28">
        <v>1.56</v>
      </c>
      <c r="U28">
        <v>-2.0699999999999998</v>
      </c>
      <c r="V28" s="8">
        <v>1</v>
      </c>
    </row>
    <row r="29" spans="2:22" x14ac:dyDescent="0.25">
      <c r="D29" t="s">
        <v>161</v>
      </c>
      <c r="E29" t="s">
        <v>245</v>
      </c>
      <c r="F29">
        <v>4.76</v>
      </c>
      <c r="G29" t="s">
        <v>383</v>
      </c>
      <c r="H29" t="s">
        <v>384</v>
      </c>
      <c r="I29">
        <v>948.35</v>
      </c>
      <c r="J29">
        <v>955.6</v>
      </c>
      <c r="K29">
        <v>955.6</v>
      </c>
      <c r="L29" t="s">
        <v>89</v>
      </c>
      <c r="M29">
        <v>948.35</v>
      </c>
      <c r="N29" t="s">
        <v>37</v>
      </c>
      <c r="O29" t="s">
        <v>19</v>
      </c>
      <c r="P29">
        <v>2.42</v>
      </c>
      <c r="Q29" t="s">
        <v>19</v>
      </c>
      <c r="R29">
        <v>14.05</v>
      </c>
      <c r="S29">
        <v>2.44</v>
      </c>
      <c r="T29">
        <v>1.98</v>
      </c>
      <c r="U29">
        <v>-0.85</v>
      </c>
      <c r="V29" s="8">
        <v>1</v>
      </c>
    </row>
    <row r="30" spans="2:22" x14ac:dyDescent="0.25">
      <c r="F30">
        <v>38.1</v>
      </c>
      <c r="G30" t="s">
        <v>385</v>
      </c>
      <c r="H30" t="s">
        <v>386</v>
      </c>
      <c r="I30">
        <v>2596.9499999999998</v>
      </c>
      <c r="J30">
        <v>2533.15</v>
      </c>
      <c r="K30">
        <v>2526</v>
      </c>
      <c r="L30">
        <v>-0.28000000000000003</v>
      </c>
      <c r="M30">
        <v>2596.9499999999998</v>
      </c>
      <c r="N30" t="s">
        <v>37</v>
      </c>
      <c r="O30" t="s">
        <v>19</v>
      </c>
      <c r="P30">
        <v>15.32</v>
      </c>
      <c r="Q30" t="s">
        <v>19</v>
      </c>
      <c r="R30">
        <v>34.33</v>
      </c>
      <c r="S30">
        <v>4.72</v>
      </c>
      <c r="T30">
        <v>2.33</v>
      </c>
      <c r="U30">
        <v>-0.81</v>
      </c>
      <c r="V30" s="8">
        <v>1</v>
      </c>
    </row>
    <row r="31" spans="2:22" x14ac:dyDescent="0.25">
      <c r="D31" t="s">
        <v>201</v>
      </c>
      <c r="E31" t="s">
        <v>271</v>
      </c>
      <c r="F31">
        <v>36.51</v>
      </c>
      <c r="G31" t="s">
        <v>387</v>
      </c>
      <c r="H31" t="s">
        <v>388</v>
      </c>
      <c r="I31">
        <v>90.95</v>
      </c>
      <c r="J31">
        <v>89.7</v>
      </c>
      <c r="K31">
        <v>89.85</v>
      </c>
      <c r="L31">
        <v>0.17</v>
      </c>
      <c r="M31">
        <v>90.95</v>
      </c>
      <c r="N31" t="s">
        <v>37</v>
      </c>
      <c r="O31" t="s">
        <v>19</v>
      </c>
      <c r="P31">
        <v>51.21</v>
      </c>
      <c r="Q31" t="s">
        <v>19</v>
      </c>
      <c r="R31">
        <v>-6.99</v>
      </c>
      <c r="S31">
        <v>3.59</v>
      </c>
      <c r="T31">
        <v>-0.93</v>
      </c>
      <c r="U31">
        <v>0</v>
      </c>
      <c r="V31" s="8">
        <v>1</v>
      </c>
    </row>
    <row r="32" spans="2:22" x14ac:dyDescent="0.25">
      <c r="E32" t="s">
        <v>245</v>
      </c>
      <c r="F32">
        <v>50.79</v>
      </c>
      <c r="G32" t="s">
        <v>127</v>
      </c>
      <c r="H32" t="s">
        <v>128</v>
      </c>
      <c r="I32">
        <v>188.05</v>
      </c>
      <c r="J32">
        <v>192.8</v>
      </c>
      <c r="K32">
        <v>193.7</v>
      </c>
      <c r="L32">
        <v>0.47</v>
      </c>
      <c r="M32">
        <v>188.05</v>
      </c>
      <c r="N32" t="s">
        <v>37</v>
      </c>
      <c r="O32" t="s">
        <v>19</v>
      </c>
      <c r="P32">
        <v>67.739999999999995</v>
      </c>
      <c r="Q32" t="s">
        <v>35</v>
      </c>
      <c r="R32">
        <v>-6.5</v>
      </c>
      <c r="S32">
        <v>4.7</v>
      </c>
      <c r="T32">
        <v>1.33</v>
      </c>
      <c r="U32">
        <v>-1.78</v>
      </c>
      <c r="V32" s="8">
        <v>1</v>
      </c>
    </row>
    <row r="33" spans="3:22" x14ac:dyDescent="0.25">
      <c r="C33" t="s">
        <v>76</v>
      </c>
      <c r="D33" t="s">
        <v>25</v>
      </c>
      <c r="E33" t="s">
        <v>25</v>
      </c>
      <c r="F33">
        <v>11.11</v>
      </c>
      <c r="G33" t="s">
        <v>141</v>
      </c>
      <c r="H33" t="s">
        <v>142</v>
      </c>
      <c r="I33">
        <v>176.9</v>
      </c>
      <c r="J33">
        <v>176.35</v>
      </c>
      <c r="K33">
        <v>177</v>
      </c>
      <c r="L33">
        <v>0.37</v>
      </c>
      <c r="M33">
        <v>176.9</v>
      </c>
      <c r="N33" t="s">
        <v>37</v>
      </c>
      <c r="O33" t="s">
        <v>19</v>
      </c>
      <c r="P33">
        <v>17.14</v>
      </c>
      <c r="Q33" t="s">
        <v>19</v>
      </c>
      <c r="R33">
        <v>1.33</v>
      </c>
      <c r="S33">
        <v>2.76</v>
      </c>
      <c r="T33">
        <v>1.99</v>
      </c>
      <c r="U33">
        <v>0.26</v>
      </c>
      <c r="V33" s="8">
        <v>1</v>
      </c>
    </row>
    <row r="34" spans="3:22" x14ac:dyDescent="0.25">
      <c r="F34">
        <v>22.22</v>
      </c>
      <c r="G34" t="s">
        <v>101</v>
      </c>
      <c r="H34" t="s">
        <v>102</v>
      </c>
      <c r="I34">
        <v>1057.75</v>
      </c>
      <c r="J34">
        <v>1067.95</v>
      </c>
      <c r="K34">
        <v>1072.1500000000001</v>
      </c>
      <c r="L34">
        <v>0.39</v>
      </c>
      <c r="M34">
        <v>1057.75</v>
      </c>
      <c r="N34" t="s">
        <v>37</v>
      </c>
      <c r="O34" t="s">
        <v>19</v>
      </c>
      <c r="P34">
        <v>14.92</v>
      </c>
      <c r="Q34" t="s">
        <v>19</v>
      </c>
      <c r="R34">
        <v>3.92</v>
      </c>
      <c r="S34">
        <v>1</v>
      </c>
      <c r="T34">
        <v>0.75</v>
      </c>
      <c r="U34">
        <v>0.06</v>
      </c>
      <c r="V34" s="8">
        <v>1</v>
      </c>
    </row>
    <row r="35" spans="3:22" x14ac:dyDescent="0.25">
      <c r="F35">
        <v>25.4</v>
      </c>
      <c r="G35" t="s">
        <v>97</v>
      </c>
      <c r="H35" t="s">
        <v>98</v>
      </c>
      <c r="I35">
        <v>1632.9</v>
      </c>
      <c r="J35">
        <v>1634.5</v>
      </c>
      <c r="K35">
        <v>1638</v>
      </c>
      <c r="L35">
        <v>0.21</v>
      </c>
      <c r="M35">
        <v>1632.9</v>
      </c>
      <c r="N35" t="s">
        <v>37</v>
      </c>
      <c r="O35" t="s">
        <v>19</v>
      </c>
      <c r="P35">
        <v>16.190000000000001</v>
      </c>
      <c r="Q35" t="s">
        <v>19</v>
      </c>
      <c r="R35">
        <v>11.76</v>
      </c>
      <c r="S35">
        <v>0.7</v>
      </c>
      <c r="T35">
        <v>1.02</v>
      </c>
      <c r="U35">
        <v>0.88</v>
      </c>
      <c r="V35" s="8">
        <v>1</v>
      </c>
    </row>
    <row r="36" spans="3:22" x14ac:dyDescent="0.25">
      <c r="G36" t="s">
        <v>115</v>
      </c>
      <c r="H36" t="s">
        <v>116</v>
      </c>
      <c r="I36">
        <v>4583.25</v>
      </c>
      <c r="J36">
        <v>4554.95</v>
      </c>
      <c r="K36">
        <v>4582</v>
      </c>
      <c r="L36">
        <v>0.59</v>
      </c>
      <c r="M36">
        <v>4583.25</v>
      </c>
      <c r="N36" t="s">
        <v>37</v>
      </c>
      <c r="O36" t="s">
        <v>19</v>
      </c>
      <c r="P36">
        <v>43.55</v>
      </c>
      <c r="Q36" t="s">
        <v>19</v>
      </c>
      <c r="R36">
        <v>11.75</v>
      </c>
      <c r="S36">
        <v>0.92</v>
      </c>
      <c r="T36">
        <v>3.54</v>
      </c>
      <c r="U36">
        <v>0.18</v>
      </c>
      <c r="V36" s="8">
        <v>1</v>
      </c>
    </row>
    <row r="37" spans="3:22" x14ac:dyDescent="0.25">
      <c r="G37" t="s">
        <v>109</v>
      </c>
      <c r="H37" t="s">
        <v>110</v>
      </c>
      <c r="I37">
        <v>3493</v>
      </c>
      <c r="J37">
        <v>3486.6</v>
      </c>
      <c r="K37">
        <v>3490</v>
      </c>
      <c r="L37">
        <v>0.1</v>
      </c>
      <c r="M37">
        <v>3493</v>
      </c>
      <c r="N37" t="s">
        <v>37</v>
      </c>
      <c r="O37" t="s">
        <v>19</v>
      </c>
      <c r="P37">
        <v>22.98</v>
      </c>
      <c r="Q37" t="s">
        <v>19</v>
      </c>
      <c r="R37">
        <v>4.99</v>
      </c>
      <c r="S37">
        <v>0.95</v>
      </c>
      <c r="T37">
        <v>0.2</v>
      </c>
      <c r="U37">
        <v>0.28999999999999998</v>
      </c>
      <c r="V37" s="8">
        <v>1</v>
      </c>
    </row>
    <row r="38" spans="3:22" x14ac:dyDescent="0.25">
      <c r="F38">
        <v>34.92</v>
      </c>
      <c r="G38" t="s">
        <v>143</v>
      </c>
      <c r="H38" t="s">
        <v>144</v>
      </c>
      <c r="I38">
        <v>255.55</v>
      </c>
      <c r="J38">
        <v>253.95</v>
      </c>
      <c r="K38">
        <v>255.4</v>
      </c>
      <c r="L38">
        <v>0.56999999999999995</v>
      </c>
      <c r="M38">
        <v>255.55</v>
      </c>
      <c r="N38" t="s">
        <v>37</v>
      </c>
      <c r="O38" t="s">
        <v>19</v>
      </c>
      <c r="P38">
        <v>52.22</v>
      </c>
      <c r="Q38" t="s">
        <v>19</v>
      </c>
      <c r="R38">
        <v>1.72</v>
      </c>
      <c r="S38">
        <v>1.81</v>
      </c>
      <c r="T38">
        <v>0.04</v>
      </c>
      <c r="U38">
        <v>0.27</v>
      </c>
      <c r="V38" s="8">
        <v>1</v>
      </c>
    </row>
    <row r="39" spans="3:22" x14ac:dyDescent="0.25">
      <c r="F39">
        <v>53.97</v>
      </c>
      <c r="G39" t="s">
        <v>147</v>
      </c>
      <c r="H39" t="s">
        <v>148</v>
      </c>
      <c r="I39">
        <v>91.2</v>
      </c>
      <c r="J39">
        <v>91.55</v>
      </c>
      <c r="K39">
        <v>91.5</v>
      </c>
      <c r="L39">
        <v>-0.05</v>
      </c>
      <c r="M39">
        <v>91.2</v>
      </c>
      <c r="N39" t="s">
        <v>37</v>
      </c>
      <c r="O39" t="s">
        <v>19</v>
      </c>
      <c r="P39">
        <v>43.95</v>
      </c>
      <c r="Q39" t="s">
        <v>35</v>
      </c>
      <c r="R39">
        <v>1.1100000000000001</v>
      </c>
      <c r="S39">
        <v>2.0099999999999998</v>
      </c>
      <c r="T39">
        <v>1.22</v>
      </c>
      <c r="U39">
        <v>0.83</v>
      </c>
      <c r="V39" s="8">
        <v>1</v>
      </c>
    </row>
    <row r="40" spans="3:22" x14ac:dyDescent="0.25">
      <c r="F40">
        <v>65.87</v>
      </c>
      <c r="G40" t="s">
        <v>149</v>
      </c>
      <c r="H40" t="s">
        <v>150</v>
      </c>
      <c r="I40">
        <v>417.55</v>
      </c>
      <c r="J40">
        <v>414.85</v>
      </c>
      <c r="K40">
        <v>418</v>
      </c>
      <c r="L40">
        <v>0.76</v>
      </c>
      <c r="M40">
        <v>417.55</v>
      </c>
      <c r="N40" t="s">
        <v>37</v>
      </c>
      <c r="O40" t="s">
        <v>19</v>
      </c>
      <c r="P40">
        <v>66.73</v>
      </c>
      <c r="Q40" t="s">
        <v>19</v>
      </c>
      <c r="R40">
        <v>13.58</v>
      </c>
      <c r="S40">
        <v>0.06</v>
      </c>
      <c r="T40">
        <v>0.79</v>
      </c>
      <c r="U40">
        <v>0.35</v>
      </c>
      <c r="V40" s="8">
        <v>1</v>
      </c>
    </row>
    <row r="41" spans="3:22" x14ac:dyDescent="0.25">
      <c r="E41" t="s">
        <v>24</v>
      </c>
      <c r="F41">
        <v>61.9</v>
      </c>
      <c r="G41" t="s">
        <v>105</v>
      </c>
      <c r="H41" t="s">
        <v>106</v>
      </c>
      <c r="I41">
        <v>135.35</v>
      </c>
      <c r="J41">
        <v>133.19999999999999</v>
      </c>
      <c r="K41">
        <v>133.30000000000001</v>
      </c>
      <c r="L41">
        <v>0.08</v>
      </c>
      <c r="M41">
        <v>135.35</v>
      </c>
      <c r="N41" t="s">
        <v>37</v>
      </c>
      <c r="O41" t="s">
        <v>19</v>
      </c>
      <c r="P41">
        <v>69.56</v>
      </c>
      <c r="Q41" t="s">
        <v>19</v>
      </c>
      <c r="R41">
        <v>0.32</v>
      </c>
      <c r="S41">
        <v>2.65</v>
      </c>
      <c r="T41">
        <v>-1.1299999999999999</v>
      </c>
      <c r="U41">
        <v>0.3</v>
      </c>
      <c r="V41" s="8">
        <v>1</v>
      </c>
    </row>
    <row r="42" spans="3:22" x14ac:dyDescent="0.25">
      <c r="D42" t="s">
        <v>24</v>
      </c>
      <c r="E42" t="s">
        <v>25</v>
      </c>
      <c r="F42">
        <v>1.59</v>
      </c>
      <c r="G42" t="s">
        <v>131</v>
      </c>
      <c r="H42" t="s">
        <v>132</v>
      </c>
      <c r="I42">
        <v>2031.35</v>
      </c>
      <c r="J42">
        <v>2038.7</v>
      </c>
      <c r="K42">
        <v>2049</v>
      </c>
      <c r="L42">
        <v>0.51</v>
      </c>
      <c r="M42">
        <v>2031.35</v>
      </c>
      <c r="N42" t="s">
        <v>37</v>
      </c>
      <c r="O42" t="s">
        <v>19</v>
      </c>
      <c r="P42">
        <v>1.21</v>
      </c>
      <c r="Q42" t="s">
        <v>19</v>
      </c>
      <c r="R42">
        <v>-0.16</v>
      </c>
      <c r="S42">
        <v>3.06</v>
      </c>
      <c r="T42">
        <v>0.01</v>
      </c>
      <c r="U42">
        <v>0.92</v>
      </c>
      <c r="V42" s="8">
        <v>1</v>
      </c>
    </row>
    <row r="43" spans="3:22" x14ac:dyDescent="0.25">
      <c r="F43">
        <v>9.52</v>
      </c>
      <c r="G43" t="s">
        <v>164</v>
      </c>
      <c r="H43" t="s">
        <v>165</v>
      </c>
      <c r="I43">
        <v>1124.2</v>
      </c>
      <c r="J43">
        <v>1114.3499999999999</v>
      </c>
      <c r="K43">
        <v>1118</v>
      </c>
      <c r="L43">
        <v>0.33</v>
      </c>
      <c r="M43">
        <v>1124.2</v>
      </c>
      <c r="N43" t="s">
        <v>37</v>
      </c>
      <c r="O43" t="s">
        <v>19</v>
      </c>
      <c r="P43">
        <v>12.5</v>
      </c>
      <c r="Q43" t="s">
        <v>19</v>
      </c>
      <c r="R43">
        <v>-4.0999999999999996</v>
      </c>
      <c r="S43">
        <v>3.41</v>
      </c>
      <c r="T43">
        <v>7.0000000000000007E-2</v>
      </c>
      <c r="U43">
        <v>0.38</v>
      </c>
      <c r="V43" s="8">
        <v>1</v>
      </c>
    </row>
    <row r="44" spans="3:22" x14ac:dyDescent="0.25">
      <c r="F44">
        <v>12.7</v>
      </c>
      <c r="G44" t="s">
        <v>107</v>
      </c>
      <c r="H44" t="s">
        <v>108</v>
      </c>
      <c r="I44">
        <v>442.7</v>
      </c>
      <c r="J44">
        <v>445.1</v>
      </c>
      <c r="K44">
        <v>449</v>
      </c>
      <c r="L44">
        <v>0.88</v>
      </c>
      <c r="M44">
        <v>442.7</v>
      </c>
      <c r="N44" t="s">
        <v>37</v>
      </c>
      <c r="O44" t="s">
        <v>19</v>
      </c>
      <c r="P44">
        <v>4.03</v>
      </c>
      <c r="Q44" t="s">
        <v>19</v>
      </c>
      <c r="R44">
        <v>-2.2599999999999998</v>
      </c>
      <c r="S44">
        <v>2.71</v>
      </c>
      <c r="T44">
        <v>0.2</v>
      </c>
      <c r="U44">
        <v>0.33</v>
      </c>
      <c r="V44" s="8">
        <v>1</v>
      </c>
    </row>
    <row r="45" spans="3:22" x14ac:dyDescent="0.25">
      <c r="F45">
        <v>34.92</v>
      </c>
      <c r="G45" t="s">
        <v>166</v>
      </c>
      <c r="H45" t="s">
        <v>167</v>
      </c>
      <c r="I45">
        <v>256.85000000000002</v>
      </c>
      <c r="J45">
        <v>254.1</v>
      </c>
      <c r="K45">
        <v>255.5</v>
      </c>
      <c r="L45">
        <v>0.55000000000000004</v>
      </c>
      <c r="M45">
        <v>256.85000000000002</v>
      </c>
      <c r="N45" t="s">
        <v>37</v>
      </c>
      <c r="O45" t="s">
        <v>19</v>
      </c>
      <c r="P45">
        <v>61.69</v>
      </c>
      <c r="Q45" t="s">
        <v>19</v>
      </c>
      <c r="R45">
        <v>-1.75</v>
      </c>
      <c r="S45">
        <v>1.9</v>
      </c>
      <c r="T45">
        <v>0.08</v>
      </c>
      <c r="U45">
        <v>0.08</v>
      </c>
      <c r="V45" s="8">
        <v>1</v>
      </c>
    </row>
    <row r="46" spans="3:22" x14ac:dyDescent="0.25">
      <c r="F46">
        <v>53.97</v>
      </c>
      <c r="G46" t="s">
        <v>170</v>
      </c>
      <c r="H46" t="s">
        <v>171</v>
      </c>
      <c r="I46">
        <v>985.75</v>
      </c>
      <c r="J46">
        <v>985.85</v>
      </c>
      <c r="K46">
        <v>984.9</v>
      </c>
      <c r="L46">
        <v>-0.1</v>
      </c>
      <c r="M46">
        <v>985.75</v>
      </c>
      <c r="N46" t="s">
        <v>37</v>
      </c>
      <c r="O46" t="s">
        <v>19</v>
      </c>
      <c r="P46">
        <v>30.24</v>
      </c>
      <c r="Q46" t="s">
        <v>19</v>
      </c>
      <c r="R46">
        <v>-2.4700000000000002</v>
      </c>
      <c r="S46">
        <v>1.72</v>
      </c>
      <c r="T46">
        <v>0.41</v>
      </c>
      <c r="U46">
        <v>0.24</v>
      </c>
      <c r="V46" s="8">
        <v>1</v>
      </c>
    </row>
    <row r="47" spans="3:22" x14ac:dyDescent="0.25">
      <c r="F47">
        <v>58.73</v>
      </c>
      <c r="G47" t="s">
        <v>168</v>
      </c>
      <c r="H47" t="s">
        <v>169</v>
      </c>
      <c r="I47">
        <v>449.3</v>
      </c>
      <c r="J47">
        <v>448.25</v>
      </c>
      <c r="K47">
        <v>449.65</v>
      </c>
      <c r="L47">
        <v>0.31</v>
      </c>
      <c r="M47">
        <v>449.3</v>
      </c>
      <c r="N47" t="s">
        <v>37</v>
      </c>
      <c r="O47" t="s">
        <v>19</v>
      </c>
      <c r="P47">
        <v>57.66</v>
      </c>
      <c r="Q47" t="s">
        <v>35</v>
      </c>
      <c r="R47">
        <v>-10.27</v>
      </c>
      <c r="S47">
        <v>1.72</v>
      </c>
      <c r="T47">
        <v>1.38</v>
      </c>
      <c r="U47">
        <v>0.19</v>
      </c>
      <c r="V47" s="8">
        <v>1</v>
      </c>
    </row>
    <row r="48" spans="3:22" x14ac:dyDescent="0.25">
      <c r="F48">
        <v>63.49</v>
      </c>
      <c r="G48" t="s">
        <v>125</v>
      </c>
      <c r="H48" t="s">
        <v>126</v>
      </c>
      <c r="I48">
        <v>472.25</v>
      </c>
      <c r="J48">
        <v>473.95</v>
      </c>
      <c r="K48">
        <v>475</v>
      </c>
      <c r="L48">
        <v>0.22</v>
      </c>
      <c r="M48">
        <v>472.25</v>
      </c>
      <c r="N48" t="s">
        <v>37</v>
      </c>
      <c r="O48" t="s">
        <v>19</v>
      </c>
      <c r="P48">
        <v>55.24</v>
      </c>
      <c r="Q48" t="s">
        <v>19</v>
      </c>
      <c r="R48">
        <v>-0.01</v>
      </c>
      <c r="S48">
        <v>1.1399999999999999</v>
      </c>
      <c r="T48">
        <v>0.37</v>
      </c>
      <c r="U48">
        <v>0.4</v>
      </c>
      <c r="V48" s="8">
        <v>1</v>
      </c>
    </row>
    <row r="49" spans="4:22" x14ac:dyDescent="0.25">
      <c r="E49" t="s">
        <v>24</v>
      </c>
      <c r="F49">
        <v>23.81</v>
      </c>
      <c r="G49" t="s">
        <v>103</v>
      </c>
      <c r="H49" t="s">
        <v>104</v>
      </c>
      <c r="I49">
        <v>1724</v>
      </c>
      <c r="J49">
        <v>1751.6</v>
      </c>
      <c r="K49">
        <v>1755.05</v>
      </c>
      <c r="L49">
        <v>0.2</v>
      </c>
      <c r="M49">
        <v>1724</v>
      </c>
      <c r="N49" t="s">
        <v>37</v>
      </c>
      <c r="O49" t="s">
        <v>19</v>
      </c>
      <c r="P49">
        <v>24.19</v>
      </c>
      <c r="Q49" t="s">
        <v>19</v>
      </c>
      <c r="R49">
        <v>-1.2</v>
      </c>
      <c r="S49">
        <v>1.44</v>
      </c>
      <c r="T49">
        <v>-0.01</v>
      </c>
      <c r="U49">
        <v>0.08</v>
      </c>
      <c r="V49" s="8">
        <v>1</v>
      </c>
    </row>
    <row r="50" spans="4:22" x14ac:dyDescent="0.25">
      <c r="F50">
        <v>46.83</v>
      </c>
      <c r="G50" t="s">
        <v>7</v>
      </c>
      <c r="H50" t="s">
        <v>215</v>
      </c>
      <c r="I50">
        <v>1259.5</v>
      </c>
      <c r="J50">
        <v>1245.5999999999999</v>
      </c>
      <c r="K50">
        <v>1245</v>
      </c>
      <c r="L50">
        <v>-0.05</v>
      </c>
      <c r="M50">
        <v>1259.5</v>
      </c>
      <c r="N50" t="s">
        <v>37</v>
      </c>
      <c r="O50" t="s">
        <v>19</v>
      </c>
      <c r="P50">
        <v>41.33</v>
      </c>
      <c r="Q50" t="s">
        <v>19</v>
      </c>
      <c r="R50">
        <v>-2.34</v>
      </c>
      <c r="S50">
        <v>1.18</v>
      </c>
      <c r="T50">
        <v>-0.11</v>
      </c>
      <c r="U50">
        <v>0.91</v>
      </c>
      <c r="V50" s="8">
        <v>1</v>
      </c>
    </row>
    <row r="51" spans="4:22" x14ac:dyDescent="0.25">
      <c r="F51">
        <v>58.73</v>
      </c>
      <c r="G51" t="s">
        <v>119</v>
      </c>
      <c r="H51" t="s">
        <v>120</v>
      </c>
      <c r="I51">
        <v>265.2</v>
      </c>
      <c r="J51">
        <v>263</v>
      </c>
      <c r="K51">
        <v>264.3</v>
      </c>
      <c r="L51">
        <v>0.49</v>
      </c>
      <c r="M51">
        <v>265.2</v>
      </c>
      <c r="N51" t="s">
        <v>37</v>
      </c>
      <c r="O51" t="s">
        <v>19</v>
      </c>
      <c r="P51">
        <v>62.5</v>
      </c>
      <c r="Q51" t="s">
        <v>35</v>
      </c>
      <c r="R51">
        <v>-0.39</v>
      </c>
      <c r="S51">
        <v>3.8</v>
      </c>
      <c r="T51">
        <v>-3.49</v>
      </c>
      <c r="U51">
        <v>0.66</v>
      </c>
      <c r="V51" s="8">
        <v>1</v>
      </c>
    </row>
    <row r="52" spans="4:22" x14ac:dyDescent="0.25">
      <c r="F52">
        <v>60.32</v>
      </c>
      <c r="G52" t="s">
        <v>117</v>
      </c>
      <c r="H52" t="s">
        <v>118</v>
      </c>
      <c r="I52">
        <v>1574.2</v>
      </c>
      <c r="J52">
        <v>1556.3</v>
      </c>
      <c r="K52">
        <v>1559</v>
      </c>
      <c r="L52">
        <v>0.17</v>
      </c>
      <c r="M52">
        <v>1574.2</v>
      </c>
      <c r="N52" t="s">
        <v>37</v>
      </c>
      <c r="O52" t="s">
        <v>19</v>
      </c>
      <c r="P52">
        <v>53.23</v>
      </c>
      <c r="Q52" t="s">
        <v>19</v>
      </c>
      <c r="R52">
        <v>-0.44</v>
      </c>
      <c r="S52">
        <v>3.45</v>
      </c>
      <c r="T52">
        <v>-0.1</v>
      </c>
      <c r="U52">
        <v>0.4</v>
      </c>
      <c r="V52" s="8">
        <v>1</v>
      </c>
    </row>
    <row r="53" spans="4:22" x14ac:dyDescent="0.25">
      <c r="F53">
        <v>66.67</v>
      </c>
      <c r="G53" t="s">
        <v>345</v>
      </c>
      <c r="H53" t="s">
        <v>346</v>
      </c>
      <c r="I53">
        <v>1245.1500000000001</v>
      </c>
      <c r="J53">
        <v>1236.1500000000001</v>
      </c>
      <c r="K53">
        <v>1236.1500000000001</v>
      </c>
      <c r="L53" t="s">
        <v>89</v>
      </c>
      <c r="M53">
        <v>1245.1500000000001</v>
      </c>
      <c r="N53" t="s">
        <v>37</v>
      </c>
      <c r="O53" t="s">
        <v>19</v>
      </c>
      <c r="P53">
        <v>35.08</v>
      </c>
      <c r="Q53" t="s">
        <v>19</v>
      </c>
      <c r="R53">
        <v>-4.12</v>
      </c>
      <c r="S53">
        <v>4.4400000000000004</v>
      </c>
      <c r="T53">
        <v>-0.64</v>
      </c>
      <c r="U53">
        <v>0.85</v>
      </c>
      <c r="V53" s="8">
        <v>1</v>
      </c>
    </row>
    <row r="54" spans="4:22" x14ac:dyDescent="0.25">
      <c r="E54" t="s">
        <v>161</v>
      </c>
      <c r="F54">
        <v>38.1</v>
      </c>
      <c r="G54" t="s">
        <v>111</v>
      </c>
      <c r="H54" t="s">
        <v>112</v>
      </c>
      <c r="I54">
        <v>632.20000000000005</v>
      </c>
      <c r="J54">
        <v>627.75</v>
      </c>
      <c r="K54">
        <v>629.15</v>
      </c>
      <c r="L54">
        <v>0.22</v>
      </c>
      <c r="M54">
        <v>632.20000000000005</v>
      </c>
      <c r="N54" t="s">
        <v>37</v>
      </c>
      <c r="O54" t="s">
        <v>19</v>
      </c>
      <c r="P54">
        <v>39.31</v>
      </c>
      <c r="Q54" t="s">
        <v>19</v>
      </c>
      <c r="R54">
        <v>-1.21</v>
      </c>
      <c r="S54">
        <v>3.4</v>
      </c>
      <c r="T54">
        <v>2.21</v>
      </c>
      <c r="U54">
        <v>1.38</v>
      </c>
      <c r="V54" s="8">
        <v>1</v>
      </c>
    </row>
    <row r="55" spans="4:22" x14ac:dyDescent="0.25">
      <c r="D55" t="s">
        <v>161</v>
      </c>
      <c r="E55" t="s">
        <v>25</v>
      </c>
      <c r="F55">
        <v>7.94</v>
      </c>
      <c r="G55" t="s">
        <v>183</v>
      </c>
      <c r="H55" t="s">
        <v>184</v>
      </c>
      <c r="I55">
        <v>186.9</v>
      </c>
      <c r="J55">
        <v>183.25</v>
      </c>
      <c r="K55">
        <v>183.2</v>
      </c>
      <c r="L55">
        <v>-0.03</v>
      </c>
      <c r="M55">
        <v>186.9</v>
      </c>
      <c r="N55" t="s">
        <v>37</v>
      </c>
      <c r="O55" t="s">
        <v>19</v>
      </c>
      <c r="P55">
        <v>3.23</v>
      </c>
      <c r="Q55" t="s">
        <v>19</v>
      </c>
      <c r="R55">
        <v>10.01</v>
      </c>
      <c r="S55">
        <v>2.4700000000000002</v>
      </c>
      <c r="T55">
        <v>11.38</v>
      </c>
      <c r="U55">
        <v>0.95</v>
      </c>
      <c r="V55" s="8">
        <v>1</v>
      </c>
    </row>
    <row r="56" spans="4:22" x14ac:dyDescent="0.25">
      <c r="F56">
        <v>22.22</v>
      </c>
      <c r="G56" t="s">
        <v>347</v>
      </c>
      <c r="H56" t="s">
        <v>348</v>
      </c>
      <c r="I56">
        <v>1600.45</v>
      </c>
      <c r="J56">
        <v>1550.25</v>
      </c>
      <c r="K56">
        <v>1566</v>
      </c>
      <c r="L56">
        <v>1.02</v>
      </c>
      <c r="M56">
        <v>1600.45</v>
      </c>
      <c r="N56" t="s">
        <v>37</v>
      </c>
      <c r="O56" t="s">
        <v>19</v>
      </c>
      <c r="P56">
        <v>12.9</v>
      </c>
      <c r="Q56" t="s">
        <v>35</v>
      </c>
      <c r="R56">
        <v>16.79</v>
      </c>
      <c r="S56">
        <v>5.0599999999999996</v>
      </c>
      <c r="T56">
        <v>4.18</v>
      </c>
      <c r="U56">
        <v>0.12</v>
      </c>
      <c r="V56" s="8">
        <v>1</v>
      </c>
    </row>
    <row r="57" spans="4:22" x14ac:dyDescent="0.25">
      <c r="F57">
        <v>36.51</v>
      </c>
      <c r="G57" t="s">
        <v>157</v>
      </c>
      <c r="H57" t="s">
        <v>158</v>
      </c>
      <c r="I57">
        <v>490.1</v>
      </c>
      <c r="J57">
        <v>484</v>
      </c>
      <c r="K57">
        <v>485</v>
      </c>
      <c r="L57">
        <v>0.21</v>
      </c>
      <c r="M57">
        <v>490.1</v>
      </c>
      <c r="N57" t="s">
        <v>37</v>
      </c>
      <c r="O57" t="s">
        <v>19</v>
      </c>
      <c r="P57">
        <v>40.729999999999997</v>
      </c>
      <c r="Q57" t="s">
        <v>19</v>
      </c>
      <c r="R57">
        <v>5.49</v>
      </c>
      <c r="S57">
        <v>3.37</v>
      </c>
      <c r="T57">
        <v>0.8</v>
      </c>
      <c r="U57">
        <v>0.81</v>
      </c>
      <c r="V57" s="8">
        <v>1</v>
      </c>
    </row>
    <row r="58" spans="4:22" x14ac:dyDescent="0.25">
      <c r="F58">
        <v>47.62</v>
      </c>
      <c r="G58" t="s">
        <v>349</v>
      </c>
      <c r="H58" t="s">
        <v>350</v>
      </c>
      <c r="I58">
        <v>10735.5</v>
      </c>
      <c r="J58">
        <v>10412.1</v>
      </c>
      <c r="K58">
        <v>10460</v>
      </c>
      <c r="L58">
        <v>0.46</v>
      </c>
      <c r="M58">
        <v>10735.5</v>
      </c>
      <c r="N58" t="s">
        <v>37</v>
      </c>
      <c r="O58" t="s">
        <v>19</v>
      </c>
      <c r="P58">
        <v>41.53</v>
      </c>
      <c r="Q58" t="s">
        <v>35</v>
      </c>
      <c r="R58">
        <v>18.899999999999999</v>
      </c>
      <c r="S58">
        <v>4.6900000000000004</v>
      </c>
      <c r="T58">
        <v>0.23</v>
      </c>
      <c r="U58">
        <v>0.06</v>
      </c>
      <c r="V58" s="8">
        <v>1</v>
      </c>
    </row>
    <row r="59" spans="4:22" x14ac:dyDescent="0.25">
      <c r="E59" t="s">
        <v>24</v>
      </c>
      <c r="F59">
        <v>44.44</v>
      </c>
      <c r="G59" t="s">
        <v>121</v>
      </c>
      <c r="H59" t="s">
        <v>122</v>
      </c>
      <c r="I59">
        <v>1042.7</v>
      </c>
      <c r="J59">
        <v>1036.0999999999999</v>
      </c>
      <c r="K59">
        <v>1042.95</v>
      </c>
      <c r="L59">
        <v>0.66</v>
      </c>
      <c r="M59">
        <v>1042.7</v>
      </c>
      <c r="N59" t="s">
        <v>37</v>
      </c>
      <c r="O59" t="s">
        <v>19</v>
      </c>
      <c r="P59">
        <v>38.31</v>
      </c>
      <c r="Q59" t="s">
        <v>19</v>
      </c>
      <c r="R59">
        <v>15.31</v>
      </c>
      <c r="S59">
        <v>3.62</v>
      </c>
      <c r="T59">
        <v>-1.1399999999999999</v>
      </c>
      <c r="U59">
        <v>0.83</v>
      </c>
      <c r="V59" s="8">
        <v>1</v>
      </c>
    </row>
    <row r="60" spans="4:22" x14ac:dyDescent="0.25">
      <c r="F60">
        <v>46.03</v>
      </c>
      <c r="G60" t="s">
        <v>195</v>
      </c>
      <c r="H60" t="s">
        <v>196</v>
      </c>
      <c r="I60">
        <v>694.55</v>
      </c>
      <c r="J60">
        <v>692.55</v>
      </c>
      <c r="K60">
        <v>692.2</v>
      </c>
      <c r="L60">
        <v>-0.05</v>
      </c>
      <c r="M60">
        <v>694.55</v>
      </c>
      <c r="N60" t="s">
        <v>37</v>
      </c>
      <c r="O60" t="s">
        <v>19</v>
      </c>
      <c r="P60">
        <v>26.61</v>
      </c>
      <c r="Q60" t="s">
        <v>19</v>
      </c>
      <c r="R60">
        <v>7.29</v>
      </c>
      <c r="S60">
        <v>2.4900000000000002</v>
      </c>
      <c r="T60">
        <v>-0.93</v>
      </c>
      <c r="U60">
        <v>1.63</v>
      </c>
      <c r="V60" s="8">
        <v>1</v>
      </c>
    </row>
    <row r="61" spans="4:22" x14ac:dyDescent="0.25">
      <c r="F61">
        <v>49.21</v>
      </c>
      <c r="G61" t="s">
        <v>197</v>
      </c>
      <c r="H61" t="s">
        <v>198</v>
      </c>
      <c r="I61">
        <v>127.05</v>
      </c>
      <c r="J61">
        <v>124.95</v>
      </c>
      <c r="K61">
        <v>125.35</v>
      </c>
      <c r="L61">
        <v>0.32</v>
      </c>
      <c r="M61">
        <v>127.05</v>
      </c>
      <c r="N61" t="s">
        <v>37</v>
      </c>
      <c r="O61" t="s">
        <v>19</v>
      </c>
      <c r="P61">
        <v>34.880000000000003</v>
      </c>
      <c r="Q61" t="s">
        <v>19</v>
      </c>
      <c r="R61">
        <v>7</v>
      </c>
      <c r="S61">
        <v>2.42</v>
      </c>
      <c r="T61">
        <v>-1.21</v>
      </c>
      <c r="U61">
        <v>1.56</v>
      </c>
      <c r="V61" s="8">
        <v>1</v>
      </c>
    </row>
    <row r="62" spans="4:22" x14ac:dyDescent="0.25">
      <c r="F62">
        <v>68.25</v>
      </c>
      <c r="G62" t="s">
        <v>113</v>
      </c>
      <c r="H62" t="s">
        <v>114</v>
      </c>
      <c r="I62">
        <v>20639.5</v>
      </c>
      <c r="J62">
        <v>19698.099999999999</v>
      </c>
      <c r="K62">
        <v>19601.25</v>
      </c>
      <c r="L62">
        <v>-0.49</v>
      </c>
      <c r="M62">
        <v>20639.5</v>
      </c>
      <c r="N62" t="s">
        <v>37</v>
      </c>
      <c r="O62" t="s">
        <v>19</v>
      </c>
      <c r="P62">
        <v>41.13</v>
      </c>
      <c r="Q62" t="s">
        <v>35</v>
      </c>
      <c r="R62">
        <v>20.76</v>
      </c>
      <c r="S62">
        <v>7.26</v>
      </c>
      <c r="T62">
        <v>-2.97</v>
      </c>
      <c r="U62">
        <v>1.01</v>
      </c>
      <c r="V62" s="8">
        <v>1</v>
      </c>
    </row>
    <row r="63" spans="4:22" x14ac:dyDescent="0.25">
      <c r="E63" t="s">
        <v>161</v>
      </c>
      <c r="F63">
        <v>26.98</v>
      </c>
      <c r="G63" t="s">
        <v>185</v>
      </c>
      <c r="H63" t="s">
        <v>186</v>
      </c>
      <c r="I63">
        <v>1204</v>
      </c>
      <c r="J63">
        <v>1159.8499999999999</v>
      </c>
      <c r="K63">
        <v>1163.95</v>
      </c>
      <c r="L63">
        <v>0.35</v>
      </c>
      <c r="M63">
        <v>1204</v>
      </c>
      <c r="N63" t="s">
        <v>37</v>
      </c>
      <c r="O63" t="s">
        <v>19</v>
      </c>
      <c r="P63">
        <v>39.11</v>
      </c>
      <c r="Q63" t="s">
        <v>19</v>
      </c>
      <c r="R63">
        <v>16.489999999999998</v>
      </c>
      <c r="S63">
        <v>4.3</v>
      </c>
      <c r="T63">
        <v>8.9600000000000009</v>
      </c>
      <c r="U63">
        <v>1.03</v>
      </c>
      <c r="V63" s="8">
        <v>1</v>
      </c>
    </row>
    <row r="64" spans="4:22" x14ac:dyDescent="0.25">
      <c r="F64">
        <v>66.67</v>
      </c>
      <c r="G64" t="s">
        <v>162</v>
      </c>
      <c r="H64" t="s">
        <v>163</v>
      </c>
      <c r="I64">
        <v>3172.85</v>
      </c>
      <c r="J64">
        <v>3100.85</v>
      </c>
      <c r="K64">
        <v>3116.95</v>
      </c>
      <c r="L64">
        <v>0.52</v>
      </c>
      <c r="M64">
        <v>3172.85</v>
      </c>
      <c r="N64" t="s">
        <v>37</v>
      </c>
      <c r="O64" t="s">
        <v>19</v>
      </c>
      <c r="P64">
        <v>82.26</v>
      </c>
      <c r="Q64" t="s">
        <v>19</v>
      </c>
      <c r="R64">
        <v>9.27</v>
      </c>
      <c r="S64">
        <v>7.49</v>
      </c>
      <c r="T64">
        <v>11.89</v>
      </c>
      <c r="U64">
        <v>2.0499999999999998</v>
      </c>
      <c r="V64" s="8">
        <v>1</v>
      </c>
    </row>
    <row r="65" spans="1:22" x14ac:dyDescent="0.25">
      <c r="D65" t="s">
        <v>201</v>
      </c>
      <c r="E65" t="s">
        <v>24</v>
      </c>
      <c r="F65">
        <v>4.76</v>
      </c>
      <c r="G65" t="s">
        <v>8</v>
      </c>
      <c r="H65" t="s">
        <v>351</v>
      </c>
      <c r="I65">
        <v>2864.55</v>
      </c>
      <c r="J65">
        <v>2747.2</v>
      </c>
      <c r="K65">
        <v>2759.9</v>
      </c>
      <c r="L65">
        <v>0.46</v>
      </c>
      <c r="M65">
        <v>2864.55</v>
      </c>
      <c r="N65" t="s">
        <v>37</v>
      </c>
      <c r="O65" t="s">
        <v>19</v>
      </c>
      <c r="P65">
        <v>38.71</v>
      </c>
      <c r="Q65" t="s">
        <v>19</v>
      </c>
      <c r="R65">
        <v>-5</v>
      </c>
      <c r="S65">
        <v>6.37</v>
      </c>
      <c r="T65">
        <v>-1.95</v>
      </c>
      <c r="U65">
        <v>0.09</v>
      </c>
      <c r="V65" s="8">
        <v>1</v>
      </c>
    </row>
    <row r="66" spans="1:22" x14ac:dyDescent="0.25">
      <c r="F66">
        <v>33.33</v>
      </c>
      <c r="G66" t="s">
        <v>202</v>
      </c>
      <c r="H66" t="s">
        <v>203</v>
      </c>
      <c r="I66">
        <v>243.7</v>
      </c>
      <c r="J66">
        <v>238.7</v>
      </c>
      <c r="K66">
        <v>238.95</v>
      </c>
      <c r="L66">
        <v>0.1</v>
      </c>
      <c r="M66">
        <v>243.7</v>
      </c>
      <c r="N66" t="s">
        <v>37</v>
      </c>
      <c r="O66" t="s">
        <v>19</v>
      </c>
      <c r="P66">
        <v>38.31</v>
      </c>
      <c r="Q66" t="s">
        <v>19</v>
      </c>
      <c r="R66">
        <v>-7.37</v>
      </c>
      <c r="S66">
        <v>3.7</v>
      </c>
      <c r="T66">
        <v>-0.1</v>
      </c>
      <c r="U66">
        <v>0.62</v>
      </c>
      <c r="V66" s="8">
        <v>1</v>
      </c>
    </row>
    <row r="67" spans="1:22" x14ac:dyDescent="0.25">
      <c r="F67">
        <v>36.51</v>
      </c>
      <c r="G67" t="s">
        <v>206</v>
      </c>
      <c r="H67" t="s">
        <v>207</v>
      </c>
      <c r="I67">
        <v>203.45</v>
      </c>
      <c r="J67">
        <v>198.5</v>
      </c>
      <c r="K67">
        <v>197.35</v>
      </c>
      <c r="L67">
        <v>-0.57999999999999996</v>
      </c>
      <c r="M67">
        <v>203.45</v>
      </c>
      <c r="N67" t="s">
        <v>37</v>
      </c>
      <c r="O67" t="s">
        <v>19</v>
      </c>
      <c r="P67">
        <v>55.04</v>
      </c>
      <c r="Q67" t="s">
        <v>19</v>
      </c>
      <c r="R67">
        <v>-6.23</v>
      </c>
      <c r="S67">
        <v>3.27</v>
      </c>
      <c r="T67">
        <v>-0.93</v>
      </c>
      <c r="U67">
        <v>0.77</v>
      </c>
      <c r="V67" s="8">
        <v>1</v>
      </c>
    </row>
    <row r="68" spans="1:22" x14ac:dyDescent="0.25">
      <c r="A68" t="s">
        <v>93</v>
      </c>
      <c r="B68" t="s">
        <v>93</v>
      </c>
      <c r="C68" t="s">
        <v>93</v>
      </c>
      <c r="D68" t="s">
        <v>245</v>
      </c>
      <c r="E68" t="s">
        <v>271</v>
      </c>
      <c r="F68">
        <v>100</v>
      </c>
      <c r="G68" t="s">
        <v>13</v>
      </c>
      <c r="H68" t="s">
        <v>272</v>
      </c>
      <c r="I68">
        <v>778.35</v>
      </c>
      <c r="J68">
        <v>785.2</v>
      </c>
      <c r="K68">
        <v>786.05</v>
      </c>
      <c r="L68">
        <v>0.11</v>
      </c>
      <c r="M68">
        <v>778.35</v>
      </c>
      <c r="N68" t="s">
        <v>37</v>
      </c>
      <c r="O68" t="s">
        <v>36</v>
      </c>
      <c r="P68">
        <v>100</v>
      </c>
      <c r="Q68" t="s">
        <v>35</v>
      </c>
      <c r="R68">
        <v>6.17</v>
      </c>
      <c r="S68">
        <v>-0.56999999999999995</v>
      </c>
      <c r="T68">
        <v>-1.54</v>
      </c>
      <c r="U68">
        <v>-0.28999999999999998</v>
      </c>
      <c r="V68" s="8">
        <v>1</v>
      </c>
    </row>
    <row r="69" spans="1:22" x14ac:dyDescent="0.25">
      <c r="E69" t="s">
        <v>245</v>
      </c>
      <c r="F69">
        <v>82.54</v>
      </c>
      <c r="G69" t="s">
        <v>306</v>
      </c>
      <c r="H69" t="s">
        <v>307</v>
      </c>
      <c r="I69">
        <v>705.5</v>
      </c>
      <c r="J69">
        <v>704.6</v>
      </c>
      <c r="K69">
        <v>705</v>
      </c>
      <c r="L69">
        <v>0.06</v>
      </c>
      <c r="M69">
        <v>705.5</v>
      </c>
      <c r="N69" t="s">
        <v>37</v>
      </c>
      <c r="O69" t="s">
        <v>36</v>
      </c>
      <c r="P69">
        <v>75</v>
      </c>
      <c r="Q69" t="s">
        <v>19</v>
      </c>
      <c r="R69">
        <v>8.17</v>
      </c>
      <c r="S69">
        <v>-0.04</v>
      </c>
      <c r="T69">
        <v>0.95</v>
      </c>
      <c r="U69">
        <v>-0.08</v>
      </c>
      <c r="V69" s="8">
        <v>1</v>
      </c>
    </row>
    <row r="70" spans="1:22" x14ac:dyDescent="0.25">
      <c r="F70">
        <v>87.3</v>
      </c>
      <c r="G70" t="s">
        <v>262</v>
      </c>
      <c r="H70" t="s">
        <v>263</v>
      </c>
      <c r="I70">
        <v>244</v>
      </c>
      <c r="J70">
        <v>245.9</v>
      </c>
      <c r="K70">
        <v>245.9</v>
      </c>
      <c r="L70" t="s">
        <v>89</v>
      </c>
      <c r="M70">
        <v>244</v>
      </c>
      <c r="N70" t="s">
        <v>37</v>
      </c>
      <c r="O70" t="s">
        <v>36</v>
      </c>
      <c r="P70">
        <v>87.1</v>
      </c>
      <c r="Q70" t="s">
        <v>35</v>
      </c>
      <c r="R70">
        <v>1.44</v>
      </c>
      <c r="S70">
        <v>-0.41</v>
      </c>
      <c r="T70">
        <v>1.22</v>
      </c>
      <c r="U70">
        <v>-1.05</v>
      </c>
      <c r="V70" s="8">
        <v>1</v>
      </c>
    </row>
    <row r="71" spans="1:22" x14ac:dyDescent="0.25">
      <c r="F71">
        <v>95.24</v>
      </c>
      <c r="G71" t="s">
        <v>328</v>
      </c>
      <c r="H71" t="s">
        <v>329</v>
      </c>
      <c r="I71">
        <v>740.8</v>
      </c>
      <c r="J71">
        <v>755.05</v>
      </c>
      <c r="K71">
        <v>756</v>
      </c>
      <c r="L71">
        <v>0.13</v>
      </c>
      <c r="M71">
        <v>740.8</v>
      </c>
      <c r="N71" t="s">
        <v>37</v>
      </c>
      <c r="O71" t="s">
        <v>36</v>
      </c>
      <c r="P71">
        <v>96.37</v>
      </c>
      <c r="Q71" t="s">
        <v>35</v>
      </c>
      <c r="R71">
        <v>10.1</v>
      </c>
      <c r="S71">
        <v>-1.41</v>
      </c>
      <c r="T71">
        <v>2.63</v>
      </c>
      <c r="U71">
        <v>-0.95</v>
      </c>
      <c r="V71" s="8">
        <v>1</v>
      </c>
    </row>
    <row r="72" spans="1:22" x14ac:dyDescent="0.25">
      <c r="E72" t="s">
        <v>246</v>
      </c>
      <c r="F72">
        <v>87.3</v>
      </c>
      <c r="G72" t="s">
        <v>334</v>
      </c>
      <c r="H72" t="s">
        <v>335</v>
      </c>
      <c r="I72">
        <v>707.85</v>
      </c>
      <c r="J72">
        <v>715.75</v>
      </c>
      <c r="K72">
        <v>719</v>
      </c>
      <c r="L72">
        <v>0.45</v>
      </c>
      <c r="M72">
        <v>707.85</v>
      </c>
      <c r="N72" t="s">
        <v>37</v>
      </c>
      <c r="O72" t="s">
        <v>36</v>
      </c>
      <c r="P72">
        <v>67.739999999999995</v>
      </c>
      <c r="Q72" t="s">
        <v>19</v>
      </c>
      <c r="R72">
        <v>1.54</v>
      </c>
      <c r="S72">
        <v>-0.27</v>
      </c>
      <c r="T72">
        <v>3.61</v>
      </c>
      <c r="U72">
        <v>-1.1399999999999999</v>
      </c>
      <c r="V72" s="8">
        <v>1</v>
      </c>
    </row>
    <row r="73" spans="1:22" x14ac:dyDescent="0.25">
      <c r="D73" t="s">
        <v>246</v>
      </c>
      <c r="E73" t="s">
        <v>245</v>
      </c>
      <c r="F73">
        <v>79.37</v>
      </c>
      <c r="G73" t="s">
        <v>252</v>
      </c>
      <c r="H73" t="s">
        <v>253</v>
      </c>
      <c r="I73">
        <v>4123.1000000000004</v>
      </c>
      <c r="J73">
        <v>4265.3</v>
      </c>
      <c r="K73">
        <v>4265.95</v>
      </c>
      <c r="L73">
        <v>0.02</v>
      </c>
      <c r="M73">
        <v>4123.1000000000004</v>
      </c>
      <c r="N73" t="s">
        <v>37</v>
      </c>
      <c r="O73" t="s">
        <v>36</v>
      </c>
      <c r="P73">
        <v>55.24</v>
      </c>
      <c r="Q73" t="s">
        <v>19</v>
      </c>
      <c r="R73">
        <v>5.37</v>
      </c>
      <c r="S73">
        <v>-2.21</v>
      </c>
      <c r="T73">
        <v>1.07</v>
      </c>
      <c r="U73">
        <v>-0.39</v>
      </c>
      <c r="V73" s="8">
        <v>1</v>
      </c>
    </row>
    <row r="74" spans="1:22" x14ac:dyDescent="0.25">
      <c r="F74">
        <v>84.13</v>
      </c>
      <c r="G74" t="s">
        <v>14</v>
      </c>
      <c r="H74" t="s">
        <v>313</v>
      </c>
      <c r="I74">
        <v>3521</v>
      </c>
      <c r="J74">
        <v>3609.9</v>
      </c>
      <c r="K74">
        <v>3575</v>
      </c>
      <c r="L74">
        <v>-0.97</v>
      </c>
      <c r="M74">
        <v>3521</v>
      </c>
      <c r="N74" t="s">
        <v>37</v>
      </c>
      <c r="O74" t="s">
        <v>36</v>
      </c>
      <c r="P74">
        <v>75</v>
      </c>
      <c r="Q74" t="s">
        <v>19</v>
      </c>
      <c r="R74">
        <v>14.56</v>
      </c>
      <c r="S74">
        <v>-2.96</v>
      </c>
      <c r="T74">
        <v>4.38</v>
      </c>
      <c r="U74">
        <v>-1.2</v>
      </c>
      <c r="V74" s="8">
        <v>1</v>
      </c>
    </row>
    <row r="75" spans="1:22" x14ac:dyDescent="0.25">
      <c r="F75">
        <v>100</v>
      </c>
      <c r="G75" t="s">
        <v>336</v>
      </c>
      <c r="H75" t="s">
        <v>337</v>
      </c>
      <c r="I75">
        <v>2349.9499999999998</v>
      </c>
      <c r="J75">
        <v>2464.1</v>
      </c>
      <c r="K75">
        <v>2465.0500000000002</v>
      </c>
      <c r="L75">
        <v>0.04</v>
      </c>
      <c r="M75">
        <v>2349.9499999999998</v>
      </c>
      <c r="N75" t="s">
        <v>37</v>
      </c>
      <c r="O75" t="s">
        <v>36</v>
      </c>
      <c r="P75">
        <v>98.79</v>
      </c>
      <c r="Q75" t="s">
        <v>35</v>
      </c>
      <c r="R75">
        <v>10.74</v>
      </c>
      <c r="S75">
        <v>-4.5199999999999996</v>
      </c>
      <c r="T75">
        <v>2.82</v>
      </c>
      <c r="U75">
        <v>-1.08</v>
      </c>
      <c r="V75" s="8">
        <v>1</v>
      </c>
    </row>
    <row r="76" spans="1:22" x14ac:dyDescent="0.25">
      <c r="G76" t="s">
        <v>340</v>
      </c>
      <c r="H76" t="s">
        <v>341</v>
      </c>
      <c r="I76">
        <v>1187.95</v>
      </c>
      <c r="J76">
        <v>1231.5999999999999</v>
      </c>
      <c r="K76">
        <v>1232</v>
      </c>
      <c r="L76">
        <v>0.03</v>
      </c>
      <c r="M76">
        <v>1187.95</v>
      </c>
      <c r="N76" t="s">
        <v>37</v>
      </c>
      <c r="O76" t="s">
        <v>36</v>
      </c>
      <c r="P76">
        <v>96.37</v>
      </c>
      <c r="Q76" t="s">
        <v>35</v>
      </c>
      <c r="R76">
        <v>12.47</v>
      </c>
      <c r="S76">
        <v>-2.15</v>
      </c>
      <c r="T76">
        <v>6.48</v>
      </c>
      <c r="U76">
        <v>-0.83</v>
      </c>
      <c r="V76" s="8">
        <v>1</v>
      </c>
    </row>
    <row r="77" spans="1:22" x14ac:dyDescent="0.25">
      <c r="C77" t="s">
        <v>76</v>
      </c>
      <c r="D77" t="s">
        <v>271</v>
      </c>
      <c r="E77" t="s">
        <v>24</v>
      </c>
      <c r="F77">
        <v>100</v>
      </c>
      <c r="G77" t="s">
        <v>275</v>
      </c>
      <c r="H77" t="s">
        <v>276</v>
      </c>
      <c r="I77">
        <v>244.65</v>
      </c>
      <c r="J77">
        <v>248.75</v>
      </c>
      <c r="K77">
        <v>250.9</v>
      </c>
      <c r="L77">
        <v>0.86</v>
      </c>
      <c r="M77">
        <v>244.65</v>
      </c>
      <c r="N77" t="s">
        <v>37</v>
      </c>
      <c r="O77" t="s">
        <v>36</v>
      </c>
      <c r="P77">
        <v>86.29</v>
      </c>
      <c r="Q77" t="s">
        <v>35</v>
      </c>
      <c r="R77">
        <v>-1.76</v>
      </c>
      <c r="S77">
        <v>-0.83</v>
      </c>
      <c r="T77">
        <v>-0.39</v>
      </c>
      <c r="U77">
        <v>1.83</v>
      </c>
      <c r="V77" s="8">
        <v>1</v>
      </c>
    </row>
    <row r="78" spans="1:22" x14ac:dyDescent="0.25">
      <c r="D78" t="s">
        <v>245</v>
      </c>
      <c r="E78" t="s">
        <v>25</v>
      </c>
      <c r="F78">
        <v>98.41</v>
      </c>
      <c r="G78" t="s">
        <v>6</v>
      </c>
      <c r="H78" t="s">
        <v>254</v>
      </c>
      <c r="I78">
        <v>5054.75</v>
      </c>
      <c r="J78">
        <v>5154.6499999999996</v>
      </c>
      <c r="K78">
        <v>5171.8999999999996</v>
      </c>
      <c r="L78">
        <v>0.33</v>
      </c>
      <c r="M78">
        <v>5054.75</v>
      </c>
      <c r="N78" t="s">
        <v>37</v>
      </c>
      <c r="O78" t="s">
        <v>36</v>
      </c>
      <c r="P78">
        <v>99.19</v>
      </c>
      <c r="Q78" t="s">
        <v>35</v>
      </c>
      <c r="R78">
        <v>12.11</v>
      </c>
      <c r="S78">
        <v>-1.84</v>
      </c>
      <c r="T78">
        <v>1.1599999999999999</v>
      </c>
      <c r="U78">
        <v>0.85</v>
      </c>
      <c r="V78" s="8">
        <v>1</v>
      </c>
    </row>
    <row r="79" spans="1:22" x14ac:dyDescent="0.25">
      <c r="F79">
        <v>100</v>
      </c>
      <c r="G79" t="s">
        <v>4</v>
      </c>
      <c r="H79" t="s">
        <v>256</v>
      </c>
      <c r="I79">
        <v>3700.25</v>
      </c>
      <c r="J79">
        <v>3702.3</v>
      </c>
      <c r="K79">
        <v>3722.5</v>
      </c>
      <c r="L79">
        <v>0.55000000000000004</v>
      </c>
      <c r="M79">
        <v>3700.25</v>
      </c>
      <c r="N79" t="s">
        <v>37</v>
      </c>
      <c r="O79" t="s">
        <v>36</v>
      </c>
      <c r="P79">
        <v>97.18</v>
      </c>
      <c r="Q79" t="s">
        <v>35</v>
      </c>
      <c r="R79">
        <v>1.96</v>
      </c>
      <c r="S79">
        <v>-0.66</v>
      </c>
      <c r="T79">
        <v>1.43</v>
      </c>
      <c r="U79">
        <v>0.21</v>
      </c>
      <c r="V79" s="8">
        <v>1</v>
      </c>
    </row>
    <row r="80" spans="1:22" x14ac:dyDescent="0.25">
      <c r="E80" t="s">
        <v>24</v>
      </c>
      <c r="F80">
        <v>73.02</v>
      </c>
      <c r="G80" t="s">
        <v>279</v>
      </c>
      <c r="H80" t="s">
        <v>280</v>
      </c>
      <c r="I80">
        <v>576.9</v>
      </c>
      <c r="J80">
        <v>588.35</v>
      </c>
      <c r="K80">
        <v>590.79999999999995</v>
      </c>
      <c r="L80">
        <v>0.42</v>
      </c>
      <c r="M80">
        <v>576.9</v>
      </c>
      <c r="N80" t="s">
        <v>37</v>
      </c>
      <c r="O80" t="s">
        <v>36</v>
      </c>
      <c r="P80">
        <v>62.5</v>
      </c>
      <c r="Q80" t="s">
        <v>19</v>
      </c>
      <c r="R80">
        <v>15.22</v>
      </c>
      <c r="S80">
        <v>-1.49</v>
      </c>
      <c r="T80">
        <v>-0.12</v>
      </c>
      <c r="U80">
        <v>0.03</v>
      </c>
      <c r="V80" s="8">
        <v>1</v>
      </c>
    </row>
    <row r="81" spans="2:22" x14ac:dyDescent="0.25">
      <c r="D81" t="s">
        <v>246</v>
      </c>
      <c r="E81" t="s">
        <v>25</v>
      </c>
      <c r="F81">
        <v>98.41</v>
      </c>
      <c r="G81" t="s">
        <v>259</v>
      </c>
      <c r="H81" t="s">
        <v>260</v>
      </c>
      <c r="I81">
        <v>531.6</v>
      </c>
      <c r="J81">
        <v>524.9</v>
      </c>
      <c r="K81">
        <v>526</v>
      </c>
      <c r="L81">
        <v>0.21</v>
      </c>
      <c r="M81">
        <v>531.6</v>
      </c>
      <c r="N81" t="s">
        <v>37</v>
      </c>
      <c r="O81" t="s">
        <v>36</v>
      </c>
      <c r="P81">
        <v>95.97</v>
      </c>
      <c r="Q81" t="s">
        <v>35</v>
      </c>
      <c r="R81">
        <v>56.11</v>
      </c>
      <c r="S81">
        <v>-2.29</v>
      </c>
      <c r="T81">
        <v>1.1599999999999999</v>
      </c>
      <c r="U81">
        <v>1.51</v>
      </c>
      <c r="V81" s="8">
        <v>1</v>
      </c>
    </row>
    <row r="82" spans="2:22" x14ac:dyDescent="0.25">
      <c r="B82" t="s">
        <v>76</v>
      </c>
      <c r="C82" t="s">
        <v>93</v>
      </c>
      <c r="D82" t="s">
        <v>25</v>
      </c>
      <c r="E82" t="s">
        <v>245</v>
      </c>
      <c r="F82">
        <v>77.78</v>
      </c>
      <c r="G82" t="s">
        <v>123</v>
      </c>
      <c r="H82" t="s">
        <v>124</v>
      </c>
      <c r="I82">
        <v>425.85</v>
      </c>
      <c r="J82">
        <v>421.75</v>
      </c>
      <c r="K82">
        <v>422.6</v>
      </c>
      <c r="L82">
        <v>0.2</v>
      </c>
      <c r="M82">
        <v>425.85</v>
      </c>
      <c r="N82" t="s">
        <v>37</v>
      </c>
      <c r="O82" t="s">
        <v>36</v>
      </c>
      <c r="P82">
        <v>38.51</v>
      </c>
      <c r="Q82" t="s">
        <v>35</v>
      </c>
      <c r="R82">
        <v>7.09</v>
      </c>
      <c r="S82">
        <v>0.5</v>
      </c>
      <c r="T82">
        <v>2.92</v>
      </c>
      <c r="U82">
        <v>-0.21</v>
      </c>
      <c r="V82" s="8">
        <v>1</v>
      </c>
    </row>
    <row r="83" spans="2:22" x14ac:dyDescent="0.25">
      <c r="F83">
        <v>95.24</v>
      </c>
      <c r="G83" t="s">
        <v>135</v>
      </c>
      <c r="H83" t="s">
        <v>136</v>
      </c>
      <c r="I83">
        <v>286.3</v>
      </c>
      <c r="J83">
        <v>290.55</v>
      </c>
      <c r="K83">
        <v>292</v>
      </c>
      <c r="L83">
        <v>0.5</v>
      </c>
      <c r="M83">
        <v>286.3</v>
      </c>
      <c r="N83" t="s">
        <v>37</v>
      </c>
      <c r="O83" t="s">
        <v>36</v>
      </c>
      <c r="P83">
        <v>78.23</v>
      </c>
      <c r="Q83" t="s">
        <v>35</v>
      </c>
      <c r="R83">
        <v>4.0599999999999996</v>
      </c>
      <c r="S83">
        <v>0.86</v>
      </c>
      <c r="T83">
        <v>2.06</v>
      </c>
      <c r="U83">
        <v>-0.02</v>
      </c>
      <c r="V83" s="8">
        <v>1</v>
      </c>
    </row>
    <row r="84" spans="2:22" x14ac:dyDescent="0.25">
      <c r="F84">
        <v>96.83</v>
      </c>
      <c r="G84" t="s">
        <v>283</v>
      </c>
      <c r="H84" t="s">
        <v>284</v>
      </c>
      <c r="I84">
        <v>1448.25</v>
      </c>
      <c r="J84">
        <v>1421.2</v>
      </c>
      <c r="K84">
        <v>1433.3</v>
      </c>
      <c r="L84">
        <v>0.85</v>
      </c>
      <c r="M84">
        <v>1448.25</v>
      </c>
      <c r="N84" t="s">
        <v>37</v>
      </c>
      <c r="O84" t="s">
        <v>36</v>
      </c>
      <c r="P84">
        <v>83.06</v>
      </c>
      <c r="Q84" t="s">
        <v>35</v>
      </c>
      <c r="R84">
        <v>1.63</v>
      </c>
      <c r="S84">
        <v>1.05</v>
      </c>
      <c r="T84">
        <v>1</v>
      </c>
      <c r="U84">
        <v>-1.21</v>
      </c>
      <c r="V84" s="8">
        <v>1</v>
      </c>
    </row>
    <row r="85" spans="2:22" x14ac:dyDescent="0.25">
      <c r="F85">
        <v>99.21</v>
      </c>
      <c r="G85" t="s">
        <v>342</v>
      </c>
      <c r="H85" t="s">
        <v>343</v>
      </c>
      <c r="I85">
        <v>1567.75</v>
      </c>
      <c r="J85">
        <v>1580</v>
      </c>
      <c r="K85">
        <v>1597.95</v>
      </c>
      <c r="L85">
        <v>1.1399999999999999</v>
      </c>
      <c r="M85">
        <v>1567.75</v>
      </c>
      <c r="N85" t="s">
        <v>37</v>
      </c>
      <c r="O85" t="s">
        <v>36</v>
      </c>
      <c r="P85">
        <v>87.7</v>
      </c>
      <c r="Q85" t="s">
        <v>35</v>
      </c>
      <c r="R85">
        <v>13.16</v>
      </c>
      <c r="S85">
        <v>0.11</v>
      </c>
      <c r="T85">
        <v>5.41</v>
      </c>
      <c r="U85">
        <v>-1.23</v>
      </c>
      <c r="V85" s="8">
        <v>1</v>
      </c>
    </row>
    <row r="86" spans="2:22" x14ac:dyDescent="0.25">
      <c r="F86">
        <v>100</v>
      </c>
      <c r="G86" t="s">
        <v>17</v>
      </c>
      <c r="H86" t="s">
        <v>20</v>
      </c>
      <c r="I86">
        <v>411.65</v>
      </c>
      <c r="J86">
        <v>421.15</v>
      </c>
      <c r="K86">
        <v>421.75</v>
      </c>
      <c r="L86">
        <v>0.14000000000000001</v>
      </c>
      <c r="M86">
        <v>411.65</v>
      </c>
      <c r="N86" t="s">
        <v>37</v>
      </c>
      <c r="O86" t="s">
        <v>36</v>
      </c>
      <c r="P86">
        <v>97.18</v>
      </c>
      <c r="Q86" t="s">
        <v>35</v>
      </c>
      <c r="R86">
        <v>12.47</v>
      </c>
      <c r="S86">
        <v>1.07</v>
      </c>
      <c r="T86">
        <v>2.11</v>
      </c>
      <c r="U86">
        <v>-0.02</v>
      </c>
      <c r="V86" s="8">
        <v>1</v>
      </c>
    </row>
    <row r="87" spans="2:22" x14ac:dyDescent="0.25">
      <c r="D87" t="s">
        <v>24</v>
      </c>
      <c r="E87" t="s">
        <v>271</v>
      </c>
      <c r="F87">
        <v>90.48</v>
      </c>
      <c r="G87" t="s">
        <v>289</v>
      </c>
      <c r="H87" t="s">
        <v>290</v>
      </c>
      <c r="I87">
        <v>144</v>
      </c>
      <c r="J87">
        <v>145.15</v>
      </c>
      <c r="K87">
        <v>146</v>
      </c>
      <c r="L87">
        <v>0.59</v>
      </c>
      <c r="M87">
        <v>144</v>
      </c>
      <c r="N87" t="s">
        <v>37</v>
      </c>
      <c r="O87" t="s">
        <v>36</v>
      </c>
      <c r="P87">
        <v>94.61</v>
      </c>
      <c r="Q87" t="s">
        <v>35</v>
      </c>
      <c r="R87">
        <v>-4.9400000000000004</v>
      </c>
      <c r="S87">
        <v>2.89</v>
      </c>
      <c r="T87">
        <v>-0.01</v>
      </c>
      <c r="U87">
        <v>-1.06</v>
      </c>
      <c r="V87" s="8">
        <v>1</v>
      </c>
    </row>
    <row r="88" spans="2:22" x14ac:dyDescent="0.25">
      <c r="F88">
        <v>91.27</v>
      </c>
      <c r="G88" t="s">
        <v>285</v>
      </c>
      <c r="H88" t="s">
        <v>286</v>
      </c>
      <c r="I88">
        <v>44357.85</v>
      </c>
      <c r="J88" t="s">
        <v>19</v>
      </c>
      <c r="K88" t="s">
        <v>19</v>
      </c>
      <c r="L88" t="s">
        <v>19</v>
      </c>
      <c r="M88">
        <v>44357.85</v>
      </c>
      <c r="N88" t="s">
        <v>37</v>
      </c>
      <c r="O88" t="s">
        <v>36</v>
      </c>
      <c r="P88">
        <v>47.98</v>
      </c>
      <c r="Q88" t="s">
        <v>19</v>
      </c>
      <c r="R88">
        <v>-8.94</v>
      </c>
      <c r="S88">
        <v>0.79</v>
      </c>
      <c r="T88">
        <v>-1.07</v>
      </c>
      <c r="U88">
        <v>-0.08</v>
      </c>
      <c r="V88" s="8">
        <v>1</v>
      </c>
    </row>
    <row r="89" spans="2:22" x14ac:dyDescent="0.25">
      <c r="E89" t="s">
        <v>245</v>
      </c>
      <c r="F89">
        <v>61.9</v>
      </c>
      <c r="G89" t="s">
        <v>99</v>
      </c>
      <c r="H89" t="s">
        <v>100</v>
      </c>
      <c r="I89">
        <v>1646.45</v>
      </c>
      <c r="J89">
        <v>1636.55</v>
      </c>
      <c r="K89">
        <v>1637</v>
      </c>
      <c r="L89">
        <v>0.03</v>
      </c>
      <c r="M89">
        <v>1646.45</v>
      </c>
      <c r="N89" t="s">
        <v>37</v>
      </c>
      <c r="O89" t="s">
        <v>19</v>
      </c>
      <c r="P89">
        <v>26.21</v>
      </c>
      <c r="Q89" t="s">
        <v>35</v>
      </c>
      <c r="R89">
        <v>-8.5399999999999991</v>
      </c>
      <c r="S89">
        <v>1.44</v>
      </c>
      <c r="T89">
        <v>0.81</v>
      </c>
      <c r="U89">
        <v>-0.05</v>
      </c>
      <c r="V89" s="8">
        <v>1</v>
      </c>
    </row>
    <row r="90" spans="2:22" x14ac:dyDescent="0.25">
      <c r="F90">
        <v>76.19</v>
      </c>
      <c r="G90" t="s">
        <v>295</v>
      </c>
      <c r="H90" t="s">
        <v>296</v>
      </c>
      <c r="I90">
        <v>1135</v>
      </c>
      <c r="J90">
        <v>1128.75</v>
      </c>
      <c r="K90">
        <v>1129</v>
      </c>
      <c r="L90">
        <v>0.02</v>
      </c>
      <c r="M90">
        <v>1135</v>
      </c>
      <c r="N90" t="s">
        <v>37</v>
      </c>
      <c r="O90" t="s">
        <v>36</v>
      </c>
      <c r="P90">
        <v>56.45</v>
      </c>
      <c r="Q90" t="s">
        <v>35</v>
      </c>
      <c r="R90">
        <v>-4.53</v>
      </c>
      <c r="S90">
        <v>0.69</v>
      </c>
      <c r="T90">
        <v>0.65</v>
      </c>
      <c r="U90">
        <v>-0.95</v>
      </c>
      <c r="V90" s="8">
        <v>1</v>
      </c>
    </row>
    <row r="91" spans="2:22" x14ac:dyDescent="0.25">
      <c r="F91">
        <v>92.06</v>
      </c>
      <c r="G91" t="s">
        <v>291</v>
      </c>
      <c r="H91" t="s">
        <v>292</v>
      </c>
      <c r="I91">
        <v>952.65</v>
      </c>
      <c r="J91">
        <v>953.1</v>
      </c>
      <c r="K91">
        <v>952.85</v>
      </c>
      <c r="L91">
        <v>-0.03</v>
      </c>
      <c r="M91">
        <v>952.65</v>
      </c>
      <c r="N91" t="s">
        <v>37</v>
      </c>
      <c r="O91" t="s">
        <v>36</v>
      </c>
      <c r="P91">
        <v>76.41</v>
      </c>
      <c r="Q91" t="s">
        <v>35</v>
      </c>
      <c r="R91">
        <v>-4.96</v>
      </c>
      <c r="S91">
        <v>1.36</v>
      </c>
      <c r="T91">
        <v>1.08</v>
      </c>
      <c r="U91">
        <v>-0.12</v>
      </c>
      <c r="V91" s="8">
        <v>1</v>
      </c>
    </row>
    <row r="92" spans="2:22" x14ac:dyDescent="0.25">
      <c r="G92" t="s">
        <v>293</v>
      </c>
      <c r="H92" t="s">
        <v>294</v>
      </c>
      <c r="I92">
        <v>1753.2</v>
      </c>
      <c r="J92">
        <v>1771.4</v>
      </c>
      <c r="K92">
        <v>1775</v>
      </c>
      <c r="L92">
        <v>0.2</v>
      </c>
      <c r="M92">
        <v>1753.2</v>
      </c>
      <c r="N92" t="s">
        <v>37</v>
      </c>
      <c r="O92" t="s">
        <v>36</v>
      </c>
      <c r="P92">
        <v>69.150000000000006</v>
      </c>
      <c r="Q92" t="s">
        <v>35</v>
      </c>
      <c r="R92">
        <v>-12.38</v>
      </c>
      <c r="S92">
        <v>1.7</v>
      </c>
      <c r="T92">
        <v>0.35</v>
      </c>
      <c r="U92">
        <v>-0.52</v>
      </c>
      <c r="V92" s="8">
        <v>1</v>
      </c>
    </row>
    <row r="93" spans="2:22" x14ac:dyDescent="0.25">
      <c r="D93" t="s">
        <v>161</v>
      </c>
      <c r="E93" t="s">
        <v>245</v>
      </c>
      <c r="F93">
        <v>82.54</v>
      </c>
      <c r="G93" t="s">
        <v>193</v>
      </c>
      <c r="H93" t="s">
        <v>194</v>
      </c>
      <c r="I93">
        <v>2256.0500000000002</v>
      </c>
      <c r="J93">
        <v>2250</v>
      </c>
      <c r="K93">
        <v>2266.9499999999998</v>
      </c>
      <c r="L93">
        <v>0.75</v>
      </c>
      <c r="M93">
        <v>2256.0500000000002</v>
      </c>
      <c r="N93" t="s">
        <v>37</v>
      </c>
      <c r="O93" t="s">
        <v>36</v>
      </c>
      <c r="P93">
        <v>56.05</v>
      </c>
      <c r="Q93" t="s">
        <v>19</v>
      </c>
      <c r="R93">
        <v>10.17</v>
      </c>
      <c r="S93">
        <v>2.16</v>
      </c>
      <c r="T93">
        <v>0.88</v>
      </c>
      <c r="U93">
        <v>-0.1</v>
      </c>
      <c r="V93" s="8">
        <v>1</v>
      </c>
    </row>
    <row r="94" spans="2:22" x14ac:dyDescent="0.25">
      <c r="D94" t="s">
        <v>201</v>
      </c>
      <c r="E94" t="s">
        <v>271</v>
      </c>
      <c r="F94">
        <v>80.95</v>
      </c>
      <c r="G94" t="s">
        <v>232</v>
      </c>
      <c r="H94" t="s">
        <v>233</v>
      </c>
      <c r="I94">
        <v>75</v>
      </c>
      <c r="J94">
        <v>76.05</v>
      </c>
      <c r="K94">
        <v>76.7</v>
      </c>
      <c r="L94">
        <v>0.85</v>
      </c>
      <c r="M94">
        <v>75</v>
      </c>
      <c r="N94" t="s">
        <v>37</v>
      </c>
      <c r="O94" t="s">
        <v>36</v>
      </c>
      <c r="P94">
        <v>68.95</v>
      </c>
      <c r="Q94" t="s">
        <v>19</v>
      </c>
      <c r="R94">
        <v>-6.8</v>
      </c>
      <c r="S94">
        <v>2.11</v>
      </c>
      <c r="T94">
        <v>-0.22</v>
      </c>
      <c r="U94">
        <v>-0.4</v>
      </c>
      <c r="V94" s="8">
        <v>1</v>
      </c>
    </row>
    <row r="95" spans="2:22" x14ac:dyDescent="0.25">
      <c r="E95" t="s">
        <v>245</v>
      </c>
      <c r="F95">
        <v>93.65</v>
      </c>
      <c r="G95" t="s">
        <v>5</v>
      </c>
      <c r="H95" t="s">
        <v>344</v>
      </c>
      <c r="I95">
        <v>8311.5</v>
      </c>
      <c r="J95">
        <v>8343</v>
      </c>
      <c r="K95">
        <v>8364.9500000000007</v>
      </c>
      <c r="L95">
        <v>0.26</v>
      </c>
      <c r="M95">
        <v>8311.5</v>
      </c>
      <c r="N95" t="s">
        <v>37</v>
      </c>
      <c r="O95" t="s">
        <v>36</v>
      </c>
      <c r="P95">
        <v>82.86</v>
      </c>
      <c r="Q95" t="s">
        <v>35</v>
      </c>
      <c r="R95">
        <v>-6.03</v>
      </c>
      <c r="S95">
        <v>2.0699999999999998</v>
      </c>
      <c r="T95">
        <v>12.77</v>
      </c>
      <c r="U95">
        <v>-0.77</v>
      </c>
      <c r="V95" s="8">
        <v>1</v>
      </c>
    </row>
    <row r="96" spans="2:22" x14ac:dyDescent="0.25">
      <c r="C96" t="s">
        <v>76</v>
      </c>
      <c r="D96" t="s">
        <v>25</v>
      </c>
      <c r="E96" t="s">
        <v>25</v>
      </c>
      <c r="F96">
        <v>66.67</v>
      </c>
      <c r="G96" t="s">
        <v>155</v>
      </c>
      <c r="H96" t="s">
        <v>156</v>
      </c>
      <c r="I96">
        <v>718</v>
      </c>
      <c r="J96">
        <v>698.45</v>
      </c>
      <c r="K96">
        <v>701</v>
      </c>
      <c r="L96">
        <v>0.37</v>
      </c>
      <c r="M96">
        <v>718</v>
      </c>
      <c r="N96" t="s">
        <v>37</v>
      </c>
      <c r="O96" t="s">
        <v>19</v>
      </c>
      <c r="P96">
        <v>62.9</v>
      </c>
      <c r="Q96" t="s">
        <v>35</v>
      </c>
      <c r="R96">
        <v>8.19</v>
      </c>
      <c r="S96">
        <v>1.07</v>
      </c>
      <c r="T96">
        <v>1.27</v>
      </c>
      <c r="U96">
        <v>0.65</v>
      </c>
      <c r="V96" s="8">
        <v>1</v>
      </c>
    </row>
    <row r="97" spans="1:22" x14ac:dyDescent="0.25">
      <c r="F97">
        <v>71.430000000000007</v>
      </c>
      <c r="G97" t="s">
        <v>153</v>
      </c>
      <c r="H97" t="s">
        <v>154</v>
      </c>
      <c r="I97">
        <v>568</v>
      </c>
      <c r="J97">
        <v>560.85</v>
      </c>
      <c r="K97">
        <v>561.75</v>
      </c>
      <c r="L97">
        <v>0.16</v>
      </c>
      <c r="M97">
        <v>568</v>
      </c>
      <c r="N97" t="s">
        <v>37</v>
      </c>
      <c r="O97" t="s">
        <v>36</v>
      </c>
      <c r="P97">
        <v>77.02</v>
      </c>
      <c r="Q97" t="s">
        <v>19</v>
      </c>
      <c r="R97">
        <v>7.88</v>
      </c>
      <c r="S97">
        <v>0.72</v>
      </c>
      <c r="T97">
        <v>3.49</v>
      </c>
      <c r="U97">
        <v>0.16</v>
      </c>
      <c r="V97" s="8">
        <v>1</v>
      </c>
    </row>
    <row r="98" spans="1:22" x14ac:dyDescent="0.25">
      <c r="F98">
        <v>88.89</v>
      </c>
      <c r="G98" t="s">
        <v>85</v>
      </c>
      <c r="H98" t="s">
        <v>86</v>
      </c>
      <c r="I98">
        <v>165.35</v>
      </c>
      <c r="J98">
        <v>150.30000000000001</v>
      </c>
      <c r="K98">
        <v>151.5</v>
      </c>
      <c r="L98">
        <v>0.8</v>
      </c>
      <c r="M98">
        <v>165.35</v>
      </c>
      <c r="N98" t="s">
        <v>37</v>
      </c>
      <c r="O98" t="s">
        <v>36</v>
      </c>
      <c r="P98">
        <v>95.56</v>
      </c>
      <c r="Q98" t="s">
        <v>19</v>
      </c>
      <c r="R98">
        <v>2.35</v>
      </c>
      <c r="S98">
        <v>15.39</v>
      </c>
      <c r="T98">
        <v>4.6100000000000003</v>
      </c>
      <c r="U98">
        <v>3.25</v>
      </c>
      <c r="V98" s="8">
        <v>1</v>
      </c>
    </row>
    <row r="99" spans="1:22" x14ac:dyDescent="0.25">
      <c r="F99">
        <v>92.06</v>
      </c>
      <c r="G99" t="s">
        <v>209</v>
      </c>
      <c r="H99" t="s">
        <v>210</v>
      </c>
      <c r="I99">
        <v>2833.1</v>
      </c>
      <c r="J99">
        <v>2831.05</v>
      </c>
      <c r="K99">
        <v>2840</v>
      </c>
      <c r="L99">
        <v>0.32</v>
      </c>
      <c r="M99">
        <v>2833.1</v>
      </c>
      <c r="N99" t="s">
        <v>37</v>
      </c>
      <c r="O99" t="s">
        <v>36</v>
      </c>
      <c r="P99">
        <v>91.94</v>
      </c>
      <c r="Q99" t="s">
        <v>19</v>
      </c>
      <c r="R99">
        <v>16.82</v>
      </c>
      <c r="S99">
        <v>0.97</v>
      </c>
      <c r="T99">
        <v>2.27</v>
      </c>
      <c r="U99">
        <v>0.04</v>
      </c>
      <c r="V99" s="8">
        <v>1</v>
      </c>
    </row>
    <row r="100" spans="1:22" x14ac:dyDescent="0.25">
      <c r="E100" t="s">
        <v>24</v>
      </c>
      <c r="F100">
        <v>90.48</v>
      </c>
      <c r="G100" t="s">
        <v>137</v>
      </c>
      <c r="H100" t="s">
        <v>138</v>
      </c>
      <c r="I100">
        <v>89.65</v>
      </c>
      <c r="J100">
        <v>88.6</v>
      </c>
      <c r="K100">
        <v>89.25</v>
      </c>
      <c r="L100">
        <v>0.73</v>
      </c>
      <c r="M100">
        <v>89.65</v>
      </c>
      <c r="N100" t="s">
        <v>37</v>
      </c>
      <c r="O100" t="s">
        <v>36</v>
      </c>
      <c r="P100">
        <v>74.599999999999994</v>
      </c>
      <c r="Q100" t="s">
        <v>19</v>
      </c>
      <c r="R100">
        <v>0.66</v>
      </c>
      <c r="S100">
        <v>3.64</v>
      </c>
      <c r="T100">
        <v>-1.87</v>
      </c>
      <c r="U100">
        <v>0.79</v>
      </c>
      <c r="V100" s="8">
        <v>1</v>
      </c>
    </row>
    <row r="101" spans="1:22" x14ac:dyDescent="0.25">
      <c r="E101" t="s">
        <v>161</v>
      </c>
      <c r="F101">
        <v>96.83</v>
      </c>
      <c r="G101" t="s">
        <v>211</v>
      </c>
      <c r="H101" t="s">
        <v>212</v>
      </c>
      <c r="I101">
        <v>1414</v>
      </c>
      <c r="J101">
        <v>1390.95</v>
      </c>
      <c r="K101">
        <v>1400</v>
      </c>
      <c r="L101">
        <v>0.65</v>
      </c>
      <c r="M101">
        <v>1414</v>
      </c>
      <c r="N101" t="s">
        <v>37</v>
      </c>
      <c r="O101" t="s">
        <v>36</v>
      </c>
      <c r="P101">
        <v>98.79</v>
      </c>
      <c r="Q101" t="s">
        <v>35</v>
      </c>
      <c r="R101">
        <v>4.7699999999999996</v>
      </c>
      <c r="S101">
        <v>1.74</v>
      </c>
      <c r="T101">
        <v>2</v>
      </c>
      <c r="U101">
        <v>1.52</v>
      </c>
      <c r="V101" s="8">
        <v>1</v>
      </c>
    </row>
    <row r="102" spans="1:22" x14ac:dyDescent="0.25">
      <c r="G102" t="s">
        <v>10</v>
      </c>
      <c r="H102" t="s">
        <v>220</v>
      </c>
      <c r="I102">
        <v>1338.15</v>
      </c>
      <c r="J102">
        <v>1313.55</v>
      </c>
      <c r="K102">
        <v>1317</v>
      </c>
      <c r="L102">
        <v>0.26</v>
      </c>
      <c r="M102">
        <v>1338.15</v>
      </c>
      <c r="N102" t="s">
        <v>37</v>
      </c>
      <c r="O102" t="s">
        <v>36</v>
      </c>
      <c r="P102">
        <v>92.74</v>
      </c>
      <c r="Q102" t="s">
        <v>35</v>
      </c>
      <c r="R102">
        <v>2.5</v>
      </c>
      <c r="S102">
        <v>2.91</v>
      </c>
      <c r="T102">
        <v>5.54</v>
      </c>
      <c r="U102">
        <v>1.42</v>
      </c>
      <c r="V102" s="8">
        <v>1</v>
      </c>
    </row>
    <row r="103" spans="1:22" x14ac:dyDescent="0.25">
      <c r="D103" t="s">
        <v>24</v>
      </c>
      <c r="E103" t="s">
        <v>25</v>
      </c>
      <c r="F103">
        <v>87.3</v>
      </c>
      <c r="G103" t="s">
        <v>218</v>
      </c>
      <c r="H103" t="s">
        <v>219</v>
      </c>
      <c r="I103">
        <v>791.3</v>
      </c>
      <c r="J103">
        <v>777.25</v>
      </c>
      <c r="K103">
        <v>782.4</v>
      </c>
      <c r="L103">
        <v>0.66</v>
      </c>
      <c r="M103">
        <v>791.3</v>
      </c>
      <c r="N103" t="s">
        <v>37</v>
      </c>
      <c r="O103" t="s">
        <v>36</v>
      </c>
      <c r="P103">
        <v>74.599999999999994</v>
      </c>
      <c r="Q103" t="s">
        <v>35</v>
      </c>
      <c r="R103">
        <v>-4.17</v>
      </c>
      <c r="S103">
        <v>4.04</v>
      </c>
      <c r="T103">
        <v>0.24</v>
      </c>
      <c r="U103">
        <v>1.78</v>
      </c>
      <c r="V103" s="8">
        <v>1</v>
      </c>
    </row>
    <row r="104" spans="1:22" x14ac:dyDescent="0.25">
      <c r="F104">
        <v>92.06</v>
      </c>
      <c r="G104" t="s">
        <v>179</v>
      </c>
      <c r="H104" t="s">
        <v>180</v>
      </c>
      <c r="I104">
        <v>1082.5</v>
      </c>
      <c r="J104">
        <v>1050.3499999999999</v>
      </c>
      <c r="K104">
        <v>1052.95</v>
      </c>
      <c r="L104">
        <v>0.25</v>
      </c>
      <c r="M104">
        <v>1082.5</v>
      </c>
      <c r="N104" t="s">
        <v>37</v>
      </c>
      <c r="O104" t="s">
        <v>36</v>
      </c>
      <c r="P104">
        <v>93.55</v>
      </c>
      <c r="Q104" t="s">
        <v>19</v>
      </c>
      <c r="R104">
        <v>-2.91</v>
      </c>
      <c r="S104">
        <v>6.6</v>
      </c>
      <c r="T104">
        <v>0.99</v>
      </c>
      <c r="U104">
        <v>1.23</v>
      </c>
      <c r="V104" s="8">
        <v>1</v>
      </c>
    </row>
    <row r="105" spans="1:22" x14ac:dyDescent="0.25">
      <c r="E105" t="s">
        <v>24</v>
      </c>
      <c r="F105">
        <v>100</v>
      </c>
      <c r="G105" t="s">
        <v>181</v>
      </c>
      <c r="H105" t="s">
        <v>182</v>
      </c>
      <c r="I105">
        <v>4119.5</v>
      </c>
      <c r="J105">
        <v>4161.8999999999996</v>
      </c>
      <c r="K105">
        <v>4162</v>
      </c>
      <c r="L105">
        <v>0</v>
      </c>
      <c r="M105">
        <v>4119.5</v>
      </c>
      <c r="N105" t="s">
        <v>37</v>
      </c>
      <c r="O105" t="s">
        <v>36</v>
      </c>
      <c r="P105">
        <v>99.59</v>
      </c>
      <c r="Q105" t="s">
        <v>35</v>
      </c>
      <c r="R105">
        <v>-4.2699999999999996</v>
      </c>
      <c r="S105">
        <v>0.37</v>
      </c>
      <c r="T105">
        <v>-1.79</v>
      </c>
      <c r="U105">
        <v>0.43</v>
      </c>
      <c r="V105" s="8">
        <v>1</v>
      </c>
    </row>
    <row r="106" spans="1:22" x14ac:dyDescent="0.25">
      <c r="D106" t="s">
        <v>161</v>
      </c>
      <c r="E106" t="s">
        <v>25</v>
      </c>
      <c r="F106">
        <v>71.430000000000007</v>
      </c>
      <c r="G106" t="s">
        <v>16</v>
      </c>
      <c r="H106" t="s">
        <v>221</v>
      </c>
      <c r="I106">
        <v>230</v>
      </c>
      <c r="J106">
        <v>227.65</v>
      </c>
      <c r="K106">
        <v>226</v>
      </c>
      <c r="L106">
        <v>-0.72</v>
      </c>
      <c r="M106">
        <v>230</v>
      </c>
      <c r="N106" t="s">
        <v>37</v>
      </c>
      <c r="O106" t="s">
        <v>36</v>
      </c>
      <c r="P106">
        <v>73.790000000000006</v>
      </c>
      <c r="Q106" t="s">
        <v>19</v>
      </c>
      <c r="R106">
        <v>15.51</v>
      </c>
      <c r="S106">
        <v>4.55</v>
      </c>
      <c r="T106">
        <v>3.43</v>
      </c>
      <c r="U106">
        <v>1.43</v>
      </c>
      <c r="V106" s="8">
        <v>1</v>
      </c>
    </row>
    <row r="107" spans="1:22" x14ac:dyDescent="0.25">
      <c r="F107">
        <v>79.37</v>
      </c>
      <c r="G107" t="s">
        <v>9</v>
      </c>
      <c r="H107" t="s">
        <v>208</v>
      </c>
      <c r="I107">
        <v>630.5</v>
      </c>
      <c r="J107">
        <v>621.5</v>
      </c>
      <c r="K107">
        <v>622.04999999999995</v>
      </c>
      <c r="L107">
        <v>0.09</v>
      </c>
      <c r="M107">
        <v>630.5</v>
      </c>
      <c r="N107" t="s">
        <v>37</v>
      </c>
      <c r="O107" t="s">
        <v>36</v>
      </c>
      <c r="P107">
        <v>63.31</v>
      </c>
      <c r="Q107" t="s">
        <v>19</v>
      </c>
      <c r="R107">
        <v>12.98</v>
      </c>
      <c r="S107">
        <v>2.02</v>
      </c>
      <c r="T107">
        <v>2.56</v>
      </c>
      <c r="U107">
        <v>0.78</v>
      </c>
      <c r="V107" s="8">
        <v>1</v>
      </c>
    </row>
    <row r="108" spans="1:22" x14ac:dyDescent="0.25">
      <c r="E108" t="s">
        <v>24</v>
      </c>
      <c r="F108">
        <v>65.08</v>
      </c>
      <c r="G108" t="s">
        <v>189</v>
      </c>
      <c r="H108" t="s">
        <v>190</v>
      </c>
      <c r="I108">
        <v>484.85</v>
      </c>
      <c r="J108">
        <v>483.9</v>
      </c>
      <c r="K108">
        <v>483.1</v>
      </c>
      <c r="L108">
        <v>-0.17</v>
      </c>
      <c r="M108">
        <v>484.85</v>
      </c>
      <c r="N108" t="s">
        <v>37</v>
      </c>
      <c r="O108" t="s">
        <v>19</v>
      </c>
      <c r="P108">
        <v>34.68</v>
      </c>
      <c r="Q108" t="s">
        <v>35</v>
      </c>
      <c r="R108">
        <v>14.61</v>
      </c>
      <c r="S108">
        <v>2.77</v>
      </c>
      <c r="T108">
        <v>-0.28999999999999998</v>
      </c>
      <c r="U108">
        <v>0.6</v>
      </c>
      <c r="V108" s="8">
        <v>1</v>
      </c>
    </row>
    <row r="109" spans="1:22" x14ac:dyDescent="0.25">
      <c r="E109" t="s">
        <v>161</v>
      </c>
      <c r="F109">
        <v>44.44</v>
      </c>
      <c r="G109" t="s">
        <v>87</v>
      </c>
      <c r="H109" t="s">
        <v>88</v>
      </c>
      <c r="I109">
        <v>482.55</v>
      </c>
      <c r="J109">
        <v>460.4</v>
      </c>
      <c r="K109">
        <v>463</v>
      </c>
      <c r="L109">
        <v>0.56000000000000005</v>
      </c>
      <c r="M109">
        <v>482.55</v>
      </c>
      <c r="N109" t="s">
        <v>37</v>
      </c>
      <c r="O109" t="s">
        <v>19</v>
      </c>
      <c r="P109">
        <v>29.84</v>
      </c>
      <c r="Q109" t="s">
        <v>19</v>
      </c>
      <c r="R109">
        <v>5.17</v>
      </c>
      <c r="S109">
        <v>4.66</v>
      </c>
      <c r="T109">
        <v>2.57</v>
      </c>
      <c r="U109">
        <v>1.8</v>
      </c>
      <c r="V109" s="8">
        <v>1</v>
      </c>
    </row>
    <row r="110" spans="1:22" x14ac:dyDescent="0.25">
      <c r="D110" t="s">
        <v>201</v>
      </c>
      <c r="E110" t="s">
        <v>25</v>
      </c>
      <c r="F110">
        <v>82.54</v>
      </c>
      <c r="G110" t="s">
        <v>301</v>
      </c>
      <c r="H110" t="s">
        <v>302</v>
      </c>
      <c r="I110">
        <v>920.7</v>
      </c>
      <c r="J110">
        <v>909.65</v>
      </c>
      <c r="K110">
        <v>912.7</v>
      </c>
      <c r="L110">
        <v>0.34</v>
      </c>
      <c r="M110">
        <v>920.7</v>
      </c>
      <c r="N110" t="s">
        <v>37</v>
      </c>
      <c r="O110" t="s">
        <v>36</v>
      </c>
      <c r="P110">
        <v>83.4</v>
      </c>
      <c r="Q110" t="s">
        <v>35</v>
      </c>
      <c r="R110">
        <v>-10.39</v>
      </c>
      <c r="S110">
        <v>2.3199999999999998</v>
      </c>
      <c r="T110">
        <v>0.02</v>
      </c>
      <c r="U110">
        <v>0.46</v>
      </c>
      <c r="V110" s="8">
        <v>1</v>
      </c>
    </row>
    <row r="111" spans="1:22" x14ac:dyDescent="0.25">
      <c r="E111" t="s">
        <v>24</v>
      </c>
      <c r="F111">
        <v>84.13</v>
      </c>
      <c r="G111" t="s">
        <v>139</v>
      </c>
      <c r="H111" t="s">
        <v>140</v>
      </c>
      <c r="I111">
        <v>1327</v>
      </c>
      <c r="J111">
        <v>1309.3499999999999</v>
      </c>
      <c r="K111">
        <v>1311.95</v>
      </c>
      <c r="L111">
        <v>0.2</v>
      </c>
      <c r="M111">
        <v>1327</v>
      </c>
      <c r="N111" t="s">
        <v>37</v>
      </c>
      <c r="O111" t="s">
        <v>36</v>
      </c>
      <c r="P111">
        <v>59.88</v>
      </c>
      <c r="Q111" t="s">
        <v>19</v>
      </c>
      <c r="R111">
        <v>-7.65</v>
      </c>
      <c r="S111">
        <v>3.79</v>
      </c>
      <c r="T111">
        <v>-0.14000000000000001</v>
      </c>
      <c r="U111">
        <v>0.76</v>
      </c>
      <c r="V111" s="8">
        <v>1</v>
      </c>
    </row>
    <row r="112" spans="1:22" x14ac:dyDescent="0.25">
      <c r="A112" t="s">
        <v>76</v>
      </c>
      <c r="B112" t="s">
        <v>93</v>
      </c>
      <c r="C112" t="s">
        <v>93</v>
      </c>
      <c r="D112" t="s">
        <v>245</v>
      </c>
      <c r="E112" t="s">
        <v>245</v>
      </c>
      <c r="F112">
        <v>95.24</v>
      </c>
      <c r="G112" t="s">
        <v>273</v>
      </c>
      <c r="H112" t="s">
        <v>274</v>
      </c>
      <c r="I112">
        <v>8052</v>
      </c>
      <c r="J112">
        <v>8101.95</v>
      </c>
      <c r="K112">
        <v>8125</v>
      </c>
      <c r="L112">
        <v>0.28000000000000003</v>
      </c>
      <c r="M112">
        <v>8052</v>
      </c>
      <c r="N112" t="s">
        <v>37</v>
      </c>
      <c r="O112" t="s">
        <v>36</v>
      </c>
      <c r="P112">
        <v>88.31</v>
      </c>
      <c r="Q112" t="s">
        <v>35</v>
      </c>
      <c r="R112">
        <v>7.28</v>
      </c>
      <c r="S112">
        <v>-0.12</v>
      </c>
      <c r="T112">
        <v>0.63</v>
      </c>
      <c r="U112">
        <v>-0.33</v>
      </c>
      <c r="V112" s="8">
        <v>1</v>
      </c>
    </row>
    <row r="113" spans="2:22" x14ac:dyDescent="0.25">
      <c r="F113">
        <v>96.83</v>
      </c>
      <c r="G113" t="s">
        <v>314</v>
      </c>
      <c r="H113" t="s">
        <v>315</v>
      </c>
      <c r="I113">
        <v>4703.8</v>
      </c>
      <c r="J113">
        <v>4753.8500000000004</v>
      </c>
      <c r="K113">
        <v>4768.95</v>
      </c>
      <c r="L113">
        <v>0.32</v>
      </c>
      <c r="M113">
        <v>4703.8</v>
      </c>
      <c r="N113" t="s">
        <v>37</v>
      </c>
      <c r="O113" t="s">
        <v>36</v>
      </c>
      <c r="P113">
        <v>96.37</v>
      </c>
      <c r="Q113" t="s">
        <v>35</v>
      </c>
      <c r="R113">
        <v>6.73</v>
      </c>
      <c r="S113">
        <v>-0.2</v>
      </c>
      <c r="T113">
        <v>6.37</v>
      </c>
      <c r="U113">
        <v>-0.52</v>
      </c>
      <c r="V113" s="8">
        <v>1</v>
      </c>
    </row>
    <row r="114" spans="2:22" x14ac:dyDescent="0.25">
      <c r="E114" t="s">
        <v>246</v>
      </c>
      <c r="F114">
        <v>90.48</v>
      </c>
      <c r="G114" t="s">
        <v>308</v>
      </c>
      <c r="H114" t="s">
        <v>309</v>
      </c>
      <c r="I114">
        <v>529.9</v>
      </c>
      <c r="J114">
        <v>531.5</v>
      </c>
      <c r="K114">
        <v>533</v>
      </c>
      <c r="L114">
        <v>0.28000000000000003</v>
      </c>
      <c r="M114">
        <v>529.9</v>
      </c>
      <c r="N114" t="s">
        <v>37</v>
      </c>
      <c r="O114" t="s">
        <v>36</v>
      </c>
      <c r="P114">
        <v>77.819999999999993</v>
      </c>
      <c r="Q114" t="s">
        <v>35</v>
      </c>
      <c r="R114">
        <v>5.04</v>
      </c>
      <c r="S114">
        <v>-0.55000000000000004</v>
      </c>
      <c r="T114">
        <v>2.9</v>
      </c>
      <c r="U114">
        <v>-1.29</v>
      </c>
      <c r="V114" s="8">
        <v>1</v>
      </c>
    </row>
    <row r="115" spans="2:22" x14ac:dyDescent="0.25">
      <c r="F115">
        <v>92.06</v>
      </c>
      <c r="G115" t="s">
        <v>316</v>
      </c>
      <c r="H115" t="s">
        <v>317</v>
      </c>
      <c r="I115">
        <v>3113.1</v>
      </c>
      <c r="J115">
        <v>3163.9</v>
      </c>
      <c r="K115">
        <v>3186</v>
      </c>
      <c r="L115">
        <v>0.7</v>
      </c>
      <c r="M115">
        <v>3113.1</v>
      </c>
      <c r="N115" t="s">
        <v>37</v>
      </c>
      <c r="O115" t="s">
        <v>36</v>
      </c>
      <c r="P115">
        <v>91.53</v>
      </c>
      <c r="Q115" t="s">
        <v>35</v>
      </c>
      <c r="R115">
        <v>7.23</v>
      </c>
      <c r="S115">
        <v>-1.67</v>
      </c>
      <c r="T115">
        <v>2.48</v>
      </c>
      <c r="U115">
        <v>-1.43</v>
      </c>
      <c r="V115" s="8">
        <v>1</v>
      </c>
    </row>
    <row r="116" spans="2:22" x14ac:dyDescent="0.25">
      <c r="C116" t="s">
        <v>76</v>
      </c>
      <c r="D116" t="s">
        <v>245</v>
      </c>
      <c r="E116" t="s">
        <v>25</v>
      </c>
      <c r="F116">
        <v>72.22</v>
      </c>
      <c r="G116" t="s">
        <v>277</v>
      </c>
      <c r="H116" t="s">
        <v>278</v>
      </c>
      <c r="I116">
        <v>5498.1</v>
      </c>
      <c r="J116">
        <v>5567.6</v>
      </c>
      <c r="K116">
        <v>5567.6</v>
      </c>
      <c r="L116" t="s">
        <v>89</v>
      </c>
      <c r="M116">
        <v>5498.1</v>
      </c>
      <c r="N116" t="s">
        <v>37</v>
      </c>
      <c r="O116" t="s">
        <v>36</v>
      </c>
      <c r="P116">
        <v>72.180000000000007</v>
      </c>
      <c r="Q116" t="s">
        <v>35</v>
      </c>
      <c r="R116">
        <v>3.94</v>
      </c>
      <c r="S116">
        <v>-0.28000000000000003</v>
      </c>
      <c r="T116">
        <v>0.36</v>
      </c>
      <c r="U116">
        <v>0.34</v>
      </c>
      <c r="V116" s="8">
        <v>1</v>
      </c>
    </row>
    <row r="117" spans="2:22" x14ac:dyDescent="0.25">
      <c r="B117" t="s">
        <v>76</v>
      </c>
      <c r="C117" t="s">
        <v>93</v>
      </c>
      <c r="D117" t="s">
        <v>25</v>
      </c>
      <c r="E117" t="s">
        <v>245</v>
      </c>
      <c r="F117">
        <v>71.430000000000007</v>
      </c>
      <c r="G117" t="s">
        <v>248</v>
      </c>
      <c r="H117" t="s">
        <v>249</v>
      </c>
      <c r="I117">
        <v>908.6</v>
      </c>
      <c r="J117">
        <v>888.4</v>
      </c>
      <c r="K117">
        <v>888.9</v>
      </c>
      <c r="L117">
        <v>0.06</v>
      </c>
      <c r="M117">
        <v>908.6</v>
      </c>
      <c r="N117" t="s">
        <v>37</v>
      </c>
      <c r="O117" t="s">
        <v>36</v>
      </c>
      <c r="P117">
        <v>77.42</v>
      </c>
      <c r="Q117" t="s">
        <v>35</v>
      </c>
      <c r="R117">
        <v>4.29</v>
      </c>
      <c r="S117">
        <v>2.69</v>
      </c>
      <c r="T117">
        <v>4.4000000000000004</v>
      </c>
      <c r="U117">
        <v>-0.59</v>
      </c>
      <c r="V117" s="8">
        <v>1</v>
      </c>
    </row>
    <row r="118" spans="2:22" x14ac:dyDescent="0.25">
      <c r="F118">
        <v>87.3</v>
      </c>
      <c r="G118" t="s">
        <v>3</v>
      </c>
      <c r="H118" t="s">
        <v>318</v>
      </c>
      <c r="I118">
        <v>1534.4</v>
      </c>
      <c r="J118">
        <v>1457</v>
      </c>
      <c r="K118">
        <v>1459.95</v>
      </c>
      <c r="L118">
        <v>0.2</v>
      </c>
      <c r="M118">
        <v>1534.4</v>
      </c>
      <c r="N118" t="s">
        <v>37</v>
      </c>
      <c r="O118" t="s">
        <v>36</v>
      </c>
      <c r="P118">
        <v>74.8</v>
      </c>
      <c r="Q118" t="s">
        <v>19</v>
      </c>
      <c r="R118">
        <v>12.94</v>
      </c>
      <c r="S118">
        <v>1.91</v>
      </c>
      <c r="T118">
        <v>7.94</v>
      </c>
      <c r="U118">
        <v>-1.1299999999999999</v>
      </c>
      <c r="V118" s="8">
        <v>1</v>
      </c>
    </row>
    <row r="119" spans="2:22" x14ac:dyDescent="0.25">
      <c r="F119">
        <v>92.06</v>
      </c>
      <c r="G119" t="s">
        <v>281</v>
      </c>
      <c r="H119" t="s">
        <v>282</v>
      </c>
      <c r="I119">
        <v>2559.9</v>
      </c>
      <c r="J119">
        <v>2556.4</v>
      </c>
      <c r="K119">
        <v>2555</v>
      </c>
      <c r="L119">
        <v>-0.05</v>
      </c>
      <c r="M119">
        <v>2559.9</v>
      </c>
      <c r="N119" t="s">
        <v>37</v>
      </c>
      <c r="O119" t="s">
        <v>36</v>
      </c>
      <c r="P119">
        <v>70.16</v>
      </c>
      <c r="Q119" t="s">
        <v>35</v>
      </c>
      <c r="R119">
        <v>6.66</v>
      </c>
      <c r="S119">
        <v>1.81</v>
      </c>
      <c r="T119">
        <v>1.79</v>
      </c>
      <c r="U119">
        <v>-0.39</v>
      </c>
      <c r="V119" s="8">
        <v>1</v>
      </c>
    </row>
    <row r="120" spans="2:22" x14ac:dyDescent="0.25">
      <c r="E120" t="s">
        <v>246</v>
      </c>
      <c r="F120">
        <v>100</v>
      </c>
      <c r="G120" t="s">
        <v>12</v>
      </c>
      <c r="H120" t="s">
        <v>319</v>
      </c>
      <c r="I120">
        <v>23132.25</v>
      </c>
      <c r="J120">
        <v>23202.05</v>
      </c>
      <c r="K120">
        <v>23223</v>
      </c>
      <c r="L120">
        <v>0.09</v>
      </c>
      <c r="M120">
        <v>23132.25</v>
      </c>
      <c r="N120" t="s">
        <v>37</v>
      </c>
      <c r="O120" t="s">
        <v>36</v>
      </c>
      <c r="P120">
        <v>98.39</v>
      </c>
      <c r="Q120" t="s">
        <v>35</v>
      </c>
      <c r="R120">
        <v>12.8</v>
      </c>
      <c r="S120">
        <v>0.67</v>
      </c>
      <c r="T120">
        <v>17.52</v>
      </c>
      <c r="U120">
        <v>-1.85</v>
      </c>
      <c r="V120" s="8">
        <v>1</v>
      </c>
    </row>
    <row r="121" spans="2:22" x14ac:dyDescent="0.25">
      <c r="D121" t="s">
        <v>24</v>
      </c>
      <c r="E121" t="s">
        <v>271</v>
      </c>
      <c r="F121">
        <v>74.599999999999994</v>
      </c>
      <c r="G121" t="s">
        <v>287</v>
      </c>
      <c r="H121" t="s">
        <v>288</v>
      </c>
      <c r="I121">
        <v>568.35</v>
      </c>
      <c r="J121">
        <v>565.29999999999995</v>
      </c>
      <c r="K121">
        <v>565.29999999999995</v>
      </c>
      <c r="L121" t="s">
        <v>89</v>
      </c>
      <c r="M121">
        <v>568.35</v>
      </c>
      <c r="N121" t="s">
        <v>37</v>
      </c>
      <c r="O121" t="s">
        <v>36</v>
      </c>
      <c r="P121">
        <v>39.92</v>
      </c>
      <c r="Q121" t="s">
        <v>19</v>
      </c>
      <c r="R121">
        <v>-4.8</v>
      </c>
      <c r="S121">
        <v>4.82</v>
      </c>
      <c r="T121">
        <v>-1.53</v>
      </c>
      <c r="U121">
        <v>-0.21</v>
      </c>
      <c r="V121" s="8">
        <v>1</v>
      </c>
    </row>
    <row r="122" spans="2:22" x14ac:dyDescent="0.25">
      <c r="E122" t="s">
        <v>245</v>
      </c>
      <c r="F122">
        <v>100</v>
      </c>
      <c r="G122" t="s">
        <v>322</v>
      </c>
      <c r="H122" t="s">
        <v>323</v>
      </c>
      <c r="I122">
        <v>1533.2</v>
      </c>
      <c r="J122">
        <v>1539.6</v>
      </c>
      <c r="K122">
        <v>1536.1</v>
      </c>
      <c r="L122">
        <v>-0.23</v>
      </c>
      <c r="M122">
        <v>1533.2</v>
      </c>
      <c r="N122" t="s">
        <v>37</v>
      </c>
      <c r="O122" t="s">
        <v>36</v>
      </c>
      <c r="P122">
        <v>98.39</v>
      </c>
      <c r="Q122" t="s">
        <v>35</v>
      </c>
      <c r="R122">
        <v>-2.48</v>
      </c>
      <c r="S122">
        <v>0.9</v>
      </c>
      <c r="T122">
        <v>2.42</v>
      </c>
      <c r="U122">
        <v>-0.2</v>
      </c>
      <c r="V122" s="8">
        <v>1</v>
      </c>
    </row>
    <row r="123" spans="2:22" x14ac:dyDescent="0.25">
      <c r="D123" t="s">
        <v>161</v>
      </c>
      <c r="E123" t="s">
        <v>271</v>
      </c>
      <c r="F123">
        <v>93.65</v>
      </c>
      <c r="G123" t="s">
        <v>297</v>
      </c>
      <c r="H123" t="s">
        <v>298</v>
      </c>
      <c r="I123">
        <v>3370.6</v>
      </c>
      <c r="J123">
        <v>3399.95</v>
      </c>
      <c r="K123">
        <v>3402</v>
      </c>
      <c r="L123">
        <v>0.06</v>
      </c>
      <c r="M123">
        <v>3370.6</v>
      </c>
      <c r="N123" t="s">
        <v>37</v>
      </c>
      <c r="O123" t="s">
        <v>36</v>
      </c>
      <c r="P123">
        <v>83</v>
      </c>
      <c r="Q123" t="s">
        <v>19</v>
      </c>
      <c r="R123">
        <v>5.42</v>
      </c>
      <c r="S123">
        <v>5.01</v>
      </c>
      <c r="T123">
        <v>-0.14000000000000001</v>
      </c>
      <c r="U123">
        <v>-0.3</v>
      </c>
      <c r="V123" s="8">
        <v>1</v>
      </c>
    </row>
    <row r="124" spans="2:22" x14ac:dyDescent="0.25">
      <c r="E124" t="s">
        <v>245</v>
      </c>
      <c r="F124">
        <v>68.25</v>
      </c>
      <c r="G124" t="s">
        <v>389</v>
      </c>
      <c r="H124" t="s">
        <v>390</v>
      </c>
      <c r="I124">
        <v>148.75</v>
      </c>
      <c r="J124">
        <v>147</v>
      </c>
      <c r="K124">
        <v>147.69999999999999</v>
      </c>
      <c r="L124">
        <v>0.48</v>
      </c>
      <c r="M124">
        <v>148.75</v>
      </c>
      <c r="N124" t="s">
        <v>37</v>
      </c>
      <c r="O124" t="s">
        <v>19</v>
      </c>
      <c r="P124">
        <v>61.69</v>
      </c>
      <c r="Q124" t="s">
        <v>35</v>
      </c>
      <c r="R124">
        <v>21.81</v>
      </c>
      <c r="S124">
        <v>2.52</v>
      </c>
      <c r="T124">
        <v>13.97</v>
      </c>
      <c r="U124">
        <v>-0.8</v>
      </c>
      <c r="V124" s="8">
        <v>1</v>
      </c>
    </row>
    <row r="125" spans="2:22" x14ac:dyDescent="0.25">
      <c r="F125">
        <v>88.89</v>
      </c>
      <c r="G125" t="s">
        <v>303</v>
      </c>
      <c r="H125" t="s">
        <v>304</v>
      </c>
      <c r="I125">
        <v>667.1</v>
      </c>
      <c r="J125">
        <v>634</v>
      </c>
      <c r="K125">
        <v>637</v>
      </c>
      <c r="L125">
        <v>0.47</v>
      </c>
      <c r="M125">
        <v>667.1</v>
      </c>
      <c r="N125" t="s">
        <v>37</v>
      </c>
      <c r="O125" t="s">
        <v>36</v>
      </c>
      <c r="P125">
        <v>62.1</v>
      </c>
      <c r="Q125" t="s">
        <v>19</v>
      </c>
      <c r="R125">
        <v>16.079999999999998</v>
      </c>
      <c r="S125">
        <v>7.88</v>
      </c>
      <c r="T125">
        <v>4.32</v>
      </c>
      <c r="U125">
        <v>-0.23</v>
      </c>
      <c r="V125" s="8">
        <v>1</v>
      </c>
    </row>
    <row r="126" spans="2:22" x14ac:dyDescent="0.25">
      <c r="C126" t="s">
        <v>76</v>
      </c>
      <c r="D126" t="s">
        <v>25</v>
      </c>
      <c r="E126" t="s">
        <v>25</v>
      </c>
      <c r="F126">
        <v>76.19</v>
      </c>
      <c r="G126" t="s">
        <v>151</v>
      </c>
      <c r="H126" t="s">
        <v>152</v>
      </c>
      <c r="I126">
        <v>2109</v>
      </c>
      <c r="J126">
        <v>2093.6999999999998</v>
      </c>
      <c r="K126">
        <v>2098.9499999999998</v>
      </c>
      <c r="L126">
        <v>0.25</v>
      </c>
      <c r="M126">
        <v>2109</v>
      </c>
      <c r="N126" t="s">
        <v>37</v>
      </c>
      <c r="O126" t="s">
        <v>36</v>
      </c>
      <c r="P126">
        <v>67.739999999999995</v>
      </c>
      <c r="Q126" t="s">
        <v>19</v>
      </c>
      <c r="R126">
        <v>23.69</v>
      </c>
      <c r="S126">
        <v>1.54</v>
      </c>
      <c r="T126">
        <v>0.28999999999999998</v>
      </c>
      <c r="U126">
        <v>1.19</v>
      </c>
      <c r="V126" s="8">
        <v>1</v>
      </c>
    </row>
    <row r="127" spans="2:22" x14ac:dyDescent="0.25">
      <c r="F127">
        <v>90.48</v>
      </c>
      <c r="G127" t="s">
        <v>133</v>
      </c>
      <c r="H127" t="s">
        <v>134</v>
      </c>
      <c r="I127">
        <v>2111</v>
      </c>
      <c r="J127">
        <v>2101.3000000000002</v>
      </c>
      <c r="K127">
        <v>2105</v>
      </c>
      <c r="L127">
        <v>0.18</v>
      </c>
      <c r="M127">
        <v>2111</v>
      </c>
      <c r="N127" t="s">
        <v>37</v>
      </c>
      <c r="O127" t="s">
        <v>36</v>
      </c>
      <c r="P127">
        <v>85.43</v>
      </c>
      <c r="Q127" t="s">
        <v>19</v>
      </c>
      <c r="R127">
        <v>11.13</v>
      </c>
      <c r="S127">
        <v>1.44</v>
      </c>
      <c r="T127">
        <v>1.72</v>
      </c>
      <c r="U127">
        <v>0.91</v>
      </c>
      <c r="V127" s="8">
        <v>1</v>
      </c>
    </row>
    <row r="128" spans="2:22" x14ac:dyDescent="0.25">
      <c r="F128">
        <v>98.41</v>
      </c>
      <c r="G128" t="s">
        <v>257</v>
      </c>
      <c r="H128" t="s">
        <v>258</v>
      </c>
      <c r="I128">
        <v>855</v>
      </c>
      <c r="J128">
        <v>862.7</v>
      </c>
      <c r="K128">
        <v>866.95</v>
      </c>
      <c r="L128">
        <v>0.49</v>
      </c>
      <c r="M128">
        <v>855</v>
      </c>
      <c r="N128" t="s">
        <v>37</v>
      </c>
      <c r="O128" t="s">
        <v>36</v>
      </c>
      <c r="P128">
        <v>92.74</v>
      </c>
      <c r="Q128" t="s">
        <v>35</v>
      </c>
      <c r="R128">
        <v>11.02</v>
      </c>
      <c r="S128">
        <v>0.2</v>
      </c>
      <c r="T128">
        <v>0.84</v>
      </c>
      <c r="U128">
        <v>0.88</v>
      </c>
      <c r="V128" s="8">
        <v>1</v>
      </c>
    </row>
    <row r="129" spans="4:22" x14ac:dyDescent="0.25">
      <c r="F129">
        <v>100</v>
      </c>
      <c r="G129" t="s">
        <v>81</v>
      </c>
      <c r="H129" t="s">
        <v>82</v>
      </c>
      <c r="I129">
        <v>5095</v>
      </c>
      <c r="J129">
        <v>5064.3999999999996</v>
      </c>
      <c r="K129">
        <v>5085</v>
      </c>
      <c r="L129">
        <v>0.41</v>
      </c>
      <c r="M129">
        <v>5095</v>
      </c>
      <c r="N129" t="s">
        <v>37</v>
      </c>
      <c r="O129" t="s">
        <v>36</v>
      </c>
      <c r="P129">
        <v>99.6</v>
      </c>
      <c r="Q129" t="s">
        <v>35</v>
      </c>
      <c r="R129">
        <v>7.48</v>
      </c>
      <c r="S129">
        <v>1.35</v>
      </c>
      <c r="T129">
        <v>0.18</v>
      </c>
      <c r="U129">
        <v>0.48</v>
      </c>
      <c r="V129" s="8">
        <v>1</v>
      </c>
    </row>
    <row r="130" spans="4:22" x14ac:dyDescent="0.25">
      <c r="G130" t="s">
        <v>213</v>
      </c>
      <c r="H130" t="s">
        <v>214</v>
      </c>
      <c r="I130">
        <v>2073.85</v>
      </c>
      <c r="J130">
        <v>2060.75</v>
      </c>
      <c r="K130">
        <v>2074.0500000000002</v>
      </c>
      <c r="L130">
        <v>0.65</v>
      </c>
      <c r="M130">
        <v>2073.85</v>
      </c>
      <c r="N130" t="s">
        <v>37</v>
      </c>
      <c r="O130" t="s">
        <v>36</v>
      </c>
      <c r="P130">
        <v>100</v>
      </c>
      <c r="Q130" t="s">
        <v>19</v>
      </c>
      <c r="R130">
        <v>2.77</v>
      </c>
      <c r="S130">
        <v>4.26</v>
      </c>
      <c r="T130">
        <v>0.63</v>
      </c>
      <c r="U130">
        <v>1.4</v>
      </c>
      <c r="V130" s="8">
        <v>1</v>
      </c>
    </row>
    <row r="131" spans="4:22" x14ac:dyDescent="0.25">
      <c r="E131" t="s">
        <v>24</v>
      </c>
      <c r="F131">
        <v>87.3</v>
      </c>
      <c r="G131" t="s">
        <v>222</v>
      </c>
      <c r="H131" t="s">
        <v>223</v>
      </c>
      <c r="I131">
        <v>1007.5</v>
      </c>
      <c r="J131">
        <v>1019.1</v>
      </c>
      <c r="K131">
        <v>1022</v>
      </c>
      <c r="L131">
        <v>0.28000000000000003</v>
      </c>
      <c r="M131">
        <v>1007.5</v>
      </c>
      <c r="N131" t="s">
        <v>37</v>
      </c>
      <c r="O131" t="s">
        <v>36</v>
      </c>
      <c r="P131">
        <v>70.97</v>
      </c>
      <c r="Q131" t="s">
        <v>35</v>
      </c>
      <c r="R131">
        <v>0.31</v>
      </c>
      <c r="S131">
        <v>0.69</v>
      </c>
      <c r="T131">
        <v>-1.81</v>
      </c>
      <c r="U131">
        <v>1.01</v>
      </c>
      <c r="V131" s="8">
        <v>1</v>
      </c>
    </row>
    <row r="132" spans="4:22" x14ac:dyDescent="0.25">
      <c r="G132" t="s">
        <v>159</v>
      </c>
      <c r="H132" t="s">
        <v>160</v>
      </c>
      <c r="I132">
        <v>130.94999999999999</v>
      </c>
      <c r="J132">
        <v>130.85</v>
      </c>
      <c r="K132">
        <v>131.05000000000001</v>
      </c>
      <c r="L132">
        <v>0.15</v>
      </c>
      <c r="M132">
        <v>130.94999999999999</v>
      </c>
      <c r="N132" t="s">
        <v>37</v>
      </c>
      <c r="O132" t="s">
        <v>36</v>
      </c>
      <c r="P132">
        <v>91.5</v>
      </c>
      <c r="Q132" t="s">
        <v>19</v>
      </c>
      <c r="R132">
        <v>2.95</v>
      </c>
      <c r="S132">
        <v>3.11</v>
      </c>
      <c r="T132">
        <v>-2.2999999999999998</v>
      </c>
      <c r="U132">
        <v>1.99</v>
      </c>
      <c r="V132" s="8">
        <v>1</v>
      </c>
    </row>
    <row r="133" spans="4:22" x14ac:dyDescent="0.25">
      <c r="F133">
        <v>90.48</v>
      </c>
      <c r="G133" t="s">
        <v>224</v>
      </c>
      <c r="H133" t="s">
        <v>225</v>
      </c>
      <c r="I133">
        <v>372</v>
      </c>
      <c r="J133">
        <v>369.85</v>
      </c>
      <c r="K133">
        <v>371.4</v>
      </c>
      <c r="L133">
        <v>0.42</v>
      </c>
      <c r="M133">
        <v>372</v>
      </c>
      <c r="N133" t="s">
        <v>37</v>
      </c>
      <c r="O133" t="s">
        <v>36</v>
      </c>
      <c r="P133">
        <v>72.180000000000007</v>
      </c>
      <c r="Q133" t="s">
        <v>35</v>
      </c>
      <c r="R133">
        <v>0.99</v>
      </c>
      <c r="S133">
        <v>1.65</v>
      </c>
      <c r="T133">
        <v>-0.26</v>
      </c>
      <c r="U133">
        <v>1.45</v>
      </c>
      <c r="V133" s="8">
        <v>1</v>
      </c>
    </row>
    <row r="134" spans="4:22" x14ac:dyDescent="0.25">
      <c r="D134" t="s">
        <v>24</v>
      </c>
      <c r="E134" t="s">
        <v>25</v>
      </c>
      <c r="F134">
        <v>76.19</v>
      </c>
      <c r="G134" t="s">
        <v>15</v>
      </c>
      <c r="H134" t="s">
        <v>174</v>
      </c>
      <c r="I134">
        <v>3311.05</v>
      </c>
      <c r="J134">
        <v>3280.5</v>
      </c>
      <c r="K134">
        <v>3292</v>
      </c>
      <c r="L134">
        <v>0.35</v>
      </c>
      <c r="M134">
        <v>3311.05</v>
      </c>
      <c r="N134" t="s">
        <v>37</v>
      </c>
      <c r="O134" t="s">
        <v>36</v>
      </c>
      <c r="P134">
        <v>63.71</v>
      </c>
      <c r="Q134" t="s">
        <v>19</v>
      </c>
      <c r="R134">
        <v>-3.68</v>
      </c>
      <c r="S134">
        <v>0.92</v>
      </c>
      <c r="T134">
        <v>2.57</v>
      </c>
      <c r="U134">
        <v>0.79</v>
      </c>
      <c r="V134" s="8">
        <v>1</v>
      </c>
    </row>
    <row r="135" spans="4:22" x14ac:dyDescent="0.25">
      <c r="F135">
        <v>77.78</v>
      </c>
      <c r="G135" t="s">
        <v>175</v>
      </c>
      <c r="H135" t="s">
        <v>176</v>
      </c>
      <c r="I135">
        <v>1701</v>
      </c>
      <c r="J135">
        <v>1727.45</v>
      </c>
      <c r="K135">
        <v>1732</v>
      </c>
      <c r="L135">
        <v>0.26</v>
      </c>
      <c r="M135">
        <v>1701</v>
      </c>
      <c r="N135" t="s">
        <v>37</v>
      </c>
      <c r="O135" t="s">
        <v>36</v>
      </c>
      <c r="P135">
        <v>56.05</v>
      </c>
      <c r="Q135" t="s">
        <v>19</v>
      </c>
      <c r="R135">
        <v>-2.97</v>
      </c>
      <c r="S135">
        <v>4.17</v>
      </c>
      <c r="T135">
        <v>0.92</v>
      </c>
      <c r="U135">
        <v>0.63</v>
      </c>
      <c r="V135" s="8">
        <v>1</v>
      </c>
    </row>
    <row r="136" spans="4:22" x14ac:dyDescent="0.25">
      <c r="G136" t="s">
        <v>177</v>
      </c>
      <c r="H136" t="s">
        <v>178</v>
      </c>
      <c r="I136">
        <v>1137.75</v>
      </c>
      <c r="J136">
        <v>1112.2</v>
      </c>
      <c r="K136">
        <v>1112.95</v>
      </c>
      <c r="L136">
        <v>7.0000000000000007E-2</v>
      </c>
      <c r="M136">
        <v>1137.75</v>
      </c>
      <c r="N136" t="s">
        <v>37</v>
      </c>
      <c r="O136" t="s">
        <v>36</v>
      </c>
      <c r="P136">
        <v>74.19</v>
      </c>
      <c r="Q136" t="s">
        <v>19</v>
      </c>
      <c r="R136">
        <v>-3.11</v>
      </c>
      <c r="S136">
        <v>2.1</v>
      </c>
      <c r="T136">
        <v>2.44</v>
      </c>
      <c r="U136">
        <v>0.61</v>
      </c>
      <c r="V136" s="8">
        <v>1</v>
      </c>
    </row>
    <row r="137" spans="4:22" x14ac:dyDescent="0.25">
      <c r="F137">
        <v>92.06</v>
      </c>
      <c r="G137" t="s">
        <v>226</v>
      </c>
      <c r="H137" t="s">
        <v>227</v>
      </c>
      <c r="I137">
        <v>3110</v>
      </c>
      <c r="J137">
        <v>3088.7</v>
      </c>
      <c r="K137">
        <v>3094</v>
      </c>
      <c r="L137">
        <v>0.17</v>
      </c>
      <c r="M137">
        <v>3110</v>
      </c>
      <c r="N137" t="s">
        <v>37</v>
      </c>
      <c r="O137" t="s">
        <v>36</v>
      </c>
      <c r="P137">
        <v>85.89</v>
      </c>
      <c r="Q137" t="s">
        <v>19</v>
      </c>
      <c r="R137">
        <v>-2.48</v>
      </c>
      <c r="S137">
        <v>0.97</v>
      </c>
      <c r="T137">
        <v>2.42</v>
      </c>
      <c r="U137">
        <v>0.4</v>
      </c>
      <c r="V137" s="8">
        <v>1</v>
      </c>
    </row>
    <row r="138" spans="4:22" x14ac:dyDescent="0.25">
      <c r="E138" t="s">
        <v>24</v>
      </c>
      <c r="F138">
        <v>82.54</v>
      </c>
      <c r="G138" t="s">
        <v>299</v>
      </c>
      <c r="H138" t="s">
        <v>300</v>
      </c>
      <c r="I138">
        <v>542.95000000000005</v>
      </c>
      <c r="J138">
        <v>536.1</v>
      </c>
      <c r="K138">
        <v>538</v>
      </c>
      <c r="L138">
        <v>0.35</v>
      </c>
      <c r="M138">
        <v>542.95000000000005</v>
      </c>
      <c r="N138" t="s">
        <v>37</v>
      </c>
      <c r="O138" t="s">
        <v>36</v>
      </c>
      <c r="P138">
        <v>80.239999999999995</v>
      </c>
      <c r="Q138" t="s">
        <v>35</v>
      </c>
      <c r="R138">
        <v>-1.8</v>
      </c>
      <c r="S138">
        <v>0.46</v>
      </c>
      <c r="T138">
        <v>-0.06</v>
      </c>
      <c r="U138">
        <v>0.09</v>
      </c>
      <c r="V138" s="8">
        <v>1</v>
      </c>
    </row>
    <row r="139" spans="4:22" x14ac:dyDescent="0.25">
      <c r="E139" t="s">
        <v>161</v>
      </c>
      <c r="F139">
        <v>73.02</v>
      </c>
      <c r="G139" t="s">
        <v>172</v>
      </c>
      <c r="H139" t="s">
        <v>173</v>
      </c>
      <c r="I139">
        <v>312.10000000000002</v>
      </c>
      <c r="J139">
        <v>301.85000000000002</v>
      </c>
      <c r="K139">
        <v>302.55</v>
      </c>
      <c r="L139">
        <v>0.23</v>
      </c>
      <c r="M139">
        <v>312.10000000000002</v>
      </c>
      <c r="N139" t="s">
        <v>37</v>
      </c>
      <c r="O139" t="s">
        <v>36</v>
      </c>
      <c r="P139">
        <v>81.45</v>
      </c>
      <c r="Q139" t="s">
        <v>19</v>
      </c>
      <c r="R139">
        <v>-1.01</v>
      </c>
      <c r="S139">
        <v>8.27</v>
      </c>
      <c r="T139">
        <v>4.43</v>
      </c>
      <c r="U139">
        <v>1.3</v>
      </c>
      <c r="V139" s="8">
        <v>1</v>
      </c>
    </row>
    <row r="140" spans="4:22" x14ac:dyDescent="0.25">
      <c r="D140" t="s">
        <v>161</v>
      </c>
      <c r="E140" t="s">
        <v>25</v>
      </c>
      <c r="F140">
        <v>73.02</v>
      </c>
      <c r="G140" t="s">
        <v>191</v>
      </c>
      <c r="H140" t="s">
        <v>192</v>
      </c>
      <c r="I140">
        <v>130.4</v>
      </c>
      <c r="J140">
        <v>123.55</v>
      </c>
      <c r="K140">
        <v>123.55</v>
      </c>
      <c r="L140" t="s">
        <v>89</v>
      </c>
      <c r="M140">
        <v>130.4</v>
      </c>
      <c r="N140" t="s">
        <v>37</v>
      </c>
      <c r="O140" t="s">
        <v>36</v>
      </c>
      <c r="P140">
        <v>80.849999999999994</v>
      </c>
      <c r="Q140" t="s">
        <v>19</v>
      </c>
      <c r="R140">
        <v>12.79</v>
      </c>
      <c r="S140">
        <v>6.93</v>
      </c>
      <c r="T140">
        <v>4.3499999999999996</v>
      </c>
      <c r="U140">
        <v>1.32</v>
      </c>
      <c r="V140" s="8">
        <v>1</v>
      </c>
    </row>
    <row r="141" spans="4:22" x14ac:dyDescent="0.25">
      <c r="F141">
        <v>74.599999999999994</v>
      </c>
      <c r="G141" t="s">
        <v>187</v>
      </c>
      <c r="H141" t="s">
        <v>188</v>
      </c>
      <c r="I141">
        <v>1955.2</v>
      </c>
      <c r="J141">
        <v>1934.7</v>
      </c>
      <c r="K141">
        <v>1939</v>
      </c>
      <c r="L141">
        <v>0.22</v>
      </c>
      <c r="M141">
        <v>1955.2</v>
      </c>
      <c r="N141" t="s">
        <v>37</v>
      </c>
      <c r="O141" t="s">
        <v>36</v>
      </c>
      <c r="P141">
        <v>74.19</v>
      </c>
      <c r="Q141" t="s">
        <v>35</v>
      </c>
      <c r="R141">
        <v>6.83</v>
      </c>
      <c r="S141">
        <v>4.79</v>
      </c>
      <c r="T141">
        <v>2.0299999999999998</v>
      </c>
      <c r="U141">
        <v>0.79</v>
      </c>
      <c r="V141" s="8">
        <v>1</v>
      </c>
    </row>
    <row r="142" spans="4:22" x14ac:dyDescent="0.25">
      <c r="F142">
        <v>84.13</v>
      </c>
      <c r="G142" t="s">
        <v>79</v>
      </c>
      <c r="H142" t="s">
        <v>80</v>
      </c>
      <c r="I142">
        <v>958.6</v>
      </c>
      <c r="J142">
        <v>941.75</v>
      </c>
      <c r="K142">
        <v>941.75</v>
      </c>
      <c r="L142" t="s">
        <v>89</v>
      </c>
      <c r="M142">
        <v>958.6</v>
      </c>
      <c r="N142" t="s">
        <v>37</v>
      </c>
      <c r="O142" t="s">
        <v>36</v>
      </c>
      <c r="P142">
        <v>87.35</v>
      </c>
      <c r="Q142" t="s">
        <v>19</v>
      </c>
      <c r="R142">
        <v>19.010000000000002</v>
      </c>
      <c r="S142">
        <v>2.56</v>
      </c>
      <c r="T142">
        <v>8.06</v>
      </c>
      <c r="U142">
        <v>0.37</v>
      </c>
      <c r="V142" s="8">
        <v>1</v>
      </c>
    </row>
    <row r="143" spans="4:22" x14ac:dyDescent="0.25">
      <c r="F143">
        <v>85.71</v>
      </c>
      <c r="G143" t="s">
        <v>228</v>
      </c>
      <c r="H143" t="s">
        <v>229</v>
      </c>
      <c r="I143">
        <v>252.8</v>
      </c>
      <c r="J143">
        <v>250</v>
      </c>
      <c r="K143">
        <v>251.15</v>
      </c>
      <c r="L143">
        <v>0.46</v>
      </c>
      <c r="M143">
        <v>252.8</v>
      </c>
      <c r="N143" t="s">
        <v>37</v>
      </c>
      <c r="O143" t="s">
        <v>36</v>
      </c>
      <c r="P143">
        <v>96.37</v>
      </c>
      <c r="Q143" t="s">
        <v>19</v>
      </c>
      <c r="R143">
        <v>13.04</v>
      </c>
      <c r="S143">
        <v>4.7699999999999996</v>
      </c>
      <c r="T143">
        <v>9.4</v>
      </c>
      <c r="U143">
        <v>0.86</v>
      </c>
      <c r="V143" s="8">
        <v>1</v>
      </c>
    </row>
    <row r="144" spans="4:22" x14ac:dyDescent="0.25">
      <c r="F144">
        <v>87.3</v>
      </c>
      <c r="G144" t="s">
        <v>129</v>
      </c>
      <c r="H144" t="s">
        <v>130</v>
      </c>
      <c r="I144">
        <v>2554.35</v>
      </c>
      <c r="J144">
        <v>2495.15</v>
      </c>
      <c r="K144">
        <v>2495.15</v>
      </c>
      <c r="L144" t="s">
        <v>89</v>
      </c>
      <c r="M144">
        <v>2554.35</v>
      </c>
      <c r="N144" t="s">
        <v>37</v>
      </c>
      <c r="O144" t="s">
        <v>36</v>
      </c>
      <c r="P144">
        <v>70.56</v>
      </c>
      <c r="Q144" t="s">
        <v>19</v>
      </c>
      <c r="R144">
        <v>17.59</v>
      </c>
      <c r="S144">
        <v>2.62</v>
      </c>
      <c r="T144">
        <v>3.69</v>
      </c>
      <c r="U144">
        <v>0.2</v>
      </c>
      <c r="V144" s="8">
        <v>1</v>
      </c>
    </row>
    <row r="145" spans="1:22" x14ac:dyDescent="0.25">
      <c r="G145" t="s">
        <v>230</v>
      </c>
      <c r="H145" t="s">
        <v>231</v>
      </c>
      <c r="I145">
        <v>295</v>
      </c>
      <c r="J145">
        <v>291.60000000000002</v>
      </c>
      <c r="K145">
        <v>292.89999999999998</v>
      </c>
      <c r="L145">
        <v>0.45</v>
      </c>
      <c r="M145">
        <v>295</v>
      </c>
      <c r="N145" t="s">
        <v>37</v>
      </c>
      <c r="O145" t="s">
        <v>36</v>
      </c>
      <c r="P145">
        <v>96.77</v>
      </c>
      <c r="Q145" t="s">
        <v>19</v>
      </c>
      <c r="R145">
        <v>5.67</v>
      </c>
      <c r="S145">
        <v>4.74</v>
      </c>
      <c r="T145">
        <v>3.7</v>
      </c>
      <c r="U145">
        <v>0.56000000000000005</v>
      </c>
      <c r="V145" s="8">
        <v>1</v>
      </c>
    </row>
    <row r="146" spans="1:22" x14ac:dyDescent="0.25">
      <c r="E146" t="s">
        <v>161</v>
      </c>
      <c r="F146">
        <v>93.65</v>
      </c>
      <c r="G146" t="s">
        <v>199</v>
      </c>
      <c r="H146" t="s">
        <v>200</v>
      </c>
      <c r="I146">
        <v>5442.95</v>
      </c>
      <c r="J146">
        <v>5228.3</v>
      </c>
      <c r="K146">
        <v>5250</v>
      </c>
      <c r="L146">
        <v>0.42</v>
      </c>
      <c r="M146">
        <v>5442.95</v>
      </c>
      <c r="N146" t="s">
        <v>37</v>
      </c>
      <c r="O146" t="s">
        <v>36</v>
      </c>
      <c r="P146">
        <v>97.18</v>
      </c>
      <c r="Q146" t="s">
        <v>35</v>
      </c>
      <c r="R146">
        <v>13.89</v>
      </c>
      <c r="S146">
        <v>4.71</v>
      </c>
      <c r="T146">
        <v>4.6399999999999997</v>
      </c>
      <c r="U146">
        <v>2.04</v>
      </c>
      <c r="V146" s="8">
        <v>1</v>
      </c>
    </row>
    <row r="147" spans="1:22" x14ac:dyDescent="0.25">
      <c r="A147" t="s">
        <v>18</v>
      </c>
      <c r="S147"/>
      <c r="U147"/>
      <c r="V147" s="8">
        <v>138</v>
      </c>
    </row>
    <row r="148" spans="1:22" x14ac:dyDescent="0.25">
      <c r="S148"/>
      <c r="U148"/>
    </row>
  </sheetData>
  <conditionalFormatting sqref="S1:S8 S54:S1048576">
    <cfRule type="dataBar" priority="7">
      <dataBar>
        <cfvo type="min"/>
        <cfvo type="max"/>
        <color rgb="FF63C384"/>
      </dataBar>
      <extLst>
        <ext xmlns:x14="http://schemas.microsoft.com/office/spreadsheetml/2009/9/main" uri="{B025F937-C7B1-47D3-B67F-A62EFF666E3E}">
          <x14:id>{07BDF525-6C84-4BE0-A530-72135B3887F2}</x14:id>
        </ext>
      </extLst>
    </cfRule>
  </conditionalFormatting>
  <conditionalFormatting sqref="U1:U8 U98:U1048576">
    <cfRule type="dataBar" priority="5">
      <dataBar>
        <cfvo type="min"/>
        <cfvo type="max"/>
        <color rgb="FF63C384"/>
      </dataBar>
      <extLst>
        <ext xmlns:x14="http://schemas.microsoft.com/office/spreadsheetml/2009/9/main" uri="{B025F937-C7B1-47D3-B67F-A62EFF666E3E}">
          <x14:id>{F8BCD455-A9C5-41FE-8E19-3C14EE034356}</x14:id>
        </ext>
      </extLst>
    </cfRule>
  </conditionalFormatting>
  <conditionalFormatting sqref="L1:L1048576">
    <cfRule type="dataBar" priority="3">
      <dataBar>
        <cfvo type="min"/>
        <cfvo type="max"/>
        <color rgb="FF63C384"/>
      </dataBar>
      <extLst>
        <ext xmlns:x14="http://schemas.microsoft.com/office/spreadsheetml/2009/9/main" uri="{B025F937-C7B1-47D3-B67F-A62EFF666E3E}">
          <x14:id>{131B5C11-FCB3-4C45-9473-772428A8734D}</x14:id>
        </ext>
      </extLst>
    </cfRule>
  </conditionalFormatting>
  <conditionalFormatting sqref="R1:R1048576">
    <cfRule type="dataBar" priority="2">
      <dataBar>
        <cfvo type="min"/>
        <cfvo type="max"/>
        <color rgb="FF63C384"/>
      </dataBar>
      <extLst>
        <ext xmlns:x14="http://schemas.microsoft.com/office/spreadsheetml/2009/9/main" uri="{B025F937-C7B1-47D3-B67F-A62EFF666E3E}">
          <x14:id>{578F6513-AD41-4EB0-A65A-C20359ED72CF}</x14:id>
        </ext>
      </extLst>
    </cfRule>
  </conditionalFormatting>
  <conditionalFormatting sqref="T1:T1048576">
    <cfRule type="dataBar" priority="1">
      <dataBar>
        <cfvo type="min"/>
        <cfvo type="max"/>
        <color rgb="FF63C384"/>
      </dataBar>
      <extLst>
        <ext xmlns:x14="http://schemas.microsoft.com/office/spreadsheetml/2009/9/main" uri="{B025F937-C7B1-47D3-B67F-A62EFF666E3E}">
          <x14:id>{922DCEEA-926E-4BF6-B859-852E8B4545CE}</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07BDF525-6C84-4BE0-A530-72135B3887F2}">
            <x14:dataBar minLength="0" maxLength="100" gradient="0">
              <x14:cfvo type="autoMin"/>
              <x14:cfvo type="autoMax"/>
              <x14:negativeFillColor rgb="FFFF0000"/>
              <x14:axisColor rgb="FF000000"/>
            </x14:dataBar>
          </x14:cfRule>
          <xm:sqref>S1:S8 S54:S1048576</xm:sqref>
        </x14:conditionalFormatting>
        <x14:conditionalFormatting xmlns:xm="http://schemas.microsoft.com/office/excel/2006/main">
          <x14:cfRule type="dataBar" id="{F8BCD455-A9C5-41FE-8E19-3C14EE034356}">
            <x14:dataBar minLength="0" maxLength="100" gradient="0">
              <x14:cfvo type="autoMin"/>
              <x14:cfvo type="autoMax"/>
              <x14:negativeFillColor rgb="FFFF0000"/>
              <x14:axisColor rgb="FF000000"/>
            </x14:dataBar>
          </x14:cfRule>
          <xm:sqref>U1:U8 U98:U1048576</xm:sqref>
        </x14:conditionalFormatting>
        <x14:conditionalFormatting xmlns:xm="http://schemas.microsoft.com/office/excel/2006/main">
          <x14:cfRule type="dataBar" id="{131B5C11-FCB3-4C45-9473-772428A8734D}">
            <x14:dataBar minLength="0" maxLength="100" gradient="0">
              <x14:cfvo type="autoMin"/>
              <x14:cfvo type="autoMax"/>
              <x14:negativeFillColor rgb="FFFF0000"/>
              <x14:axisColor rgb="FF000000"/>
            </x14:dataBar>
          </x14:cfRule>
          <xm:sqref>L1:L1048576</xm:sqref>
        </x14:conditionalFormatting>
        <x14:conditionalFormatting xmlns:xm="http://schemas.microsoft.com/office/excel/2006/main">
          <x14:cfRule type="dataBar" id="{578F6513-AD41-4EB0-A65A-C20359ED72CF}">
            <x14:dataBar minLength="0" maxLength="100" gradient="0">
              <x14:cfvo type="autoMin"/>
              <x14:cfvo type="autoMax"/>
              <x14:negativeFillColor rgb="FFFF0000"/>
              <x14:axisColor rgb="FF000000"/>
            </x14:dataBar>
          </x14:cfRule>
          <xm:sqref>R1:R1048576</xm:sqref>
        </x14:conditionalFormatting>
        <x14:conditionalFormatting xmlns:xm="http://schemas.microsoft.com/office/excel/2006/main">
          <x14:cfRule type="dataBar" id="{922DCEEA-926E-4BF6-B859-852E8B4545CE}">
            <x14:dataBar minLength="0" maxLength="100" gradient="0">
              <x14:cfvo type="autoMin"/>
              <x14:cfvo type="autoMax"/>
              <x14:negativeFillColor rgb="FFFF0000"/>
              <x14:axisColor rgb="FF000000"/>
            </x14:dataBar>
          </x14:cfRule>
          <xm:sqref>T1:T1048576</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EE63-0AC5-446F-9B90-B16FAEE298DA}">
  <dimension ref="A1:AF201"/>
  <sheetViews>
    <sheetView topLeftCell="F1" workbookViewId="0">
      <selection activeCell="AE2" sqref="AE2"/>
    </sheetView>
  </sheetViews>
  <sheetFormatPr defaultRowHeight="15" x14ac:dyDescent="0.25"/>
  <cols>
    <col min="30" max="30" width="14.85546875" bestFit="1" customWidth="1"/>
    <col min="32" max="32" width="10.28515625" bestFit="1" customWidth="1"/>
  </cols>
  <sheetData>
    <row r="1" spans="1:32" x14ac:dyDescent="0.25">
      <c r="A1" t="str">
        <f>IF([1]Sheet1!A1="","",[1]Sheet1!A1)</f>
        <v/>
      </c>
      <c r="B1" t="str">
        <f>IF([1]Sheet1!B1="","",[1]Sheet1!B1)</f>
        <v>code</v>
      </c>
      <c r="C1" t="str">
        <f>IF([1]Sheet1!C1="","",[1]Sheet1!C1)</f>
        <v>name</v>
      </c>
      <c r="D1" t="str">
        <f>IF([1]Sheet1!D1="","",[1]Sheet1!D1)</f>
        <v>color</v>
      </c>
      <c r="E1" t="str">
        <f>IF([1]Sheet1!E1="","",[1]Sheet1!E1)</f>
        <v>current_price</v>
      </c>
      <c r="F1" t="str">
        <f>IF([1]Sheet1!F1="","",[1]Sheet1!F1)</f>
        <v>current_change</v>
      </c>
      <c r="G1" t="str">
        <f>IF([1]Sheet1!G1="","",[1]Sheet1!G1)</f>
        <v>current_difference</v>
      </c>
      <c r="H1" t="str">
        <f>IF([1]Sheet1!H1="","",[1]Sheet1!H1)</f>
        <v>oi</v>
      </c>
      <c r="I1" t="str">
        <f>IF([1]Sheet1!I1="","",[1]Sheet1!I1)</f>
        <v>oi_change</v>
      </c>
      <c r="J1" t="str">
        <f>IF([1]Sheet1!J1="","",[1]Sheet1!J1)</f>
        <v>oi_difference</v>
      </c>
      <c r="K1" t="str">
        <f>IF([1]Sheet1!K1="","",[1]Sheet1!K1)</f>
        <v>builtup_str</v>
      </c>
      <c r="L1" t="str">
        <f>IF([1]Sheet1!L1="","",[1]Sheet1!L1)</f>
        <v>lotsize</v>
      </c>
      <c r="M1" t="str">
        <f>IF([1]Sheet1!M1="","",[1]Sheet1!M1)</f>
        <v>contract_step</v>
      </c>
      <c r="N1" t="str">
        <f>IF([1]Sheet1!N1="","",[1]Sheet1!N1)</f>
        <v>qty_freeze</v>
      </c>
      <c r="O1" t="str">
        <f>IF([1]Sheet1!O1="","",[1]Sheet1!O1)</f>
        <v>Sector</v>
      </c>
      <c r="P1" t="str">
        <f>IF([1]Sheet1!P1="","",[1]Sheet1!P1)</f>
        <v>Industry</v>
      </c>
      <c r="Q1" t="str">
        <f>IF([1]Sheet1!Q1="","",[1]Sheet1!Q1)</f>
        <v>MktCategory</v>
      </c>
      <c r="R1" t="str">
        <f>IF([1]Sheet1!R1="","",[1]Sheet1!R1)</f>
        <v>Mcap</v>
      </c>
      <c r="S1" t="str">
        <f>IF([1]Sheet1!S1="","",[1]Sheet1!S1)</f>
        <v>IntraSectorRank</v>
      </c>
      <c r="T1" t="str">
        <f>IF([1]Sheet1!T1="","",[1]Sheet1!T1)</f>
        <v>NiftyRank</v>
      </c>
      <c r="U1" t="str">
        <f>IF([1]Sheet1!U1="","",[1]Sheet1!U1)</f>
        <v>atm</v>
      </c>
      <c r="V1" t="str">
        <f>IF([1]Sheet1!V1="","",[1]Sheet1!V1)</f>
        <v>citm1</v>
      </c>
      <c r="W1" t="str">
        <f>IF([1]Sheet1!W1="","",[1]Sheet1!W1)</f>
        <v>citm2</v>
      </c>
      <c r="X1" t="str">
        <f>IF([1]Sheet1!X1="","",[1]Sheet1!X1)</f>
        <v>citm3</v>
      </c>
      <c r="Y1" t="str">
        <f>IF([1]Sheet1!Y1="","",[1]Sheet1!Y1)</f>
        <v>citm4</v>
      </c>
      <c r="Z1" t="str">
        <f>IF([1]Sheet1!Z1="","",[1]Sheet1!Z1)</f>
        <v>pitm1</v>
      </c>
      <c r="AA1" t="str">
        <f>IF([1]Sheet1!AA1="","",[1]Sheet1!AA1)</f>
        <v>pitm2</v>
      </c>
      <c r="AB1" t="str">
        <f>IF([1]Sheet1!AB1="","",[1]Sheet1!AB1)</f>
        <v>pitm3</v>
      </c>
      <c r="AC1" t="str">
        <f>IF([1]Sheet1!AC1="","",[1]Sheet1!AC1)</f>
        <v>pitm4</v>
      </c>
      <c r="AD1" t="str">
        <f>IF([1]Sheet1!AD1="","",[1]Sheet1!AD1)</f>
        <v>screener_count</v>
      </c>
      <c r="AE1" t="str">
        <f>IF([1]Sheet1!AE1="","",[1]Sheet1!AE1)</f>
        <v>oi_rank</v>
      </c>
      <c r="AF1" t="str">
        <f>IF([1]Sheet1!AF1="","",[1]Sheet1!AF1)</f>
        <v>price_rank</v>
      </c>
    </row>
    <row r="2" spans="1:32" x14ac:dyDescent="0.25">
      <c r="A2">
        <f>IF([1]Sheet1!A2="","",[1]Sheet1!A2)</f>
        <v>0</v>
      </c>
      <c r="B2" t="str">
        <f>IF([1]Sheet1!B2="","",[1]Sheet1!B2)</f>
        <v>MCX</v>
      </c>
      <c r="C2" t="str">
        <f>IF([1]Sheet1!C2="","",[1]Sheet1!C2)</f>
        <v>Multi Commodity Exchange of India Ltd.</v>
      </c>
      <c r="D2" t="str">
        <f>IF([1]Sheet1!D2="","",[1]Sheet1!D2)</f>
        <v>#00a25be1</v>
      </c>
      <c r="E2">
        <f>IF([1]Sheet1!E2="","",[1]Sheet1!E2)</f>
        <v>2201.85</v>
      </c>
      <c r="F2">
        <f>IF([1]Sheet1!F2="","",[1]Sheet1!F2)</f>
        <v>4.6954495999999999</v>
      </c>
      <c r="G2">
        <f>IF([1]Sheet1!G2="","",[1]Sheet1!G2)</f>
        <v>98.75</v>
      </c>
      <c r="H2">
        <f>IF([1]Sheet1!H2="","",[1]Sheet1!H2)</f>
        <v>2517200</v>
      </c>
      <c r="I2">
        <f>IF([1]Sheet1!I2="","",[1]Sheet1!I2)</f>
        <v>30.5330844</v>
      </c>
      <c r="J2">
        <f>IF([1]Sheet1!J2="","",[1]Sheet1!J2)</f>
        <v>588800</v>
      </c>
      <c r="K2" t="str">
        <f>IF([1]Sheet1!K2="","",[1]Sheet1!K2)</f>
        <v>Long Build Up</v>
      </c>
      <c r="L2">
        <f>IF([1]Sheet1!L2="","",[1]Sheet1!L2)</f>
        <v>350</v>
      </c>
      <c r="M2">
        <f>IF([1]Sheet1!M2="","",[1]Sheet1!M2)</f>
        <v>20</v>
      </c>
      <c r="N2">
        <f>IF([1]Sheet1!N2="","",[1]Sheet1!N2)</f>
        <v>14000</v>
      </c>
      <c r="O2" t="str">
        <f>IF([1]Sheet1!O2="","",[1]Sheet1!O2)</f>
        <v>MISCELLANEOUS</v>
      </c>
      <c r="P2" t="str">
        <f>IF([1]Sheet1!P2="","",[1]Sheet1!P2)</f>
        <v>MISCELLANEOUS</v>
      </c>
      <c r="Q2" t="str">
        <f>IF([1]Sheet1!Q2="","",[1]Sheet1!Q2)</f>
        <v>MIDCAP</v>
      </c>
      <c r="R2">
        <f>IF([1]Sheet1!R2="","",[1]Sheet1!R2)</f>
        <v>8288.76</v>
      </c>
      <c r="S2" t="str">
        <f>IF([1]Sheet1!S2="","",[1]Sheet1!S2)</f>
        <v>MISCELLANEOUS-9 of 9</v>
      </c>
      <c r="T2" t="str">
        <f>IF([1]Sheet1!T2="","",[1]Sheet1!T2)</f>
        <v>NiftyRank-192</v>
      </c>
      <c r="U2">
        <f>IF([1]Sheet1!U2="","",[1]Sheet1!U2)</f>
        <v>2200</v>
      </c>
      <c r="V2">
        <f>IF([1]Sheet1!V2="","",[1]Sheet1!V2)</f>
        <v>2180</v>
      </c>
      <c r="W2">
        <f>IF([1]Sheet1!W2="","",[1]Sheet1!W2)</f>
        <v>2160</v>
      </c>
      <c r="X2">
        <f>IF([1]Sheet1!X2="","",[1]Sheet1!X2)</f>
        <v>2140</v>
      </c>
      <c r="Y2">
        <f>IF([1]Sheet1!Y2="","",[1]Sheet1!Y2)</f>
        <v>2120</v>
      </c>
      <c r="Z2">
        <f>IF([1]Sheet1!Z2="","",[1]Sheet1!Z2)</f>
        <v>2220</v>
      </c>
      <c r="AA2">
        <f>IF([1]Sheet1!AA2="","",[1]Sheet1!AA2)</f>
        <v>2240</v>
      </c>
      <c r="AB2">
        <f>IF([1]Sheet1!AB2="","",[1]Sheet1!AB2)</f>
        <v>2260</v>
      </c>
      <c r="AC2">
        <f>IF([1]Sheet1!AC2="","",[1]Sheet1!AC2)</f>
        <v>2280</v>
      </c>
      <c r="AD2">
        <f>IF([1]Sheet1!AD2="","",[1]Sheet1!AD2)</f>
        <v>21</v>
      </c>
      <c r="AE2" t="str">
        <f>IF([1]Sheet1!AE2="","",[1]Sheet1!AE2)</f>
        <v>LOR1</v>
      </c>
      <c r="AF2" t="str">
        <f>IF([1]Sheet1!AF2="","",[1]Sheet1!AF2)</f>
        <v>LPR2</v>
      </c>
    </row>
    <row r="3" spans="1:32" x14ac:dyDescent="0.25">
      <c r="A3">
        <f>IF([1]Sheet1!A3="","",[1]Sheet1!A3)</f>
        <v>1</v>
      </c>
      <c r="B3" t="str">
        <f>IF([1]Sheet1!B3="","",[1]Sheet1!B3)</f>
        <v>GNFC</v>
      </c>
      <c r="C3" t="str">
        <f>IF([1]Sheet1!C3="","",[1]Sheet1!C3)</f>
        <v>Gujarat Narmada Valley Fertilizers &amp; Chemicals Ltd.</v>
      </c>
      <c r="D3" t="str">
        <f>IF([1]Sheet1!D3="","",[1]Sheet1!D3)</f>
        <v>#00a25bff</v>
      </c>
      <c r="E3">
        <f>IF([1]Sheet1!E3="","",[1]Sheet1!E3)</f>
        <v>671.45</v>
      </c>
      <c r="F3">
        <f>IF([1]Sheet1!F3="","",[1]Sheet1!F3)</f>
        <v>5.4992536999999997</v>
      </c>
      <c r="G3">
        <f>IF([1]Sheet1!G3="","",[1]Sheet1!G3)</f>
        <v>35</v>
      </c>
      <c r="H3">
        <f>IF([1]Sheet1!H3="","",[1]Sheet1!H3)</f>
        <v>10277800</v>
      </c>
      <c r="I3">
        <f>IF([1]Sheet1!I3="","",[1]Sheet1!I3)</f>
        <v>15.6862745</v>
      </c>
      <c r="J3">
        <f>IF([1]Sheet1!J3="","",[1]Sheet1!J3)</f>
        <v>1393600</v>
      </c>
      <c r="K3" t="str">
        <f>IF([1]Sheet1!K3="","",[1]Sheet1!K3)</f>
        <v>Long Build Up</v>
      </c>
      <c r="L3">
        <f>IF([1]Sheet1!L3="","",[1]Sheet1!L3)</f>
        <v>1300</v>
      </c>
      <c r="M3">
        <f>IF([1]Sheet1!M3="","",[1]Sheet1!M3)</f>
        <v>10</v>
      </c>
      <c r="N3">
        <f>IF([1]Sheet1!N3="","",[1]Sheet1!N3)</f>
        <v>52000</v>
      </c>
      <c r="O3" t="str">
        <f>IF([1]Sheet1!O3="","",[1]Sheet1!O3)</f>
        <v>INDUSTRIALS</v>
      </c>
      <c r="P3" t="str">
        <f>IF([1]Sheet1!P3="","",[1]Sheet1!P3)</f>
        <v>FERTILIZERS</v>
      </c>
      <c r="Q3" t="str">
        <f>IF([1]Sheet1!Q3="","",[1]Sheet1!Q3)</f>
        <v>MIDCAP</v>
      </c>
      <c r="R3">
        <f>IF([1]Sheet1!R3="","",[1]Sheet1!R3)</f>
        <v>7603.86</v>
      </c>
      <c r="S3" t="str">
        <f>IF([1]Sheet1!S3="","",[1]Sheet1!S3)</f>
        <v>INDUSTRIALS-36 of 36</v>
      </c>
      <c r="T3" t="str">
        <f>IF([1]Sheet1!T3="","",[1]Sheet1!T3)</f>
        <v>NiftyRank-196</v>
      </c>
      <c r="U3">
        <f>IF([1]Sheet1!U3="","",[1]Sheet1!U3)</f>
        <v>670</v>
      </c>
      <c r="V3">
        <f>IF([1]Sheet1!V3="","",[1]Sheet1!V3)</f>
        <v>660</v>
      </c>
      <c r="W3">
        <f>IF([1]Sheet1!W3="","",[1]Sheet1!W3)</f>
        <v>650</v>
      </c>
      <c r="X3">
        <f>IF([1]Sheet1!X3="","",[1]Sheet1!X3)</f>
        <v>640</v>
      </c>
      <c r="Y3">
        <f>IF([1]Sheet1!Y3="","",[1]Sheet1!Y3)</f>
        <v>630</v>
      </c>
      <c r="Z3">
        <f>IF([1]Sheet1!Z3="","",[1]Sheet1!Z3)</f>
        <v>680</v>
      </c>
      <c r="AA3">
        <f>IF([1]Sheet1!AA3="","",[1]Sheet1!AA3)</f>
        <v>690</v>
      </c>
      <c r="AB3">
        <f>IF([1]Sheet1!AB3="","",[1]Sheet1!AB3)</f>
        <v>700</v>
      </c>
      <c r="AC3">
        <f>IF([1]Sheet1!AC3="","",[1]Sheet1!AC3)</f>
        <v>710</v>
      </c>
      <c r="AD3">
        <f>IF([1]Sheet1!AD3="","",[1]Sheet1!AD3)</f>
        <v>14</v>
      </c>
      <c r="AE3" t="str">
        <f>IF([1]Sheet1!AE3="","",[1]Sheet1!AE3)</f>
        <v>LOR2</v>
      </c>
      <c r="AF3" t="str">
        <f>IF([1]Sheet1!AF3="","",[1]Sheet1!AF3)</f>
        <v>LPR1</v>
      </c>
    </row>
    <row r="4" spans="1:32" x14ac:dyDescent="0.25">
      <c r="A4">
        <f>IF([1]Sheet1!A4="","",[1]Sheet1!A4)</f>
        <v>2</v>
      </c>
      <c r="B4" t="str">
        <f>IF([1]Sheet1!B4="","",[1]Sheet1!B4)</f>
        <v>ONGC</v>
      </c>
      <c r="C4" t="str">
        <f>IF([1]Sheet1!C4="","",[1]Sheet1!C4)</f>
        <v>Oil And Natural Gas Corporation Ltd.</v>
      </c>
      <c r="D4" t="str">
        <f>IF([1]Sheet1!D4="","",[1]Sheet1!D4)</f>
        <v>#00a25b54</v>
      </c>
      <c r="E4">
        <f>IF([1]Sheet1!E4="","",[1]Sheet1!E4)</f>
        <v>186.85</v>
      </c>
      <c r="F4">
        <f>IF([1]Sheet1!F4="","",[1]Sheet1!F4)</f>
        <v>0.9181745</v>
      </c>
      <c r="G4">
        <f>IF([1]Sheet1!G4="","",[1]Sheet1!G4)</f>
        <v>1.7</v>
      </c>
      <c r="H4">
        <f>IF([1]Sheet1!H4="","",[1]Sheet1!H4)</f>
        <v>44186450</v>
      </c>
      <c r="I4">
        <f>IF([1]Sheet1!I4="","",[1]Sheet1!I4)</f>
        <v>6.1113166000000003</v>
      </c>
      <c r="J4">
        <f>IF([1]Sheet1!J4="","",[1]Sheet1!J4)</f>
        <v>2544850</v>
      </c>
      <c r="K4" t="str">
        <f>IF([1]Sheet1!K4="","",[1]Sheet1!K4)</f>
        <v>Long Build Up</v>
      </c>
      <c r="L4">
        <f>IF([1]Sheet1!L4="","",[1]Sheet1!L4)</f>
        <v>7700</v>
      </c>
      <c r="M4">
        <f>IF([1]Sheet1!M4="","",[1]Sheet1!M4)</f>
        <v>2.5</v>
      </c>
      <c r="N4">
        <f>IF([1]Sheet1!N4="","",[1]Sheet1!N4)</f>
        <v>154000</v>
      </c>
      <c r="O4" t="str">
        <f>IF([1]Sheet1!O4="","",[1]Sheet1!O4)</f>
        <v>OILS</v>
      </c>
      <c r="P4" t="str">
        <f>IF([1]Sheet1!P4="","",[1]Sheet1!P4)</f>
        <v>OIL DRILL/ALLIED</v>
      </c>
      <c r="Q4" t="str">
        <f>IF([1]Sheet1!Q4="","",[1]Sheet1!Q4)</f>
        <v>LARGECAP</v>
      </c>
      <c r="R4">
        <f>IF([1]Sheet1!R4="","",[1]Sheet1!R4)</f>
        <v>202605.4</v>
      </c>
      <c r="S4" t="str">
        <f>IF([1]Sheet1!S4="","",[1]Sheet1!S4)</f>
        <v>OILS-1 of 1</v>
      </c>
      <c r="T4" t="str">
        <f>IF([1]Sheet1!T4="","",[1]Sheet1!T4)</f>
        <v>NiftyRank-24</v>
      </c>
      <c r="U4">
        <f>IF([1]Sheet1!U4="","",[1]Sheet1!U4)</f>
        <v>185</v>
      </c>
      <c r="V4">
        <f>IF([1]Sheet1!V4="","",[1]Sheet1!V4)</f>
        <v>182.5</v>
      </c>
      <c r="W4">
        <f>IF([1]Sheet1!W4="","",[1]Sheet1!W4)</f>
        <v>180</v>
      </c>
      <c r="X4">
        <f>IF([1]Sheet1!X4="","",[1]Sheet1!X4)</f>
        <v>177.5</v>
      </c>
      <c r="Y4">
        <f>IF([1]Sheet1!Y4="","",[1]Sheet1!Y4)</f>
        <v>175</v>
      </c>
      <c r="Z4">
        <f>IF([1]Sheet1!Z4="","",[1]Sheet1!Z4)</f>
        <v>187.5</v>
      </c>
      <c r="AA4">
        <f>IF([1]Sheet1!AA4="","",[1]Sheet1!AA4)</f>
        <v>190</v>
      </c>
      <c r="AB4">
        <f>IF([1]Sheet1!AB4="","",[1]Sheet1!AB4)</f>
        <v>192.5</v>
      </c>
      <c r="AC4">
        <f>IF([1]Sheet1!AC4="","",[1]Sheet1!AC4)</f>
        <v>195</v>
      </c>
      <c r="AD4">
        <f>IF([1]Sheet1!AD4="","",[1]Sheet1!AD4)</f>
        <v>13</v>
      </c>
      <c r="AE4" t="str">
        <f>IF([1]Sheet1!AE4="","",[1]Sheet1!AE4)</f>
        <v>LOR3</v>
      </c>
      <c r="AF4" t="str">
        <f>IF([1]Sheet1!AF4="","",[1]Sheet1!AF4)</f>
        <v>LPR21</v>
      </c>
    </row>
    <row r="5" spans="1:32" x14ac:dyDescent="0.25">
      <c r="A5">
        <f>IF([1]Sheet1!A5="","",[1]Sheet1!A5)</f>
        <v>3</v>
      </c>
      <c r="B5" t="str">
        <f>IF([1]Sheet1!B5="","",[1]Sheet1!B5)</f>
        <v>DALBHARAT</v>
      </c>
      <c r="C5" t="str">
        <f>IF([1]Sheet1!C5="","",[1]Sheet1!C5)</f>
        <v>Dalmia Bharat Ltd.</v>
      </c>
      <c r="D5" t="str">
        <f>IF([1]Sheet1!D5="","",[1]Sheet1!D5)</f>
        <v>#00a25b71</v>
      </c>
      <c r="E5">
        <f>IF([1]Sheet1!E5="","",[1]Sheet1!E5)</f>
        <v>2326.8000000000002</v>
      </c>
      <c r="F5">
        <f>IF([1]Sheet1!F5="","",[1]Sheet1!F5)</f>
        <v>1.7091402</v>
      </c>
      <c r="G5">
        <f>IF([1]Sheet1!G5="","",[1]Sheet1!G5)</f>
        <v>39.1</v>
      </c>
      <c r="H5">
        <f>IF([1]Sheet1!H5="","",[1]Sheet1!H5)</f>
        <v>2168500</v>
      </c>
      <c r="I5">
        <f>IF([1]Sheet1!I5="","",[1]Sheet1!I5)</f>
        <v>4.2297525</v>
      </c>
      <c r="J5">
        <f>IF([1]Sheet1!J5="","",[1]Sheet1!J5)</f>
        <v>88000</v>
      </c>
      <c r="K5" t="str">
        <f>IF([1]Sheet1!K5="","",[1]Sheet1!K5)</f>
        <v>Long Build Up</v>
      </c>
      <c r="L5">
        <f>IF([1]Sheet1!L5="","",[1]Sheet1!L5)</f>
        <v>250</v>
      </c>
      <c r="M5">
        <f>IF([1]Sheet1!M5="","",[1]Sheet1!M5)</f>
        <v>50</v>
      </c>
      <c r="N5">
        <f>IF([1]Sheet1!N5="","",[1]Sheet1!N5)</f>
        <v>10000</v>
      </c>
      <c r="O5" t="str">
        <f>IF([1]Sheet1!O5="","",[1]Sheet1!O5)</f>
        <v>INDUSTRIALS</v>
      </c>
      <c r="P5" t="str">
        <f>IF([1]Sheet1!P5="","",[1]Sheet1!P5)</f>
        <v>CEMENT-SOUTH IND</v>
      </c>
      <c r="Q5" t="str">
        <f>IF([1]Sheet1!Q5="","",[1]Sheet1!Q5)</f>
        <v>LARGECAP</v>
      </c>
      <c r="R5">
        <f>IF([1]Sheet1!R5="","",[1]Sheet1!R5)</f>
        <v>37663.949999999997</v>
      </c>
      <c r="S5" t="str">
        <f>IF([1]Sheet1!S5="","",[1]Sheet1!S5)</f>
        <v>INDUSTRIALS-21 of 36</v>
      </c>
      <c r="T5" t="str">
        <f>IF([1]Sheet1!T5="","",[1]Sheet1!T5)</f>
        <v>NiftyRank-119</v>
      </c>
      <c r="U5">
        <f>IF([1]Sheet1!U5="","",[1]Sheet1!U5)</f>
        <v>2300</v>
      </c>
      <c r="V5">
        <f>IF([1]Sheet1!V5="","",[1]Sheet1!V5)</f>
        <v>2250</v>
      </c>
      <c r="W5">
        <f>IF([1]Sheet1!W5="","",[1]Sheet1!W5)</f>
        <v>2200</v>
      </c>
      <c r="X5">
        <f>IF([1]Sheet1!X5="","",[1]Sheet1!X5)</f>
        <v>2150</v>
      </c>
      <c r="Y5">
        <f>IF([1]Sheet1!Y5="","",[1]Sheet1!Y5)</f>
        <v>2100</v>
      </c>
      <c r="Z5">
        <f>IF([1]Sheet1!Z5="","",[1]Sheet1!Z5)</f>
        <v>2350</v>
      </c>
      <c r="AA5">
        <f>IF([1]Sheet1!AA5="","",[1]Sheet1!AA5)</f>
        <v>2400</v>
      </c>
      <c r="AB5">
        <f>IF([1]Sheet1!AB5="","",[1]Sheet1!AB5)</f>
        <v>2450</v>
      </c>
      <c r="AC5">
        <f>IF([1]Sheet1!AC5="","",[1]Sheet1!AC5)</f>
        <v>2500</v>
      </c>
      <c r="AD5">
        <f>IF([1]Sheet1!AD5="","",[1]Sheet1!AD5)</f>
        <v>14</v>
      </c>
      <c r="AE5" t="str">
        <f>IF([1]Sheet1!AE5="","",[1]Sheet1!AE5)</f>
        <v>LOR4</v>
      </c>
      <c r="AF5" t="str">
        <f>IF([1]Sheet1!AF5="","",[1]Sheet1!AF5)</f>
        <v>LPR7</v>
      </c>
    </row>
    <row r="6" spans="1:32" x14ac:dyDescent="0.25">
      <c r="A6">
        <f>IF([1]Sheet1!A6="","",[1]Sheet1!A6)</f>
        <v>4</v>
      </c>
      <c r="B6" t="str">
        <f>IF([1]Sheet1!B6="","",[1]Sheet1!B6)</f>
        <v>HEROMOTOCO</v>
      </c>
      <c r="C6" t="str">
        <f>IF([1]Sheet1!C6="","",[1]Sheet1!C6)</f>
        <v>Hero MotoCorp Ltd.</v>
      </c>
      <c r="D6" t="str">
        <f>IF([1]Sheet1!D6="","",[1]Sheet1!D6)</f>
        <v>#00a25b7d</v>
      </c>
      <c r="E6">
        <f>IF([1]Sheet1!E6="","",[1]Sheet1!E6)</f>
        <v>3172.2</v>
      </c>
      <c r="F6">
        <f>IF([1]Sheet1!F6="","",[1]Sheet1!F6)</f>
        <v>2.0311670999999998</v>
      </c>
      <c r="G6">
        <f>IF([1]Sheet1!G6="","",[1]Sheet1!G6)</f>
        <v>63.15</v>
      </c>
      <c r="H6">
        <f>IF([1]Sheet1!H6="","",[1]Sheet1!H6)</f>
        <v>3846600</v>
      </c>
      <c r="I6">
        <f>IF([1]Sheet1!I6="","",[1]Sheet1!I6)</f>
        <v>4.1253856999999998</v>
      </c>
      <c r="J6">
        <f>IF([1]Sheet1!J6="","",[1]Sheet1!J6)</f>
        <v>152400</v>
      </c>
      <c r="K6" t="str">
        <f>IF([1]Sheet1!K6="","",[1]Sheet1!K6)</f>
        <v>Long Build Up</v>
      </c>
      <c r="L6">
        <f>IF([1]Sheet1!L6="","",[1]Sheet1!L6)</f>
        <v>300</v>
      </c>
      <c r="M6">
        <f>IF([1]Sheet1!M6="","",[1]Sheet1!M6)</f>
        <v>20</v>
      </c>
      <c r="N6">
        <f>IF([1]Sheet1!N6="","",[1]Sheet1!N6)</f>
        <v>9000</v>
      </c>
      <c r="O6" t="str">
        <f>IF([1]Sheet1!O6="","",[1]Sheet1!O6)</f>
        <v>AUTO</v>
      </c>
      <c r="P6" t="str">
        <f>IF([1]Sheet1!P6="","",[1]Sheet1!P6)</f>
        <v>AUTO-M CYCLE/MOP</v>
      </c>
      <c r="Q6" t="str">
        <f>IF([1]Sheet1!Q6="","",[1]Sheet1!Q6)</f>
        <v>LARGECAP</v>
      </c>
      <c r="R6">
        <f>IF([1]Sheet1!R6="","",[1]Sheet1!R6)</f>
        <v>51343.95</v>
      </c>
      <c r="S6" t="str">
        <f>IF([1]Sheet1!S6="","",[1]Sheet1!S6)</f>
        <v>AUTO-8 of 16</v>
      </c>
      <c r="T6" t="str">
        <f>IF([1]Sheet1!T6="","",[1]Sheet1!T6)</f>
        <v>NiftyRank-86</v>
      </c>
      <c r="U6">
        <f>IF([1]Sheet1!U6="","",[1]Sheet1!U6)</f>
        <v>3160</v>
      </c>
      <c r="V6">
        <f>IF([1]Sheet1!V6="","",[1]Sheet1!V6)</f>
        <v>3140</v>
      </c>
      <c r="W6">
        <f>IF([1]Sheet1!W6="","",[1]Sheet1!W6)</f>
        <v>3120</v>
      </c>
      <c r="X6">
        <f>IF([1]Sheet1!X6="","",[1]Sheet1!X6)</f>
        <v>3100</v>
      </c>
      <c r="Y6">
        <f>IF([1]Sheet1!Y6="","",[1]Sheet1!Y6)</f>
        <v>3080</v>
      </c>
      <c r="Z6">
        <f>IF([1]Sheet1!Z6="","",[1]Sheet1!Z6)</f>
        <v>3180</v>
      </c>
      <c r="AA6">
        <f>IF([1]Sheet1!AA6="","",[1]Sheet1!AA6)</f>
        <v>3200</v>
      </c>
      <c r="AB6">
        <f>IF([1]Sheet1!AB6="","",[1]Sheet1!AB6)</f>
        <v>3220</v>
      </c>
      <c r="AC6">
        <f>IF([1]Sheet1!AC6="","",[1]Sheet1!AC6)</f>
        <v>3240</v>
      </c>
      <c r="AD6">
        <f>IF([1]Sheet1!AD6="","",[1]Sheet1!AD6)</f>
        <v>17</v>
      </c>
      <c r="AE6" t="str">
        <f>IF([1]Sheet1!AE6="","",[1]Sheet1!AE6)</f>
        <v>LOR5</v>
      </c>
      <c r="AF6" t="str">
        <f>IF([1]Sheet1!AF6="","",[1]Sheet1!AF6)</f>
        <v>LPR4</v>
      </c>
    </row>
    <row r="7" spans="1:32" x14ac:dyDescent="0.25">
      <c r="A7">
        <f>IF([1]Sheet1!A7="","",[1]Sheet1!A7)</f>
        <v>5</v>
      </c>
      <c r="B7" t="str">
        <f>IF([1]Sheet1!B7="","",[1]Sheet1!B7)</f>
        <v>RAMCOCEM</v>
      </c>
      <c r="C7" t="str">
        <f>IF([1]Sheet1!C7="","",[1]Sheet1!C7)</f>
        <v>The Ramco Cements Ltd.</v>
      </c>
      <c r="D7" t="str">
        <f>IF([1]Sheet1!D7="","",[1]Sheet1!D7)</f>
        <v>#00a25b45</v>
      </c>
      <c r="E7">
        <f>IF([1]Sheet1!E7="","",[1]Sheet1!E7)</f>
        <v>1002.35</v>
      </c>
      <c r="F7">
        <f>IF([1]Sheet1!F7="","",[1]Sheet1!F7)</f>
        <v>0.52148620000000001</v>
      </c>
      <c r="G7">
        <f>IF([1]Sheet1!G7="","",[1]Sheet1!G7)</f>
        <v>5.2</v>
      </c>
      <c r="H7">
        <f>IF([1]Sheet1!H7="","",[1]Sheet1!H7)</f>
        <v>3938050</v>
      </c>
      <c r="I7">
        <f>IF([1]Sheet1!I7="","",[1]Sheet1!I7)</f>
        <v>4.0422187000000003</v>
      </c>
      <c r="J7">
        <f>IF([1]Sheet1!J7="","",[1]Sheet1!J7)</f>
        <v>153000</v>
      </c>
      <c r="K7" t="str">
        <f>IF([1]Sheet1!K7="","",[1]Sheet1!K7)</f>
        <v>Long Build Up</v>
      </c>
      <c r="L7">
        <f>IF([1]Sheet1!L7="","",[1]Sheet1!L7)</f>
        <v>850</v>
      </c>
      <c r="M7">
        <f>IF([1]Sheet1!M7="","",[1]Sheet1!M7)</f>
        <v>10</v>
      </c>
      <c r="N7">
        <f>IF([1]Sheet1!N7="","",[1]Sheet1!N7)</f>
        <v>25500</v>
      </c>
      <c r="O7" t="str">
        <f>IF([1]Sheet1!O7="","",[1]Sheet1!O7)</f>
        <v>INDUSTRIALS</v>
      </c>
      <c r="P7" t="str">
        <f>IF([1]Sheet1!P7="","",[1]Sheet1!P7)</f>
        <v>CEMENT-SOUTH IND</v>
      </c>
      <c r="Q7" t="str">
        <f>IF([1]Sheet1!Q7="","",[1]Sheet1!Q7)</f>
        <v>LARGECAP</v>
      </c>
      <c r="R7">
        <f>IF([1]Sheet1!R7="","",[1]Sheet1!R7)</f>
        <v>23910.43</v>
      </c>
      <c r="S7" t="str">
        <f>IF([1]Sheet1!S7="","",[1]Sheet1!S7)</f>
        <v>INDUSTRIALS-29 of 36</v>
      </c>
      <c r="T7" t="str">
        <f>IF([1]Sheet1!T7="","",[1]Sheet1!T7)</f>
        <v>NiftyRank-154</v>
      </c>
      <c r="U7">
        <f>IF([1]Sheet1!U7="","",[1]Sheet1!U7)</f>
        <v>1000</v>
      </c>
      <c r="V7">
        <f>IF([1]Sheet1!V7="","",[1]Sheet1!V7)</f>
        <v>990</v>
      </c>
      <c r="W7">
        <f>IF([1]Sheet1!W7="","",[1]Sheet1!W7)</f>
        <v>980</v>
      </c>
      <c r="X7">
        <f>IF([1]Sheet1!X7="","",[1]Sheet1!X7)</f>
        <v>970</v>
      </c>
      <c r="Y7">
        <f>IF([1]Sheet1!Y7="","",[1]Sheet1!Y7)</f>
        <v>960</v>
      </c>
      <c r="Z7">
        <f>IF([1]Sheet1!Z7="","",[1]Sheet1!Z7)</f>
        <v>1010</v>
      </c>
      <c r="AA7">
        <f>IF([1]Sheet1!AA7="","",[1]Sheet1!AA7)</f>
        <v>1020</v>
      </c>
      <c r="AB7">
        <f>IF([1]Sheet1!AB7="","",[1]Sheet1!AB7)</f>
        <v>1030</v>
      </c>
      <c r="AC7">
        <f>IF([1]Sheet1!AC7="","",[1]Sheet1!AC7)</f>
        <v>1040</v>
      </c>
      <c r="AD7">
        <f>IF([1]Sheet1!AD7="","",[1]Sheet1!AD7)</f>
        <v>2</v>
      </c>
      <c r="AE7" t="str">
        <f>IF([1]Sheet1!AE7="","",[1]Sheet1!AE7)</f>
        <v>LOR6</v>
      </c>
      <c r="AF7" t="str">
        <f>IF([1]Sheet1!AF7="","",[1]Sheet1!AF7)</f>
        <v>LPR29</v>
      </c>
    </row>
    <row r="8" spans="1:32" x14ac:dyDescent="0.25">
      <c r="A8">
        <f>IF([1]Sheet1!A8="","",[1]Sheet1!A8)</f>
        <v>6</v>
      </c>
      <c r="B8" t="str">
        <f>IF([1]Sheet1!B8="","",[1]Sheet1!B8)</f>
        <v>ICICIGI</v>
      </c>
      <c r="C8" t="str">
        <f>IF([1]Sheet1!C8="","",[1]Sheet1!C8)</f>
        <v>ICICI Lombard General Insurance Company Ltd.</v>
      </c>
      <c r="D8" t="str">
        <f>IF([1]Sheet1!D8="","",[1]Sheet1!D8)</f>
        <v>#00a25b6d</v>
      </c>
      <c r="E8">
        <f>IF([1]Sheet1!E8="","",[1]Sheet1!E8)</f>
        <v>1340.35</v>
      </c>
      <c r="F8">
        <f>IF([1]Sheet1!F8="","",[1]Sheet1!F8)</f>
        <v>1.5878429999999999</v>
      </c>
      <c r="G8">
        <f>IF([1]Sheet1!G8="","",[1]Sheet1!G8)</f>
        <v>20.95</v>
      </c>
      <c r="H8">
        <f>IF([1]Sheet1!H8="","",[1]Sheet1!H8)</f>
        <v>2880000</v>
      </c>
      <c r="I8">
        <f>IF([1]Sheet1!I8="","",[1]Sheet1!I8)</f>
        <v>3.5040431000000001</v>
      </c>
      <c r="J8">
        <f>IF([1]Sheet1!J8="","",[1]Sheet1!J8)</f>
        <v>97500</v>
      </c>
      <c r="K8" t="str">
        <f>IF([1]Sheet1!K8="","",[1]Sheet1!K8)</f>
        <v>Long Build Up</v>
      </c>
      <c r="L8">
        <f>IF([1]Sheet1!L8="","",[1]Sheet1!L8)</f>
        <v>425</v>
      </c>
      <c r="M8">
        <f>IF([1]Sheet1!M8="","",[1]Sheet1!M8)</f>
        <v>20</v>
      </c>
      <c r="N8">
        <f>IF([1]Sheet1!N8="","",[1]Sheet1!N8)</f>
        <v>17000</v>
      </c>
      <c r="O8" t="str">
        <f>IF([1]Sheet1!O8="","",[1]Sheet1!O8)</f>
        <v>SERVICES</v>
      </c>
      <c r="P8" t="str">
        <f>IF([1]Sheet1!P8="","",[1]Sheet1!P8)</f>
        <v>FINANCE &amp; INVEST</v>
      </c>
      <c r="Q8" t="str">
        <f>IF([1]Sheet1!Q8="","",[1]Sheet1!Q8)</f>
        <v>LARGECAP</v>
      </c>
      <c r="R8">
        <f>IF([1]Sheet1!R8="","",[1]Sheet1!R8)</f>
        <v>69476.960000000006</v>
      </c>
      <c r="S8" t="str">
        <f>IF([1]Sheet1!S8="","",[1]Sheet1!S8)</f>
        <v>SERVICES-6 of 9</v>
      </c>
      <c r="T8" t="str">
        <f>IF([1]Sheet1!T8="","",[1]Sheet1!T8)</f>
        <v>NiftyRank-70</v>
      </c>
      <c r="U8">
        <f>IF([1]Sheet1!U8="","",[1]Sheet1!U8)</f>
        <v>1340</v>
      </c>
      <c r="V8">
        <f>IF([1]Sheet1!V8="","",[1]Sheet1!V8)</f>
        <v>1320</v>
      </c>
      <c r="W8">
        <f>IF([1]Sheet1!W8="","",[1]Sheet1!W8)</f>
        <v>1300</v>
      </c>
      <c r="X8">
        <f>IF([1]Sheet1!X8="","",[1]Sheet1!X8)</f>
        <v>1280</v>
      </c>
      <c r="Y8">
        <f>IF([1]Sheet1!Y8="","",[1]Sheet1!Y8)</f>
        <v>1260</v>
      </c>
      <c r="Z8">
        <f>IF([1]Sheet1!Z8="","",[1]Sheet1!Z8)</f>
        <v>1360</v>
      </c>
      <c r="AA8">
        <f>IF([1]Sheet1!AA8="","",[1]Sheet1!AA8)</f>
        <v>1380</v>
      </c>
      <c r="AB8">
        <f>IF([1]Sheet1!AB8="","",[1]Sheet1!AB8)</f>
        <v>1400</v>
      </c>
      <c r="AC8">
        <f>IF([1]Sheet1!AC8="","",[1]Sheet1!AC8)</f>
        <v>1420</v>
      </c>
      <c r="AD8">
        <f>IF([1]Sheet1!AD8="","",[1]Sheet1!AD8)</f>
        <v>3</v>
      </c>
      <c r="AE8" t="str">
        <f>IF([1]Sheet1!AE8="","",[1]Sheet1!AE8)</f>
        <v>LOR7</v>
      </c>
      <c r="AF8" t="str">
        <f>IF([1]Sheet1!AF8="","",[1]Sheet1!AF8)</f>
        <v>LPR9</v>
      </c>
    </row>
    <row r="9" spans="1:32" x14ac:dyDescent="0.25">
      <c r="A9">
        <f>IF([1]Sheet1!A9="","",[1]Sheet1!A9)</f>
        <v>7</v>
      </c>
      <c r="B9" t="str">
        <f>IF([1]Sheet1!B9="","",[1]Sheet1!B9)</f>
        <v>LUPIN</v>
      </c>
      <c r="C9" t="str">
        <f>IF([1]Sheet1!C9="","",[1]Sheet1!C9)</f>
        <v>Lupin Ltd.</v>
      </c>
      <c r="D9" t="str">
        <f>IF([1]Sheet1!D9="","",[1]Sheet1!D9)</f>
        <v>#00a25b52</v>
      </c>
      <c r="E9">
        <f>IF([1]Sheet1!E9="","",[1]Sheet1!E9)</f>
        <v>1202.1500000000001</v>
      </c>
      <c r="F9">
        <f>IF([1]Sheet1!F9="","",[1]Sheet1!F9)</f>
        <v>0.87689850000000003</v>
      </c>
      <c r="G9">
        <f>IF([1]Sheet1!G9="","",[1]Sheet1!G9)</f>
        <v>10.45</v>
      </c>
      <c r="H9">
        <f>IF([1]Sheet1!H9="","",[1]Sheet1!H9)</f>
        <v>5760450</v>
      </c>
      <c r="I9">
        <f>IF([1]Sheet1!I9="","",[1]Sheet1!I9)</f>
        <v>3.2921811000000001</v>
      </c>
      <c r="J9">
        <f>IF([1]Sheet1!J9="","",[1]Sheet1!J9)</f>
        <v>183600</v>
      </c>
      <c r="K9" t="str">
        <f>IF([1]Sheet1!K9="","",[1]Sheet1!K9)</f>
        <v>Long Build Up</v>
      </c>
      <c r="L9">
        <f>IF([1]Sheet1!L9="","",[1]Sheet1!L9)</f>
        <v>850</v>
      </c>
      <c r="M9">
        <f>IF([1]Sheet1!M9="","",[1]Sheet1!M9)</f>
        <v>10</v>
      </c>
      <c r="N9">
        <f>IF([1]Sheet1!N9="","",[1]Sheet1!N9)</f>
        <v>25500</v>
      </c>
      <c r="O9" t="str">
        <f>IF([1]Sheet1!O9="","",[1]Sheet1!O9)</f>
        <v>PHARMACEUTICALS</v>
      </c>
      <c r="P9" t="str">
        <f>IF([1]Sheet1!P9="","",[1]Sheet1!P9)</f>
        <v>PHARM-IND-B DRUG</v>
      </c>
      <c r="Q9" t="str">
        <f>IF([1]Sheet1!Q9="","",[1]Sheet1!Q9)</f>
        <v>LARGECAP</v>
      </c>
      <c r="R9">
        <f>IF([1]Sheet1!R9="","",[1]Sheet1!R9)</f>
        <v>43230.46</v>
      </c>
      <c r="S9" t="str">
        <f>IF([1]Sheet1!S9="","",[1]Sheet1!S9)</f>
        <v>PHARMACEUTICALS-10 of 23</v>
      </c>
      <c r="T9" t="str">
        <f>IF([1]Sheet1!T9="","",[1]Sheet1!T9)</f>
        <v>NiftyRank-103</v>
      </c>
      <c r="U9">
        <f>IF([1]Sheet1!U9="","",[1]Sheet1!U9)</f>
        <v>1200</v>
      </c>
      <c r="V9">
        <f>IF([1]Sheet1!V9="","",[1]Sheet1!V9)</f>
        <v>1190</v>
      </c>
      <c r="W9">
        <f>IF([1]Sheet1!W9="","",[1]Sheet1!W9)</f>
        <v>1180</v>
      </c>
      <c r="X9">
        <f>IF([1]Sheet1!X9="","",[1]Sheet1!X9)</f>
        <v>1170</v>
      </c>
      <c r="Y9">
        <f>IF([1]Sheet1!Y9="","",[1]Sheet1!Y9)</f>
        <v>1160</v>
      </c>
      <c r="Z9">
        <f>IF([1]Sheet1!Z9="","",[1]Sheet1!Z9)</f>
        <v>1210</v>
      </c>
      <c r="AA9">
        <f>IF([1]Sheet1!AA9="","",[1]Sheet1!AA9)</f>
        <v>1220</v>
      </c>
      <c r="AB9">
        <f>IF([1]Sheet1!AB9="","",[1]Sheet1!AB9)</f>
        <v>1230</v>
      </c>
      <c r="AC9">
        <f>IF([1]Sheet1!AC9="","",[1]Sheet1!AC9)</f>
        <v>1240</v>
      </c>
      <c r="AD9">
        <f>IF([1]Sheet1!AD9="","",[1]Sheet1!AD9)</f>
        <v>5</v>
      </c>
      <c r="AE9" t="str">
        <f>IF([1]Sheet1!AE9="","",[1]Sheet1!AE9)</f>
        <v>LOR8</v>
      </c>
      <c r="AF9" t="str">
        <f>IF([1]Sheet1!AF9="","",[1]Sheet1!AF9)</f>
        <v>LPR22</v>
      </c>
    </row>
    <row r="10" spans="1:32" x14ac:dyDescent="0.25">
      <c r="A10">
        <f>IF([1]Sheet1!A10="","",[1]Sheet1!A10)</f>
        <v>8</v>
      </c>
      <c r="B10" t="str">
        <f>IF([1]Sheet1!B10="","",[1]Sheet1!B10)</f>
        <v>LTIM</v>
      </c>
      <c r="C10" t="str">
        <f>IF([1]Sheet1!C10="","",[1]Sheet1!C10)</f>
        <v>LTIMindtree Ltd.</v>
      </c>
      <c r="D10" t="str">
        <f>IF([1]Sheet1!D10="","",[1]Sheet1!D10)</f>
        <v>#00a25b6d</v>
      </c>
      <c r="E10">
        <f>IF([1]Sheet1!E10="","",[1]Sheet1!E10)</f>
        <v>5180.7</v>
      </c>
      <c r="F10">
        <f>IF([1]Sheet1!F10="","",[1]Sheet1!F10)</f>
        <v>1.5873326999999999</v>
      </c>
      <c r="G10">
        <f>IF([1]Sheet1!G10="","",[1]Sheet1!G10)</f>
        <v>80.95</v>
      </c>
      <c r="H10">
        <f>IF([1]Sheet1!H10="","",[1]Sheet1!H10)</f>
        <v>1891950</v>
      </c>
      <c r="I10">
        <f>IF([1]Sheet1!I10="","",[1]Sheet1!I10)</f>
        <v>3.1485116</v>
      </c>
      <c r="J10">
        <f>IF([1]Sheet1!J10="","",[1]Sheet1!J10)</f>
        <v>57750</v>
      </c>
      <c r="K10" t="str">
        <f>IF([1]Sheet1!K10="","",[1]Sheet1!K10)</f>
        <v>Long Build Up</v>
      </c>
      <c r="L10" t="str">
        <f>IF([1]Sheet1!L10="","",[1]Sheet1!L10)</f>
        <v/>
      </c>
      <c r="M10" t="str">
        <f>IF([1]Sheet1!M10="","",[1]Sheet1!M10)</f>
        <v/>
      </c>
      <c r="N10" t="str">
        <f>IF([1]Sheet1!N10="","",[1]Sheet1!N10)</f>
        <v/>
      </c>
      <c r="O10" t="str">
        <f>IF([1]Sheet1!O10="","",[1]Sheet1!O10)</f>
        <v/>
      </c>
      <c r="P10" t="str">
        <f>IF([1]Sheet1!P10="","",[1]Sheet1!P10)</f>
        <v/>
      </c>
      <c r="Q10" t="str">
        <f>IF([1]Sheet1!Q10="","",[1]Sheet1!Q10)</f>
        <v/>
      </c>
      <c r="R10" t="str">
        <f>IF([1]Sheet1!R10="","",[1]Sheet1!R10)</f>
        <v/>
      </c>
      <c r="S10" t="str">
        <f>IF([1]Sheet1!S10="","",[1]Sheet1!S10)</f>
        <v/>
      </c>
      <c r="T10" t="str">
        <f>IF([1]Sheet1!T10="","",[1]Sheet1!T10)</f>
        <v/>
      </c>
      <c r="U10" t="str">
        <f>IF([1]Sheet1!U10="","",[1]Sheet1!U10)</f>
        <v/>
      </c>
      <c r="V10" t="str">
        <f>IF([1]Sheet1!V10="","",[1]Sheet1!V10)</f>
        <v/>
      </c>
      <c r="W10" t="str">
        <f>IF([1]Sheet1!W10="","",[1]Sheet1!W10)</f>
        <v/>
      </c>
      <c r="X10" t="str">
        <f>IF([1]Sheet1!X10="","",[1]Sheet1!X10)</f>
        <v/>
      </c>
      <c r="Y10" t="str">
        <f>IF([1]Sheet1!Y10="","",[1]Sheet1!Y10)</f>
        <v/>
      </c>
      <c r="Z10" t="str">
        <f>IF([1]Sheet1!Z10="","",[1]Sheet1!Z10)</f>
        <v/>
      </c>
      <c r="AA10" t="str">
        <f>IF([1]Sheet1!AA10="","",[1]Sheet1!AA10)</f>
        <v/>
      </c>
      <c r="AB10" t="str">
        <f>IF([1]Sheet1!AB10="","",[1]Sheet1!AB10)</f>
        <v/>
      </c>
      <c r="AC10" t="str">
        <f>IF([1]Sheet1!AC10="","",[1]Sheet1!AC10)</f>
        <v/>
      </c>
      <c r="AD10">
        <f>IF([1]Sheet1!AD10="","",[1]Sheet1!AD10)</f>
        <v>5</v>
      </c>
      <c r="AE10" t="str">
        <f>IF([1]Sheet1!AE10="","",[1]Sheet1!AE10)</f>
        <v>LOR9</v>
      </c>
      <c r="AF10" t="str">
        <f>IF([1]Sheet1!AF10="","",[1]Sheet1!AF10)</f>
        <v>LPR10</v>
      </c>
    </row>
    <row r="11" spans="1:32" x14ac:dyDescent="0.25">
      <c r="A11">
        <f>IF([1]Sheet1!A11="","",[1]Sheet1!A11)</f>
        <v>9</v>
      </c>
      <c r="B11" t="str">
        <f>IF([1]Sheet1!B11="","",[1]Sheet1!B11)</f>
        <v>IPCALAB</v>
      </c>
      <c r="C11" t="str">
        <f>IF([1]Sheet1!C11="","",[1]Sheet1!C11)</f>
        <v>Ipca Laboratories Ltd.</v>
      </c>
      <c r="D11" t="str">
        <f>IF([1]Sheet1!D11="","",[1]Sheet1!D11)</f>
        <v>#00a25b41</v>
      </c>
      <c r="E11">
        <f>IF([1]Sheet1!E11="","",[1]Sheet1!E11)</f>
        <v>959.05</v>
      </c>
      <c r="F11">
        <f>IF([1]Sheet1!F11="","",[1]Sheet1!F11)</f>
        <v>0.41356929999999997</v>
      </c>
      <c r="G11">
        <f>IF([1]Sheet1!G11="","",[1]Sheet1!G11)</f>
        <v>3.95</v>
      </c>
      <c r="H11">
        <f>IF([1]Sheet1!H11="","",[1]Sheet1!H11)</f>
        <v>1981200</v>
      </c>
      <c r="I11">
        <f>IF([1]Sheet1!I11="","",[1]Sheet1!I11)</f>
        <v>3.0425963</v>
      </c>
      <c r="J11">
        <f>IF([1]Sheet1!J11="","",[1]Sheet1!J11)</f>
        <v>58500</v>
      </c>
      <c r="K11" t="str">
        <f>IF([1]Sheet1!K11="","",[1]Sheet1!K11)</f>
        <v>Long Build Up</v>
      </c>
      <c r="L11">
        <f>IF([1]Sheet1!L11="","",[1]Sheet1!L11)</f>
        <v>225</v>
      </c>
      <c r="M11">
        <f>IF([1]Sheet1!M11="","",[1]Sheet1!M11)</f>
        <v>20</v>
      </c>
      <c r="N11">
        <f>IF([1]Sheet1!N11="","",[1]Sheet1!N11)</f>
        <v>18000</v>
      </c>
      <c r="O11" t="str">
        <f>IF([1]Sheet1!O11="","",[1]Sheet1!O11)</f>
        <v>PHARMACEUTICALS</v>
      </c>
      <c r="P11" t="str">
        <f>IF([1]Sheet1!P11="","",[1]Sheet1!P11)</f>
        <v>PHARM-IND-BD&amp;FOR</v>
      </c>
      <c r="Q11" t="str">
        <f>IF([1]Sheet1!Q11="","",[1]Sheet1!Q11)</f>
        <v>MIDCAP</v>
      </c>
      <c r="R11">
        <f>IF([1]Sheet1!R11="","",[1]Sheet1!R11)</f>
        <v>13476.13</v>
      </c>
      <c r="S11" t="str">
        <f>IF([1]Sheet1!S11="","",[1]Sheet1!S11)</f>
        <v>PHARMACEUTICALS-21 of 23</v>
      </c>
      <c r="T11" t="str">
        <f>IF([1]Sheet1!T11="","",[1]Sheet1!T11)</f>
        <v>NiftyRank-178</v>
      </c>
      <c r="U11">
        <f>IF([1]Sheet1!U11="","",[1]Sheet1!U11)</f>
        <v>940</v>
      </c>
      <c r="V11">
        <f>IF([1]Sheet1!V11="","",[1]Sheet1!V11)</f>
        <v>920</v>
      </c>
      <c r="W11">
        <f>IF([1]Sheet1!W11="","",[1]Sheet1!W11)</f>
        <v>900</v>
      </c>
      <c r="X11">
        <f>IF([1]Sheet1!X11="","",[1]Sheet1!X11)</f>
        <v>880</v>
      </c>
      <c r="Y11">
        <f>IF([1]Sheet1!Y11="","",[1]Sheet1!Y11)</f>
        <v>860</v>
      </c>
      <c r="Z11">
        <f>IF([1]Sheet1!Z11="","",[1]Sheet1!Z11)</f>
        <v>960</v>
      </c>
      <c r="AA11">
        <f>IF([1]Sheet1!AA11="","",[1]Sheet1!AA11)</f>
        <v>980</v>
      </c>
      <c r="AB11">
        <f>IF([1]Sheet1!AB11="","",[1]Sheet1!AB11)</f>
        <v>1000</v>
      </c>
      <c r="AC11">
        <f>IF([1]Sheet1!AC11="","",[1]Sheet1!AC11)</f>
        <v>1020</v>
      </c>
      <c r="AD11">
        <f>IF([1]Sheet1!AD11="","",[1]Sheet1!AD11)</f>
        <v>2</v>
      </c>
      <c r="AE11" t="str">
        <f>IF([1]Sheet1!AE11="","",[1]Sheet1!AE11)</f>
        <v>LOR10</v>
      </c>
      <c r="AF11" t="str">
        <f>IF([1]Sheet1!AF11="","",[1]Sheet1!AF11)</f>
        <v>LPR32</v>
      </c>
    </row>
    <row r="12" spans="1:32" x14ac:dyDescent="0.25">
      <c r="A12">
        <f>IF([1]Sheet1!A12="","",[1]Sheet1!A12)</f>
        <v>10</v>
      </c>
      <c r="B12" t="str">
        <f>IF([1]Sheet1!B12="","",[1]Sheet1!B12)</f>
        <v>DIXON</v>
      </c>
      <c r="C12" t="str">
        <f>IF([1]Sheet1!C12="","",[1]Sheet1!C12)</f>
        <v>Dixon Technologies (India) Ltd.</v>
      </c>
      <c r="D12" t="str">
        <f>IF([1]Sheet1!D12="","",[1]Sheet1!D12)</f>
        <v>#00a25b54</v>
      </c>
      <c r="E12">
        <f>IF([1]Sheet1!E12="","",[1]Sheet1!E12)</f>
        <v>5396.6</v>
      </c>
      <c r="F12">
        <f>IF([1]Sheet1!F12="","",[1]Sheet1!F12)</f>
        <v>0.92951059999999996</v>
      </c>
      <c r="G12">
        <f>IF([1]Sheet1!G12="","",[1]Sheet1!G12)</f>
        <v>49.7</v>
      </c>
      <c r="H12">
        <f>IF([1]Sheet1!H12="","",[1]Sheet1!H12)</f>
        <v>1341800</v>
      </c>
      <c r="I12">
        <f>IF([1]Sheet1!I12="","",[1]Sheet1!I12)</f>
        <v>2.7884172999999999</v>
      </c>
      <c r="J12">
        <f>IF([1]Sheet1!J12="","",[1]Sheet1!J12)</f>
        <v>36400</v>
      </c>
      <c r="K12" t="str">
        <f>IF([1]Sheet1!K12="","",[1]Sheet1!K12)</f>
        <v>Long Build Up</v>
      </c>
      <c r="L12">
        <f>IF([1]Sheet1!L12="","",[1]Sheet1!L12)</f>
        <v>125</v>
      </c>
      <c r="M12">
        <f>IF([1]Sheet1!M12="","",[1]Sheet1!M12)</f>
        <v>100</v>
      </c>
      <c r="N12">
        <f>IF([1]Sheet1!N12="","",[1]Sheet1!N12)</f>
        <v>3750</v>
      </c>
      <c r="O12" t="str">
        <f>IF([1]Sheet1!O12="","",[1]Sheet1!O12)</f>
        <v>FMCG</v>
      </c>
      <c r="P12" t="str">
        <f>IF([1]Sheet1!P12="","",[1]Sheet1!P12)</f>
        <v>ELECTRONIC-CONS.</v>
      </c>
      <c r="Q12" t="str">
        <f>IF([1]Sheet1!Q12="","",[1]Sheet1!Q12)</f>
        <v>LARGECAP</v>
      </c>
      <c r="R12">
        <f>IF([1]Sheet1!R12="","",[1]Sheet1!R12)</f>
        <v>30899.85</v>
      </c>
      <c r="S12" t="str">
        <f>IF([1]Sheet1!S12="","",[1]Sheet1!S12)</f>
        <v>FMCG-21 of 28</v>
      </c>
      <c r="T12" t="str">
        <f>IF([1]Sheet1!T12="","",[1]Sheet1!T12)</f>
        <v>NiftyRank-138</v>
      </c>
      <c r="U12">
        <f>IF([1]Sheet1!U12="","",[1]Sheet1!U12)</f>
        <v>5300</v>
      </c>
      <c r="V12">
        <f>IF([1]Sheet1!V12="","",[1]Sheet1!V12)</f>
        <v>5200</v>
      </c>
      <c r="W12">
        <f>IF([1]Sheet1!W12="","",[1]Sheet1!W12)</f>
        <v>5100</v>
      </c>
      <c r="X12">
        <f>IF([1]Sheet1!X12="","",[1]Sheet1!X12)</f>
        <v>5000</v>
      </c>
      <c r="Y12">
        <f>IF([1]Sheet1!Y12="","",[1]Sheet1!Y12)</f>
        <v>4900</v>
      </c>
      <c r="Z12">
        <f>IF([1]Sheet1!Z12="","",[1]Sheet1!Z12)</f>
        <v>5400</v>
      </c>
      <c r="AA12">
        <f>IF([1]Sheet1!AA12="","",[1]Sheet1!AA12)</f>
        <v>5500</v>
      </c>
      <c r="AB12">
        <f>IF([1]Sheet1!AB12="","",[1]Sheet1!AB12)</f>
        <v>5600</v>
      </c>
      <c r="AC12">
        <f>IF([1]Sheet1!AC12="","",[1]Sheet1!AC12)</f>
        <v>5700</v>
      </c>
      <c r="AD12">
        <f>IF([1]Sheet1!AD12="","",[1]Sheet1!AD12)</f>
        <v>5</v>
      </c>
      <c r="AE12" t="str">
        <f>IF([1]Sheet1!AE12="","",[1]Sheet1!AE12)</f>
        <v>LOR11</v>
      </c>
      <c r="AF12" t="str">
        <f>IF([1]Sheet1!AF12="","",[1]Sheet1!AF12)</f>
        <v>LPR20</v>
      </c>
    </row>
    <row r="13" spans="1:32" x14ac:dyDescent="0.25">
      <c r="A13">
        <f>IF([1]Sheet1!A13="","",[1]Sheet1!A13)</f>
        <v>11</v>
      </c>
      <c r="B13" t="str">
        <f>IF([1]Sheet1!B13="","",[1]Sheet1!B13)</f>
        <v>PFC</v>
      </c>
      <c r="C13" t="str">
        <f>IF([1]Sheet1!C13="","",[1]Sheet1!C13)</f>
        <v>Power Finance Corporation Ltd.</v>
      </c>
      <c r="D13" t="str">
        <f>IF([1]Sheet1!D13="","",[1]Sheet1!D13)</f>
        <v>#00a25b51</v>
      </c>
      <c r="E13">
        <f>IF([1]Sheet1!E13="","",[1]Sheet1!E13)</f>
        <v>252.8</v>
      </c>
      <c r="F13">
        <f>IF([1]Sheet1!F13="","",[1]Sheet1!F13)</f>
        <v>0.85776980000000003</v>
      </c>
      <c r="G13">
        <f>IF([1]Sheet1!G13="","",[1]Sheet1!G13)</f>
        <v>2.15</v>
      </c>
      <c r="H13">
        <f>IF([1]Sheet1!H13="","",[1]Sheet1!H13)</f>
        <v>67967500</v>
      </c>
      <c r="I13">
        <f>IF([1]Sheet1!I13="","",[1]Sheet1!I13)</f>
        <v>2.2979120000000002</v>
      </c>
      <c r="J13">
        <f>IF([1]Sheet1!J13="","",[1]Sheet1!J13)</f>
        <v>1526750</v>
      </c>
      <c r="K13" t="str">
        <f>IF([1]Sheet1!K13="","",[1]Sheet1!K13)</f>
        <v>Long Build Up</v>
      </c>
      <c r="L13">
        <f>IF([1]Sheet1!L13="","",[1]Sheet1!L13)</f>
        <v>6200</v>
      </c>
      <c r="M13">
        <f>IF([1]Sheet1!M13="","",[1]Sheet1!M13)</f>
        <v>1</v>
      </c>
      <c r="N13">
        <f>IF([1]Sheet1!N13="","",[1]Sheet1!N13)</f>
        <v>186000</v>
      </c>
      <c r="O13" t="str">
        <f>IF([1]Sheet1!O13="","",[1]Sheet1!O13)</f>
        <v>FINANCE</v>
      </c>
      <c r="P13" t="str">
        <f>IF([1]Sheet1!P13="","",[1]Sheet1!P13)</f>
        <v>FIN-TERMLENDINST</v>
      </c>
      <c r="Q13" t="str">
        <f>IF([1]Sheet1!Q13="","",[1]Sheet1!Q13)</f>
        <v>LARGECAP</v>
      </c>
      <c r="R13">
        <f>IF([1]Sheet1!R13="","",[1]Sheet1!R13)</f>
        <v>33595.040000000001</v>
      </c>
      <c r="S13" t="str">
        <f>IF([1]Sheet1!S13="","",[1]Sheet1!S13)</f>
        <v>FINANCE-9 of 20</v>
      </c>
      <c r="T13" t="str">
        <f>IF([1]Sheet1!T13="","",[1]Sheet1!T13)</f>
        <v>NiftyRank-130</v>
      </c>
      <c r="U13">
        <f>IF([1]Sheet1!U13="","",[1]Sheet1!U13)</f>
        <v>252</v>
      </c>
      <c r="V13">
        <f>IF([1]Sheet1!V13="","",[1]Sheet1!V13)</f>
        <v>251</v>
      </c>
      <c r="W13">
        <f>IF([1]Sheet1!W13="","",[1]Sheet1!W13)</f>
        <v>250</v>
      </c>
      <c r="X13">
        <f>IF([1]Sheet1!X13="","",[1]Sheet1!X13)</f>
        <v>249</v>
      </c>
      <c r="Y13">
        <f>IF([1]Sheet1!Y13="","",[1]Sheet1!Y13)</f>
        <v>248</v>
      </c>
      <c r="Z13">
        <f>IF([1]Sheet1!Z13="","",[1]Sheet1!Z13)</f>
        <v>253</v>
      </c>
      <c r="AA13">
        <f>IF([1]Sheet1!AA13="","",[1]Sheet1!AA13)</f>
        <v>254</v>
      </c>
      <c r="AB13">
        <f>IF([1]Sheet1!AB13="","",[1]Sheet1!AB13)</f>
        <v>255</v>
      </c>
      <c r="AC13">
        <f>IF([1]Sheet1!AC13="","",[1]Sheet1!AC13)</f>
        <v>256</v>
      </c>
      <c r="AD13">
        <f>IF([1]Sheet1!AD13="","",[1]Sheet1!AD13)</f>
        <v>8</v>
      </c>
      <c r="AE13" t="str">
        <f>IF([1]Sheet1!AE13="","",[1]Sheet1!AE13)</f>
        <v>LOR12</v>
      </c>
      <c r="AF13" t="str">
        <f>IF([1]Sheet1!AF13="","",[1]Sheet1!AF13)</f>
        <v>LPR23</v>
      </c>
    </row>
    <row r="14" spans="1:32" x14ac:dyDescent="0.25">
      <c r="A14">
        <f>IF([1]Sheet1!A14="","",[1]Sheet1!A14)</f>
        <v>12</v>
      </c>
      <c r="B14" t="str">
        <f>IF([1]Sheet1!B14="","",[1]Sheet1!B14)</f>
        <v>GAIL</v>
      </c>
      <c r="C14" t="str">
        <f>IF([1]Sheet1!C14="","",[1]Sheet1!C14)</f>
        <v>GAIL (India) Ltd.</v>
      </c>
      <c r="D14" t="str">
        <f>IF([1]Sheet1!D14="","",[1]Sheet1!D14)</f>
        <v>#00a25b61</v>
      </c>
      <c r="E14">
        <f>IF([1]Sheet1!E14="","",[1]Sheet1!E14)</f>
        <v>130.35</v>
      </c>
      <c r="F14">
        <f>IF([1]Sheet1!F14="","",[1]Sheet1!F14)</f>
        <v>1.2820513</v>
      </c>
      <c r="G14">
        <f>IF([1]Sheet1!G14="","",[1]Sheet1!G14)</f>
        <v>1.65</v>
      </c>
      <c r="H14">
        <f>IF([1]Sheet1!H14="","",[1]Sheet1!H14)</f>
        <v>153857250</v>
      </c>
      <c r="I14">
        <f>IF([1]Sheet1!I14="","",[1]Sheet1!I14)</f>
        <v>2.1505375999999998</v>
      </c>
      <c r="J14">
        <f>IF([1]Sheet1!J14="","",[1]Sheet1!J14)</f>
        <v>3239100</v>
      </c>
      <c r="K14" t="str">
        <f>IF([1]Sheet1!K14="","",[1]Sheet1!K14)</f>
        <v>Long Build Up</v>
      </c>
      <c r="L14">
        <f>IF([1]Sheet1!L14="","",[1]Sheet1!L14)</f>
        <v>6100</v>
      </c>
      <c r="M14">
        <f>IF([1]Sheet1!M14="","",[1]Sheet1!M14)</f>
        <v>2.5</v>
      </c>
      <c r="N14">
        <f>IF([1]Sheet1!N14="","",[1]Sheet1!N14)</f>
        <v>183000</v>
      </c>
      <c r="O14" t="str">
        <f>IF([1]Sheet1!O14="","",[1]Sheet1!O14)</f>
        <v>INDUSTRIALS</v>
      </c>
      <c r="P14" t="str">
        <f>IF([1]Sheet1!P14="","",[1]Sheet1!P14)</f>
        <v>MISCELLANEOUS</v>
      </c>
      <c r="Q14" t="str">
        <f>IF([1]Sheet1!Q14="","",[1]Sheet1!Q14)</f>
        <v>LARGECAP</v>
      </c>
      <c r="R14">
        <f>IF([1]Sheet1!R14="","",[1]Sheet1!R14)</f>
        <v>64074.76</v>
      </c>
      <c r="S14" t="str">
        <f>IF([1]Sheet1!S14="","",[1]Sheet1!S14)</f>
        <v>INDUSTRIALS-13 of 36</v>
      </c>
      <c r="T14" t="str">
        <f>IF([1]Sheet1!T14="","",[1]Sheet1!T14)</f>
        <v>NiftyRank-73</v>
      </c>
      <c r="U14">
        <f>IF([1]Sheet1!U14="","",[1]Sheet1!U14)</f>
        <v>130</v>
      </c>
      <c r="V14">
        <f>IF([1]Sheet1!V14="","",[1]Sheet1!V14)</f>
        <v>127.5</v>
      </c>
      <c r="W14">
        <f>IF([1]Sheet1!W14="","",[1]Sheet1!W14)</f>
        <v>125</v>
      </c>
      <c r="X14">
        <f>IF([1]Sheet1!X14="","",[1]Sheet1!X14)</f>
        <v>122.5</v>
      </c>
      <c r="Y14">
        <f>IF([1]Sheet1!Y14="","",[1]Sheet1!Y14)</f>
        <v>120</v>
      </c>
      <c r="Z14">
        <f>IF([1]Sheet1!Z14="","",[1]Sheet1!Z14)</f>
        <v>132.5</v>
      </c>
      <c r="AA14">
        <f>IF([1]Sheet1!AA14="","",[1]Sheet1!AA14)</f>
        <v>135</v>
      </c>
      <c r="AB14">
        <f>IF([1]Sheet1!AB14="","",[1]Sheet1!AB14)</f>
        <v>137.5</v>
      </c>
      <c r="AC14">
        <f>IF([1]Sheet1!AC14="","",[1]Sheet1!AC14)</f>
        <v>140</v>
      </c>
      <c r="AD14">
        <f>IF([1]Sheet1!AD14="","",[1]Sheet1!AD14)</f>
        <v>2</v>
      </c>
      <c r="AE14" t="str">
        <f>IF([1]Sheet1!AE14="","",[1]Sheet1!AE14)</f>
        <v>LOR13</v>
      </c>
      <c r="AF14" t="str">
        <f>IF([1]Sheet1!AF14="","",[1]Sheet1!AF14)</f>
        <v>LPR17</v>
      </c>
    </row>
    <row r="15" spans="1:32" x14ac:dyDescent="0.25">
      <c r="A15">
        <f>IF([1]Sheet1!A15="","",[1]Sheet1!A15)</f>
        <v>13</v>
      </c>
      <c r="B15" t="str">
        <f>IF([1]Sheet1!B15="","",[1]Sheet1!B15)</f>
        <v>LALPATHLAB</v>
      </c>
      <c r="C15" t="str">
        <f>IF([1]Sheet1!C15="","",[1]Sheet1!C15)</f>
        <v>Dr. Lal Pathlabs Ltd.</v>
      </c>
      <c r="D15" t="str">
        <f>IF([1]Sheet1!D15="","",[1]Sheet1!D15)</f>
        <v>#00a25b45</v>
      </c>
      <c r="E15">
        <f>IF([1]Sheet1!E15="","",[1]Sheet1!E15)</f>
        <v>2562.9499999999998</v>
      </c>
      <c r="F15">
        <f>IF([1]Sheet1!F15="","",[1]Sheet1!F15)</f>
        <v>0.53938489999999994</v>
      </c>
      <c r="G15">
        <f>IF([1]Sheet1!G15="","",[1]Sheet1!G15)</f>
        <v>13.75</v>
      </c>
      <c r="H15">
        <f>IF([1]Sheet1!H15="","",[1]Sheet1!H15)</f>
        <v>1028700</v>
      </c>
      <c r="I15">
        <f>IF([1]Sheet1!I15="","",[1]Sheet1!I15)</f>
        <v>2.1143537999999999</v>
      </c>
      <c r="J15">
        <f>IF([1]Sheet1!J15="","",[1]Sheet1!J15)</f>
        <v>21300</v>
      </c>
      <c r="K15" t="str">
        <f>IF([1]Sheet1!K15="","",[1]Sheet1!K15)</f>
        <v>Long Build Up</v>
      </c>
      <c r="L15">
        <f>IF([1]Sheet1!L15="","",[1]Sheet1!L15)</f>
        <v>125</v>
      </c>
      <c r="M15">
        <f>IF([1]Sheet1!M15="","",[1]Sheet1!M15)</f>
        <v>50</v>
      </c>
      <c r="N15">
        <f>IF([1]Sheet1!N15="","",[1]Sheet1!N15)</f>
        <v>6250</v>
      </c>
      <c r="O15" t="str">
        <f>IF([1]Sheet1!O15="","",[1]Sheet1!O15)</f>
        <v>PHARMACEUTICALS</v>
      </c>
      <c r="P15" t="str">
        <f>IF([1]Sheet1!P15="","",[1]Sheet1!P15)</f>
        <v>HEALTHCARE</v>
      </c>
      <c r="Q15" t="str">
        <f>IF([1]Sheet1!Q15="","",[1]Sheet1!Q15)</f>
        <v>LARGECAP</v>
      </c>
      <c r="R15">
        <f>IF([1]Sheet1!R15="","",[1]Sheet1!R15)</f>
        <v>30315.03</v>
      </c>
      <c r="S15" t="str">
        <f>IF([1]Sheet1!S15="","",[1]Sheet1!S15)</f>
        <v>PHARMACEUTICALS-14 of 23</v>
      </c>
      <c r="T15" t="str">
        <f>IF([1]Sheet1!T15="","",[1]Sheet1!T15)</f>
        <v>NiftyRank-140</v>
      </c>
      <c r="U15">
        <f>IF([1]Sheet1!U15="","",[1]Sheet1!U15)</f>
        <v>2550</v>
      </c>
      <c r="V15">
        <f>IF([1]Sheet1!V15="","",[1]Sheet1!V15)</f>
        <v>2500</v>
      </c>
      <c r="W15">
        <f>IF([1]Sheet1!W15="","",[1]Sheet1!W15)</f>
        <v>2450</v>
      </c>
      <c r="X15">
        <f>IF([1]Sheet1!X15="","",[1]Sheet1!X15)</f>
        <v>2400</v>
      </c>
      <c r="Y15">
        <f>IF([1]Sheet1!Y15="","",[1]Sheet1!Y15)</f>
        <v>2350</v>
      </c>
      <c r="Z15">
        <f>IF([1]Sheet1!Z15="","",[1]Sheet1!Z15)</f>
        <v>2600</v>
      </c>
      <c r="AA15">
        <f>IF([1]Sheet1!AA15="","",[1]Sheet1!AA15)</f>
        <v>2650</v>
      </c>
      <c r="AB15">
        <f>IF([1]Sheet1!AB15="","",[1]Sheet1!AB15)</f>
        <v>2700</v>
      </c>
      <c r="AC15">
        <f>IF([1]Sheet1!AC15="","",[1]Sheet1!AC15)</f>
        <v>2750</v>
      </c>
      <c r="AD15">
        <f>IF([1]Sheet1!AD15="","",[1]Sheet1!AD15)</f>
        <v>4</v>
      </c>
      <c r="AE15" t="str">
        <f>IF([1]Sheet1!AE15="","",[1]Sheet1!AE15)</f>
        <v>LOR14</v>
      </c>
      <c r="AF15" t="str">
        <f>IF([1]Sheet1!AF15="","",[1]Sheet1!AF15)</f>
        <v>LPR28</v>
      </c>
    </row>
    <row r="16" spans="1:32" x14ac:dyDescent="0.25">
      <c r="A16">
        <f>IF([1]Sheet1!A16="","",[1]Sheet1!A16)</f>
        <v>14</v>
      </c>
      <c r="B16" t="str">
        <f>IF([1]Sheet1!B16="","",[1]Sheet1!B16)</f>
        <v>CHAMBLFERT</v>
      </c>
      <c r="C16" t="str">
        <f>IF([1]Sheet1!C16="","",[1]Sheet1!C16)</f>
        <v>Chambal Fertilisers &amp; Chemicals Ltd.</v>
      </c>
      <c r="D16" t="str">
        <f>IF([1]Sheet1!D16="","",[1]Sheet1!D16)</f>
        <v>#00a25b68</v>
      </c>
      <c r="E16">
        <f>IF([1]Sheet1!E16="","",[1]Sheet1!E16)</f>
        <v>296.45</v>
      </c>
      <c r="F16">
        <f>IF([1]Sheet1!F16="","",[1]Sheet1!F16)</f>
        <v>1.4544832000000001</v>
      </c>
      <c r="G16">
        <f>IF([1]Sheet1!G16="","",[1]Sheet1!G16)</f>
        <v>4.25</v>
      </c>
      <c r="H16">
        <f>IF([1]Sheet1!H16="","",[1]Sheet1!H16)</f>
        <v>15488800</v>
      </c>
      <c r="I16">
        <f>IF([1]Sheet1!I16="","",[1]Sheet1!I16)</f>
        <v>2.0914214000000002</v>
      </c>
      <c r="J16">
        <f>IF([1]Sheet1!J16="","",[1]Sheet1!J16)</f>
        <v>317300</v>
      </c>
      <c r="K16" t="str">
        <f>IF([1]Sheet1!K16="","",[1]Sheet1!K16)</f>
        <v>Long Build Up</v>
      </c>
      <c r="L16">
        <f>IF([1]Sheet1!L16="","",[1]Sheet1!L16)</f>
        <v>1500</v>
      </c>
      <c r="M16">
        <f>IF([1]Sheet1!M16="","",[1]Sheet1!M16)</f>
        <v>10</v>
      </c>
      <c r="N16">
        <f>IF([1]Sheet1!N16="","",[1]Sheet1!N16)</f>
        <v>60000</v>
      </c>
      <c r="O16" t="str">
        <f>IF([1]Sheet1!O16="","",[1]Sheet1!O16)</f>
        <v>INDUSTRIALS</v>
      </c>
      <c r="P16" t="str">
        <f>IF([1]Sheet1!P16="","",[1]Sheet1!P16)</f>
        <v>FERTILIZERS</v>
      </c>
      <c r="Q16" t="str">
        <f>IF([1]Sheet1!Q16="","",[1]Sheet1!Q16)</f>
        <v>MIDCAP</v>
      </c>
      <c r="R16">
        <f>IF([1]Sheet1!R16="","",[1]Sheet1!R16)</f>
        <v>19515.990000000002</v>
      </c>
      <c r="S16" t="str">
        <f>IF([1]Sheet1!S16="","",[1]Sheet1!S16)</f>
        <v>INDUSTRIALS-32 of 36</v>
      </c>
      <c r="T16" t="str">
        <f>IF([1]Sheet1!T16="","",[1]Sheet1!T16)</f>
        <v>NiftyRank-169</v>
      </c>
      <c r="U16">
        <f>IF([1]Sheet1!U16="","",[1]Sheet1!U16)</f>
        <v>290</v>
      </c>
      <c r="V16">
        <f>IF([1]Sheet1!V16="","",[1]Sheet1!V16)</f>
        <v>280</v>
      </c>
      <c r="W16">
        <f>IF([1]Sheet1!W16="","",[1]Sheet1!W16)</f>
        <v>270</v>
      </c>
      <c r="X16">
        <f>IF([1]Sheet1!X16="","",[1]Sheet1!X16)</f>
        <v>260</v>
      </c>
      <c r="Y16">
        <f>IF([1]Sheet1!Y16="","",[1]Sheet1!Y16)</f>
        <v>250</v>
      </c>
      <c r="Z16">
        <f>IF([1]Sheet1!Z16="","",[1]Sheet1!Z16)</f>
        <v>300</v>
      </c>
      <c r="AA16">
        <f>IF([1]Sheet1!AA16="","",[1]Sheet1!AA16)</f>
        <v>310</v>
      </c>
      <c r="AB16">
        <f>IF([1]Sheet1!AB16="","",[1]Sheet1!AB16)</f>
        <v>320</v>
      </c>
      <c r="AC16">
        <f>IF([1]Sheet1!AC16="","",[1]Sheet1!AC16)</f>
        <v>330</v>
      </c>
      <c r="AD16">
        <f>IF([1]Sheet1!AD16="","",[1]Sheet1!AD16)</f>
        <v>14</v>
      </c>
      <c r="AE16" t="str">
        <f>IF([1]Sheet1!AE16="","",[1]Sheet1!AE16)</f>
        <v>LOR15</v>
      </c>
      <c r="AF16" t="str">
        <f>IF([1]Sheet1!AF16="","",[1]Sheet1!AF16)</f>
        <v>LPR14</v>
      </c>
    </row>
    <row r="17" spans="1:32" x14ac:dyDescent="0.25">
      <c r="A17">
        <f>IF([1]Sheet1!A17="","",[1]Sheet1!A17)</f>
        <v>15</v>
      </c>
      <c r="B17" t="str">
        <f>IF([1]Sheet1!B17="","",[1]Sheet1!B17)</f>
        <v>POLYCAB</v>
      </c>
      <c r="C17" t="str">
        <f>IF([1]Sheet1!C17="","",[1]Sheet1!C17)</f>
        <v>Polycab India Ltd.</v>
      </c>
      <c r="D17" t="str">
        <f>IF([1]Sheet1!D17="","",[1]Sheet1!D17)</f>
        <v>#00a25b7a</v>
      </c>
      <c r="E17">
        <f>IF([1]Sheet1!E17="","",[1]Sheet1!E17)</f>
        <v>5437.8</v>
      </c>
      <c r="F17">
        <f>IF([1]Sheet1!F17="","",[1]Sheet1!F17)</f>
        <v>1.9440955</v>
      </c>
      <c r="G17">
        <f>IF([1]Sheet1!G17="","",[1]Sheet1!G17)</f>
        <v>103.7</v>
      </c>
      <c r="H17">
        <f>IF([1]Sheet1!H17="","",[1]Sheet1!H17)</f>
        <v>2761500</v>
      </c>
      <c r="I17">
        <f>IF([1]Sheet1!I17="","",[1]Sheet1!I17)</f>
        <v>2.0396852000000001</v>
      </c>
      <c r="J17">
        <f>IF([1]Sheet1!J17="","",[1]Sheet1!J17)</f>
        <v>55200</v>
      </c>
      <c r="K17" t="str">
        <f>IF([1]Sheet1!K17="","",[1]Sheet1!K17)</f>
        <v>Long Build Up</v>
      </c>
      <c r="L17">
        <f>IF([1]Sheet1!L17="","",[1]Sheet1!L17)</f>
        <v>300</v>
      </c>
      <c r="M17">
        <f>IF([1]Sheet1!M17="","",[1]Sheet1!M17)</f>
        <v>50</v>
      </c>
      <c r="N17">
        <f>IF([1]Sheet1!N17="","",[1]Sheet1!N17)</f>
        <v>9000</v>
      </c>
      <c r="O17" t="str">
        <f>IF([1]Sheet1!O17="","",[1]Sheet1!O17)</f>
        <v>INDUSTRIALS</v>
      </c>
      <c r="P17" t="str">
        <f>IF([1]Sheet1!P17="","",[1]Sheet1!P17)</f>
        <v>CABLES-POWER</v>
      </c>
      <c r="Q17" t="str">
        <f>IF([1]Sheet1!Q17="","",[1]Sheet1!Q17)</f>
        <v>LARGECAP</v>
      </c>
      <c r="R17">
        <f>IF([1]Sheet1!R17="","",[1]Sheet1!R17)</f>
        <v>40208.129999999997</v>
      </c>
      <c r="S17" t="str">
        <f>IF([1]Sheet1!S17="","",[1]Sheet1!S17)</f>
        <v>INDUSTRIALS-19 of 36</v>
      </c>
      <c r="T17" t="str">
        <f>IF([1]Sheet1!T17="","",[1]Sheet1!T17)</f>
        <v>NiftyRank-114</v>
      </c>
      <c r="U17">
        <f>IF([1]Sheet1!U17="","",[1]Sheet1!U17)</f>
        <v>5400</v>
      </c>
      <c r="V17">
        <f>IF([1]Sheet1!V17="","",[1]Sheet1!V17)</f>
        <v>5350</v>
      </c>
      <c r="W17">
        <f>IF([1]Sheet1!W17="","",[1]Sheet1!W17)</f>
        <v>5300</v>
      </c>
      <c r="X17">
        <f>IF([1]Sheet1!X17="","",[1]Sheet1!X17)</f>
        <v>5250</v>
      </c>
      <c r="Y17">
        <f>IF([1]Sheet1!Y17="","",[1]Sheet1!Y17)</f>
        <v>5200</v>
      </c>
      <c r="Z17">
        <f>IF([1]Sheet1!Z17="","",[1]Sheet1!Z17)</f>
        <v>5450</v>
      </c>
      <c r="AA17">
        <f>IF([1]Sheet1!AA17="","",[1]Sheet1!AA17)</f>
        <v>5500</v>
      </c>
      <c r="AB17">
        <f>IF([1]Sheet1!AB17="","",[1]Sheet1!AB17)</f>
        <v>5550</v>
      </c>
      <c r="AC17">
        <f>IF([1]Sheet1!AC17="","",[1]Sheet1!AC17)</f>
        <v>5600</v>
      </c>
      <c r="AD17">
        <f>IF([1]Sheet1!AD17="","",[1]Sheet1!AD17)</f>
        <v>11</v>
      </c>
      <c r="AE17" t="str">
        <f>IF([1]Sheet1!AE17="","",[1]Sheet1!AE17)</f>
        <v>LOR16</v>
      </c>
      <c r="AF17" t="str">
        <f>IF([1]Sheet1!AF17="","",[1]Sheet1!AF17)</f>
        <v>LPR5</v>
      </c>
    </row>
    <row r="18" spans="1:32" x14ac:dyDescent="0.25">
      <c r="A18">
        <f>IF([1]Sheet1!A18="","",[1]Sheet1!A18)</f>
        <v>16</v>
      </c>
      <c r="B18" t="str">
        <f>IF([1]Sheet1!B18="","",[1]Sheet1!B18)</f>
        <v>MGL</v>
      </c>
      <c r="C18" t="str">
        <f>IF([1]Sheet1!C18="","",[1]Sheet1!C18)</f>
        <v>Mahanagar Gas Ltd.</v>
      </c>
      <c r="D18" t="str">
        <f>IF([1]Sheet1!D18="","",[1]Sheet1!D18)</f>
        <v>#00a25b4d</v>
      </c>
      <c r="E18">
        <f>IF([1]Sheet1!E18="","",[1]Sheet1!E18)</f>
        <v>1139.2</v>
      </c>
      <c r="F18">
        <f>IF([1]Sheet1!F18="","",[1]Sheet1!F18)</f>
        <v>0.74283690000000002</v>
      </c>
      <c r="G18">
        <f>IF([1]Sheet1!G18="","",[1]Sheet1!G18)</f>
        <v>8.4</v>
      </c>
      <c r="H18">
        <f>IF([1]Sheet1!H18="","",[1]Sheet1!H18)</f>
        <v>2402400</v>
      </c>
      <c r="I18">
        <f>IF([1]Sheet1!I18="","",[1]Sheet1!I18)</f>
        <v>2.0387360000000001</v>
      </c>
      <c r="J18">
        <f>IF([1]Sheet1!J18="","",[1]Sheet1!J18)</f>
        <v>48000</v>
      </c>
      <c r="K18" t="str">
        <f>IF([1]Sheet1!K18="","",[1]Sheet1!K18)</f>
        <v>Long Build Up</v>
      </c>
      <c r="L18">
        <f>IF([1]Sheet1!L18="","",[1]Sheet1!L18)</f>
        <v>600</v>
      </c>
      <c r="M18">
        <f>IF([1]Sheet1!M18="","",[1]Sheet1!M18)</f>
        <v>10</v>
      </c>
      <c r="N18">
        <f>IF([1]Sheet1!N18="","",[1]Sheet1!N18)</f>
        <v>18000</v>
      </c>
      <c r="O18" t="str">
        <f>IF([1]Sheet1!O18="","",[1]Sheet1!O18)</f>
        <v>INDUSTRIALS</v>
      </c>
      <c r="P18" t="str">
        <f>IF([1]Sheet1!P18="","",[1]Sheet1!P18)</f>
        <v>MISCELLANEOUS</v>
      </c>
      <c r="Q18" t="str">
        <f>IF([1]Sheet1!Q18="","",[1]Sheet1!Q18)</f>
        <v>MIDCAP</v>
      </c>
      <c r="R18">
        <f>IF([1]Sheet1!R18="","",[1]Sheet1!R18)</f>
        <v>8727.51</v>
      </c>
      <c r="S18" t="str">
        <f>IF([1]Sheet1!S18="","",[1]Sheet1!S18)</f>
        <v>INDUSTRIALS-34 of 36</v>
      </c>
      <c r="T18" t="str">
        <f>IF([1]Sheet1!T18="","",[1]Sheet1!T18)</f>
        <v>NiftyRank-190</v>
      </c>
      <c r="U18">
        <f>IF([1]Sheet1!U18="","",[1]Sheet1!U18)</f>
        <v>1130</v>
      </c>
      <c r="V18">
        <f>IF([1]Sheet1!V18="","",[1]Sheet1!V18)</f>
        <v>1120</v>
      </c>
      <c r="W18">
        <f>IF([1]Sheet1!W18="","",[1]Sheet1!W18)</f>
        <v>1110</v>
      </c>
      <c r="X18">
        <f>IF([1]Sheet1!X18="","",[1]Sheet1!X18)</f>
        <v>1100</v>
      </c>
      <c r="Y18">
        <f>IF([1]Sheet1!Y18="","",[1]Sheet1!Y18)</f>
        <v>1090</v>
      </c>
      <c r="Z18">
        <f>IF([1]Sheet1!Z18="","",[1]Sheet1!Z18)</f>
        <v>1140</v>
      </c>
      <c r="AA18">
        <f>IF([1]Sheet1!AA18="","",[1]Sheet1!AA18)</f>
        <v>1150</v>
      </c>
      <c r="AB18">
        <f>IF([1]Sheet1!AB18="","",[1]Sheet1!AB18)</f>
        <v>1160</v>
      </c>
      <c r="AC18">
        <f>IF([1]Sheet1!AC18="","",[1]Sheet1!AC18)</f>
        <v>1170</v>
      </c>
      <c r="AD18" t="str">
        <f>IF([1]Sheet1!AD18="","",[1]Sheet1!AD18)</f>
        <v/>
      </c>
      <c r="AE18" t="str">
        <f>IF([1]Sheet1!AE18="","",[1]Sheet1!AE18)</f>
        <v>LOR17</v>
      </c>
      <c r="AF18" t="str">
        <f>IF([1]Sheet1!AF18="","",[1]Sheet1!AF18)</f>
        <v>LPR25</v>
      </c>
    </row>
    <row r="19" spans="1:32" x14ac:dyDescent="0.25">
      <c r="A19">
        <f>IF([1]Sheet1!A19="","",[1]Sheet1!A19)</f>
        <v>17</v>
      </c>
      <c r="B19" t="str">
        <f>IF([1]Sheet1!B19="","",[1]Sheet1!B19)</f>
        <v>ASTRAL</v>
      </c>
      <c r="C19" t="str">
        <f>IF([1]Sheet1!C19="","",[1]Sheet1!C19)</f>
        <v>Astral Ltd.</v>
      </c>
      <c r="D19" t="str">
        <f>IF([1]Sheet1!D19="","",[1]Sheet1!D19)</f>
        <v>#00a25b51</v>
      </c>
      <c r="E19">
        <f>IF([1]Sheet1!E19="","",[1]Sheet1!E19)</f>
        <v>1956.3</v>
      </c>
      <c r="F19">
        <f>IF([1]Sheet1!F19="","",[1]Sheet1!F19)</f>
        <v>0.84540439999999994</v>
      </c>
      <c r="G19">
        <f>IF([1]Sheet1!G19="","",[1]Sheet1!G19)</f>
        <v>16.399999999999999</v>
      </c>
      <c r="H19">
        <f>IF([1]Sheet1!H19="","",[1]Sheet1!H19)</f>
        <v>3321717</v>
      </c>
      <c r="I19">
        <f>IF([1]Sheet1!I19="","",[1]Sheet1!I19)</f>
        <v>1.7881241999999999</v>
      </c>
      <c r="J19">
        <f>IF([1]Sheet1!J19="","",[1]Sheet1!J19)</f>
        <v>58353</v>
      </c>
      <c r="K19" t="str">
        <f>IF([1]Sheet1!K19="","",[1]Sheet1!K19)</f>
        <v>Long Build Up</v>
      </c>
      <c r="L19">
        <f>IF([1]Sheet1!L19="","",[1]Sheet1!L19)</f>
        <v>275</v>
      </c>
      <c r="M19">
        <f>IF([1]Sheet1!M19="","",[1]Sheet1!M19)</f>
        <v>50</v>
      </c>
      <c r="N19">
        <f>IF([1]Sheet1!N19="","",[1]Sheet1!N19)</f>
        <v>11000</v>
      </c>
      <c r="O19" t="str">
        <f>IF([1]Sheet1!O19="","",[1]Sheet1!O19)</f>
        <v>FMCG</v>
      </c>
      <c r="P19" t="str">
        <f>IF([1]Sheet1!P19="","",[1]Sheet1!P19)</f>
        <v>PLASTIC PRODUCTS</v>
      </c>
      <c r="Q19" t="str">
        <f>IF([1]Sheet1!Q19="","",[1]Sheet1!Q19)</f>
        <v>LARGECAP</v>
      </c>
      <c r="R19">
        <f>IF([1]Sheet1!R19="","",[1]Sheet1!R19)</f>
        <v>49585.09</v>
      </c>
      <c r="S19" t="str">
        <f>IF([1]Sheet1!S19="","",[1]Sheet1!S19)</f>
        <v>FMCG-14 of 28</v>
      </c>
      <c r="T19" t="str">
        <f>IF([1]Sheet1!T19="","",[1]Sheet1!T19)</f>
        <v>NiftyRank-88</v>
      </c>
      <c r="U19">
        <f>IF([1]Sheet1!U19="","",[1]Sheet1!U19)</f>
        <v>1950</v>
      </c>
      <c r="V19">
        <f>IF([1]Sheet1!V19="","",[1]Sheet1!V19)</f>
        <v>1900</v>
      </c>
      <c r="W19">
        <f>IF([1]Sheet1!W19="","",[1]Sheet1!W19)</f>
        <v>1850</v>
      </c>
      <c r="X19">
        <f>IF([1]Sheet1!X19="","",[1]Sheet1!X19)</f>
        <v>1800</v>
      </c>
      <c r="Y19">
        <f>IF([1]Sheet1!Y19="","",[1]Sheet1!Y19)</f>
        <v>1750</v>
      </c>
      <c r="Z19">
        <f>IF([1]Sheet1!Z19="","",[1]Sheet1!Z19)</f>
        <v>2000</v>
      </c>
      <c r="AA19">
        <f>IF([1]Sheet1!AA19="","",[1]Sheet1!AA19)</f>
        <v>2050</v>
      </c>
      <c r="AB19">
        <f>IF([1]Sheet1!AB19="","",[1]Sheet1!AB19)</f>
        <v>2100</v>
      </c>
      <c r="AC19">
        <f>IF([1]Sheet1!AC19="","",[1]Sheet1!AC19)</f>
        <v>2150</v>
      </c>
      <c r="AD19">
        <f>IF([1]Sheet1!AD19="","",[1]Sheet1!AD19)</f>
        <v>8</v>
      </c>
      <c r="AE19" t="str">
        <f>IF([1]Sheet1!AE19="","",[1]Sheet1!AE19)</f>
        <v>LOR18</v>
      </c>
      <c r="AF19" t="str">
        <f>IF([1]Sheet1!AF19="","",[1]Sheet1!AF19)</f>
        <v>LPR24</v>
      </c>
    </row>
    <row r="20" spans="1:32" x14ac:dyDescent="0.25">
      <c r="A20">
        <f>IF([1]Sheet1!A20="","",[1]Sheet1!A20)</f>
        <v>18</v>
      </c>
      <c r="B20" t="str">
        <f>IF([1]Sheet1!B20="","",[1]Sheet1!B20)</f>
        <v>IGL</v>
      </c>
      <c r="C20" t="str">
        <f>IF([1]Sheet1!C20="","",[1]Sheet1!C20)</f>
        <v>Indraprastha Gas Ltd.</v>
      </c>
      <c r="D20" t="str">
        <f>IF([1]Sheet1!D20="","",[1]Sheet1!D20)</f>
        <v>#00a25b72</v>
      </c>
      <c r="E20">
        <f>IF([1]Sheet1!E20="","",[1]Sheet1!E20)</f>
        <v>482.25</v>
      </c>
      <c r="F20">
        <f>IF([1]Sheet1!F20="","",[1]Sheet1!F20)</f>
        <v>1.7405063000000001</v>
      </c>
      <c r="G20">
        <f>IF([1]Sheet1!G20="","",[1]Sheet1!G20)</f>
        <v>8.25</v>
      </c>
      <c r="H20">
        <f>IF([1]Sheet1!H20="","",[1]Sheet1!H20)</f>
        <v>11053625</v>
      </c>
      <c r="I20">
        <f>IF([1]Sheet1!I20="","",[1]Sheet1!I20)</f>
        <v>1.7466143999999999</v>
      </c>
      <c r="J20">
        <f>IF([1]Sheet1!J20="","",[1]Sheet1!J20)</f>
        <v>189750</v>
      </c>
      <c r="K20" t="str">
        <f>IF([1]Sheet1!K20="","",[1]Sheet1!K20)</f>
        <v>Long Build Up</v>
      </c>
      <c r="L20">
        <f>IF([1]Sheet1!L20="","",[1]Sheet1!L20)</f>
        <v>1375</v>
      </c>
      <c r="M20">
        <f>IF([1]Sheet1!M20="","",[1]Sheet1!M20)</f>
        <v>5</v>
      </c>
      <c r="N20">
        <f>IF([1]Sheet1!N20="","",[1]Sheet1!N20)</f>
        <v>41250</v>
      </c>
      <c r="O20" t="str">
        <f>IF([1]Sheet1!O20="","",[1]Sheet1!O20)</f>
        <v>INDUSTRIALS</v>
      </c>
      <c r="P20" t="str">
        <f>IF([1]Sheet1!P20="","",[1]Sheet1!P20)</f>
        <v>MISCELLANEOUS</v>
      </c>
      <c r="Q20" t="str">
        <f>IF([1]Sheet1!Q20="","",[1]Sheet1!Q20)</f>
        <v>LARGECAP</v>
      </c>
      <c r="R20">
        <f>IF([1]Sheet1!R20="","",[1]Sheet1!R20)</f>
        <v>32301.54</v>
      </c>
      <c r="S20" t="str">
        <f>IF([1]Sheet1!S20="","",[1]Sheet1!S20)</f>
        <v>INDUSTRIALS-25 of 36</v>
      </c>
      <c r="T20" t="str">
        <f>IF([1]Sheet1!T20="","",[1]Sheet1!T20)</f>
        <v>NiftyRank-132</v>
      </c>
      <c r="U20">
        <f>IF([1]Sheet1!U20="","",[1]Sheet1!U20)</f>
        <v>480</v>
      </c>
      <c r="V20">
        <f>IF([1]Sheet1!V20="","",[1]Sheet1!V20)</f>
        <v>475</v>
      </c>
      <c r="W20">
        <f>IF([1]Sheet1!W20="","",[1]Sheet1!W20)</f>
        <v>470</v>
      </c>
      <c r="X20">
        <f>IF([1]Sheet1!X20="","",[1]Sheet1!X20)</f>
        <v>465</v>
      </c>
      <c r="Y20">
        <f>IF([1]Sheet1!Y20="","",[1]Sheet1!Y20)</f>
        <v>460</v>
      </c>
      <c r="Z20">
        <f>IF([1]Sheet1!Z20="","",[1]Sheet1!Z20)</f>
        <v>485</v>
      </c>
      <c r="AA20">
        <f>IF([1]Sheet1!AA20="","",[1]Sheet1!AA20)</f>
        <v>490</v>
      </c>
      <c r="AB20">
        <f>IF([1]Sheet1!AB20="","",[1]Sheet1!AB20)</f>
        <v>495</v>
      </c>
      <c r="AC20">
        <f>IF([1]Sheet1!AC20="","",[1]Sheet1!AC20)</f>
        <v>500</v>
      </c>
      <c r="AD20">
        <f>IF([1]Sheet1!AD20="","",[1]Sheet1!AD20)</f>
        <v>5</v>
      </c>
      <c r="AE20" t="str">
        <f>IF([1]Sheet1!AE20="","",[1]Sheet1!AE20)</f>
        <v>LOR19</v>
      </c>
      <c r="AF20" t="str">
        <f>IF([1]Sheet1!AF20="","",[1]Sheet1!AF20)</f>
        <v>LPR6</v>
      </c>
    </row>
    <row r="21" spans="1:32" x14ac:dyDescent="0.25">
      <c r="A21">
        <f>IF([1]Sheet1!A21="","",[1]Sheet1!A21)</f>
        <v>19</v>
      </c>
      <c r="B21" t="str">
        <f>IF([1]Sheet1!B21="","",[1]Sheet1!B21)</f>
        <v>RECLTD</v>
      </c>
      <c r="C21" t="str">
        <f>IF([1]Sheet1!C21="","",[1]Sheet1!C21)</f>
        <v>REC Ltd.</v>
      </c>
      <c r="D21" t="str">
        <f>IF([1]Sheet1!D21="","",[1]Sheet1!D21)</f>
        <v>#00a25b47</v>
      </c>
      <c r="E21">
        <f>IF([1]Sheet1!E21="","",[1]Sheet1!E21)</f>
        <v>295.05</v>
      </c>
      <c r="F21">
        <f>IF([1]Sheet1!F21="","",[1]Sheet1!F21)</f>
        <v>0.57951249999999999</v>
      </c>
      <c r="G21">
        <f>IF([1]Sheet1!G21="","",[1]Sheet1!G21)</f>
        <v>1.7</v>
      </c>
      <c r="H21">
        <f>IF([1]Sheet1!H21="","",[1]Sheet1!H21)</f>
        <v>58016000</v>
      </c>
      <c r="I21">
        <f>IF([1]Sheet1!I21="","",[1]Sheet1!I21)</f>
        <v>1.3840347</v>
      </c>
      <c r="J21">
        <f>IF([1]Sheet1!J21="","",[1]Sheet1!J21)</f>
        <v>792000</v>
      </c>
      <c r="K21" t="str">
        <f>IF([1]Sheet1!K21="","",[1]Sheet1!K21)</f>
        <v>Long Build Up</v>
      </c>
      <c r="L21">
        <f>IF([1]Sheet1!L21="","",[1]Sheet1!L21)</f>
        <v>6000</v>
      </c>
      <c r="M21">
        <f>IF([1]Sheet1!M21="","",[1]Sheet1!M21)</f>
        <v>2.5</v>
      </c>
      <c r="N21">
        <f>IF([1]Sheet1!N21="","",[1]Sheet1!N21)</f>
        <v>180000</v>
      </c>
      <c r="O21" t="str">
        <f>IF([1]Sheet1!O21="","",[1]Sheet1!O21)</f>
        <v>FINANCE</v>
      </c>
      <c r="P21" t="str">
        <f>IF([1]Sheet1!P21="","",[1]Sheet1!P21)</f>
        <v>FIN-TERMLENDINST</v>
      </c>
      <c r="Q21" t="str">
        <f>IF([1]Sheet1!Q21="","",[1]Sheet1!Q21)</f>
        <v>LARGECAP</v>
      </c>
      <c r="R21">
        <f>IF([1]Sheet1!R21="","",[1]Sheet1!R21)</f>
        <v>27490.86</v>
      </c>
      <c r="S21" t="str">
        <f>IF([1]Sheet1!S21="","",[1]Sheet1!S21)</f>
        <v>FINANCE-12 of 20</v>
      </c>
      <c r="T21" t="str">
        <f>IF([1]Sheet1!T21="","",[1]Sheet1!T21)</f>
        <v>NiftyRank-145</v>
      </c>
      <c r="U21">
        <f>IF([1]Sheet1!U21="","",[1]Sheet1!U21)</f>
        <v>295</v>
      </c>
      <c r="V21">
        <f>IF([1]Sheet1!V21="","",[1]Sheet1!V21)</f>
        <v>292.5</v>
      </c>
      <c r="W21">
        <f>IF([1]Sheet1!W21="","",[1]Sheet1!W21)</f>
        <v>290</v>
      </c>
      <c r="X21">
        <f>IF([1]Sheet1!X21="","",[1]Sheet1!X21)</f>
        <v>287.5</v>
      </c>
      <c r="Y21">
        <f>IF([1]Sheet1!Y21="","",[1]Sheet1!Y21)</f>
        <v>285</v>
      </c>
      <c r="Z21">
        <f>IF([1]Sheet1!Z21="","",[1]Sheet1!Z21)</f>
        <v>297.5</v>
      </c>
      <c r="AA21">
        <f>IF([1]Sheet1!AA21="","",[1]Sheet1!AA21)</f>
        <v>300</v>
      </c>
      <c r="AB21">
        <f>IF([1]Sheet1!AB21="","",[1]Sheet1!AB21)</f>
        <v>302.5</v>
      </c>
      <c r="AC21">
        <f>IF([1]Sheet1!AC21="","",[1]Sheet1!AC21)</f>
        <v>305</v>
      </c>
      <c r="AD21">
        <f>IF([1]Sheet1!AD21="","",[1]Sheet1!AD21)</f>
        <v>1</v>
      </c>
      <c r="AE21" t="str">
        <f>IF([1]Sheet1!AE21="","",[1]Sheet1!AE21)</f>
        <v>LOR20</v>
      </c>
      <c r="AF21" t="str">
        <f>IF([1]Sheet1!AF21="","",[1]Sheet1!AF21)</f>
        <v>LPR27</v>
      </c>
    </row>
    <row r="22" spans="1:32" x14ac:dyDescent="0.25">
      <c r="A22">
        <f>IF([1]Sheet1!A22="","",[1]Sheet1!A22)</f>
        <v>20</v>
      </c>
      <c r="B22" t="str">
        <f>IF([1]Sheet1!B22="","",[1]Sheet1!B22)</f>
        <v>UPL</v>
      </c>
      <c r="C22" t="str">
        <f>IF([1]Sheet1!C22="","",[1]Sheet1!C22)</f>
        <v>UPL Ltd.</v>
      </c>
      <c r="D22" t="str">
        <f>IF([1]Sheet1!D22="","",[1]Sheet1!D22)</f>
        <v>#00a25b64</v>
      </c>
      <c r="E22">
        <f>IF([1]Sheet1!E22="","",[1]Sheet1!E22)</f>
        <v>632.04999999999995</v>
      </c>
      <c r="F22">
        <f>IF([1]Sheet1!F22="","",[1]Sheet1!F22)</f>
        <v>1.3550352999999999</v>
      </c>
      <c r="G22">
        <f>IF([1]Sheet1!G22="","",[1]Sheet1!G22)</f>
        <v>8.4499999999999993</v>
      </c>
      <c r="H22">
        <f>IF([1]Sheet1!H22="","",[1]Sheet1!H22)</f>
        <v>29480100</v>
      </c>
      <c r="I22">
        <f>IF([1]Sheet1!I22="","",[1]Sheet1!I22)</f>
        <v>1.3633112999999999</v>
      </c>
      <c r="J22">
        <f>IF([1]Sheet1!J22="","",[1]Sheet1!J22)</f>
        <v>396500</v>
      </c>
      <c r="K22" t="str">
        <f>IF([1]Sheet1!K22="","",[1]Sheet1!K22)</f>
        <v>Long Build Up</v>
      </c>
      <c r="L22">
        <f>IF([1]Sheet1!L22="","",[1]Sheet1!L22)</f>
        <v>1300</v>
      </c>
      <c r="M22">
        <f>IF([1]Sheet1!M22="","",[1]Sheet1!M22)</f>
        <v>10</v>
      </c>
      <c r="N22">
        <f>IF([1]Sheet1!N22="","",[1]Sheet1!N22)</f>
        <v>26000</v>
      </c>
      <c r="O22" t="str">
        <f>IF([1]Sheet1!O22="","",[1]Sheet1!O22)</f>
        <v>INDUSTRIALS</v>
      </c>
      <c r="P22" t="str">
        <f>IF([1]Sheet1!P22="","",[1]Sheet1!P22)</f>
        <v>PEST/AGRO-INDIAN</v>
      </c>
      <c r="Q22" t="str">
        <f>IF([1]Sheet1!Q22="","",[1]Sheet1!Q22)</f>
        <v>LARGECAP</v>
      </c>
      <c r="R22">
        <f>IF([1]Sheet1!R22="","",[1]Sheet1!R22)</f>
        <v>63007.01</v>
      </c>
      <c r="S22" t="str">
        <f>IF([1]Sheet1!S22="","",[1]Sheet1!S22)</f>
        <v>INDUSTRIALS-14 of 36</v>
      </c>
      <c r="T22" t="str">
        <f>IF([1]Sheet1!T22="","",[1]Sheet1!T22)</f>
        <v>NiftyRank-75</v>
      </c>
      <c r="U22">
        <f>IF([1]Sheet1!U22="","",[1]Sheet1!U22)</f>
        <v>630</v>
      </c>
      <c r="V22">
        <f>IF([1]Sheet1!V22="","",[1]Sheet1!V22)</f>
        <v>620</v>
      </c>
      <c r="W22">
        <f>IF([1]Sheet1!W22="","",[1]Sheet1!W22)</f>
        <v>610</v>
      </c>
      <c r="X22">
        <f>IF([1]Sheet1!X22="","",[1]Sheet1!X22)</f>
        <v>600</v>
      </c>
      <c r="Y22">
        <f>IF([1]Sheet1!Y22="","",[1]Sheet1!Y22)</f>
        <v>590</v>
      </c>
      <c r="Z22">
        <f>IF([1]Sheet1!Z22="","",[1]Sheet1!Z22)</f>
        <v>640</v>
      </c>
      <c r="AA22">
        <f>IF([1]Sheet1!AA22="","",[1]Sheet1!AA22)</f>
        <v>650</v>
      </c>
      <c r="AB22">
        <f>IF([1]Sheet1!AB22="","",[1]Sheet1!AB22)</f>
        <v>660</v>
      </c>
      <c r="AC22">
        <f>IF([1]Sheet1!AC22="","",[1]Sheet1!AC22)</f>
        <v>670</v>
      </c>
      <c r="AD22">
        <f>IF([1]Sheet1!AD22="","",[1]Sheet1!AD22)</f>
        <v>7</v>
      </c>
      <c r="AE22" t="str">
        <f>IF([1]Sheet1!AE22="","",[1]Sheet1!AE22)</f>
        <v>LOR21</v>
      </c>
      <c r="AF22" t="str">
        <f>IF([1]Sheet1!AF22="","",[1]Sheet1!AF22)</f>
        <v>LPR15</v>
      </c>
    </row>
    <row r="23" spans="1:32" x14ac:dyDescent="0.25">
      <c r="A23">
        <f>IF([1]Sheet1!A23="","",[1]Sheet1!A23)</f>
        <v>21</v>
      </c>
      <c r="B23" t="str">
        <f>IF([1]Sheet1!B23="","",[1]Sheet1!B23)</f>
        <v>NMDC</v>
      </c>
      <c r="C23" t="str">
        <f>IF([1]Sheet1!C23="","",[1]Sheet1!C23)</f>
        <v>NMDC Ltd.</v>
      </c>
      <c r="D23" t="str">
        <f>IF([1]Sheet1!D23="","",[1]Sheet1!D23)</f>
        <v>#00a25bae</v>
      </c>
      <c r="E23">
        <f>IF([1]Sheet1!E23="","",[1]Sheet1!E23)</f>
        <v>165.5</v>
      </c>
      <c r="F23">
        <f>IF([1]Sheet1!F23="","",[1]Sheet1!F23)</f>
        <v>3.3406182000000002</v>
      </c>
      <c r="G23">
        <f>IF([1]Sheet1!G23="","",[1]Sheet1!G23)</f>
        <v>5.35</v>
      </c>
      <c r="H23">
        <f>IF([1]Sheet1!H23="","",[1]Sheet1!H23)</f>
        <v>102919500</v>
      </c>
      <c r="I23">
        <f>IF([1]Sheet1!I23="","",[1]Sheet1!I23)</f>
        <v>1.2887511</v>
      </c>
      <c r="J23">
        <f>IF([1]Sheet1!J23="","",[1]Sheet1!J23)</f>
        <v>1309500</v>
      </c>
      <c r="K23" t="str">
        <f>IF([1]Sheet1!K23="","",[1]Sheet1!K23)</f>
        <v>Long Build Up</v>
      </c>
      <c r="L23">
        <f>IF([1]Sheet1!L23="","",[1]Sheet1!L23)</f>
        <v>6700</v>
      </c>
      <c r="M23">
        <f>IF([1]Sheet1!M23="","",[1]Sheet1!M23)</f>
        <v>2.5</v>
      </c>
      <c r="N23">
        <f>IF([1]Sheet1!N23="","",[1]Sheet1!N23)</f>
        <v>134000</v>
      </c>
      <c r="O23" t="str">
        <f>IF([1]Sheet1!O23="","",[1]Sheet1!O23)</f>
        <v>INDUSTRIALS</v>
      </c>
      <c r="P23" t="str">
        <f>IF([1]Sheet1!P23="","",[1]Sheet1!P23)</f>
        <v>MINING/MINER/MET</v>
      </c>
      <c r="Q23" t="str">
        <f>IF([1]Sheet1!Q23="","",[1]Sheet1!Q23)</f>
        <v>LARGECAP</v>
      </c>
      <c r="R23">
        <f>IF([1]Sheet1!R23="","",[1]Sheet1!R23)</f>
        <v>42772.19</v>
      </c>
      <c r="S23" t="str">
        <f>IF([1]Sheet1!S23="","",[1]Sheet1!S23)</f>
        <v>INDUSTRIALS-17 of 36</v>
      </c>
      <c r="T23" t="str">
        <f>IF([1]Sheet1!T23="","",[1]Sheet1!T23)</f>
        <v>NiftyRank-106</v>
      </c>
      <c r="U23">
        <f>IF([1]Sheet1!U23="","",[1]Sheet1!U23)</f>
        <v>165</v>
      </c>
      <c r="V23">
        <f>IF([1]Sheet1!V23="","",[1]Sheet1!V23)</f>
        <v>162.5</v>
      </c>
      <c r="W23">
        <f>IF([1]Sheet1!W23="","",[1]Sheet1!W23)</f>
        <v>160</v>
      </c>
      <c r="X23">
        <f>IF([1]Sheet1!X23="","",[1]Sheet1!X23)</f>
        <v>157.5</v>
      </c>
      <c r="Y23">
        <f>IF([1]Sheet1!Y23="","",[1]Sheet1!Y23)</f>
        <v>155</v>
      </c>
      <c r="Z23">
        <f>IF([1]Sheet1!Z23="","",[1]Sheet1!Z23)</f>
        <v>167.5</v>
      </c>
      <c r="AA23">
        <f>IF([1]Sheet1!AA23="","",[1]Sheet1!AA23)</f>
        <v>170</v>
      </c>
      <c r="AB23">
        <f>IF([1]Sheet1!AB23="","",[1]Sheet1!AB23)</f>
        <v>172.5</v>
      </c>
      <c r="AC23">
        <f>IF([1]Sheet1!AC23="","",[1]Sheet1!AC23)</f>
        <v>175</v>
      </c>
      <c r="AD23">
        <f>IF([1]Sheet1!AD23="","",[1]Sheet1!AD23)</f>
        <v>22</v>
      </c>
      <c r="AE23" t="str">
        <f>IF([1]Sheet1!AE23="","",[1]Sheet1!AE23)</f>
        <v>LOR22</v>
      </c>
      <c r="AF23" t="str">
        <f>IF([1]Sheet1!AF23="","",[1]Sheet1!AF23)</f>
        <v>LPR3</v>
      </c>
    </row>
    <row r="24" spans="1:32" x14ac:dyDescent="0.25">
      <c r="A24">
        <f>IF([1]Sheet1!A24="","",[1]Sheet1!A24)</f>
        <v>22</v>
      </c>
      <c r="B24" t="str">
        <f>IF([1]Sheet1!B24="","",[1]Sheet1!B24)</f>
        <v>INFY</v>
      </c>
      <c r="C24" t="str">
        <f>IF([1]Sheet1!C24="","",[1]Sheet1!C24)</f>
        <v>Infosys Ltd.</v>
      </c>
      <c r="D24" t="str">
        <f>IF([1]Sheet1!D24="","",[1]Sheet1!D24)</f>
        <v>#00a25b38</v>
      </c>
      <c r="E24">
        <f>IF([1]Sheet1!E24="","",[1]Sheet1!E24)</f>
        <v>1417.15</v>
      </c>
      <c r="F24">
        <f>IF([1]Sheet1!F24="","",[1]Sheet1!F24)</f>
        <v>0.18026300000000001</v>
      </c>
      <c r="G24">
        <f>IF([1]Sheet1!G24="","",[1]Sheet1!G24)</f>
        <v>2.5499999999999998</v>
      </c>
      <c r="H24">
        <f>IF([1]Sheet1!H24="","",[1]Sheet1!H24)</f>
        <v>22240800</v>
      </c>
      <c r="I24">
        <f>IF([1]Sheet1!I24="","",[1]Sheet1!I24)</f>
        <v>1.0541237999999999</v>
      </c>
      <c r="J24">
        <f>IF([1]Sheet1!J24="","",[1]Sheet1!J24)</f>
        <v>232000</v>
      </c>
      <c r="K24" t="str">
        <f>IF([1]Sheet1!K24="","",[1]Sheet1!K24)</f>
        <v>Long Build Up</v>
      </c>
      <c r="L24">
        <f>IF([1]Sheet1!L24="","",[1]Sheet1!L24)</f>
        <v>300</v>
      </c>
      <c r="M24">
        <f>IF([1]Sheet1!M24="","",[1]Sheet1!M24)</f>
        <v>20</v>
      </c>
      <c r="N24">
        <f>IF([1]Sheet1!N24="","",[1]Sheet1!N24)</f>
        <v>12000</v>
      </c>
      <c r="O24" t="str">
        <f>IF([1]Sheet1!O24="","",[1]Sheet1!O24)</f>
        <v>I.T</v>
      </c>
      <c r="P24" t="str">
        <f>IF([1]Sheet1!P24="","",[1]Sheet1!P24)</f>
        <v>COMPUTER-SW-LARG</v>
      </c>
      <c r="Q24" t="str">
        <f>IF([1]Sheet1!Q24="","",[1]Sheet1!Q24)</f>
        <v>LARGECAP</v>
      </c>
      <c r="R24">
        <f>IF([1]Sheet1!R24="","",[1]Sheet1!R24)</f>
        <v>811410.9</v>
      </c>
      <c r="S24" t="str">
        <f>IF([1]Sheet1!S24="","",[1]Sheet1!S24)</f>
        <v>I.T-2 of 16</v>
      </c>
      <c r="T24" t="str">
        <f>IF([1]Sheet1!T24="","",[1]Sheet1!T24)</f>
        <v>NiftyRank-4</v>
      </c>
      <c r="U24">
        <f>IF([1]Sheet1!U24="","",[1]Sheet1!U24)</f>
        <v>1400</v>
      </c>
      <c r="V24">
        <f>IF([1]Sheet1!V24="","",[1]Sheet1!V24)</f>
        <v>1380</v>
      </c>
      <c r="W24">
        <f>IF([1]Sheet1!W24="","",[1]Sheet1!W24)</f>
        <v>1360</v>
      </c>
      <c r="X24">
        <f>IF([1]Sheet1!X24="","",[1]Sheet1!X24)</f>
        <v>1340</v>
      </c>
      <c r="Y24">
        <f>IF([1]Sheet1!Y24="","",[1]Sheet1!Y24)</f>
        <v>1320</v>
      </c>
      <c r="Z24">
        <f>IF([1]Sheet1!Z24="","",[1]Sheet1!Z24)</f>
        <v>1420</v>
      </c>
      <c r="AA24">
        <f>IF([1]Sheet1!AA24="","",[1]Sheet1!AA24)</f>
        <v>1440</v>
      </c>
      <c r="AB24">
        <f>IF([1]Sheet1!AB24="","",[1]Sheet1!AB24)</f>
        <v>1460</v>
      </c>
      <c r="AC24">
        <f>IF([1]Sheet1!AC24="","",[1]Sheet1!AC24)</f>
        <v>1480</v>
      </c>
      <c r="AD24">
        <f>IF([1]Sheet1!AD24="","",[1]Sheet1!AD24)</f>
        <v>5</v>
      </c>
      <c r="AE24" t="str">
        <f>IF([1]Sheet1!AE24="","",[1]Sheet1!AE24)</f>
        <v>LOR23</v>
      </c>
      <c r="AF24" t="str">
        <f>IF([1]Sheet1!AF24="","",[1]Sheet1!AF24)</f>
        <v>LPR38</v>
      </c>
    </row>
    <row r="25" spans="1:32" x14ac:dyDescent="0.25">
      <c r="A25">
        <f>IF([1]Sheet1!A25="","",[1]Sheet1!A25)</f>
        <v>23</v>
      </c>
      <c r="B25" t="str">
        <f>IF([1]Sheet1!B25="","",[1]Sheet1!B25)</f>
        <v>VEDL</v>
      </c>
      <c r="C25" t="str">
        <f>IF([1]Sheet1!C25="","",[1]Sheet1!C25)</f>
        <v>Vedanta Ltd.</v>
      </c>
      <c r="D25" t="str">
        <f>IF([1]Sheet1!D25="","",[1]Sheet1!D25)</f>
        <v>#00a25b6e</v>
      </c>
      <c r="E25">
        <f>IF([1]Sheet1!E25="","",[1]Sheet1!E25)</f>
        <v>230.45</v>
      </c>
      <c r="F25">
        <f>IF([1]Sheet1!F25="","",[1]Sheet1!F25)</f>
        <v>1.631753</v>
      </c>
      <c r="G25">
        <f>IF([1]Sheet1!G25="","",[1]Sheet1!G25)</f>
        <v>3.7</v>
      </c>
      <c r="H25">
        <f>IF([1]Sheet1!H25="","",[1]Sheet1!H25)</f>
        <v>73868000</v>
      </c>
      <c r="I25">
        <f>IF([1]Sheet1!I25="","",[1]Sheet1!I25)</f>
        <v>0.91532559999999996</v>
      </c>
      <c r="J25">
        <f>IF([1]Sheet1!J25="","",[1]Sheet1!J25)</f>
        <v>670000</v>
      </c>
      <c r="K25" t="str">
        <f>IF([1]Sheet1!K25="","",[1]Sheet1!K25)</f>
        <v>Long Build Up</v>
      </c>
      <c r="L25">
        <f>IF([1]Sheet1!L25="","",[1]Sheet1!L25)</f>
        <v>3100</v>
      </c>
      <c r="M25">
        <f>IF([1]Sheet1!M25="","",[1]Sheet1!M25)</f>
        <v>5</v>
      </c>
      <c r="N25">
        <f>IF([1]Sheet1!N25="","",[1]Sheet1!N25)</f>
        <v>62000</v>
      </c>
      <c r="O25" t="str">
        <f>IF([1]Sheet1!O25="","",[1]Sheet1!O25)</f>
        <v>INDUSTRIALS</v>
      </c>
      <c r="P25" t="str">
        <f>IF([1]Sheet1!P25="","",[1]Sheet1!P25)</f>
        <v>MINING/MINER/MET</v>
      </c>
      <c r="Q25" t="str">
        <f>IF([1]Sheet1!Q25="","",[1]Sheet1!Q25)</f>
        <v>LARGECAP</v>
      </c>
      <c r="R25">
        <f>IF([1]Sheet1!R25="","",[1]Sheet1!R25)</f>
        <v>124972.15</v>
      </c>
      <c r="S25" t="str">
        <f>IF([1]Sheet1!S25="","",[1]Sheet1!S25)</f>
        <v>INDUSTRIALS-5 of 36</v>
      </c>
      <c r="T25" t="str">
        <f>IF([1]Sheet1!T25="","",[1]Sheet1!T25)</f>
        <v>NiftyRank-36</v>
      </c>
      <c r="U25">
        <f>IF([1]Sheet1!U25="","",[1]Sheet1!U25)</f>
        <v>230</v>
      </c>
      <c r="V25">
        <f>IF([1]Sheet1!V25="","",[1]Sheet1!V25)</f>
        <v>225</v>
      </c>
      <c r="W25">
        <f>IF([1]Sheet1!W25="","",[1]Sheet1!W25)</f>
        <v>220</v>
      </c>
      <c r="X25">
        <f>IF([1]Sheet1!X25="","",[1]Sheet1!X25)</f>
        <v>215</v>
      </c>
      <c r="Y25">
        <f>IF([1]Sheet1!Y25="","",[1]Sheet1!Y25)</f>
        <v>210</v>
      </c>
      <c r="Z25">
        <f>IF([1]Sheet1!Z25="","",[1]Sheet1!Z25)</f>
        <v>235</v>
      </c>
      <c r="AA25">
        <f>IF([1]Sheet1!AA25="","",[1]Sheet1!AA25)</f>
        <v>240</v>
      </c>
      <c r="AB25">
        <f>IF([1]Sheet1!AB25="","",[1]Sheet1!AB25)</f>
        <v>245</v>
      </c>
      <c r="AC25">
        <f>IF([1]Sheet1!AC25="","",[1]Sheet1!AC25)</f>
        <v>250</v>
      </c>
      <c r="AD25">
        <f>IF([1]Sheet1!AD25="","",[1]Sheet1!AD25)</f>
        <v>9</v>
      </c>
      <c r="AE25" t="str">
        <f>IF([1]Sheet1!AE25="","",[1]Sheet1!AE25)</f>
        <v>LOR24</v>
      </c>
      <c r="AF25" t="str">
        <f>IF([1]Sheet1!AF25="","",[1]Sheet1!AF25)</f>
        <v>LPR8</v>
      </c>
    </row>
    <row r="26" spans="1:32" x14ac:dyDescent="0.25">
      <c r="A26">
        <f>IF([1]Sheet1!A26="","",[1]Sheet1!A26)</f>
        <v>24</v>
      </c>
      <c r="B26" t="str">
        <f>IF([1]Sheet1!B26="","",[1]Sheet1!B26)</f>
        <v>NATIONALUM</v>
      </c>
      <c r="C26" t="str">
        <f>IF([1]Sheet1!C26="","",[1]Sheet1!C26)</f>
        <v>National Aluminium Company Ltd.</v>
      </c>
      <c r="D26" t="str">
        <f>IF([1]Sheet1!D26="","",[1]Sheet1!D26)</f>
        <v>#00a25b6c</v>
      </c>
      <c r="E26">
        <f>IF([1]Sheet1!E26="","",[1]Sheet1!E26)</f>
        <v>100.8</v>
      </c>
      <c r="F26">
        <f>IF([1]Sheet1!F26="","",[1]Sheet1!F26)</f>
        <v>1.5617128</v>
      </c>
      <c r="G26">
        <f>IF([1]Sheet1!G26="","",[1]Sheet1!G26)</f>
        <v>1.55</v>
      </c>
      <c r="H26">
        <f>IF([1]Sheet1!H26="","",[1]Sheet1!H26)</f>
        <v>65625000</v>
      </c>
      <c r="I26">
        <f>IF([1]Sheet1!I26="","",[1]Sheet1!I26)</f>
        <v>0.81806659999999998</v>
      </c>
      <c r="J26">
        <f>IF([1]Sheet1!J26="","",[1]Sheet1!J26)</f>
        <v>532500</v>
      </c>
      <c r="K26" t="str">
        <f>IF([1]Sheet1!K26="","",[1]Sheet1!K26)</f>
        <v>Long Build Up</v>
      </c>
      <c r="L26">
        <f>IF([1]Sheet1!L26="","",[1]Sheet1!L26)</f>
        <v>8500</v>
      </c>
      <c r="M26">
        <f>IF([1]Sheet1!M26="","",[1]Sheet1!M26)</f>
        <v>2.5</v>
      </c>
      <c r="N26">
        <f>IF([1]Sheet1!N26="","",[1]Sheet1!N26)</f>
        <v>255000</v>
      </c>
      <c r="O26" t="str">
        <f>IF([1]Sheet1!O26="","",[1]Sheet1!O26)</f>
        <v>METALS</v>
      </c>
      <c r="P26" t="str">
        <f>IF([1]Sheet1!P26="","",[1]Sheet1!P26)</f>
        <v>ALUMIN &amp; AL.PROD</v>
      </c>
      <c r="Q26" t="str">
        <f>IF([1]Sheet1!Q26="","",[1]Sheet1!Q26)</f>
        <v>LARGECAP</v>
      </c>
      <c r="R26">
        <f>IF([1]Sheet1!R26="","",[1]Sheet1!R26)</f>
        <v>20854.95</v>
      </c>
      <c r="S26" t="str">
        <f>IF([1]Sheet1!S26="","",[1]Sheet1!S26)</f>
        <v>METALS-6 of 7</v>
      </c>
      <c r="T26" t="str">
        <f>IF([1]Sheet1!T26="","",[1]Sheet1!T26)</f>
        <v>NiftyRank-162</v>
      </c>
      <c r="U26">
        <f>IF([1]Sheet1!U26="","",[1]Sheet1!U26)</f>
        <v>100</v>
      </c>
      <c r="V26">
        <f>IF([1]Sheet1!V26="","",[1]Sheet1!V26)</f>
        <v>97.5</v>
      </c>
      <c r="W26">
        <f>IF([1]Sheet1!W26="","",[1]Sheet1!W26)</f>
        <v>95</v>
      </c>
      <c r="X26">
        <f>IF([1]Sheet1!X26="","",[1]Sheet1!X26)</f>
        <v>92.5</v>
      </c>
      <c r="Y26">
        <f>IF([1]Sheet1!Y26="","",[1]Sheet1!Y26)</f>
        <v>90</v>
      </c>
      <c r="Z26">
        <f>IF([1]Sheet1!Z26="","",[1]Sheet1!Z26)</f>
        <v>102.5</v>
      </c>
      <c r="AA26">
        <f>IF([1]Sheet1!AA26="","",[1]Sheet1!AA26)</f>
        <v>105</v>
      </c>
      <c r="AB26">
        <f>IF([1]Sheet1!AB26="","",[1]Sheet1!AB26)</f>
        <v>107.5</v>
      </c>
      <c r="AC26">
        <f>IF([1]Sheet1!AC26="","",[1]Sheet1!AC26)</f>
        <v>110</v>
      </c>
      <c r="AD26">
        <f>IF([1]Sheet1!AD26="","",[1]Sheet1!AD26)</f>
        <v>6</v>
      </c>
      <c r="AE26" t="str">
        <f>IF([1]Sheet1!AE26="","",[1]Sheet1!AE26)</f>
        <v>LOR25</v>
      </c>
      <c r="AF26" t="str">
        <f>IF([1]Sheet1!AF26="","",[1]Sheet1!AF26)</f>
        <v>LPR11</v>
      </c>
    </row>
    <row r="27" spans="1:32" x14ac:dyDescent="0.25">
      <c r="A27">
        <f>IF([1]Sheet1!A27="","",[1]Sheet1!A27)</f>
        <v>25</v>
      </c>
      <c r="B27" t="str">
        <f>IF([1]Sheet1!B27="","",[1]Sheet1!B27)</f>
        <v>PERSISTENT</v>
      </c>
      <c r="C27" t="str">
        <f>IF([1]Sheet1!C27="","",[1]Sheet1!C27)</f>
        <v>Persistent Systems Ltd.</v>
      </c>
      <c r="D27" t="str">
        <f>IF([1]Sheet1!D27="","",[1]Sheet1!D27)</f>
        <v>#00a25b34</v>
      </c>
      <c r="E27">
        <f>IF([1]Sheet1!E27="","",[1]Sheet1!E27)</f>
        <v>5782.2</v>
      </c>
      <c r="F27">
        <f>IF([1]Sheet1!F27="","",[1]Sheet1!F27)</f>
        <v>7.2689500000000004E-2</v>
      </c>
      <c r="G27">
        <f>IF([1]Sheet1!G27="","",[1]Sheet1!G27)</f>
        <v>4.2</v>
      </c>
      <c r="H27">
        <f>IF([1]Sheet1!H27="","",[1]Sheet1!H27)</f>
        <v>1383900</v>
      </c>
      <c r="I27">
        <f>IF([1]Sheet1!I27="","",[1]Sheet1!I27)</f>
        <v>0.76452600000000004</v>
      </c>
      <c r="J27">
        <f>IF([1]Sheet1!J27="","",[1]Sheet1!J27)</f>
        <v>10500</v>
      </c>
      <c r="K27" t="str">
        <f>IF([1]Sheet1!K27="","",[1]Sheet1!K27)</f>
        <v>Long Build Up</v>
      </c>
      <c r="L27">
        <f>IF([1]Sheet1!L27="","",[1]Sheet1!L27)</f>
        <v>150</v>
      </c>
      <c r="M27">
        <f>IF([1]Sheet1!M27="","",[1]Sheet1!M27)</f>
        <v>100</v>
      </c>
      <c r="N27">
        <f>IF([1]Sheet1!N27="","",[1]Sheet1!N27)</f>
        <v>4500</v>
      </c>
      <c r="O27" t="str">
        <f>IF([1]Sheet1!O27="","",[1]Sheet1!O27)</f>
        <v>I.T</v>
      </c>
      <c r="P27" t="str">
        <f>IF([1]Sheet1!P27="","",[1]Sheet1!P27)</f>
        <v>COMPUTER-SW-M/S</v>
      </c>
      <c r="Q27" t="str">
        <f>IF([1]Sheet1!Q27="","",[1]Sheet1!Q27)</f>
        <v>LARGECAP</v>
      </c>
      <c r="R27">
        <f>IF([1]Sheet1!R27="","",[1]Sheet1!R27)</f>
        <v>33975.120000000003</v>
      </c>
      <c r="S27" t="str">
        <f>IF([1]Sheet1!S27="","",[1]Sheet1!S27)</f>
        <v>I.T-13 of 16</v>
      </c>
      <c r="T27" t="str">
        <f>IF([1]Sheet1!T27="","",[1]Sheet1!T27)</f>
        <v>NiftyRank-128</v>
      </c>
      <c r="U27">
        <f>IF([1]Sheet1!U27="","",[1]Sheet1!U27)</f>
        <v>5700</v>
      </c>
      <c r="V27">
        <f>IF([1]Sheet1!V27="","",[1]Sheet1!V27)</f>
        <v>5600</v>
      </c>
      <c r="W27">
        <f>IF([1]Sheet1!W27="","",[1]Sheet1!W27)</f>
        <v>5500</v>
      </c>
      <c r="X27">
        <f>IF([1]Sheet1!X27="","",[1]Sheet1!X27)</f>
        <v>5400</v>
      </c>
      <c r="Y27">
        <f>IF([1]Sheet1!Y27="","",[1]Sheet1!Y27)</f>
        <v>5300</v>
      </c>
      <c r="Z27">
        <f>IF([1]Sheet1!Z27="","",[1]Sheet1!Z27)</f>
        <v>5800</v>
      </c>
      <c r="AA27">
        <f>IF([1]Sheet1!AA27="","",[1]Sheet1!AA27)</f>
        <v>5900</v>
      </c>
      <c r="AB27">
        <f>IF([1]Sheet1!AB27="","",[1]Sheet1!AB27)</f>
        <v>6000</v>
      </c>
      <c r="AC27">
        <f>IF([1]Sheet1!AC27="","",[1]Sheet1!AC27)</f>
        <v>6100</v>
      </c>
      <c r="AD27" t="str">
        <f>IF([1]Sheet1!AD27="","",[1]Sheet1!AD27)</f>
        <v/>
      </c>
      <c r="AE27" t="str">
        <f>IF([1]Sheet1!AE27="","",[1]Sheet1!AE27)</f>
        <v>LOR26</v>
      </c>
      <c r="AF27" t="str">
        <f>IF([1]Sheet1!AF27="","",[1]Sheet1!AF27)</f>
        <v>LPR39</v>
      </c>
    </row>
    <row r="28" spans="1:32" x14ac:dyDescent="0.25">
      <c r="A28">
        <f>IF([1]Sheet1!A28="","",[1]Sheet1!A28)</f>
        <v>26</v>
      </c>
      <c r="B28" t="str">
        <f>IF([1]Sheet1!B28="","",[1]Sheet1!B28)</f>
        <v>HAVELLS</v>
      </c>
      <c r="C28" t="str">
        <f>IF([1]Sheet1!C28="","",[1]Sheet1!C28)</f>
        <v>Havells India Ltd.</v>
      </c>
      <c r="D28" t="str">
        <f>IF([1]Sheet1!D28="","",[1]Sheet1!D28)</f>
        <v>#00a25b69</v>
      </c>
      <c r="E28">
        <f>IF([1]Sheet1!E28="","",[1]Sheet1!E28)</f>
        <v>1413.65</v>
      </c>
      <c r="F28">
        <f>IF([1]Sheet1!F28="","",[1]Sheet1!F28)</f>
        <v>1.4969844999999999</v>
      </c>
      <c r="G28">
        <f>IF([1]Sheet1!G28="","",[1]Sheet1!G28)</f>
        <v>20.85</v>
      </c>
      <c r="H28">
        <f>IF([1]Sheet1!H28="","",[1]Sheet1!H28)</f>
        <v>5850000</v>
      </c>
      <c r="I28">
        <f>IF([1]Sheet1!I28="","",[1]Sheet1!I28)</f>
        <v>0.71447020000000006</v>
      </c>
      <c r="J28">
        <f>IF([1]Sheet1!J28="","",[1]Sheet1!J28)</f>
        <v>41500</v>
      </c>
      <c r="K28" t="str">
        <f>IF([1]Sheet1!K28="","",[1]Sheet1!K28)</f>
        <v>Long Build Up</v>
      </c>
      <c r="L28">
        <f>IF([1]Sheet1!L28="","",[1]Sheet1!L28)</f>
        <v>500</v>
      </c>
      <c r="M28">
        <f>IF([1]Sheet1!M28="","",[1]Sheet1!M28)</f>
        <v>20</v>
      </c>
      <c r="N28">
        <f>IF([1]Sheet1!N28="","",[1]Sheet1!N28)</f>
        <v>15000</v>
      </c>
      <c r="O28" t="str">
        <f>IF([1]Sheet1!O28="","",[1]Sheet1!O28)</f>
        <v>FMCG</v>
      </c>
      <c r="P28" t="str">
        <f>IF([1]Sheet1!P28="","",[1]Sheet1!P28)</f>
        <v>ELECTRIC EQUIP</v>
      </c>
      <c r="Q28" t="str">
        <f>IF([1]Sheet1!Q28="","",[1]Sheet1!Q28)</f>
        <v>LARGECAP</v>
      </c>
      <c r="R28">
        <f>IF([1]Sheet1!R28="","",[1]Sheet1!R28)</f>
        <v>84228.37</v>
      </c>
      <c r="S28" t="str">
        <f>IF([1]Sheet1!S28="","",[1]Sheet1!S28)</f>
        <v>FMCG-8 of 28</v>
      </c>
      <c r="T28" t="str">
        <f>IF([1]Sheet1!T28="","",[1]Sheet1!T28)</f>
        <v>NiftyRank-53</v>
      </c>
      <c r="U28">
        <f>IF([1]Sheet1!U28="","",[1]Sheet1!U28)</f>
        <v>1400</v>
      </c>
      <c r="V28">
        <f>IF([1]Sheet1!V28="","",[1]Sheet1!V28)</f>
        <v>1380</v>
      </c>
      <c r="W28">
        <f>IF([1]Sheet1!W28="","",[1]Sheet1!W28)</f>
        <v>1360</v>
      </c>
      <c r="X28">
        <f>IF([1]Sheet1!X28="","",[1]Sheet1!X28)</f>
        <v>1340</v>
      </c>
      <c r="Y28">
        <f>IF([1]Sheet1!Y28="","",[1]Sheet1!Y28)</f>
        <v>1320</v>
      </c>
      <c r="Z28">
        <f>IF([1]Sheet1!Z28="","",[1]Sheet1!Z28)</f>
        <v>1420</v>
      </c>
      <c r="AA28">
        <f>IF([1]Sheet1!AA28="","",[1]Sheet1!AA28)</f>
        <v>1440</v>
      </c>
      <c r="AB28">
        <f>IF([1]Sheet1!AB28="","",[1]Sheet1!AB28)</f>
        <v>1460</v>
      </c>
      <c r="AC28">
        <f>IF([1]Sheet1!AC28="","",[1]Sheet1!AC28)</f>
        <v>1480</v>
      </c>
      <c r="AD28">
        <f>IF([1]Sheet1!AD28="","",[1]Sheet1!AD28)</f>
        <v>4</v>
      </c>
      <c r="AE28" t="str">
        <f>IF([1]Sheet1!AE28="","",[1]Sheet1!AE28)</f>
        <v>LOR27</v>
      </c>
      <c r="AF28" t="str">
        <f>IF([1]Sheet1!AF28="","",[1]Sheet1!AF28)</f>
        <v>LPR13</v>
      </c>
    </row>
    <row r="29" spans="1:32" x14ac:dyDescent="0.25">
      <c r="A29">
        <f>IF([1]Sheet1!A29="","",[1]Sheet1!A29)</f>
        <v>27</v>
      </c>
      <c r="B29" t="str">
        <f>IF([1]Sheet1!B29="","",[1]Sheet1!B29)</f>
        <v>COROMANDEL</v>
      </c>
      <c r="C29" t="str">
        <f>IF([1]Sheet1!C29="","",[1]Sheet1!C29)</f>
        <v>Coromandel International Ltd.</v>
      </c>
      <c r="D29" t="str">
        <f>IF([1]Sheet1!D29="","",[1]Sheet1!D29)</f>
        <v>#00a25b3f</v>
      </c>
      <c r="E29">
        <f>IF([1]Sheet1!E29="","",[1]Sheet1!E29)</f>
        <v>1158.6500000000001</v>
      </c>
      <c r="F29">
        <f>IF([1]Sheet1!F29="","",[1]Sheet1!F29)</f>
        <v>0.35511670000000001</v>
      </c>
      <c r="G29">
        <f>IF([1]Sheet1!G29="","",[1]Sheet1!G29)</f>
        <v>4.0999999999999996</v>
      </c>
      <c r="H29">
        <f>IF([1]Sheet1!H29="","",[1]Sheet1!H29)</f>
        <v>1386700</v>
      </c>
      <c r="I29">
        <f>IF([1]Sheet1!I29="","",[1]Sheet1!I29)</f>
        <v>0.66056910000000002</v>
      </c>
      <c r="J29">
        <f>IF([1]Sheet1!J29="","",[1]Sheet1!J29)</f>
        <v>9100</v>
      </c>
      <c r="K29" t="str">
        <f>IF([1]Sheet1!K29="","",[1]Sheet1!K29)</f>
        <v>Long Build Up</v>
      </c>
      <c r="L29">
        <f>IF([1]Sheet1!L29="","",[1]Sheet1!L29)</f>
        <v>625</v>
      </c>
      <c r="M29">
        <f>IF([1]Sheet1!M29="","",[1]Sheet1!M29)</f>
        <v>10</v>
      </c>
      <c r="N29">
        <f>IF([1]Sheet1!N29="","",[1]Sheet1!N29)</f>
        <v>25000</v>
      </c>
      <c r="O29" t="str">
        <f>IF([1]Sheet1!O29="","",[1]Sheet1!O29)</f>
        <v>INDUSTRIALS</v>
      </c>
      <c r="P29" t="str">
        <f>IF([1]Sheet1!P29="","",[1]Sheet1!P29)</f>
        <v>FERTILIZERS</v>
      </c>
      <c r="Q29" t="str">
        <f>IF([1]Sheet1!Q29="","",[1]Sheet1!Q29)</f>
        <v>LARGECAP</v>
      </c>
      <c r="R29">
        <f>IF([1]Sheet1!R29="","",[1]Sheet1!R29)</f>
        <v>23062.46</v>
      </c>
      <c r="S29" t="str">
        <f>IF([1]Sheet1!S29="","",[1]Sheet1!S29)</f>
        <v>INDUSTRIALS-30 of 36</v>
      </c>
      <c r="T29" t="str">
        <f>IF([1]Sheet1!T29="","",[1]Sheet1!T29)</f>
        <v>NiftyRank-156</v>
      </c>
      <c r="U29">
        <f>IF([1]Sheet1!U29="","",[1]Sheet1!U29)</f>
        <v>1150</v>
      </c>
      <c r="V29">
        <f>IF([1]Sheet1!V29="","",[1]Sheet1!V29)</f>
        <v>1140</v>
      </c>
      <c r="W29">
        <f>IF([1]Sheet1!W29="","",[1]Sheet1!W29)</f>
        <v>1130</v>
      </c>
      <c r="X29">
        <f>IF([1]Sheet1!X29="","",[1]Sheet1!X29)</f>
        <v>1120</v>
      </c>
      <c r="Y29">
        <f>IF([1]Sheet1!Y29="","",[1]Sheet1!Y29)</f>
        <v>1110</v>
      </c>
      <c r="Z29">
        <f>IF([1]Sheet1!Z29="","",[1]Sheet1!Z29)</f>
        <v>1160</v>
      </c>
      <c r="AA29">
        <f>IF([1]Sheet1!AA29="","",[1]Sheet1!AA29)</f>
        <v>1170</v>
      </c>
      <c r="AB29">
        <f>IF([1]Sheet1!AB29="","",[1]Sheet1!AB29)</f>
        <v>1180</v>
      </c>
      <c r="AC29">
        <f>IF([1]Sheet1!AC29="","",[1]Sheet1!AC29)</f>
        <v>1190</v>
      </c>
      <c r="AD29">
        <f>IF([1]Sheet1!AD29="","",[1]Sheet1!AD29)</f>
        <v>2</v>
      </c>
      <c r="AE29" t="str">
        <f>IF([1]Sheet1!AE29="","",[1]Sheet1!AE29)</f>
        <v>LOR28</v>
      </c>
      <c r="AF29" t="str">
        <f>IF([1]Sheet1!AF29="","",[1]Sheet1!AF29)</f>
        <v>LPR35</v>
      </c>
    </row>
    <row r="30" spans="1:32" x14ac:dyDescent="0.25">
      <c r="A30">
        <f>IF([1]Sheet1!A30="","",[1]Sheet1!A30)</f>
        <v>28</v>
      </c>
      <c r="B30" t="str">
        <f>IF([1]Sheet1!B30="","",[1]Sheet1!B30)</f>
        <v>TRENT</v>
      </c>
      <c r="C30" t="str">
        <f>IF([1]Sheet1!C30="","",[1]Sheet1!C30)</f>
        <v>Trent Ltd.</v>
      </c>
      <c r="D30" t="str">
        <f>IF([1]Sheet1!D30="","",[1]Sheet1!D30)</f>
        <v>#00a25b59</v>
      </c>
      <c r="E30">
        <f>IF([1]Sheet1!E30="","",[1]Sheet1!E30)</f>
        <v>2114.4</v>
      </c>
      <c r="F30">
        <f>IF([1]Sheet1!F30="","",[1]Sheet1!F30)</f>
        <v>1.0731614</v>
      </c>
      <c r="G30">
        <f>IF([1]Sheet1!G30="","",[1]Sheet1!G30)</f>
        <v>22.45</v>
      </c>
      <c r="H30">
        <f>IF([1]Sheet1!H30="","",[1]Sheet1!H30)</f>
        <v>3370000</v>
      </c>
      <c r="I30">
        <f>IF([1]Sheet1!I30="","",[1]Sheet1!I30)</f>
        <v>0.62104380000000003</v>
      </c>
      <c r="J30">
        <f>IF([1]Sheet1!J30="","",[1]Sheet1!J30)</f>
        <v>20800</v>
      </c>
      <c r="K30" t="str">
        <f>IF([1]Sheet1!K30="","",[1]Sheet1!K30)</f>
        <v>Long Build Up</v>
      </c>
      <c r="L30">
        <f>IF([1]Sheet1!L30="","",[1]Sheet1!L30)</f>
        <v>725</v>
      </c>
      <c r="M30">
        <f>IF([1]Sheet1!M30="","",[1]Sheet1!M30)</f>
        <v>20</v>
      </c>
      <c r="N30">
        <f>IF([1]Sheet1!N30="","",[1]Sheet1!N30)</f>
        <v>21750</v>
      </c>
      <c r="O30" t="str">
        <f>IF([1]Sheet1!O30="","",[1]Sheet1!O30)</f>
        <v>FMCG</v>
      </c>
      <c r="P30" t="str">
        <f>IF([1]Sheet1!P30="","",[1]Sheet1!P30)</f>
        <v>TRADING</v>
      </c>
      <c r="Q30" t="str">
        <f>IF([1]Sheet1!Q30="","",[1]Sheet1!Q30)</f>
        <v>LARGECAP</v>
      </c>
      <c r="R30">
        <f>IF([1]Sheet1!R30="","",[1]Sheet1!R30)</f>
        <v>41408.959999999999</v>
      </c>
      <c r="S30" t="str">
        <f>IF([1]Sheet1!S30="","",[1]Sheet1!S30)</f>
        <v>FMCG-18 of 28</v>
      </c>
      <c r="T30" t="str">
        <f>IF([1]Sheet1!T30="","",[1]Sheet1!T30)</f>
        <v>NiftyRank-110</v>
      </c>
      <c r="U30">
        <f>IF([1]Sheet1!U30="","",[1]Sheet1!U30)</f>
        <v>2100</v>
      </c>
      <c r="V30">
        <f>IF([1]Sheet1!V30="","",[1]Sheet1!V30)</f>
        <v>2080</v>
      </c>
      <c r="W30">
        <f>IF([1]Sheet1!W30="","",[1]Sheet1!W30)</f>
        <v>2060</v>
      </c>
      <c r="X30">
        <f>IF([1]Sheet1!X30="","",[1]Sheet1!X30)</f>
        <v>2040</v>
      </c>
      <c r="Y30">
        <f>IF([1]Sheet1!Y30="","",[1]Sheet1!Y30)</f>
        <v>2020</v>
      </c>
      <c r="Z30">
        <f>IF([1]Sheet1!Z30="","",[1]Sheet1!Z30)</f>
        <v>2120</v>
      </c>
      <c r="AA30">
        <f>IF([1]Sheet1!AA30="","",[1]Sheet1!AA30)</f>
        <v>2140</v>
      </c>
      <c r="AB30">
        <f>IF([1]Sheet1!AB30="","",[1]Sheet1!AB30)</f>
        <v>2160</v>
      </c>
      <c r="AC30">
        <f>IF([1]Sheet1!AC30="","",[1]Sheet1!AC30)</f>
        <v>2180</v>
      </c>
      <c r="AD30">
        <f>IF([1]Sheet1!AD30="","",[1]Sheet1!AD30)</f>
        <v>1</v>
      </c>
      <c r="AE30" t="str">
        <f>IF([1]Sheet1!AE30="","",[1]Sheet1!AE30)</f>
        <v>LOR29</v>
      </c>
      <c r="AF30" t="str">
        <f>IF([1]Sheet1!AF30="","",[1]Sheet1!AF30)</f>
        <v>LPR18</v>
      </c>
    </row>
    <row r="31" spans="1:32" x14ac:dyDescent="0.25">
      <c r="A31">
        <f>IF([1]Sheet1!A31="","",[1]Sheet1!A31)</f>
        <v>29</v>
      </c>
      <c r="B31" t="str">
        <f>IF([1]Sheet1!B31="","",[1]Sheet1!B31)</f>
        <v>COALINDIA</v>
      </c>
      <c r="C31" t="str">
        <f>IF([1]Sheet1!C31="","",[1]Sheet1!C31)</f>
        <v>Coal India Ltd.</v>
      </c>
      <c r="D31" t="str">
        <f>IF([1]Sheet1!D31="","",[1]Sheet1!D31)</f>
        <v>#00a25b64</v>
      </c>
      <c r="E31">
        <f>IF([1]Sheet1!E31="","",[1]Sheet1!E31)</f>
        <v>312.25</v>
      </c>
      <c r="F31">
        <f>IF([1]Sheet1!F31="","",[1]Sheet1!F31)</f>
        <v>1.3469652999999999</v>
      </c>
      <c r="G31">
        <f>IF([1]Sheet1!G31="","",[1]Sheet1!G31)</f>
        <v>4.1500000000000004</v>
      </c>
      <c r="H31">
        <f>IF([1]Sheet1!H31="","",[1]Sheet1!H31)</f>
        <v>67590600</v>
      </c>
      <c r="I31">
        <f>IF([1]Sheet1!I31="","",[1]Sheet1!I31)</f>
        <v>0.52470490000000003</v>
      </c>
      <c r="J31">
        <f>IF([1]Sheet1!J31="","",[1]Sheet1!J31)</f>
        <v>352800</v>
      </c>
      <c r="K31" t="str">
        <f>IF([1]Sheet1!K31="","",[1]Sheet1!K31)</f>
        <v>Long Build Up</v>
      </c>
      <c r="L31">
        <f>IF([1]Sheet1!L31="","",[1]Sheet1!L31)</f>
        <v>4200</v>
      </c>
      <c r="M31">
        <f>IF([1]Sheet1!M31="","",[1]Sheet1!M31)</f>
        <v>2.5</v>
      </c>
      <c r="N31">
        <f>IF([1]Sheet1!N31="","",[1]Sheet1!N31)</f>
        <v>126000</v>
      </c>
      <c r="O31" t="str">
        <f>IF([1]Sheet1!O31="","",[1]Sheet1!O31)</f>
        <v>INDUSTRIALS</v>
      </c>
      <c r="P31" t="str">
        <f>IF([1]Sheet1!P31="","",[1]Sheet1!P31)</f>
        <v>MINING/MINER/MET</v>
      </c>
      <c r="Q31" t="str">
        <f>IF([1]Sheet1!Q31="","",[1]Sheet1!Q31)</f>
        <v>LARGECAP</v>
      </c>
      <c r="R31">
        <f>IF([1]Sheet1!R31="","",[1]Sheet1!R31)</f>
        <v>101530.95</v>
      </c>
      <c r="S31" t="str">
        <f>IF([1]Sheet1!S31="","",[1]Sheet1!S31)</f>
        <v>INDUSTRIALS-7 of 36</v>
      </c>
      <c r="T31" t="str">
        <f>IF([1]Sheet1!T31="","",[1]Sheet1!T31)</f>
        <v>NiftyRank-45</v>
      </c>
      <c r="U31">
        <f>IF([1]Sheet1!U31="","",[1]Sheet1!U31)</f>
        <v>310</v>
      </c>
      <c r="V31">
        <f>IF([1]Sheet1!V31="","",[1]Sheet1!V31)</f>
        <v>307.5</v>
      </c>
      <c r="W31">
        <f>IF([1]Sheet1!W31="","",[1]Sheet1!W31)</f>
        <v>305</v>
      </c>
      <c r="X31">
        <f>IF([1]Sheet1!X31="","",[1]Sheet1!X31)</f>
        <v>302.5</v>
      </c>
      <c r="Y31">
        <f>IF([1]Sheet1!Y31="","",[1]Sheet1!Y31)</f>
        <v>300</v>
      </c>
      <c r="Z31">
        <f>IF([1]Sheet1!Z31="","",[1]Sheet1!Z31)</f>
        <v>312.5</v>
      </c>
      <c r="AA31">
        <f>IF([1]Sheet1!AA31="","",[1]Sheet1!AA31)</f>
        <v>315</v>
      </c>
      <c r="AB31">
        <f>IF([1]Sheet1!AB31="","",[1]Sheet1!AB31)</f>
        <v>317.5</v>
      </c>
      <c r="AC31">
        <f>IF([1]Sheet1!AC31="","",[1]Sheet1!AC31)</f>
        <v>320</v>
      </c>
      <c r="AD31">
        <f>IF([1]Sheet1!AD31="","",[1]Sheet1!AD31)</f>
        <v>11</v>
      </c>
      <c r="AE31" t="str">
        <f>IF([1]Sheet1!AE31="","",[1]Sheet1!AE31)</f>
        <v>LOR30</v>
      </c>
      <c r="AF31" t="str">
        <f>IF([1]Sheet1!AF31="","",[1]Sheet1!AF31)</f>
        <v>LPR16</v>
      </c>
    </row>
    <row r="32" spans="1:32" x14ac:dyDescent="0.25">
      <c r="A32">
        <f>IF([1]Sheet1!A32="","",[1]Sheet1!A32)</f>
        <v>30</v>
      </c>
      <c r="B32" t="str">
        <f>IF([1]Sheet1!B32="","",[1]Sheet1!B32)</f>
        <v>LT</v>
      </c>
      <c r="C32" t="str">
        <f>IF([1]Sheet1!C32="","",[1]Sheet1!C32)</f>
        <v>Larsen &amp; Toubro Ltd.</v>
      </c>
      <c r="D32" t="str">
        <f>IF([1]Sheet1!D32="","",[1]Sheet1!D32)</f>
        <v>#00a25b43</v>
      </c>
      <c r="E32">
        <f>IF([1]Sheet1!E32="","",[1]Sheet1!E32)</f>
        <v>3112.5</v>
      </c>
      <c r="F32">
        <f>IF([1]Sheet1!F32="","",[1]Sheet1!F32)</f>
        <v>0.48101759999999999</v>
      </c>
      <c r="G32">
        <f>IF([1]Sheet1!G32="","",[1]Sheet1!G32)</f>
        <v>14.9</v>
      </c>
      <c r="H32">
        <f>IF([1]Sheet1!H32="","",[1]Sheet1!H32)</f>
        <v>8230500</v>
      </c>
      <c r="I32">
        <f>IF([1]Sheet1!I32="","",[1]Sheet1!I32)</f>
        <v>0.51291450000000005</v>
      </c>
      <c r="J32">
        <f>IF([1]Sheet1!J32="","",[1]Sheet1!J32)</f>
        <v>42000</v>
      </c>
      <c r="K32" t="str">
        <f>IF([1]Sheet1!K32="","",[1]Sheet1!K32)</f>
        <v>Long Build Up</v>
      </c>
      <c r="L32">
        <f>IF([1]Sheet1!L32="","",[1]Sheet1!L32)</f>
        <v>575</v>
      </c>
      <c r="M32">
        <f>IF([1]Sheet1!M32="","",[1]Sheet1!M32)</f>
        <v>20</v>
      </c>
      <c r="N32">
        <f>IF([1]Sheet1!N32="","",[1]Sheet1!N32)</f>
        <v>11500</v>
      </c>
      <c r="O32" t="str">
        <f>IF([1]Sheet1!O32="","",[1]Sheet1!O32)</f>
        <v>REALTY</v>
      </c>
      <c r="P32" t="str">
        <f>IF([1]Sheet1!P32="","",[1]Sheet1!P32)</f>
        <v>ENGG-TUNKEY SERV</v>
      </c>
      <c r="Q32" t="str">
        <f>IF([1]Sheet1!Q32="","",[1]Sheet1!Q32)</f>
        <v>LARGECAP</v>
      </c>
      <c r="R32">
        <f>IF([1]Sheet1!R32="","",[1]Sheet1!R32)</f>
        <v>287217.03999999998</v>
      </c>
      <c r="S32" t="str">
        <f>IF([1]Sheet1!S32="","",[1]Sheet1!S32)</f>
        <v>REALTY-1 of 7</v>
      </c>
      <c r="T32" t="str">
        <f>IF([1]Sheet1!T32="","",[1]Sheet1!T32)</f>
        <v>NiftyRank-16</v>
      </c>
      <c r="U32">
        <f>IF([1]Sheet1!U32="","",[1]Sheet1!U32)</f>
        <v>3100</v>
      </c>
      <c r="V32">
        <f>IF([1]Sheet1!V32="","",[1]Sheet1!V32)</f>
        <v>3080</v>
      </c>
      <c r="W32">
        <f>IF([1]Sheet1!W32="","",[1]Sheet1!W32)</f>
        <v>3060</v>
      </c>
      <c r="X32">
        <f>IF([1]Sheet1!X32="","",[1]Sheet1!X32)</f>
        <v>3040</v>
      </c>
      <c r="Y32">
        <f>IF([1]Sheet1!Y32="","",[1]Sheet1!Y32)</f>
        <v>3020</v>
      </c>
      <c r="Z32">
        <f>IF([1]Sheet1!Z32="","",[1]Sheet1!Z32)</f>
        <v>3120</v>
      </c>
      <c r="AA32">
        <f>IF([1]Sheet1!AA32="","",[1]Sheet1!AA32)</f>
        <v>3140</v>
      </c>
      <c r="AB32">
        <f>IF([1]Sheet1!AB32="","",[1]Sheet1!AB32)</f>
        <v>3160</v>
      </c>
      <c r="AC32">
        <f>IF([1]Sheet1!AC32="","",[1]Sheet1!AC32)</f>
        <v>3180</v>
      </c>
      <c r="AD32">
        <f>IF([1]Sheet1!AD32="","",[1]Sheet1!AD32)</f>
        <v>7</v>
      </c>
      <c r="AE32" t="str">
        <f>IF([1]Sheet1!AE32="","",[1]Sheet1!AE32)</f>
        <v>LOR31</v>
      </c>
      <c r="AF32" t="str">
        <f>IF([1]Sheet1!AF32="","",[1]Sheet1!AF32)</f>
        <v>LPR31</v>
      </c>
    </row>
    <row r="33" spans="1:32" x14ac:dyDescent="0.25">
      <c r="A33">
        <f>IF([1]Sheet1!A33="","",[1]Sheet1!A33)</f>
        <v>31</v>
      </c>
      <c r="B33" t="str">
        <f>IF([1]Sheet1!B33="","",[1]Sheet1!B33)</f>
        <v>INDHOTEL</v>
      </c>
      <c r="C33" t="str">
        <f>IF([1]Sheet1!C33="","",[1]Sheet1!C33)</f>
        <v>Indian Hotels Company Ltd.</v>
      </c>
      <c r="D33" t="str">
        <f>IF([1]Sheet1!D33="","",[1]Sheet1!D33)</f>
        <v>#00a25b3f</v>
      </c>
      <c r="E33">
        <f>IF([1]Sheet1!E33="","",[1]Sheet1!E33)</f>
        <v>417.6</v>
      </c>
      <c r="F33">
        <f>IF([1]Sheet1!F33="","",[1]Sheet1!F33)</f>
        <v>0.36049029999999999</v>
      </c>
      <c r="G33">
        <f>IF([1]Sheet1!G33="","",[1]Sheet1!G33)</f>
        <v>1.5</v>
      </c>
      <c r="H33">
        <f>IF([1]Sheet1!H33="","",[1]Sheet1!H33)</f>
        <v>21908000</v>
      </c>
      <c r="I33">
        <f>IF([1]Sheet1!I33="","",[1]Sheet1!I33)</f>
        <v>0.3940977</v>
      </c>
      <c r="J33">
        <f>IF([1]Sheet1!J33="","",[1]Sheet1!J33)</f>
        <v>86000</v>
      </c>
      <c r="K33" t="str">
        <f>IF([1]Sheet1!K33="","",[1]Sheet1!K33)</f>
        <v>Long Build Up</v>
      </c>
      <c r="L33">
        <f>IF([1]Sheet1!L33="","",[1]Sheet1!L33)</f>
        <v>4022</v>
      </c>
      <c r="M33">
        <f>IF([1]Sheet1!M33="","",[1]Sheet1!M33)</f>
        <v>5</v>
      </c>
      <c r="N33">
        <f>IF([1]Sheet1!N33="","",[1]Sheet1!N33)</f>
        <v>120660</v>
      </c>
      <c r="O33" t="str">
        <f>IF([1]Sheet1!O33="","",[1]Sheet1!O33)</f>
        <v>SERVICES</v>
      </c>
      <c r="P33" t="str">
        <f>IF([1]Sheet1!P33="","",[1]Sheet1!P33)</f>
        <v>HOTELS</v>
      </c>
      <c r="Q33" t="str">
        <f>IF([1]Sheet1!Q33="","",[1]Sheet1!Q33)</f>
        <v>LARGECAP</v>
      </c>
      <c r="R33">
        <f>IF([1]Sheet1!R33="","",[1]Sheet1!R33)</f>
        <v>25057.68</v>
      </c>
      <c r="S33" t="str">
        <f>IF([1]Sheet1!S33="","",[1]Sheet1!S33)</f>
        <v>SERVICES-8 of 9</v>
      </c>
      <c r="T33" t="str">
        <f>IF([1]Sheet1!T33="","",[1]Sheet1!T33)</f>
        <v>NiftyRank-152</v>
      </c>
      <c r="U33">
        <f>IF([1]Sheet1!U33="","",[1]Sheet1!U33)</f>
        <v>415</v>
      </c>
      <c r="V33">
        <f>IF([1]Sheet1!V33="","",[1]Sheet1!V33)</f>
        <v>410</v>
      </c>
      <c r="W33">
        <f>IF([1]Sheet1!W33="","",[1]Sheet1!W33)</f>
        <v>405</v>
      </c>
      <c r="X33">
        <f>IF([1]Sheet1!X33="","",[1]Sheet1!X33)</f>
        <v>400</v>
      </c>
      <c r="Y33">
        <f>IF([1]Sheet1!Y33="","",[1]Sheet1!Y33)</f>
        <v>395</v>
      </c>
      <c r="Z33">
        <f>IF([1]Sheet1!Z33="","",[1]Sheet1!Z33)</f>
        <v>420</v>
      </c>
      <c r="AA33">
        <f>IF([1]Sheet1!AA33="","",[1]Sheet1!AA33)</f>
        <v>425</v>
      </c>
      <c r="AB33">
        <f>IF([1]Sheet1!AB33="","",[1]Sheet1!AB33)</f>
        <v>430</v>
      </c>
      <c r="AC33">
        <f>IF([1]Sheet1!AC33="","",[1]Sheet1!AC33)</f>
        <v>435</v>
      </c>
      <c r="AD33" t="str">
        <f>IF([1]Sheet1!AD33="","",[1]Sheet1!AD33)</f>
        <v/>
      </c>
      <c r="AE33" t="str">
        <f>IF([1]Sheet1!AE33="","",[1]Sheet1!AE33)</f>
        <v>LOR32</v>
      </c>
      <c r="AF33" t="str">
        <f>IF([1]Sheet1!AF33="","",[1]Sheet1!AF33)</f>
        <v>LPR34</v>
      </c>
    </row>
    <row r="34" spans="1:32" x14ac:dyDescent="0.25">
      <c r="A34">
        <f>IF([1]Sheet1!A34="","",[1]Sheet1!A34)</f>
        <v>32</v>
      </c>
      <c r="B34" t="str">
        <f>IF([1]Sheet1!B34="","",[1]Sheet1!B34)</f>
        <v>ASHOKLEY</v>
      </c>
      <c r="C34" t="str">
        <f>IF([1]Sheet1!C34="","",[1]Sheet1!C34)</f>
        <v>Ashok Leyland Ltd.</v>
      </c>
      <c r="D34" t="str">
        <f>IF([1]Sheet1!D34="","",[1]Sheet1!D34)</f>
        <v>#00a25b3b</v>
      </c>
      <c r="E34">
        <f>IF([1]Sheet1!E34="","",[1]Sheet1!E34)</f>
        <v>176.9</v>
      </c>
      <c r="F34">
        <f>IF([1]Sheet1!F34="","",[1]Sheet1!F34)</f>
        <v>0.25502979999999997</v>
      </c>
      <c r="G34">
        <f>IF([1]Sheet1!G34="","",[1]Sheet1!G34)</f>
        <v>0.45</v>
      </c>
      <c r="H34">
        <f>IF([1]Sheet1!H34="","",[1]Sheet1!H34)</f>
        <v>77665000</v>
      </c>
      <c r="I34">
        <f>IF([1]Sheet1!I34="","",[1]Sheet1!I34)</f>
        <v>0.38128469999999998</v>
      </c>
      <c r="J34">
        <f>IF([1]Sheet1!J34="","",[1]Sheet1!J34)</f>
        <v>295000</v>
      </c>
      <c r="K34" t="str">
        <f>IF([1]Sheet1!K34="","",[1]Sheet1!K34)</f>
        <v>Long Build Up</v>
      </c>
      <c r="L34">
        <f>IF([1]Sheet1!L34="","",[1]Sheet1!L34)</f>
        <v>4500</v>
      </c>
      <c r="M34">
        <f>IF([1]Sheet1!M34="","",[1]Sheet1!M34)</f>
        <v>2.5</v>
      </c>
      <c r="N34">
        <f>IF([1]Sheet1!N34="","",[1]Sheet1!N34)</f>
        <v>180000</v>
      </c>
      <c r="O34" t="str">
        <f>IF([1]Sheet1!O34="","",[1]Sheet1!O34)</f>
        <v>AUTO</v>
      </c>
      <c r="P34" t="str">
        <f>IF([1]Sheet1!P34="","",[1]Sheet1!P34)</f>
        <v>AUTO-LCVS/HCVS</v>
      </c>
      <c r="Q34" t="str">
        <f>IF([1]Sheet1!Q34="","",[1]Sheet1!Q34)</f>
        <v>LARGECAP</v>
      </c>
      <c r="R34">
        <f>IF([1]Sheet1!R34="","",[1]Sheet1!R34)</f>
        <v>40436.89</v>
      </c>
      <c r="S34" t="str">
        <f>IF([1]Sheet1!S34="","",[1]Sheet1!S34)</f>
        <v>AUTO-10 of 16</v>
      </c>
      <c r="T34" t="str">
        <f>IF([1]Sheet1!T34="","",[1]Sheet1!T34)</f>
        <v>NiftyRank-113</v>
      </c>
      <c r="U34">
        <f>IF([1]Sheet1!U34="","",[1]Sheet1!U34)</f>
        <v>175</v>
      </c>
      <c r="V34">
        <f>IF([1]Sheet1!V34="","",[1]Sheet1!V34)</f>
        <v>172.5</v>
      </c>
      <c r="W34">
        <f>IF([1]Sheet1!W34="","",[1]Sheet1!W34)</f>
        <v>170</v>
      </c>
      <c r="X34">
        <f>IF([1]Sheet1!X34="","",[1]Sheet1!X34)</f>
        <v>167.5</v>
      </c>
      <c r="Y34">
        <f>IF([1]Sheet1!Y34="","",[1]Sheet1!Y34)</f>
        <v>165</v>
      </c>
      <c r="Z34">
        <f>IF([1]Sheet1!Z34="","",[1]Sheet1!Z34)</f>
        <v>177.5</v>
      </c>
      <c r="AA34">
        <f>IF([1]Sheet1!AA34="","",[1]Sheet1!AA34)</f>
        <v>180</v>
      </c>
      <c r="AB34">
        <f>IF([1]Sheet1!AB34="","",[1]Sheet1!AB34)</f>
        <v>182.5</v>
      </c>
      <c r="AC34">
        <f>IF([1]Sheet1!AC34="","",[1]Sheet1!AC34)</f>
        <v>185</v>
      </c>
      <c r="AD34">
        <f>IF([1]Sheet1!AD34="","",[1]Sheet1!AD34)</f>
        <v>23</v>
      </c>
      <c r="AE34" t="str">
        <f>IF([1]Sheet1!AE34="","",[1]Sheet1!AE34)</f>
        <v>LOR33</v>
      </c>
      <c r="AF34" t="str">
        <f>IF([1]Sheet1!AF34="","",[1]Sheet1!AF34)</f>
        <v>LPR37</v>
      </c>
    </row>
    <row r="35" spans="1:32" x14ac:dyDescent="0.25">
      <c r="A35">
        <f>IF([1]Sheet1!A35="","",[1]Sheet1!A35)</f>
        <v>33</v>
      </c>
      <c r="B35" t="str">
        <f>IF([1]Sheet1!B35="","",[1]Sheet1!B35)</f>
        <v>PIIND</v>
      </c>
      <c r="C35" t="str">
        <f>IF([1]Sheet1!C35="","",[1]Sheet1!C35)</f>
        <v>PI Industries Ltd.</v>
      </c>
      <c r="D35" t="str">
        <f>IF([1]Sheet1!D35="","",[1]Sheet1!D35)</f>
        <v>#00a25b44</v>
      </c>
      <c r="E35">
        <f>IF([1]Sheet1!E35="","",[1]Sheet1!E35)</f>
        <v>3510.1</v>
      </c>
      <c r="F35">
        <f>IF([1]Sheet1!F35="","",[1]Sheet1!F35)</f>
        <v>0.48811209999999999</v>
      </c>
      <c r="G35">
        <f>IF([1]Sheet1!G35="","",[1]Sheet1!G35)</f>
        <v>17.05</v>
      </c>
      <c r="H35">
        <f>IF([1]Sheet1!H35="","",[1]Sheet1!H35)</f>
        <v>2597750</v>
      </c>
      <c r="I35">
        <f>IF([1]Sheet1!I35="","",[1]Sheet1!I35)</f>
        <v>0.3573498</v>
      </c>
      <c r="J35">
        <f>IF([1]Sheet1!J35="","",[1]Sheet1!J35)</f>
        <v>9250</v>
      </c>
      <c r="K35" t="str">
        <f>IF([1]Sheet1!K35="","",[1]Sheet1!K35)</f>
        <v>Long Build Up</v>
      </c>
      <c r="L35">
        <f>IF([1]Sheet1!L35="","",[1]Sheet1!L35)</f>
        <v>250</v>
      </c>
      <c r="M35">
        <f>IF([1]Sheet1!M35="","",[1]Sheet1!M35)</f>
        <v>50</v>
      </c>
      <c r="N35">
        <f>IF([1]Sheet1!N35="","",[1]Sheet1!N35)</f>
        <v>7500</v>
      </c>
      <c r="O35" t="str">
        <f>IF([1]Sheet1!O35="","",[1]Sheet1!O35)</f>
        <v>INDUSTRIALS</v>
      </c>
      <c r="P35" t="str">
        <f>IF([1]Sheet1!P35="","",[1]Sheet1!P35)</f>
        <v>PEST/AGRO-INDIAN</v>
      </c>
      <c r="Q35" t="str">
        <f>IF([1]Sheet1!Q35="","",[1]Sheet1!Q35)</f>
        <v>LARGECAP</v>
      </c>
      <c r="R35">
        <f>IF([1]Sheet1!R35="","",[1]Sheet1!R35)</f>
        <v>42515.21</v>
      </c>
      <c r="S35" t="str">
        <f>IF([1]Sheet1!S35="","",[1]Sheet1!S35)</f>
        <v>INDUSTRIALS-18 of 36</v>
      </c>
      <c r="T35" t="str">
        <f>IF([1]Sheet1!T35="","",[1]Sheet1!T35)</f>
        <v>NiftyRank-108</v>
      </c>
      <c r="U35">
        <f>IF([1]Sheet1!U35="","",[1]Sheet1!U35)</f>
        <v>3500</v>
      </c>
      <c r="V35">
        <f>IF([1]Sheet1!V35="","",[1]Sheet1!V35)</f>
        <v>3450</v>
      </c>
      <c r="W35">
        <f>IF([1]Sheet1!W35="","",[1]Sheet1!W35)</f>
        <v>3400</v>
      </c>
      <c r="X35">
        <f>IF([1]Sheet1!X35="","",[1]Sheet1!X35)</f>
        <v>3350</v>
      </c>
      <c r="Y35">
        <f>IF([1]Sheet1!Y35="","",[1]Sheet1!Y35)</f>
        <v>3300</v>
      </c>
      <c r="Z35">
        <f>IF([1]Sheet1!Z35="","",[1]Sheet1!Z35)</f>
        <v>3550</v>
      </c>
      <c r="AA35">
        <f>IF([1]Sheet1!AA35="","",[1]Sheet1!AA35)</f>
        <v>3600</v>
      </c>
      <c r="AB35">
        <f>IF([1]Sheet1!AB35="","",[1]Sheet1!AB35)</f>
        <v>3650</v>
      </c>
      <c r="AC35">
        <f>IF([1]Sheet1!AC35="","",[1]Sheet1!AC35)</f>
        <v>3700</v>
      </c>
      <c r="AD35">
        <f>IF([1]Sheet1!AD35="","",[1]Sheet1!AD35)</f>
        <v>1</v>
      </c>
      <c r="AE35" t="str">
        <f>IF([1]Sheet1!AE35="","",[1]Sheet1!AE35)</f>
        <v>LOR34</v>
      </c>
      <c r="AF35" t="str">
        <f>IF([1]Sheet1!AF35="","",[1]Sheet1!AF35)</f>
        <v>LPR30</v>
      </c>
    </row>
    <row r="36" spans="1:32" x14ac:dyDescent="0.25">
      <c r="A36">
        <f>IF([1]Sheet1!A36="","",[1]Sheet1!A36)</f>
        <v>34</v>
      </c>
      <c r="B36" t="str">
        <f>IF([1]Sheet1!B36="","",[1]Sheet1!B36)</f>
        <v>MCDOWELL-N</v>
      </c>
      <c r="C36" t="str">
        <f>IF([1]Sheet1!C36="","",[1]Sheet1!C36)</f>
        <v>United Spirits Ltd.</v>
      </c>
      <c r="D36" t="str">
        <f>IF([1]Sheet1!D36="","",[1]Sheet1!D36)</f>
        <v>#00a25b57</v>
      </c>
      <c r="E36">
        <f>IF([1]Sheet1!E36="","",[1]Sheet1!E36)</f>
        <v>1080.1500000000001</v>
      </c>
      <c r="F36">
        <f>IF([1]Sheet1!F36="","",[1]Sheet1!F36)</f>
        <v>1.0099593</v>
      </c>
      <c r="G36">
        <f>IF([1]Sheet1!G36="","",[1]Sheet1!G36)</f>
        <v>10.8</v>
      </c>
      <c r="H36">
        <f>IF([1]Sheet1!H36="","",[1]Sheet1!H36)</f>
        <v>9561300</v>
      </c>
      <c r="I36">
        <f>IF([1]Sheet1!I36="","",[1]Sheet1!I36)</f>
        <v>0.34528360000000002</v>
      </c>
      <c r="J36">
        <f>IF([1]Sheet1!J36="","",[1]Sheet1!J36)</f>
        <v>32900</v>
      </c>
      <c r="K36" t="str">
        <f>IF([1]Sheet1!K36="","",[1]Sheet1!K36)</f>
        <v>Long Build Up</v>
      </c>
      <c r="L36">
        <f>IF([1]Sheet1!L36="","",[1]Sheet1!L36)</f>
        <v>1250</v>
      </c>
      <c r="M36">
        <f>IF([1]Sheet1!M36="","",[1]Sheet1!M36)</f>
        <v>10</v>
      </c>
      <c r="N36">
        <f>IF([1]Sheet1!N36="","",[1]Sheet1!N36)</f>
        <v>25000</v>
      </c>
      <c r="O36" t="str">
        <f>IF([1]Sheet1!O36="","",[1]Sheet1!O36)</f>
        <v>FMCG</v>
      </c>
      <c r="P36" t="str">
        <f>IF([1]Sheet1!P36="","",[1]Sheet1!P36)</f>
        <v>BREWERIES &amp; DIST</v>
      </c>
      <c r="Q36" t="str">
        <f>IF([1]Sheet1!Q36="","",[1]Sheet1!Q36)</f>
        <v>LARGECAP</v>
      </c>
      <c r="R36">
        <f>IF([1]Sheet1!R36="","",[1]Sheet1!R36)</f>
        <v>68609.23</v>
      </c>
      <c r="S36" t="str">
        <f>IF([1]Sheet1!S36="","",[1]Sheet1!S36)</f>
        <v>FMCG-10 of 28</v>
      </c>
      <c r="T36" t="str">
        <f>IF([1]Sheet1!T36="","",[1]Sheet1!T36)</f>
        <v>NiftyRank-71</v>
      </c>
      <c r="U36">
        <f>IF([1]Sheet1!U36="","",[1]Sheet1!U36)</f>
        <v>1080</v>
      </c>
      <c r="V36">
        <f>IF([1]Sheet1!V36="","",[1]Sheet1!V36)</f>
        <v>1070</v>
      </c>
      <c r="W36">
        <f>IF([1]Sheet1!W36="","",[1]Sheet1!W36)</f>
        <v>1060</v>
      </c>
      <c r="X36">
        <f>IF([1]Sheet1!X36="","",[1]Sheet1!X36)</f>
        <v>1050</v>
      </c>
      <c r="Y36">
        <f>IF([1]Sheet1!Y36="","",[1]Sheet1!Y36)</f>
        <v>1040</v>
      </c>
      <c r="Z36">
        <f>IF([1]Sheet1!Z36="","",[1]Sheet1!Z36)</f>
        <v>1090</v>
      </c>
      <c r="AA36">
        <f>IF([1]Sheet1!AA36="","",[1]Sheet1!AA36)</f>
        <v>1100</v>
      </c>
      <c r="AB36">
        <f>IF([1]Sheet1!AB36="","",[1]Sheet1!AB36)</f>
        <v>1110</v>
      </c>
      <c r="AC36">
        <f>IF([1]Sheet1!AC36="","",[1]Sheet1!AC36)</f>
        <v>1120</v>
      </c>
      <c r="AD36">
        <f>IF([1]Sheet1!AD36="","",[1]Sheet1!AD36)</f>
        <v>5</v>
      </c>
      <c r="AE36" t="str">
        <f>IF([1]Sheet1!AE36="","",[1]Sheet1!AE36)</f>
        <v>LOR35</v>
      </c>
      <c r="AF36" t="str">
        <f>IF([1]Sheet1!AF36="","",[1]Sheet1!AF36)</f>
        <v>LPR19</v>
      </c>
    </row>
    <row r="37" spans="1:32" x14ac:dyDescent="0.25">
      <c r="A37">
        <f>IF([1]Sheet1!A37="","",[1]Sheet1!A37)</f>
        <v>35</v>
      </c>
      <c r="B37" t="str">
        <f>IF([1]Sheet1!B37="","",[1]Sheet1!B37)</f>
        <v>GODREJPROP</v>
      </c>
      <c r="C37" t="str">
        <f>IF([1]Sheet1!C37="","",[1]Sheet1!C37)</f>
        <v>Godrej Properties Ltd.</v>
      </c>
      <c r="D37" t="str">
        <f>IF([1]Sheet1!D37="","",[1]Sheet1!D37)</f>
        <v>#00a25b4b</v>
      </c>
      <c r="E37">
        <f>IF([1]Sheet1!E37="","",[1]Sheet1!E37)</f>
        <v>1702</v>
      </c>
      <c r="F37">
        <f>IF([1]Sheet1!F37="","",[1]Sheet1!F37)</f>
        <v>0.68622810000000001</v>
      </c>
      <c r="G37">
        <f>IF([1]Sheet1!G37="","",[1]Sheet1!G37)</f>
        <v>11.6</v>
      </c>
      <c r="H37">
        <f>IF([1]Sheet1!H37="","",[1]Sheet1!H37)</f>
        <v>3783375</v>
      </c>
      <c r="I37">
        <f>IF([1]Sheet1!I37="","",[1]Sheet1!I37)</f>
        <v>0.25173060000000003</v>
      </c>
      <c r="J37">
        <f>IF([1]Sheet1!J37="","",[1]Sheet1!J37)</f>
        <v>9500</v>
      </c>
      <c r="K37" t="str">
        <f>IF([1]Sheet1!K37="","",[1]Sheet1!K37)</f>
        <v>Long Build Up</v>
      </c>
      <c r="L37">
        <f>IF([1]Sheet1!L37="","",[1]Sheet1!L37)</f>
        <v>325</v>
      </c>
      <c r="M37">
        <f>IF([1]Sheet1!M37="","",[1]Sheet1!M37)</f>
        <v>50</v>
      </c>
      <c r="N37">
        <f>IF([1]Sheet1!N37="","",[1]Sheet1!N37)</f>
        <v>9750</v>
      </c>
      <c r="O37" t="str">
        <f>IF([1]Sheet1!O37="","",[1]Sheet1!O37)</f>
        <v>REALTY</v>
      </c>
      <c r="P37" t="str">
        <f>IF([1]Sheet1!P37="","",[1]Sheet1!P37)</f>
        <v>CONSTRUCTION</v>
      </c>
      <c r="Q37" t="str">
        <f>IF([1]Sheet1!Q37="","",[1]Sheet1!Q37)</f>
        <v>LARGECAP</v>
      </c>
      <c r="R37">
        <f>IF([1]Sheet1!R37="","",[1]Sheet1!R37)</f>
        <v>54606.44</v>
      </c>
      <c r="S37" t="str">
        <f>IF([1]Sheet1!S37="","",[1]Sheet1!S37)</f>
        <v>REALTY-4 of 7</v>
      </c>
      <c r="T37" t="str">
        <f>IF([1]Sheet1!T37="","",[1]Sheet1!T37)</f>
        <v>NiftyRank-80</v>
      </c>
      <c r="U37">
        <f>IF([1]Sheet1!U37="","",[1]Sheet1!U37)</f>
        <v>1700</v>
      </c>
      <c r="V37">
        <f>IF([1]Sheet1!V37="","",[1]Sheet1!V37)</f>
        <v>1650</v>
      </c>
      <c r="W37">
        <f>IF([1]Sheet1!W37="","",[1]Sheet1!W37)</f>
        <v>1600</v>
      </c>
      <c r="X37">
        <f>IF([1]Sheet1!X37="","",[1]Sheet1!X37)</f>
        <v>1550</v>
      </c>
      <c r="Y37">
        <f>IF([1]Sheet1!Y37="","",[1]Sheet1!Y37)</f>
        <v>1500</v>
      </c>
      <c r="Z37">
        <f>IF([1]Sheet1!Z37="","",[1]Sheet1!Z37)</f>
        <v>1750</v>
      </c>
      <c r="AA37">
        <f>IF([1]Sheet1!AA37="","",[1]Sheet1!AA37)</f>
        <v>1800</v>
      </c>
      <c r="AB37">
        <f>IF([1]Sheet1!AB37="","",[1]Sheet1!AB37)</f>
        <v>1850</v>
      </c>
      <c r="AC37">
        <f>IF([1]Sheet1!AC37="","",[1]Sheet1!AC37)</f>
        <v>1900</v>
      </c>
      <c r="AD37">
        <f>IF([1]Sheet1!AD37="","",[1]Sheet1!AD37)</f>
        <v>3</v>
      </c>
      <c r="AE37" t="str">
        <f>IF([1]Sheet1!AE37="","",[1]Sheet1!AE37)</f>
        <v>LOR36</v>
      </c>
      <c r="AF37" t="str">
        <f>IF([1]Sheet1!AF37="","",[1]Sheet1!AF37)</f>
        <v>LPR26</v>
      </c>
    </row>
    <row r="38" spans="1:32" x14ac:dyDescent="0.25">
      <c r="A38">
        <f>IF([1]Sheet1!A38="","",[1]Sheet1!A38)</f>
        <v>36</v>
      </c>
      <c r="B38" t="str">
        <f>IF([1]Sheet1!B38="","",[1]Sheet1!B38)</f>
        <v>COLPAL</v>
      </c>
      <c r="C38" t="str">
        <f>IF([1]Sheet1!C38="","",[1]Sheet1!C38)</f>
        <v>Colgate-Palmolive (India) Ltd.</v>
      </c>
      <c r="D38" t="str">
        <f>IF([1]Sheet1!D38="","",[1]Sheet1!D38)</f>
        <v>#00a25b6a</v>
      </c>
      <c r="E38">
        <f>IF([1]Sheet1!E38="","",[1]Sheet1!E38)</f>
        <v>2076.0500000000002</v>
      </c>
      <c r="F38">
        <f>IF([1]Sheet1!F38="","",[1]Sheet1!F38)</f>
        <v>1.5084099</v>
      </c>
      <c r="G38">
        <f>IF([1]Sheet1!G38="","",[1]Sheet1!G38)</f>
        <v>30.85</v>
      </c>
      <c r="H38">
        <f>IF([1]Sheet1!H38="","",[1]Sheet1!H38)</f>
        <v>3265500</v>
      </c>
      <c r="I38">
        <f>IF([1]Sheet1!I38="","",[1]Sheet1!I38)</f>
        <v>0.20405970000000001</v>
      </c>
      <c r="J38">
        <f>IF([1]Sheet1!J38="","",[1]Sheet1!J38)</f>
        <v>6650</v>
      </c>
      <c r="K38" t="str">
        <f>IF([1]Sheet1!K38="","",[1]Sheet1!K38)</f>
        <v>Long Build Up</v>
      </c>
      <c r="L38">
        <f>IF([1]Sheet1!L38="","",[1]Sheet1!L38)</f>
        <v>350</v>
      </c>
      <c r="M38">
        <f>IF([1]Sheet1!M38="","",[1]Sheet1!M38)</f>
        <v>10</v>
      </c>
      <c r="N38">
        <f>IF([1]Sheet1!N38="","",[1]Sheet1!N38)</f>
        <v>14000</v>
      </c>
      <c r="O38" t="str">
        <f>IF([1]Sheet1!O38="","",[1]Sheet1!O38)</f>
        <v>FMCG</v>
      </c>
      <c r="P38" t="str">
        <f>IF([1]Sheet1!P38="","",[1]Sheet1!P38)</f>
        <v>PERSONALCARE-MNC</v>
      </c>
      <c r="Q38" t="str">
        <f>IF([1]Sheet1!Q38="","",[1]Sheet1!Q38)</f>
        <v>LARGECAP</v>
      </c>
      <c r="R38">
        <f>IF([1]Sheet1!R38="","",[1]Sheet1!R38)</f>
        <v>39807.82</v>
      </c>
      <c r="S38" t="str">
        <f>IF([1]Sheet1!S38="","",[1]Sheet1!S38)</f>
        <v>FMCG-19 of 28</v>
      </c>
      <c r="T38" t="str">
        <f>IF([1]Sheet1!T38="","",[1]Sheet1!T38)</f>
        <v>NiftyRank-116</v>
      </c>
      <c r="U38">
        <f>IF([1]Sheet1!U38="","",[1]Sheet1!U38)</f>
        <v>2070</v>
      </c>
      <c r="V38">
        <f>IF([1]Sheet1!V38="","",[1]Sheet1!V38)</f>
        <v>2060</v>
      </c>
      <c r="W38">
        <f>IF([1]Sheet1!W38="","",[1]Sheet1!W38)</f>
        <v>2050</v>
      </c>
      <c r="X38">
        <f>IF([1]Sheet1!X38="","",[1]Sheet1!X38)</f>
        <v>2040</v>
      </c>
      <c r="Y38">
        <f>IF([1]Sheet1!Y38="","",[1]Sheet1!Y38)</f>
        <v>2030</v>
      </c>
      <c r="Z38">
        <f>IF([1]Sheet1!Z38="","",[1]Sheet1!Z38)</f>
        <v>2080</v>
      </c>
      <c r="AA38">
        <f>IF([1]Sheet1!AA38="","",[1]Sheet1!AA38)</f>
        <v>2090</v>
      </c>
      <c r="AB38">
        <f>IF([1]Sheet1!AB38="","",[1]Sheet1!AB38)</f>
        <v>2100</v>
      </c>
      <c r="AC38">
        <f>IF([1]Sheet1!AC38="","",[1]Sheet1!AC38)</f>
        <v>2110</v>
      </c>
      <c r="AD38">
        <f>IF([1]Sheet1!AD38="","",[1]Sheet1!AD38)</f>
        <v>3</v>
      </c>
      <c r="AE38" t="str">
        <f>IF([1]Sheet1!AE38="","",[1]Sheet1!AE38)</f>
        <v>LOR37</v>
      </c>
      <c r="AF38" t="str">
        <f>IF([1]Sheet1!AF38="","",[1]Sheet1!AF38)</f>
        <v>LPR12</v>
      </c>
    </row>
    <row r="39" spans="1:32" x14ac:dyDescent="0.25">
      <c r="A39">
        <f>IF([1]Sheet1!A39="","",[1]Sheet1!A39)</f>
        <v>37</v>
      </c>
      <c r="B39" t="str">
        <f>IF([1]Sheet1!B39="","",[1]Sheet1!B39)</f>
        <v>EICHERMOT</v>
      </c>
      <c r="C39" t="str">
        <f>IF([1]Sheet1!C39="","",[1]Sheet1!C39)</f>
        <v>Eicher Motors Ltd.</v>
      </c>
      <c r="D39" t="str">
        <f>IF([1]Sheet1!D39="","",[1]Sheet1!D39)</f>
        <v>#00a25b41</v>
      </c>
      <c r="E39">
        <f>IF([1]Sheet1!E39="","",[1]Sheet1!E39)</f>
        <v>3497.1</v>
      </c>
      <c r="F39">
        <f>IF([1]Sheet1!F39="","",[1]Sheet1!F39)</f>
        <v>0.40770620000000002</v>
      </c>
      <c r="G39">
        <f>IF([1]Sheet1!G39="","",[1]Sheet1!G39)</f>
        <v>14.2</v>
      </c>
      <c r="H39">
        <f>IF([1]Sheet1!H39="","",[1]Sheet1!H39)</f>
        <v>3139500</v>
      </c>
      <c r="I39">
        <f>IF([1]Sheet1!I39="","",[1]Sheet1!I39)</f>
        <v>0.17309730000000001</v>
      </c>
      <c r="J39">
        <f>IF([1]Sheet1!J39="","",[1]Sheet1!J39)</f>
        <v>5425</v>
      </c>
      <c r="K39" t="str">
        <f>IF([1]Sheet1!K39="","",[1]Sheet1!K39)</f>
        <v>Long Build Up</v>
      </c>
      <c r="L39">
        <f>IF([1]Sheet1!L39="","",[1]Sheet1!L39)</f>
        <v>350</v>
      </c>
      <c r="M39">
        <f>IF([1]Sheet1!M39="","",[1]Sheet1!M39)</f>
        <v>20</v>
      </c>
      <c r="N39">
        <f>IF([1]Sheet1!N39="","",[1]Sheet1!N39)</f>
        <v>10500</v>
      </c>
      <c r="O39" t="str">
        <f>IF([1]Sheet1!O39="","",[1]Sheet1!O39)</f>
        <v>AUTO</v>
      </c>
      <c r="P39" t="str">
        <f>IF([1]Sheet1!P39="","",[1]Sheet1!P39)</f>
        <v>AUTO-M CYCLE/MOP</v>
      </c>
      <c r="Q39" t="str">
        <f>IF([1]Sheet1!Q39="","",[1]Sheet1!Q39)</f>
        <v>LARGECAP</v>
      </c>
      <c r="R39">
        <f>IF([1]Sheet1!R39="","",[1]Sheet1!R39)</f>
        <v>77090.509999999995</v>
      </c>
      <c r="S39" t="str">
        <f>IF([1]Sheet1!S39="","",[1]Sheet1!S39)</f>
        <v>AUTO-5 of 16</v>
      </c>
      <c r="T39" t="str">
        <f>IF([1]Sheet1!T39="","",[1]Sheet1!T39)</f>
        <v>NiftyRank-60</v>
      </c>
      <c r="U39">
        <f>IF([1]Sheet1!U39="","",[1]Sheet1!U39)</f>
        <v>3480</v>
      </c>
      <c r="V39">
        <f>IF([1]Sheet1!V39="","",[1]Sheet1!V39)</f>
        <v>3460</v>
      </c>
      <c r="W39">
        <f>IF([1]Sheet1!W39="","",[1]Sheet1!W39)</f>
        <v>3440</v>
      </c>
      <c r="X39">
        <f>IF([1]Sheet1!X39="","",[1]Sheet1!X39)</f>
        <v>3420</v>
      </c>
      <c r="Y39">
        <f>IF([1]Sheet1!Y39="","",[1]Sheet1!Y39)</f>
        <v>3400</v>
      </c>
      <c r="Z39">
        <f>IF([1]Sheet1!Z39="","",[1]Sheet1!Z39)</f>
        <v>3500</v>
      </c>
      <c r="AA39">
        <f>IF([1]Sheet1!AA39="","",[1]Sheet1!AA39)</f>
        <v>3520</v>
      </c>
      <c r="AB39">
        <f>IF([1]Sheet1!AB39="","",[1]Sheet1!AB39)</f>
        <v>3540</v>
      </c>
      <c r="AC39">
        <f>IF([1]Sheet1!AC39="","",[1]Sheet1!AC39)</f>
        <v>3560</v>
      </c>
      <c r="AD39" t="str">
        <f>IF([1]Sheet1!AD39="","",[1]Sheet1!AD39)</f>
        <v/>
      </c>
      <c r="AE39" t="str">
        <f>IF([1]Sheet1!AE39="","",[1]Sheet1!AE39)</f>
        <v>LOR38</v>
      </c>
      <c r="AF39" t="str">
        <f>IF([1]Sheet1!AF39="","",[1]Sheet1!AF39)</f>
        <v>LPR33</v>
      </c>
    </row>
    <row r="40" spans="1:32" x14ac:dyDescent="0.25">
      <c r="A40">
        <f>IF([1]Sheet1!A40="","",[1]Sheet1!A40)</f>
        <v>38</v>
      </c>
      <c r="B40" t="str">
        <f>IF([1]Sheet1!B40="","",[1]Sheet1!B40)</f>
        <v>PEL</v>
      </c>
      <c r="C40" t="str">
        <f>IF([1]Sheet1!C40="","",[1]Sheet1!C40)</f>
        <v>Piramal Enterprises Ltd.</v>
      </c>
      <c r="D40" t="str">
        <f>IF([1]Sheet1!D40="","",[1]Sheet1!D40)</f>
        <v>#00a25b3c</v>
      </c>
      <c r="E40">
        <f>IF([1]Sheet1!E40="","",[1]Sheet1!E40)</f>
        <v>1060.3</v>
      </c>
      <c r="F40">
        <f>IF([1]Sheet1!F40="","",[1]Sheet1!F40)</f>
        <v>0.29797099999999999</v>
      </c>
      <c r="G40">
        <f>IF([1]Sheet1!G40="","",[1]Sheet1!G40)</f>
        <v>3.15</v>
      </c>
      <c r="H40">
        <f>IF([1]Sheet1!H40="","",[1]Sheet1!H40)</f>
        <v>9918750</v>
      </c>
      <c r="I40">
        <f>IF([1]Sheet1!I40="","",[1]Sheet1!I40)</f>
        <v>0.13629140000000001</v>
      </c>
      <c r="J40">
        <f>IF([1]Sheet1!J40="","",[1]Sheet1!J40)</f>
        <v>13500</v>
      </c>
      <c r="K40" t="str">
        <f>IF([1]Sheet1!K40="","",[1]Sheet1!K40)</f>
        <v>Long Build Up</v>
      </c>
      <c r="L40">
        <f>IF([1]Sheet1!L40="","",[1]Sheet1!L40)</f>
        <v>275</v>
      </c>
      <c r="M40">
        <f>IF([1]Sheet1!M40="","",[1]Sheet1!M40)</f>
        <v>50</v>
      </c>
      <c r="N40">
        <f>IF([1]Sheet1!N40="","",[1]Sheet1!N40)</f>
        <v>8250</v>
      </c>
      <c r="O40" t="str">
        <f>IF([1]Sheet1!O40="","",[1]Sheet1!O40)</f>
        <v>PHARMACEUTICALS</v>
      </c>
      <c r="P40" t="str">
        <f>IF([1]Sheet1!P40="","",[1]Sheet1!P40)</f>
        <v>PHARM-IND-BD&amp;FOR</v>
      </c>
      <c r="Q40" t="str">
        <f>IF([1]Sheet1!Q40="","",[1]Sheet1!Q40)</f>
        <v>LARGECAP</v>
      </c>
      <c r="R40">
        <f>IF([1]Sheet1!R40="","",[1]Sheet1!R40)</f>
        <v>63077.62</v>
      </c>
      <c r="S40" t="str">
        <f>IF([1]Sheet1!S40="","",[1]Sheet1!S40)</f>
        <v>PHARMACEUTICALS-6 of 23</v>
      </c>
      <c r="T40" t="str">
        <f>IF([1]Sheet1!T40="","",[1]Sheet1!T40)</f>
        <v>NiftyRank-74</v>
      </c>
      <c r="U40">
        <f>IF([1]Sheet1!U40="","",[1]Sheet1!U40)</f>
        <v>1050</v>
      </c>
      <c r="V40">
        <f>IF([1]Sheet1!V40="","",[1]Sheet1!V40)</f>
        <v>1000</v>
      </c>
      <c r="W40">
        <f>IF([1]Sheet1!W40="","",[1]Sheet1!W40)</f>
        <v>950</v>
      </c>
      <c r="X40">
        <f>IF([1]Sheet1!X40="","",[1]Sheet1!X40)</f>
        <v>900</v>
      </c>
      <c r="Y40">
        <f>IF([1]Sheet1!Y40="","",[1]Sheet1!Y40)</f>
        <v>850</v>
      </c>
      <c r="Z40">
        <f>IF([1]Sheet1!Z40="","",[1]Sheet1!Z40)</f>
        <v>1100</v>
      </c>
      <c r="AA40">
        <f>IF([1]Sheet1!AA40="","",[1]Sheet1!AA40)</f>
        <v>1150</v>
      </c>
      <c r="AB40">
        <f>IF([1]Sheet1!AB40="","",[1]Sheet1!AB40)</f>
        <v>1200</v>
      </c>
      <c r="AC40">
        <f>IF([1]Sheet1!AC40="","",[1]Sheet1!AC40)</f>
        <v>1250</v>
      </c>
      <c r="AD40">
        <f>IF([1]Sheet1!AD40="","",[1]Sheet1!AD40)</f>
        <v>1</v>
      </c>
      <c r="AE40" t="str">
        <f>IF([1]Sheet1!AE40="","",[1]Sheet1!AE40)</f>
        <v>LOR39</v>
      </c>
      <c r="AF40" t="str">
        <f>IF([1]Sheet1!AF40="","",[1]Sheet1!AF40)</f>
        <v>LPR36</v>
      </c>
    </row>
    <row r="41" spans="1:32" x14ac:dyDescent="0.25">
      <c r="A41">
        <f>IF([1]Sheet1!A41="","",[1]Sheet1!A41)</f>
        <v>39</v>
      </c>
      <c r="B41" t="str">
        <f>IF([1]Sheet1!B41="","",[1]Sheet1!B41)</f>
        <v>DIVISLAB</v>
      </c>
      <c r="C41" t="str">
        <f>IF([1]Sheet1!C41="","",[1]Sheet1!C41)</f>
        <v>Divi's Laboratories Ltd.</v>
      </c>
      <c r="D41" t="str">
        <f>IF([1]Sheet1!D41="","",[1]Sheet1!D41)</f>
        <v>#fc5a5a6b</v>
      </c>
      <c r="E41">
        <f>IF([1]Sheet1!E41="","",[1]Sheet1!E41)</f>
        <v>3652.45</v>
      </c>
      <c r="F41">
        <f>IF([1]Sheet1!F41="","",[1]Sheet1!F41)</f>
        <v>-2.5610586</v>
      </c>
      <c r="G41">
        <f>IF([1]Sheet1!G41="","",[1]Sheet1!G41)</f>
        <v>-96</v>
      </c>
      <c r="H41">
        <f>IF([1]Sheet1!H41="","",[1]Sheet1!H41)</f>
        <v>2390000</v>
      </c>
      <c r="I41">
        <f>IF([1]Sheet1!I41="","",[1]Sheet1!I41)</f>
        <v>6.4493140999999996</v>
      </c>
      <c r="J41">
        <f>IF([1]Sheet1!J41="","",[1]Sheet1!J41)</f>
        <v>144800</v>
      </c>
      <c r="K41" t="str">
        <f>IF([1]Sheet1!K41="","",[1]Sheet1!K41)</f>
        <v>Short Build Up</v>
      </c>
      <c r="L41">
        <f>IF([1]Sheet1!L41="","",[1]Sheet1!L41)</f>
        <v>100</v>
      </c>
      <c r="M41">
        <f>IF([1]Sheet1!M41="","",[1]Sheet1!M41)</f>
        <v>50</v>
      </c>
      <c r="N41">
        <f>IF([1]Sheet1!N41="","",[1]Sheet1!N41)</f>
        <v>4000</v>
      </c>
      <c r="O41" t="str">
        <f>IF([1]Sheet1!O41="","",[1]Sheet1!O41)</f>
        <v>PHARMACEUTICALS</v>
      </c>
      <c r="P41" t="str">
        <f>IF([1]Sheet1!P41="","",[1]Sheet1!P41)</f>
        <v>PHARM-IND-B DRUG</v>
      </c>
      <c r="Q41" t="str">
        <f>IF([1]Sheet1!Q41="","",[1]Sheet1!Q41)</f>
        <v>LARGECAP</v>
      </c>
      <c r="R41">
        <f>IF([1]Sheet1!R41="","",[1]Sheet1!R41)</f>
        <v>122556.22</v>
      </c>
      <c r="S41" t="str">
        <f>IF([1]Sheet1!S41="","",[1]Sheet1!S41)</f>
        <v>PHARMACEUTICALS-2 of 23</v>
      </c>
      <c r="T41" t="str">
        <f>IF([1]Sheet1!T41="","",[1]Sheet1!T41)</f>
        <v>NiftyRank-38</v>
      </c>
      <c r="U41">
        <f>IF([1]Sheet1!U41="","",[1]Sheet1!U41)</f>
        <v>3650</v>
      </c>
      <c r="V41">
        <f>IF([1]Sheet1!V41="","",[1]Sheet1!V41)</f>
        <v>3600</v>
      </c>
      <c r="W41">
        <f>IF([1]Sheet1!W41="","",[1]Sheet1!W41)</f>
        <v>3550</v>
      </c>
      <c r="X41">
        <f>IF([1]Sheet1!X41="","",[1]Sheet1!X41)</f>
        <v>3500</v>
      </c>
      <c r="Y41">
        <f>IF([1]Sheet1!Y41="","",[1]Sheet1!Y41)</f>
        <v>3450</v>
      </c>
      <c r="Z41">
        <f>IF([1]Sheet1!Z41="","",[1]Sheet1!Z41)</f>
        <v>3700</v>
      </c>
      <c r="AA41">
        <f>IF([1]Sheet1!AA41="","",[1]Sheet1!AA41)</f>
        <v>3750</v>
      </c>
      <c r="AB41">
        <f>IF([1]Sheet1!AB41="","",[1]Sheet1!AB41)</f>
        <v>3800</v>
      </c>
      <c r="AC41">
        <f>IF([1]Sheet1!AC41="","",[1]Sheet1!AC41)</f>
        <v>3850</v>
      </c>
      <c r="AD41">
        <f>IF([1]Sheet1!AD41="","",[1]Sheet1!AD41)</f>
        <v>9</v>
      </c>
      <c r="AE41" t="str">
        <f>IF([1]Sheet1!AE41="","",[1]Sheet1!AE41)</f>
        <v>SOR2</v>
      </c>
      <c r="AF41" t="str">
        <f>IF([1]Sheet1!AF41="","",[1]Sheet1!AF41)</f>
        <v>SPR1</v>
      </c>
    </row>
    <row r="42" spans="1:32" x14ac:dyDescent="0.25">
      <c r="A42">
        <f>IF([1]Sheet1!A42="","",[1]Sheet1!A42)</f>
        <v>40</v>
      </c>
      <c r="B42" t="str">
        <f>IF([1]Sheet1!B42="","",[1]Sheet1!B42)</f>
        <v>LAURUSLABS</v>
      </c>
      <c r="C42" t="str">
        <f>IF([1]Sheet1!C42="","",[1]Sheet1!C42)</f>
        <v>Laurus Labs Ltd.</v>
      </c>
      <c r="D42" t="str">
        <f>IF([1]Sheet1!D42="","",[1]Sheet1!D42)</f>
        <v>#fc5a5a68</v>
      </c>
      <c r="E42">
        <f>IF([1]Sheet1!E42="","",[1]Sheet1!E42)</f>
        <v>394</v>
      </c>
      <c r="F42">
        <f>IF([1]Sheet1!F42="","",[1]Sheet1!F42)</f>
        <v>-2.4148607000000002</v>
      </c>
      <c r="G42">
        <f>IF([1]Sheet1!G42="","",[1]Sheet1!G42)</f>
        <v>-9.75</v>
      </c>
      <c r="H42">
        <f>IF([1]Sheet1!H42="","",[1]Sheet1!H42)</f>
        <v>15342500</v>
      </c>
      <c r="I42">
        <f>IF([1]Sheet1!I42="","",[1]Sheet1!I42)</f>
        <v>18.329618499999999</v>
      </c>
      <c r="J42">
        <f>IF([1]Sheet1!J42="","",[1]Sheet1!J42)</f>
        <v>2376600</v>
      </c>
      <c r="K42" t="str">
        <f>IF([1]Sheet1!K42="","",[1]Sheet1!K42)</f>
        <v>Short Build Up</v>
      </c>
      <c r="L42">
        <f>IF([1]Sheet1!L42="","",[1]Sheet1!L42)</f>
        <v>900</v>
      </c>
      <c r="M42">
        <f>IF([1]Sheet1!M42="","",[1]Sheet1!M42)</f>
        <v>10</v>
      </c>
      <c r="N42">
        <f>IF([1]Sheet1!N42="","",[1]Sheet1!N42)</f>
        <v>45000</v>
      </c>
      <c r="O42" t="str">
        <f>IF([1]Sheet1!O42="","",[1]Sheet1!O42)</f>
        <v>PHARMACEUTICALS</v>
      </c>
      <c r="P42" t="str">
        <f>IF([1]Sheet1!P42="","",[1]Sheet1!P42)</f>
        <v>PHARM-IND-FORMUL</v>
      </c>
      <c r="Q42" t="str">
        <f>IF([1]Sheet1!Q42="","",[1]Sheet1!Q42)</f>
        <v>LARGECAP</v>
      </c>
      <c r="R42">
        <f>IF([1]Sheet1!R42="","",[1]Sheet1!R42)</f>
        <v>27988.36</v>
      </c>
      <c r="S42" t="str">
        <f>IF([1]Sheet1!S42="","",[1]Sheet1!S42)</f>
        <v>PHARMACEUTICALS-15 of 23</v>
      </c>
      <c r="T42" t="str">
        <f>IF([1]Sheet1!T42="","",[1]Sheet1!T42)</f>
        <v>NiftyRank-143</v>
      </c>
      <c r="U42">
        <f>IF([1]Sheet1!U42="","",[1]Sheet1!U42)</f>
        <v>390</v>
      </c>
      <c r="V42">
        <f>IF([1]Sheet1!V42="","",[1]Sheet1!V42)</f>
        <v>380</v>
      </c>
      <c r="W42">
        <f>IF([1]Sheet1!W42="","",[1]Sheet1!W42)</f>
        <v>370</v>
      </c>
      <c r="X42">
        <f>IF([1]Sheet1!X42="","",[1]Sheet1!X42)</f>
        <v>360</v>
      </c>
      <c r="Y42">
        <f>IF([1]Sheet1!Y42="","",[1]Sheet1!Y42)</f>
        <v>350</v>
      </c>
      <c r="Z42">
        <f>IF([1]Sheet1!Z42="","",[1]Sheet1!Z42)</f>
        <v>400</v>
      </c>
      <c r="AA42">
        <f>IF([1]Sheet1!AA42="","",[1]Sheet1!AA42)</f>
        <v>410</v>
      </c>
      <c r="AB42">
        <f>IF([1]Sheet1!AB42="","",[1]Sheet1!AB42)</f>
        <v>420</v>
      </c>
      <c r="AC42">
        <f>IF([1]Sheet1!AC42="","",[1]Sheet1!AC42)</f>
        <v>430</v>
      </c>
      <c r="AD42">
        <f>IF([1]Sheet1!AD42="","",[1]Sheet1!AD42)</f>
        <v>6</v>
      </c>
      <c r="AE42" t="str">
        <f>IF([1]Sheet1!AE42="","",[1]Sheet1!AE42)</f>
        <v>SOR1</v>
      </c>
      <c r="AF42" t="str">
        <f>IF([1]Sheet1!AF42="","",[1]Sheet1!AF42)</f>
        <v>SPR2</v>
      </c>
    </row>
    <row r="43" spans="1:32" x14ac:dyDescent="0.25">
      <c r="A43">
        <f>IF([1]Sheet1!A43="","",[1]Sheet1!A43)</f>
        <v>41</v>
      </c>
      <c r="B43" t="str">
        <f>IF([1]Sheet1!B43="","",[1]Sheet1!B43)</f>
        <v>NESTLEIND</v>
      </c>
      <c r="C43" t="str">
        <f>IF([1]Sheet1!C43="","",[1]Sheet1!C43)</f>
        <v>Nestle India Ltd.</v>
      </c>
      <c r="D43" t="str">
        <f>IF([1]Sheet1!D43="","",[1]Sheet1!D43)</f>
        <v>#fc5a5a5c</v>
      </c>
      <c r="E43">
        <f>IF([1]Sheet1!E43="","",[1]Sheet1!E43)</f>
        <v>23118.65</v>
      </c>
      <c r="F43">
        <f>IF([1]Sheet1!F43="","",[1]Sheet1!F43)</f>
        <v>-1.9113969</v>
      </c>
      <c r="G43">
        <f>IF([1]Sheet1!G43="","",[1]Sheet1!G43)</f>
        <v>-450.5</v>
      </c>
      <c r="H43">
        <f>IF([1]Sheet1!H43="","",[1]Sheet1!H43)</f>
        <v>294560</v>
      </c>
      <c r="I43">
        <f>IF([1]Sheet1!I43="","",[1]Sheet1!I43)</f>
        <v>0.62858700000000001</v>
      </c>
      <c r="J43">
        <f>IF([1]Sheet1!J43="","",[1]Sheet1!J43)</f>
        <v>1840</v>
      </c>
      <c r="K43" t="str">
        <f>IF([1]Sheet1!K43="","",[1]Sheet1!K43)</f>
        <v>Short Build Up</v>
      </c>
      <c r="L43">
        <f>IF([1]Sheet1!L43="","",[1]Sheet1!L43)</f>
        <v>25</v>
      </c>
      <c r="M43">
        <f>IF([1]Sheet1!M43="","",[1]Sheet1!M43)</f>
        <v>100</v>
      </c>
      <c r="N43">
        <f>IF([1]Sheet1!N43="","",[1]Sheet1!N43)</f>
        <v>1250</v>
      </c>
      <c r="O43" t="str">
        <f>IF([1]Sheet1!O43="","",[1]Sheet1!O43)</f>
        <v>FMCG</v>
      </c>
      <c r="P43" t="str">
        <f>IF([1]Sheet1!P43="","",[1]Sheet1!P43)</f>
        <v>FOOD-PROC-MNC</v>
      </c>
      <c r="Q43" t="str">
        <f>IF([1]Sheet1!Q43="","",[1]Sheet1!Q43)</f>
        <v>LARGECAP</v>
      </c>
      <c r="R43">
        <f>IF([1]Sheet1!R43="","",[1]Sheet1!R43)</f>
        <v>187047.94</v>
      </c>
      <c r="S43" t="str">
        <f>IF([1]Sheet1!S43="","",[1]Sheet1!S43)</f>
        <v>FMCG-3 of 28</v>
      </c>
      <c r="T43" t="str">
        <f>IF([1]Sheet1!T43="","",[1]Sheet1!T43)</f>
        <v>NiftyRank-25</v>
      </c>
      <c r="U43">
        <f>IF([1]Sheet1!U43="","",[1]Sheet1!U43)</f>
        <v>23100</v>
      </c>
      <c r="V43">
        <f>IF([1]Sheet1!V43="","",[1]Sheet1!V43)</f>
        <v>23000</v>
      </c>
      <c r="W43">
        <f>IF([1]Sheet1!W43="","",[1]Sheet1!W43)</f>
        <v>22900</v>
      </c>
      <c r="X43">
        <f>IF([1]Sheet1!X43="","",[1]Sheet1!X43)</f>
        <v>22800</v>
      </c>
      <c r="Y43">
        <f>IF([1]Sheet1!Y43="","",[1]Sheet1!Y43)</f>
        <v>22700</v>
      </c>
      <c r="Z43">
        <f>IF([1]Sheet1!Z43="","",[1]Sheet1!Z43)</f>
        <v>23200</v>
      </c>
      <c r="AA43">
        <f>IF([1]Sheet1!AA43="","",[1]Sheet1!AA43)</f>
        <v>23300</v>
      </c>
      <c r="AB43">
        <f>IF([1]Sheet1!AB43="","",[1]Sheet1!AB43)</f>
        <v>23400</v>
      </c>
      <c r="AC43">
        <f>IF([1]Sheet1!AC43="","",[1]Sheet1!AC43)</f>
        <v>23500</v>
      </c>
      <c r="AD43">
        <f>IF([1]Sheet1!AD43="","",[1]Sheet1!AD43)</f>
        <v>10</v>
      </c>
      <c r="AE43" t="str">
        <f>IF([1]Sheet1!AE43="","",[1]Sheet1!AE43)</f>
        <v>SOR26</v>
      </c>
      <c r="AF43" t="str">
        <f>IF([1]Sheet1!AF43="","",[1]Sheet1!AF43)</f>
        <v>SPR3</v>
      </c>
    </row>
    <row r="44" spans="1:32" x14ac:dyDescent="0.25">
      <c r="A44">
        <f>IF([1]Sheet1!A44="","",[1]Sheet1!A44)</f>
        <v>42</v>
      </c>
      <c r="B44" t="str">
        <f>IF([1]Sheet1!B44="","",[1]Sheet1!B44)</f>
        <v>ASIANPAINT</v>
      </c>
      <c r="C44" t="str">
        <f>IF([1]Sheet1!C44="","",[1]Sheet1!C44)</f>
        <v>Asian Paints Ltd.</v>
      </c>
      <c r="D44" t="str">
        <f>IF([1]Sheet1!D44="","",[1]Sheet1!D44)</f>
        <v>#fc5a5a51</v>
      </c>
      <c r="E44">
        <f>IF([1]Sheet1!E44="","",[1]Sheet1!E44)</f>
        <v>3114.2</v>
      </c>
      <c r="F44">
        <f>IF([1]Sheet1!F44="","",[1]Sheet1!F44)</f>
        <v>-1.3931986999999999</v>
      </c>
      <c r="G44">
        <f>IF([1]Sheet1!G44="","",[1]Sheet1!G44)</f>
        <v>-44</v>
      </c>
      <c r="H44">
        <f>IF([1]Sheet1!H44="","",[1]Sheet1!H44)</f>
        <v>6007200</v>
      </c>
      <c r="I44">
        <f>IF([1]Sheet1!I44="","",[1]Sheet1!I44)</f>
        <v>1.1313131000000001</v>
      </c>
      <c r="J44">
        <f>IF([1]Sheet1!J44="","",[1]Sheet1!J44)</f>
        <v>67200</v>
      </c>
      <c r="K44" t="str">
        <f>IF([1]Sheet1!K44="","",[1]Sheet1!K44)</f>
        <v>Short Build Up</v>
      </c>
      <c r="L44">
        <f>IF([1]Sheet1!L44="","",[1]Sheet1!L44)</f>
        <v>150</v>
      </c>
      <c r="M44">
        <f>IF([1]Sheet1!M44="","",[1]Sheet1!M44)</f>
        <v>20</v>
      </c>
      <c r="N44">
        <f>IF([1]Sheet1!N44="","",[1]Sheet1!N44)</f>
        <v>7500</v>
      </c>
      <c r="O44" t="str">
        <f>IF([1]Sheet1!O44="","",[1]Sheet1!O44)</f>
        <v>INDUSTRIALS</v>
      </c>
      <c r="P44" t="str">
        <f>IF([1]Sheet1!P44="","",[1]Sheet1!P44)</f>
        <v>PAINTS/VARNISH</v>
      </c>
      <c r="Q44" t="str">
        <f>IF([1]Sheet1!Q44="","",[1]Sheet1!Q44)</f>
        <v>LARGECAP</v>
      </c>
      <c r="R44">
        <f>IF([1]Sheet1!R44="","",[1]Sheet1!R44)</f>
        <v>322712.5</v>
      </c>
      <c r="S44" t="str">
        <f>IF([1]Sheet1!S44="","",[1]Sheet1!S44)</f>
        <v>INDUSTRIALS-2 of 36</v>
      </c>
      <c r="T44" t="str">
        <f>IF([1]Sheet1!T44="","",[1]Sheet1!T44)</f>
        <v>NiftyRank-14</v>
      </c>
      <c r="U44">
        <f>IF([1]Sheet1!U44="","",[1]Sheet1!U44)</f>
        <v>3100</v>
      </c>
      <c r="V44">
        <f>IF([1]Sheet1!V44="","",[1]Sheet1!V44)</f>
        <v>3080</v>
      </c>
      <c r="W44">
        <f>IF([1]Sheet1!W44="","",[1]Sheet1!W44)</f>
        <v>3060</v>
      </c>
      <c r="X44">
        <f>IF([1]Sheet1!X44="","",[1]Sheet1!X44)</f>
        <v>3040</v>
      </c>
      <c r="Y44">
        <f>IF([1]Sheet1!Y44="","",[1]Sheet1!Y44)</f>
        <v>3020</v>
      </c>
      <c r="Z44">
        <f>IF([1]Sheet1!Z44="","",[1]Sheet1!Z44)</f>
        <v>3120</v>
      </c>
      <c r="AA44">
        <f>IF([1]Sheet1!AA44="","",[1]Sheet1!AA44)</f>
        <v>3140</v>
      </c>
      <c r="AB44">
        <f>IF([1]Sheet1!AB44="","",[1]Sheet1!AB44)</f>
        <v>3160</v>
      </c>
      <c r="AC44">
        <f>IF([1]Sheet1!AC44="","",[1]Sheet1!AC44)</f>
        <v>3180</v>
      </c>
      <c r="AD44">
        <f>IF([1]Sheet1!AD44="","",[1]Sheet1!AD44)</f>
        <v>26</v>
      </c>
      <c r="AE44" t="str">
        <f>IF([1]Sheet1!AE44="","",[1]Sheet1!AE44)</f>
        <v>SOR20</v>
      </c>
      <c r="AF44" t="str">
        <f>IF([1]Sheet1!AF44="","",[1]Sheet1!AF44)</f>
        <v>SPR4</v>
      </c>
    </row>
    <row r="45" spans="1:32" x14ac:dyDescent="0.25">
      <c r="A45">
        <f>IF([1]Sheet1!A45="","",[1]Sheet1!A45)</f>
        <v>43</v>
      </c>
      <c r="B45" t="str">
        <f>IF([1]Sheet1!B45="","",[1]Sheet1!B45)</f>
        <v>PIDILITIND</v>
      </c>
      <c r="C45" t="str">
        <f>IF([1]Sheet1!C45="","",[1]Sheet1!C45)</f>
        <v>Pidilite Industries Ltd.</v>
      </c>
      <c r="D45" t="str">
        <f>IF([1]Sheet1!D45="","",[1]Sheet1!D45)</f>
        <v>#fc5a5a4e</v>
      </c>
      <c r="E45">
        <f>IF([1]Sheet1!E45="","",[1]Sheet1!E45)</f>
        <v>2435.5</v>
      </c>
      <c r="F45">
        <f>IF([1]Sheet1!F45="","",[1]Sheet1!F45)</f>
        <v>-1.2908586</v>
      </c>
      <c r="G45">
        <f>IF([1]Sheet1!G45="","",[1]Sheet1!G45)</f>
        <v>-31.85</v>
      </c>
      <c r="H45">
        <f>IF([1]Sheet1!H45="","",[1]Sheet1!H45)</f>
        <v>2101750</v>
      </c>
      <c r="I45">
        <f>IF([1]Sheet1!I45="","",[1]Sheet1!I45)</f>
        <v>2.7122785999999999</v>
      </c>
      <c r="J45">
        <f>IF([1]Sheet1!J45="","",[1]Sheet1!J45)</f>
        <v>55500</v>
      </c>
      <c r="K45" t="str">
        <f>IF([1]Sheet1!K45="","",[1]Sheet1!K45)</f>
        <v>Short Build Up</v>
      </c>
      <c r="L45">
        <f>IF([1]Sheet1!L45="","",[1]Sheet1!L45)</f>
        <v>250</v>
      </c>
      <c r="M45">
        <f>IF([1]Sheet1!M45="","",[1]Sheet1!M45)</f>
        <v>20</v>
      </c>
      <c r="N45">
        <f>IF([1]Sheet1!N45="","",[1]Sheet1!N45)</f>
        <v>10000</v>
      </c>
      <c r="O45" t="str">
        <f>IF([1]Sheet1!O45="","",[1]Sheet1!O45)</f>
        <v>INDUSTRIALS</v>
      </c>
      <c r="P45" t="str">
        <f>IF([1]Sheet1!P45="","",[1]Sheet1!P45)</f>
        <v>CHEMICALS</v>
      </c>
      <c r="Q45" t="str">
        <f>IF([1]Sheet1!Q45="","",[1]Sheet1!Q45)</f>
        <v>LARGECAP</v>
      </c>
      <c r="R45">
        <f>IF([1]Sheet1!R45="","",[1]Sheet1!R45)</f>
        <v>137230.79</v>
      </c>
      <c r="S45" t="str">
        <f>IF([1]Sheet1!S45="","",[1]Sheet1!S45)</f>
        <v>INDUSTRIALS-4 of 36</v>
      </c>
      <c r="T45" t="str">
        <f>IF([1]Sheet1!T45="","",[1]Sheet1!T45)</f>
        <v>NiftyRank-33</v>
      </c>
      <c r="U45">
        <f>IF([1]Sheet1!U45="","",[1]Sheet1!U45)</f>
        <v>2420</v>
      </c>
      <c r="V45">
        <f>IF([1]Sheet1!V45="","",[1]Sheet1!V45)</f>
        <v>2400</v>
      </c>
      <c r="W45">
        <f>IF([1]Sheet1!W45="","",[1]Sheet1!W45)</f>
        <v>2380</v>
      </c>
      <c r="X45">
        <f>IF([1]Sheet1!X45="","",[1]Sheet1!X45)</f>
        <v>2360</v>
      </c>
      <c r="Y45">
        <f>IF([1]Sheet1!Y45="","",[1]Sheet1!Y45)</f>
        <v>2340</v>
      </c>
      <c r="Z45">
        <f>IF([1]Sheet1!Z45="","",[1]Sheet1!Z45)</f>
        <v>2440</v>
      </c>
      <c r="AA45">
        <f>IF([1]Sheet1!AA45="","",[1]Sheet1!AA45)</f>
        <v>2460</v>
      </c>
      <c r="AB45">
        <f>IF([1]Sheet1!AB45="","",[1]Sheet1!AB45)</f>
        <v>2480</v>
      </c>
      <c r="AC45">
        <f>IF([1]Sheet1!AC45="","",[1]Sheet1!AC45)</f>
        <v>2500</v>
      </c>
      <c r="AD45" t="str">
        <f>IF([1]Sheet1!AD45="","",[1]Sheet1!AD45)</f>
        <v/>
      </c>
      <c r="AE45" t="str">
        <f>IF([1]Sheet1!AE45="","",[1]Sheet1!AE45)</f>
        <v>SOR10</v>
      </c>
      <c r="AF45" t="str">
        <f>IF([1]Sheet1!AF45="","",[1]Sheet1!AF45)</f>
        <v>SPR5</v>
      </c>
    </row>
    <row r="46" spans="1:32" x14ac:dyDescent="0.25">
      <c r="A46">
        <f>IF([1]Sheet1!A46="","",[1]Sheet1!A46)</f>
        <v>44</v>
      </c>
      <c r="B46" t="str">
        <f>IF([1]Sheet1!B46="","",[1]Sheet1!B46)</f>
        <v>UBL</v>
      </c>
      <c r="C46" t="str">
        <f>IF([1]Sheet1!C46="","",[1]Sheet1!C46)</f>
        <v>United Breweries Ltd.</v>
      </c>
      <c r="D46" t="str">
        <f>IF([1]Sheet1!D46="","",[1]Sheet1!D46)</f>
        <v>#fc5a5a4d</v>
      </c>
      <c r="E46">
        <f>IF([1]Sheet1!E46="","",[1]Sheet1!E46)</f>
        <v>1567.7</v>
      </c>
      <c r="F46">
        <f>IF([1]Sheet1!F46="","",[1]Sheet1!F46)</f>
        <v>-1.2285786000000001</v>
      </c>
      <c r="G46">
        <f>IF([1]Sheet1!G46="","",[1]Sheet1!G46)</f>
        <v>-19.5</v>
      </c>
      <c r="H46">
        <f>IF([1]Sheet1!H46="","",[1]Sheet1!H46)</f>
        <v>3074000</v>
      </c>
      <c r="I46">
        <f>IF([1]Sheet1!I46="","",[1]Sheet1!I46)</f>
        <v>4.7573610000000004</v>
      </c>
      <c r="J46">
        <f>IF([1]Sheet1!J46="","",[1]Sheet1!J46)</f>
        <v>139600</v>
      </c>
      <c r="K46" t="str">
        <f>IF([1]Sheet1!K46="","",[1]Sheet1!K46)</f>
        <v>Short Build Up</v>
      </c>
      <c r="L46">
        <f>IF([1]Sheet1!L46="","",[1]Sheet1!L46)</f>
        <v>350</v>
      </c>
      <c r="M46">
        <f>IF([1]Sheet1!M46="","",[1]Sheet1!M46)</f>
        <v>20</v>
      </c>
      <c r="N46">
        <f>IF([1]Sheet1!N46="","",[1]Sheet1!N46)</f>
        <v>14000</v>
      </c>
      <c r="O46" t="str">
        <f>IF([1]Sheet1!O46="","",[1]Sheet1!O46)</f>
        <v>FMCG</v>
      </c>
      <c r="P46" t="str">
        <f>IF([1]Sheet1!P46="","",[1]Sheet1!P46)</f>
        <v>BREWERIES &amp; DIST</v>
      </c>
      <c r="Q46" t="str">
        <f>IF([1]Sheet1!Q46="","",[1]Sheet1!Q46)</f>
        <v>LARGECAP</v>
      </c>
      <c r="R46">
        <f>IF([1]Sheet1!R46="","",[1]Sheet1!R46)</f>
        <v>43786.81</v>
      </c>
      <c r="S46" t="str">
        <f>IF([1]Sheet1!S46="","",[1]Sheet1!S46)</f>
        <v>FMCG-16 of 28</v>
      </c>
      <c r="T46" t="str">
        <f>IF([1]Sheet1!T46="","",[1]Sheet1!T46)</f>
        <v>NiftyRank-101</v>
      </c>
      <c r="U46">
        <f>IF([1]Sheet1!U46="","",[1]Sheet1!U46)</f>
        <v>1560</v>
      </c>
      <c r="V46">
        <f>IF([1]Sheet1!V46="","",[1]Sheet1!V46)</f>
        <v>1540</v>
      </c>
      <c r="W46">
        <f>IF([1]Sheet1!W46="","",[1]Sheet1!W46)</f>
        <v>1520</v>
      </c>
      <c r="X46">
        <f>IF([1]Sheet1!X46="","",[1]Sheet1!X46)</f>
        <v>1500</v>
      </c>
      <c r="Y46">
        <f>IF([1]Sheet1!Y46="","",[1]Sheet1!Y46)</f>
        <v>1480</v>
      </c>
      <c r="Z46">
        <f>IF([1]Sheet1!Z46="","",[1]Sheet1!Z46)</f>
        <v>1580</v>
      </c>
      <c r="AA46">
        <f>IF([1]Sheet1!AA46="","",[1]Sheet1!AA46)</f>
        <v>1600</v>
      </c>
      <c r="AB46">
        <f>IF([1]Sheet1!AB46="","",[1]Sheet1!AB46)</f>
        <v>1620</v>
      </c>
      <c r="AC46">
        <f>IF([1]Sheet1!AC46="","",[1]Sheet1!AC46)</f>
        <v>1640</v>
      </c>
      <c r="AD46">
        <f>IF([1]Sheet1!AD46="","",[1]Sheet1!AD46)</f>
        <v>1</v>
      </c>
      <c r="AE46" t="str">
        <f>IF([1]Sheet1!AE46="","",[1]Sheet1!AE46)</f>
        <v>SOR5</v>
      </c>
      <c r="AF46" t="str">
        <f>IF([1]Sheet1!AF46="","",[1]Sheet1!AF46)</f>
        <v>SPR6</v>
      </c>
    </row>
    <row r="47" spans="1:32" x14ac:dyDescent="0.25">
      <c r="A47">
        <f>IF([1]Sheet1!A47="","",[1]Sheet1!A47)</f>
        <v>45</v>
      </c>
      <c r="B47" t="str">
        <f>IF([1]Sheet1!B47="","",[1]Sheet1!B47)</f>
        <v>METROPOLIS</v>
      </c>
      <c r="C47" t="str">
        <f>IF([1]Sheet1!C47="","",[1]Sheet1!C47)</f>
        <v>Metropolis Healthcare Ltd.</v>
      </c>
      <c r="D47" t="str">
        <f>IF([1]Sheet1!D47="","",[1]Sheet1!D47)</f>
        <v>#fc5a5a4c</v>
      </c>
      <c r="E47">
        <f>IF([1]Sheet1!E47="","",[1]Sheet1!E47)</f>
        <v>1533.3</v>
      </c>
      <c r="F47">
        <f>IF([1]Sheet1!F47="","",[1]Sheet1!F47)</f>
        <v>-1.2017139999999999</v>
      </c>
      <c r="G47">
        <f>IF([1]Sheet1!G47="","",[1]Sheet1!G47)</f>
        <v>-18.649999999999999</v>
      </c>
      <c r="H47">
        <f>IF([1]Sheet1!H47="","",[1]Sheet1!H47)</f>
        <v>1663200</v>
      </c>
      <c r="I47">
        <f>IF([1]Sheet1!I47="","",[1]Sheet1!I47)</f>
        <v>2.5147929000000002</v>
      </c>
      <c r="J47">
        <f>IF([1]Sheet1!J47="","",[1]Sheet1!J47)</f>
        <v>40800</v>
      </c>
      <c r="K47" t="str">
        <f>IF([1]Sheet1!K47="","",[1]Sheet1!K47)</f>
        <v>Short Build Up</v>
      </c>
      <c r="L47">
        <f>IF([1]Sheet1!L47="","",[1]Sheet1!L47)</f>
        <v>200</v>
      </c>
      <c r="M47">
        <f>IF([1]Sheet1!M47="","",[1]Sheet1!M47)</f>
        <v>50</v>
      </c>
      <c r="N47">
        <f>IF([1]Sheet1!N47="","",[1]Sheet1!N47)</f>
        <v>8000</v>
      </c>
      <c r="O47" t="str">
        <f>IF([1]Sheet1!O47="","",[1]Sheet1!O47)</f>
        <v>PHARMACEUTICALS</v>
      </c>
      <c r="P47" t="str">
        <f>IF([1]Sheet1!P47="","",[1]Sheet1!P47)</f>
        <v>HEALTHCARE</v>
      </c>
      <c r="Q47" t="str">
        <f>IF([1]Sheet1!Q47="","",[1]Sheet1!Q47)</f>
        <v>MIDCAP</v>
      </c>
      <c r="R47">
        <f>IF([1]Sheet1!R47="","",[1]Sheet1!R47)</f>
        <v>15622.86</v>
      </c>
      <c r="S47" t="str">
        <f>IF([1]Sheet1!S47="","",[1]Sheet1!S47)</f>
        <v>PHARMACEUTICALS-19 of 23</v>
      </c>
      <c r="T47" t="str">
        <f>IF([1]Sheet1!T47="","",[1]Sheet1!T47)</f>
        <v>NiftyRank-172</v>
      </c>
      <c r="U47">
        <f>IF([1]Sheet1!U47="","",[1]Sheet1!U47)</f>
        <v>1500</v>
      </c>
      <c r="V47">
        <f>IF([1]Sheet1!V47="","",[1]Sheet1!V47)</f>
        <v>1450</v>
      </c>
      <c r="W47">
        <f>IF([1]Sheet1!W47="","",[1]Sheet1!W47)</f>
        <v>1400</v>
      </c>
      <c r="X47">
        <f>IF([1]Sheet1!X47="","",[1]Sheet1!X47)</f>
        <v>1350</v>
      </c>
      <c r="Y47">
        <f>IF([1]Sheet1!Y47="","",[1]Sheet1!Y47)</f>
        <v>1300</v>
      </c>
      <c r="Z47">
        <f>IF([1]Sheet1!Z47="","",[1]Sheet1!Z47)</f>
        <v>1550</v>
      </c>
      <c r="AA47">
        <f>IF([1]Sheet1!AA47="","",[1]Sheet1!AA47)</f>
        <v>1600</v>
      </c>
      <c r="AB47">
        <f>IF([1]Sheet1!AB47="","",[1]Sheet1!AB47)</f>
        <v>1650</v>
      </c>
      <c r="AC47">
        <f>IF([1]Sheet1!AC47="","",[1]Sheet1!AC47)</f>
        <v>1700</v>
      </c>
      <c r="AD47">
        <f>IF([1]Sheet1!AD47="","",[1]Sheet1!AD47)</f>
        <v>4</v>
      </c>
      <c r="AE47" t="str">
        <f>IF([1]Sheet1!AE47="","",[1]Sheet1!AE47)</f>
        <v>SOR11</v>
      </c>
      <c r="AF47" t="str">
        <f>IF([1]Sheet1!AF47="","",[1]Sheet1!AF47)</f>
        <v>SPR7</v>
      </c>
    </row>
    <row r="48" spans="1:32" x14ac:dyDescent="0.25">
      <c r="A48">
        <f>IF([1]Sheet1!A48="","",[1]Sheet1!A48)</f>
        <v>46</v>
      </c>
      <c r="B48" t="str">
        <f>IF([1]Sheet1!B48="","",[1]Sheet1!B48)</f>
        <v>AUBANK</v>
      </c>
      <c r="C48" t="str">
        <f>IF([1]Sheet1!C48="","",[1]Sheet1!C48)</f>
        <v>Au Small Finance Bank Ltd.</v>
      </c>
      <c r="D48" t="str">
        <f>IF([1]Sheet1!D48="","",[1]Sheet1!D48)</f>
        <v>#fc5a5a4b</v>
      </c>
      <c r="E48">
        <f>IF([1]Sheet1!E48="","",[1]Sheet1!E48)</f>
        <v>707.75</v>
      </c>
      <c r="F48">
        <f>IF([1]Sheet1!F48="","",[1]Sheet1!F48)</f>
        <v>-1.1522346000000001</v>
      </c>
      <c r="G48">
        <f>IF([1]Sheet1!G48="","",[1]Sheet1!G48)</f>
        <v>-8.25</v>
      </c>
      <c r="H48">
        <f>IF([1]Sheet1!H48="","",[1]Sheet1!H48)</f>
        <v>13879000</v>
      </c>
      <c r="I48">
        <f>IF([1]Sheet1!I48="","",[1]Sheet1!I48)</f>
        <v>2.2921580000000001</v>
      </c>
      <c r="J48">
        <f>IF([1]Sheet1!J48="","",[1]Sheet1!J48)</f>
        <v>311000</v>
      </c>
      <c r="K48" t="str">
        <f>IF([1]Sheet1!K48="","",[1]Sheet1!K48)</f>
        <v>Short Build Up</v>
      </c>
      <c r="L48">
        <f>IF([1]Sheet1!L48="","",[1]Sheet1!L48)</f>
        <v>500</v>
      </c>
      <c r="M48">
        <f>IF([1]Sheet1!M48="","",[1]Sheet1!M48)</f>
        <v>20</v>
      </c>
      <c r="N48">
        <f>IF([1]Sheet1!N48="","",[1]Sheet1!N48)</f>
        <v>20000</v>
      </c>
      <c r="O48" t="str">
        <f>IF([1]Sheet1!O48="","",[1]Sheet1!O48)</f>
        <v>BANK</v>
      </c>
      <c r="P48" t="str">
        <f>IF([1]Sheet1!P48="","",[1]Sheet1!P48)</f>
        <v>BANKS-PVT SECTOR</v>
      </c>
      <c r="Q48" t="str">
        <f>IF([1]Sheet1!Q48="","",[1]Sheet1!Q48)</f>
        <v>LARGECAP</v>
      </c>
      <c r="R48">
        <f>IF([1]Sheet1!R48="","",[1]Sheet1!R48)</f>
        <v>39527.06</v>
      </c>
      <c r="S48" t="str">
        <f>IF([1]Sheet1!S48="","",[1]Sheet1!S48)</f>
        <v>BANK-11 of 15</v>
      </c>
      <c r="T48" t="str">
        <f>IF([1]Sheet1!T48="","",[1]Sheet1!T48)</f>
        <v>NiftyRank-117</v>
      </c>
      <c r="U48">
        <f>IF([1]Sheet1!U48="","",[1]Sheet1!U48)</f>
        <v>700</v>
      </c>
      <c r="V48">
        <f>IF([1]Sheet1!V48="","",[1]Sheet1!V48)</f>
        <v>680</v>
      </c>
      <c r="W48">
        <f>IF([1]Sheet1!W48="","",[1]Sheet1!W48)</f>
        <v>660</v>
      </c>
      <c r="X48">
        <f>IF([1]Sheet1!X48="","",[1]Sheet1!X48)</f>
        <v>640</v>
      </c>
      <c r="Y48">
        <f>IF([1]Sheet1!Y48="","",[1]Sheet1!Y48)</f>
        <v>620</v>
      </c>
      <c r="Z48">
        <f>IF([1]Sheet1!Z48="","",[1]Sheet1!Z48)</f>
        <v>720</v>
      </c>
      <c r="AA48">
        <f>IF([1]Sheet1!AA48="","",[1]Sheet1!AA48)</f>
        <v>740</v>
      </c>
      <c r="AB48">
        <f>IF([1]Sheet1!AB48="","",[1]Sheet1!AB48)</f>
        <v>760</v>
      </c>
      <c r="AC48">
        <f>IF([1]Sheet1!AC48="","",[1]Sheet1!AC48)</f>
        <v>780</v>
      </c>
      <c r="AD48" t="str">
        <f>IF([1]Sheet1!AD48="","",[1]Sheet1!AD48)</f>
        <v/>
      </c>
      <c r="AE48" t="str">
        <f>IF([1]Sheet1!AE48="","",[1]Sheet1!AE48)</f>
        <v>SOR12</v>
      </c>
      <c r="AF48" t="str">
        <f>IF([1]Sheet1!AF48="","",[1]Sheet1!AF48)</f>
        <v>SPR8</v>
      </c>
    </row>
    <row r="49" spans="1:32" x14ac:dyDescent="0.25">
      <c r="A49">
        <f>IF([1]Sheet1!A49="","",[1]Sheet1!A49)</f>
        <v>47</v>
      </c>
      <c r="B49" t="str">
        <f>IF([1]Sheet1!B49="","",[1]Sheet1!B49)</f>
        <v>JUBLFOOD</v>
      </c>
      <c r="C49" t="str">
        <f>IF([1]Sheet1!C49="","",[1]Sheet1!C49)</f>
        <v>Jubilant Foodworks Ltd.</v>
      </c>
      <c r="D49" t="str">
        <f>IF([1]Sheet1!D49="","",[1]Sheet1!D49)</f>
        <v>#fc5a5a4b</v>
      </c>
      <c r="E49">
        <f>IF([1]Sheet1!E49="","",[1]Sheet1!E49)</f>
        <v>530.75</v>
      </c>
      <c r="F49">
        <f>IF([1]Sheet1!F49="","",[1]Sheet1!F49)</f>
        <v>-1.1362578000000001</v>
      </c>
      <c r="G49">
        <f>IF([1]Sheet1!G49="","",[1]Sheet1!G49)</f>
        <v>-6.1</v>
      </c>
      <c r="H49">
        <f>IF([1]Sheet1!H49="","",[1]Sheet1!H49)</f>
        <v>21422500</v>
      </c>
      <c r="I49">
        <f>IF([1]Sheet1!I49="","",[1]Sheet1!I49)</f>
        <v>0.83549070000000003</v>
      </c>
      <c r="J49">
        <f>IF([1]Sheet1!J49="","",[1]Sheet1!J49)</f>
        <v>177500</v>
      </c>
      <c r="K49" t="str">
        <f>IF([1]Sheet1!K49="","",[1]Sheet1!K49)</f>
        <v>Short Build Up</v>
      </c>
      <c r="L49">
        <f>IF([1]Sheet1!L49="","",[1]Sheet1!L49)</f>
        <v>125</v>
      </c>
      <c r="M49">
        <f>IF([1]Sheet1!M49="","",[1]Sheet1!M49)</f>
        <v>50</v>
      </c>
      <c r="N49">
        <f>IF([1]Sheet1!N49="","",[1]Sheet1!N49)</f>
        <v>5000</v>
      </c>
      <c r="O49" t="str">
        <f>IF([1]Sheet1!O49="","",[1]Sheet1!O49)</f>
        <v>QUICK SERVICE RESTAURANT</v>
      </c>
      <c r="P49" t="str">
        <f>IF([1]Sheet1!P49="","",[1]Sheet1!P49)</f>
        <v>FOOD-PROC-MNC</v>
      </c>
      <c r="Q49" t="str">
        <f>IF([1]Sheet1!Q49="","",[1]Sheet1!Q49)</f>
        <v>LARGECAP</v>
      </c>
      <c r="R49">
        <f>IF([1]Sheet1!R49="","",[1]Sheet1!R49)</f>
        <v>51883.63</v>
      </c>
      <c r="S49" t="str">
        <f>IF([1]Sheet1!S49="","",[1]Sheet1!S49)</f>
        <v>QUICK SERVICE RESTAURANT-1 of 1</v>
      </c>
      <c r="T49" t="str">
        <f>IF([1]Sheet1!T49="","",[1]Sheet1!T49)</f>
        <v>NiftyRank-84</v>
      </c>
      <c r="U49">
        <f>IF([1]Sheet1!U49="","",[1]Sheet1!U49)</f>
        <v>500</v>
      </c>
      <c r="V49">
        <f>IF([1]Sheet1!V49="","",[1]Sheet1!V49)</f>
        <v>450</v>
      </c>
      <c r="W49">
        <f>IF([1]Sheet1!W49="","",[1]Sheet1!W49)</f>
        <v>400</v>
      </c>
      <c r="X49">
        <f>IF([1]Sheet1!X49="","",[1]Sheet1!X49)</f>
        <v>350</v>
      </c>
      <c r="Y49">
        <f>IF([1]Sheet1!Y49="","",[1]Sheet1!Y49)</f>
        <v>300</v>
      </c>
      <c r="Z49">
        <f>IF([1]Sheet1!Z49="","",[1]Sheet1!Z49)</f>
        <v>550</v>
      </c>
      <c r="AA49">
        <f>IF([1]Sheet1!AA49="","",[1]Sheet1!AA49)</f>
        <v>600</v>
      </c>
      <c r="AB49">
        <f>IF([1]Sheet1!AB49="","",[1]Sheet1!AB49)</f>
        <v>650</v>
      </c>
      <c r="AC49">
        <f>IF([1]Sheet1!AC49="","",[1]Sheet1!AC49)</f>
        <v>700</v>
      </c>
      <c r="AD49" t="str">
        <f>IF([1]Sheet1!AD49="","",[1]Sheet1!AD49)</f>
        <v/>
      </c>
      <c r="AE49" t="str">
        <f>IF([1]Sheet1!AE49="","",[1]Sheet1!AE49)</f>
        <v>SOR22</v>
      </c>
      <c r="AF49" t="str">
        <f>IF([1]Sheet1!AF49="","",[1]Sheet1!AF49)</f>
        <v>SPR9</v>
      </c>
    </row>
    <row r="50" spans="1:32" x14ac:dyDescent="0.25">
      <c r="A50">
        <f>IF([1]Sheet1!A50="","",[1]Sheet1!A50)</f>
        <v>48</v>
      </c>
      <c r="B50" t="str">
        <f>IF([1]Sheet1!B50="","",[1]Sheet1!B50)</f>
        <v>TCS</v>
      </c>
      <c r="C50" t="str">
        <f>IF([1]Sheet1!C50="","",[1]Sheet1!C50)</f>
        <v>Tata Consultancy Services Ltd.</v>
      </c>
      <c r="D50" t="str">
        <f>IF([1]Sheet1!D50="","",[1]Sheet1!D50)</f>
        <v>#fc5a5a4a</v>
      </c>
      <c r="E50">
        <f>IF([1]Sheet1!E50="","",[1]Sheet1!E50)</f>
        <v>3524.95</v>
      </c>
      <c r="F50">
        <f>IF([1]Sheet1!F50="","",[1]Sheet1!F50)</f>
        <v>-1.0859652</v>
      </c>
      <c r="G50">
        <f>IF([1]Sheet1!G50="","",[1]Sheet1!G50)</f>
        <v>-38.700000000000003</v>
      </c>
      <c r="H50">
        <f>IF([1]Sheet1!H50="","",[1]Sheet1!H50)</f>
        <v>10190075</v>
      </c>
      <c r="I50">
        <f>IF([1]Sheet1!I50="","",[1]Sheet1!I50)</f>
        <v>2.2458296999999998</v>
      </c>
      <c r="J50">
        <f>IF([1]Sheet1!J50="","",[1]Sheet1!J50)</f>
        <v>223825</v>
      </c>
      <c r="K50" t="str">
        <f>IF([1]Sheet1!K50="","",[1]Sheet1!K50)</f>
        <v>Short Build Up</v>
      </c>
      <c r="L50">
        <f>IF([1]Sheet1!L50="","",[1]Sheet1!L50)</f>
        <v>150</v>
      </c>
      <c r="M50">
        <f>IF([1]Sheet1!M50="","",[1]Sheet1!M50)</f>
        <v>20</v>
      </c>
      <c r="N50">
        <f>IF([1]Sheet1!N50="","",[1]Sheet1!N50)</f>
        <v>6000</v>
      </c>
      <c r="O50" t="str">
        <f>IF([1]Sheet1!O50="","",[1]Sheet1!O50)</f>
        <v>I.T</v>
      </c>
      <c r="P50" t="str">
        <f>IF([1]Sheet1!P50="","",[1]Sheet1!P50)</f>
        <v>COMPUTER-SW-LARG</v>
      </c>
      <c r="Q50" t="str">
        <f>IF([1]Sheet1!Q50="","",[1]Sheet1!Q50)</f>
        <v>LARGECAP</v>
      </c>
      <c r="R50">
        <f>IF([1]Sheet1!R50="","",[1]Sheet1!R50)</f>
        <v>1467839.07</v>
      </c>
      <c r="S50" t="str">
        <f>IF([1]Sheet1!S50="","",[1]Sheet1!S50)</f>
        <v>I.T-1 of 16</v>
      </c>
      <c r="T50" t="str">
        <f>IF([1]Sheet1!T50="","",[1]Sheet1!T50)</f>
        <v>NiftyRank-2</v>
      </c>
      <c r="U50">
        <f>IF([1]Sheet1!U50="","",[1]Sheet1!U50)</f>
        <v>3520</v>
      </c>
      <c r="V50">
        <f>IF([1]Sheet1!V50="","",[1]Sheet1!V50)</f>
        <v>3500</v>
      </c>
      <c r="W50">
        <f>IF([1]Sheet1!W50="","",[1]Sheet1!W50)</f>
        <v>3480</v>
      </c>
      <c r="X50">
        <f>IF([1]Sheet1!X50="","",[1]Sheet1!X50)</f>
        <v>3460</v>
      </c>
      <c r="Y50">
        <f>IF([1]Sheet1!Y50="","",[1]Sheet1!Y50)</f>
        <v>3440</v>
      </c>
      <c r="Z50">
        <f>IF([1]Sheet1!Z50="","",[1]Sheet1!Z50)</f>
        <v>3540</v>
      </c>
      <c r="AA50">
        <f>IF([1]Sheet1!AA50="","",[1]Sheet1!AA50)</f>
        <v>3560</v>
      </c>
      <c r="AB50">
        <f>IF([1]Sheet1!AB50="","",[1]Sheet1!AB50)</f>
        <v>3580</v>
      </c>
      <c r="AC50">
        <f>IF([1]Sheet1!AC50="","",[1]Sheet1!AC50)</f>
        <v>3600</v>
      </c>
      <c r="AD50">
        <f>IF([1]Sheet1!AD50="","",[1]Sheet1!AD50)</f>
        <v>5</v>
      </c>
      <c r="AE50" t="str">
        <f>IF([1]Sheet1!AE50="","",[1]Sheet1!AE50)</f>
        <v>SOR13</v>
      </c>
      <c r="AF50" t="str">
        <f>IF([1]Sheet1!AF50="","",[1]Sheet1!AF50)</f>
        <v>SPR10</v>
      </c>
    </row>
    <row r="51" spans="1:32" x14ac:dyDescent="0.25">
      <c r="A51">
        <f>IF([1]Sheet1!A51="","",[1]Sheet1!A51)</f>
        <v>49</v>
      </c>
      <c r="B51" t="str">
        <f>IF([1]Sheet1!B51="","",[1]Sheet1!B51)</f>
        <v>ZEEL</v>
      </c>
      <c r="C51" t="str">
        <f>IF([1]Sheet1!C51="","",[1]Sheet1!C51)</f>
        <v>Zee Entertainment Enterprises Ltd.</v>
      </c>
      <c r="D51" t="str">
        <f>IF([1]Sheet1!D51="","",[1]Sheet1!D51)</f>
        <v>#fc5a5a49</v>
      </c>
      <c r="E51">
        <f>IF([1]Sheet1!E51="","",[1]Sheet1!E51)</f>
        <v>256.39999999999998</v>
      </c>
      <c r="F51">
        <f>IF([1]Sheet1!F51="","",[1]Sheet1!F51)</f>
        <v>-1.0611615000000001</v>
      </c>
      <c r="G51">
        <f>IF([1]Sheet1!G51="","",[1]Sheet1!G51)</f>
        <v>-2.75</v>
      </c>
      <c r="H51">
        <f>IF([1]Sheet1!H51="","",[1]Sheet1!H51)</f>
        <v>86028000</v>
      </c>
      <c r="I51">
        <f>IF([1]Sheet1!I51="","",[1]Sheet1!I51)</f>
        <v>0.29729640000000002</v>
      </c>
      <c r="J51">
        <f>IF([1]Sheet1!J51="","",[1]Sheet1!J51)</f>
        <v>255000</v>
      </c>
      <c r="K51" t="str">
        <f>IF([1]Sheet1!K51="","",[1]Sheet1!K51)</f>
        <v>Short Build Up</v>
      </c>
      <c r="L51">
        <f>IF([1]Sheet1!L51="","",[1]Sheet1!L51)</f>
        <v>3000</v>
      </c>
      <c r="M51">
        <f>IF([1]Sheet1!M51="","",[1]Sheet1!M51)</f>
        <v>5</v>
      </c>
      <c r="N51">
        <f>IF([1]Sheet1!N51="","",[1]Sheet1!N51)</f>
        <v>60000</v>
      </c>
      <c r="O51" t="str">
        <f>IF([1]Sheet1!O51="","",[1]Sheet1!O51)</f>
        <v>MEDIA</v>
      </c>
      <c r="P51" t="str">
        <f>IF([1]Sheet1!P51="","",[1]Sheet1!P51)</f>
        <v>ENT ETRON MED SW</v>
      </c>
      <c r="Q51" t="str">
        <f>IF([1]Sheet1!Q51="","",[1]Sheet1!Q51)</f>
        <v>LARGECAP</v>
      </c>
      <c r="R51">
        <f>IF([1]Sheet1!R51="","",[1]Sheet1!R51)</f>
        <v>30981.43</v>
      </c>
      <c r="S51" t="str">
        <f>IF([1]Sheet1!S51="","",[1]Sheet1!S51)</f>
        <v>MEDIA-1 of 4</v>
      </c>
      <c r="T51" t="str">
        <f>IF([1]Sheet1!T51="","",[1]Sheet1!T51)</f>
        <v>NiftyRank-137</v>
      </c>
      <c r="U51">
        <f>IF([1]Sheet1!U51="","",[1]Sheet1!U51)</f>
        <v>255</v>
      </c>
      <c r="V51">
        <f>IF([1]Sheet1!V51="","",[1]Sheet1!V51)</f>
        <v>250</v>
      </c>
      <c r="W51">
        <f>IF([1]Sheet1!W51="","",[1]Sheet1!W51)</f>
        <v>245</v>
      </c>
      <c r="X51">
        <f>IF([1]Sheet1!X51="","",[1]Sheet1!X51)</f>
        <v>240</v>
      </c>
      <c r="Y51">
        <f>IF([1]Sheet1!Y51="","",[1]Sheet1!Y51)</f>
        <v>235</v>
      </c>
      <c r="Z51">
        <f>IF([1]Sheet1!Z51="","",[1]Sheet1!Z51)</f>
        <v>260</v>
      </c>
      <c r="AA51">
        <f>IF([1]Sheet1!AA51="","",[1]Sheet1!AA51)</f>
        <v>265</v>
      </c>
      <c r="AB51">
        <f>IF([1]Sheet1!AB51="","",[1]Sheet1!AB51)</f>
        <v>270</v>
      </c>
      <c r="AC51">
        <f>IF([1]Sheet1!AC51="","",[1]Sheet1!AC51)</f>
        <v>275</v>
      </c>
      <c r="AD51">
        <f>IF([1]Sheet1!AD51="","",[1]Sheet1!AD51)</f>
        <v>3</v>
      </c>
      <c r="AE51" t="str">
        <f>IF([1]Sheet1!AE51="","",[1]Sheet1!AE51)</f>
        <v>SOR35</v>
      </c>
      <c r="AF51" t="str">
        <f>IF([1]Sheet1!AF51="","",[1]Sheet1!AF51)</f>
        <v>SPR11</v>
      </c>
    </row>
    <row r="52" spans="1:32" x14ac:dyDescent="0.25">
      <c r="A52">
        <f>IF([1]Sheet1!A52="","",[1]Sheet1!A52)</f>
        <v>50</v>
      </c>
      <c r="B52" t="str">
        <f>IF([1]Sheet1!B52="","",[1]Sheet1!B52)</f>
        <v>RBLBANK</v>
      </c>
      <c r="C52" t="str">
        <f>IF([1]Sheet1!C52="","",[1]Sheet1!C52)</f>
        <v>RBL Bank Ltd.</v>
      </c>
      <c r="D52" t="str">
        <f>IF([1]Sheet1!D52="","",[1]Sheet1!D52)</f>
        <v>#fc5a5a49</v>
      </c>
      <c r="E52">
        <f>IF([1]Sheet1!E52="","",[1]Sheet1!E52)</f>
        <v>244</v>
      </c>
      <c r="F52">
        <f>IF([1]Sheet1!F52="","",[1]Sheet1!F52)</f>
        <v>-1.0543389999999999</v>
      </c>
      <c r="G52">
        <f>IF([1]Sheet1!G52="","",[1]Sheet1!G52)</f>
        <v>-2.6</v>
      </c>
      <c r="H52">
        <f>IF([1]Sheet1!H52="","",[1]Sheet1!H52)</f>
        <v>58325000</v>
      </c>
      <c r="I52">
        <f>IF([1]Sheet1!I52="","",[1]Sheet1!I52)</f>
        <v>0.56901460000000004</v>
      </c>
      <c r="J52">
        <f>IF([1]Sheet1!J52="","",[1]Sheet1!J52)</f>
        <v>330000</v>
      </c>
      <c r="K52" t="str">
        <f>IF([1]Sheet1!K52="","",[1]Sheet1!K52)</f>
        <v>Short Build Up</v>
      </c>
      <c r="L52">
        <f>IF([1]Sheet1!L52="","",[1]Sheet1!L52)</f>
        <v>2900</v>
      </c>
      <c r="M52">
        <f>IF([1]Sheet1!M52="","",[1]Sheet1!M52)</f>
        <v>2.5</v>
      </c>
      <c r="N52">
        <f>IF([1]Sheet1!N52="","",[1]Sheet1!N52)</f>
        <v>116000</v>
      </c>
      <c r="O52" t="str">
        <f>IF([1]Sheet1!O52="","",[1]Sheet1!O52)</f>
        <v>BANK</v>
      </c>
      <c r="P52" t="str">
        <f>IF([1]Sheet1!P52="","",[1]Sheet1!P52)</f>
        <v>BANKS-PVT SECTOR</v>
      </c>
      <c r="Q52" t="str">
        <f>IF([1]Sheet1!Q52="","",[1]Sheet1!Q52)</f>
        <v>MIDCAP</v>
      </c>
      <c r="R52">
        <f>IF([1]Sheet1!R52="","",[1]Sheet1!R52)</f>
        <v>9381.4</v>
      </c>
      <c r="S52" t="str">
        <f>IF([1]Sheet1!S52="","",[1]Sheet1!S52)</f>
        <v>BANK-15 of 15</v>
      </c>
      <c r="T52" t="str">
        <f>IF([1]Sheet1!T52="","",[1]Sheet1!T52)</f>
        <v>NiftyRank-187</v>
      </c>
      <c r="U52">
        <f>IF([1]Sheet1!U52="","",[1]Sheet1!U52)</f>
        <v>242.5</v>
      </c>
      <c r="V52">
        <f>IF([1]Sheet1!V52="","",[1]Sheet1!V52)</f>
        <v>240</v>
      </c>
      <c r="W52">
        <f>IF([1]Sheet1!W52="","",[1]Sheet1!W52)</f>
        <v>237.5</v>
      </c>
      <c r="X52">
        <f>IF([1]Sheet1!X52="","",[1]Sheet1!X52)</f>
        <v>235</v>
      </c>
      <c r="Y52">
        <f>IF([1]Sheet1!Y52="","",[1]Sheet1!Y52)</f>
        <v>232.5</v>
      </c>
      <c r="Z52">
        <f>IF([1]Sheet1!Z52="","",[1]Sheet1!Z52)</f>
        <v>245</v>
      </c>
      <c r="AA52">
        <f>IF([1]Sheet1!AA52="","",[1]Sheet1!AA52)</f>
        <v>247.5</v>
      </c>
      <c r="AB52">
        <f>IF([1]Sheet1!AB52="","",[1]Sheet1!AB52)</f>
        <v>250</v>
      </c>
      <c r="AC52">
        <f>IF([1]Sheet1!AC52="","",[1]Sheet1!AC52)</f>
        <v>252.5</v>
      </c>
      <c r="AD52" t="str">
        <f>IF([1]Sheet1!AD52="","",[1]Sheet1!AD52)</f>
        <v/>
      </c>
      <c r="AE52" t="str">
        <f>IF([1]Sheet1!AE52="","",[1]Sheet1!AE52)</f>
        <v>SOR27</v>
      </c>
      <c r="AF52" t="str">
        <f>IF([1]Sheet1!AF52="","",[1]Sheet1!AF52)</f>
        <v>SPR12</v>
      </c>
    </row>
    <row r="53" spans="1:32" x14ac:dyDescent="0.25">
      <c r="A53">
        <f>IF([1]Sheet1!A53="","",[1]Sheet1!A53)</f>
        <v>51</v>
      </c>
      <c r="B53" t="str">
        <f>IF([1]Sheet1!B53="","",[1]Sheet1!B53)</f>
        <v>MPHASIS</v>
      </c>
      <c r="C53" t="str">
        <f>IF([1]Sheet1!C53="","",[1]Sheet1!C53)</f>
        <v>MphasiS Ltd.</v>
      </c>
      <c r="D53" t="str">
        <f>IF([1]Sheet1!D53="","",[1]Sheet1!D53)</f>
        <v>#fc5a5a49</v>
      </c>
      <c r="E53">
        <f>IF([1]Sheet1!E53="","",[1]Sheet1!E53)</f>
        <v>2350.8000000000002</v>
      </c>
      <c r="F53">
        <f>IF([1]Sheet1!F53="","",[1]Sheet1!F53)</f>
        <v>-1.0460294999999999</v>
      </c>
      <c r="G53">
        <f>IF([1]Sheet1!G53="","",[1]Sheet1!G53)</f>
        <v>-24.85</v>
      </c>
      <c r="H53">
        <f>IF([1]Sheet1!H53="","",[1]Sheet1!H53)</f>
        <v>2650175</v>
      </c>
      <c r="I53">
        <f>IF([1]Sheet1!I53="","",[1]Sheet1!I53)</f>
        <v>0.10387449999999999</v>
      </c>
      <c r="J53">
        <f>IF([1]Sheet1!J53="","",[1]Sheet1!J53)</f>
        <v>2750</v>
      </c>
      <c r="K53" t="str">
        <f>IF([1]Sheet1!K53="","",[1]Sheet1!K53)</f>
        <v>Short Build Up</v>
      </c>
      <c r="L53">
        <f>IF([1]Sheet1!L53="","",[1]Sheet1!L53)</f>
        <v>175</v>
      </c>
      <c r="M53">
        <f>IF([1]Sheet1!M53="","",[1]Sheet1!M53)</f>
        <v>50</v>
      </c>
      <c r="N53">
        <f>IF([1]Sheet1!N53="","",[1]Sheet1!N53)</f>
        <v>7000</v>
      </c>
      <c r="O53" t="str">
        <f>IF([1]Sheet1!O53="","",[1]Sheet1!O53)</f>
        <v>I.T</v>
      </c>
      <c r="P53" t="str">
        <f>IF([1]Sheet1!P53="","",[1]Sheet1!P53)</f>
        <v>COMPUTER-SW-M/S</v>
      </c>
      <c r="Q53" t="str">
        <f>IF([1]Sheet1!Q53="","",[1]Sheet1!Q53)</f>
        <v>LARGECAP</v>
      </c>
      <c r="R53">
        <f>IF([1]Sheet1!R53="","",[1]Sheet1!R53)</f>
        <v>61185.18</v>
      </c>
      <c r="S53" t="str">
        <f>IF([1]Sheet1!S53="","",[1]Sheet1!S53)</f>
        <v>I.T-9 of 16</v>
      </c>
      <c r="T53" t="str">
        <f>IF([1]Sheet1!T53="","",[1]Sheet1!T53)</f>
        <v>NiftyRank-76</v>
      </c>
      <c r="U53">
        <f>IF([1]Sheet1!U53="","",[1]Sheet1!U53)</f>
        <v>2350</v>
      </c>
      <c r="V53">
        <f>IF([1]Sheet1!V53="","",[1]Sheet1!V53)</f>
        <v>2300</v>
      </c>
      <c r="W53">
        <f>IF([1]Sheet1!W53="","",[1]Sheet1!W53)</f>
        <v>2250</v>
      </c>
      <c r="X53">
        <f>IF([1]Sheet1!X53="","",[1]Sheet1!X53)</f>
        <v>2200</v>
      </c>
      <c r="Y53">
        <f>IF([1]Sheet1!Y53="","",[1]Sheet1!Y53)</f>
        <v>2150</v>
      </c>
      <c r="Z53">
        <f>IF([1]Sheet1!Z53="","",[1]Sheet1!Z53)</f>
        <v>2400</v>
      </c>
      <c r="AA53">
        <f>IF([1]Sheet1!AA53="","",[1]Sheet1!AA53)</f>
        <v>2450</v>
      </c>
      <c r="AB53">
        <f>IF([1]Sheet1!AB53="","",[1]Sheet1!AB53)</f>
        <v>2500</v>
      </c>
      <c r="AC53">
        <f>IF([1]Sheet1!AC53="","",[1]Sheet1!AC53)</f>
        <v>2550</v>
      </c>
      <c r="AD53">
        <f>IF([1]Sheet1!AD53="","",[1]Sheet1!AD53)</f>
        <v>1</v>
      </c>
      <c r="AE53" t="str">
        <f>IF([1]Sheet1!AE53="","",[1]Sheet1!AE53)</f>
        <v>SOR37</v>
      </c>
      <c r="AF53" t="str">
        <f>IF([1]Sheet1!AF53="","",[1]Sheet1!AF53)</f>
        <v>SPR13</v>
      </c>
    </row>
    <row r="54" spans="1:32" x14ac:dyDescent="0.25">
      <c r="A54">
        <f>IF([1]Sheet1!A54="","",[1]Sheet1!A54)</f>
        <v>52</v>
      </c>
      <c r="B54" t="str">
        <f>IF([1]Sheet1!B54="","",[1]Sheet1!B54)</f>
        <v>GMRINFRA</v>
      </c>
      <c r="C54" t="str">
        <f>IF([1]Sheet1!C54="","",[1]Sheet1!C54)</f>
        <v>GMR Airports Infrastructure Ltd.</v>
      </c>
      <c r="D54" t="str">
        <f>IF([1]Sheet1!D54="","",[1]Sheet1!D54)</f>
        <v>#fc5a5a48</v>
      </c>
      <c r="E54">
        <f>IF([1]Sheet1!E54="","",[1]Sheet1!E54)</f>
        <v>58.85</v>
      </c>
      <c r="F54">
        <f>IF([1]Sheet1!F54="","",[1]Sheet1!F54)</f>
        <v>-1.0092515</v>
      </c>
      <c r="G54">
        <f>IF([1]Sheet1!G54="","",[1]Sheet1!G54)</f>
        <v>-0.6</v>
      </c>
      <c r="H54">
        <f>IF([1]Sheet1!H54="","",[1]Sheet1!H54)</f>
        <v>133852500</v>
      </c>
      <c r="I54">
        <f>IF([1]Sheet1!I54="","",[1]Sheet1!I54)</f>
        <v>0.88180429999999999</v>
      </c>
      <c r="J54">
        <f>IF([1]Sheet1!J54="","",[1]Sheet1!J54)</f>
        <v>1170000</v>
      </c>
      <c r="K54" t="str">
        <f>IF([1]Sheet1!K54="","",[1]Sheet1!K54)</f>
        <v>Short Build Up</v>
      </c>
      <c r="L54">
        <f>IF([1]Sheet1!L54="","",[1]Sheet1!L54)</f>
        <v>22500</v>
      </c>
      <c r="M54">
        <f>IF([1]Sheet1!M54="","",[1]Sheet1!M54)</f>
        <v>1</v>
      </c>
      <c r="N54">
        <f>IF([1]Sheet1!N54="","",[1]Sheet1!N54)</f>
        <v>450000</v>
      </c>
      <c r="O54" t="str">
        <f>IF([1]Sheet1!O54="","",[1]Sheet1!O54)</f>
        <v>REALTY</v>
      </c>
      <c r="P54" t="str">
        <f>IF([1]Sheet1!P54="","",[1]Sheet1!P54)</f>
        <v>ENGG-TUNKEY SERV</v>
      </c>
      <c r="Q54" t="str">
        <f>IF([1]Sheet1!Q54="","",[1]Sheet1!Q54)</f>
        <v>LARGECAP</v>
      </c>
      <c r="R54">
        <f>IF([1]Sheet1!R54="","",[1]Sheet1!R54)</f>
        <v>27373.01</v>
      </c>
      <c r="S54" t="str">
        <f>IF([1]Sheet1!S54="","",[1]Sheet1!S54)</f>
        <v>REALTY-6 of 7</v>
      </c>
      <c r="T54" t="str">
        <f>IF([1]Sheet1!T54="","",[1]Sheet1!T54)</f>
        <v>NiftyRank-146</v>
      </c>
      <c r="U54">
        <f>IF([1]Sheet1!U54="","",[1]Sheet1!U54)</f>
        <v>58</v>
      </c>
      <c r="V54">
        <f>IF([1]Sheet1!V54="","",[1]Sheet1!V54)</f>
        <v>57</v>
      </c>
      <c r="W54">
        <f>IF([1]Sheet1!W54="","",[1]Sheet1!W54)</f>
        <v>56</v>
      </c>
      <c r="X54">
        <f>IF([1]Sheet1!X54="","",[1]Sheet1!X54)</f>
        <v>55</v>
      </c>
      <c r="Y54">
        <f>IF([1]Sheet1!Y54="","",[1]Sheet1!Y54)</f>
        <v>54</v>
      </c>
      <c r="Z54">
        <f>IF([1]Sheet1!Z54="","",[1]Sheet1!Z54)</f>
        <v>59</v>
      </c>
      <c r="AA54">
        <f>IF([1]Sheet1!AA54="","",[1]Sheet1!AA54)</f>
        <v>60</v>
      </c>
      <c r="AB54">
        <f>IF([1]Sheet1!AB54="","",[1]Sheet1!AB54)</f>
        <v>61</v>
      </c>
      <c r="AC54">
        <f>IF([1]Sheet1!AC54="","",[1]Sheet1!AC54)</f>
        <v>62</v>
      </c>
      <c r="AD54">
        <f>IF([1]Sheet1!AD54="","",[1]Sheet1!AD54)</f>
        <v>1</v>
      </c>
      <c r="AE54" t="str">
        <f>IF([1]Sheet1!AE54="","",[1]Sheet1!AE54)</f>
        <v>SOR21</v>
      </c>
      <c r="AF54" t="str">
        <f>IF([1]Sheet1!AF54="","",[1]Sheet1!AF54)</f>
        <v>SPR14</v>
      </c>
    </row>
    <row r="55" spans="1:32" x14ac:dyDescent="0.25">
      <c r="A55">
        <f>IF([1]Sheet1!A55="","",[1]Sheet1!A55)</f>
        <v>53</v>
      </c>
      <c r="B55" t="str">
        <f>IF([1]Sheet1!B55="","",[1]Sheet1!B55)</f>
        <v>CANFINHOME</v>
      </c>
      <c r="C55" t="str">
        <f>IF([1]Sheet1!C55="","",[1]Sheet1!C55)</f>
        <v>Can Fin Homes Ltd.</v>
      </c>
      <c r="D55" t="str">
        <f>IF([1]Sheet1!D55="","",[1]Sheet1!D55)</f>
        <v>#fc5a5a47</v>
      </c>
      <c r="E55">
        <f>IF([1]Sheet1!E55="","",[1]Sheet1!E55)</f>
        <v>740.6</v>
      </c>
      <c r="F55">
        <f>IF([1]Sheet1!F55="","",[1]Sheet1!F55)</f>
        <v>-0.97606630000000005</v>
      </c>
      <c r="G55">
        <f>IF([1]Sheet1!G55="","",[1]Sheet1!G55)</f>
        <v>-7.3</v>
      </c>
      <c r="H55">
        <f>IF([1]Sheet1!H55="","",[1]Sheet1!H55)</f>
        <v>4333875</v>
      </c>
      <c r="I55">
        <f>IF([1]Sheet1!I55="","",[1]Sheet1!I55)</f>
        <v>0.11261259999999999</v>
      </c>
      <c r="J55">
        <f>IF([1]Sheet1!J55="","",[1]Sheet1!J55)</f>
        <v>4875</v>
      </c>
      <c r="K55" t="str">
        <f>IF([1]Sheet1!K55="","",[1]Sheet1!K55)</f>
        <v>Short Build Up</v>
      </c>
      <c r="L55">
        <f>IF([1]Sheet1!L55="","",[1]Sheet1!L55)</f>
        <v>975</v>
      </c>
      <c r="M55">
        <f>IF([1]Sheet1!M55="","",[1]Sheet1!M55)</f>
        <v>10</v>
      </c>
      <c r="N55">
        <f>IF([1]Sheet1!N55="","",[1]Sheet1!N55)</f>
        <v>39000</v>
      </c>
      <c r="O55" t="str">
        <f>IF([1]Sheet1!O55="","",[1]Sheet1!O55)</f>
        <v>FINANCE</v>
      </c>
      <c r="P55" t="str">
        <f>IF([1]Sheet1!P55="","",[1]Sheet1!P55)</f>
        <v>FINANCE-HOUSING</v>
      </c>
      <c r="Q55" t="str">
        <f>IF([1]Sheet1!Q55="","",[1]Sheet1!Q55)</f>
        <v>MIDCAP</v>
      </c>
      <c r="R55">
        <f>IF([1]Sheet1!R55="","",[1]Sheet1!R55)</f>
        <v>8065.81</v>
      </c>
      <c r="S55" t="str">
        <f>IF([1]Sheet1!S55="","",[1]Sheet1!S55)</f>
        <v>FINANCE-20 of 20</v>
      </c>
      <c r="T55" t="str">
        <f>IF([1]Sheet1!T55="","",[1]Sheet1!T55)</f>
        <v>NiftyRank-193</v>
      </c>
      <c r="U55">
        <f>IF([1]Sheet1!U55="","",[1]Sheet1!U55)</f>
        <v>740</v>
      </c>
      <c r="V55">
        <f>IF([1]Sheet1!V55="","",[1]Sheet1!V55)</f>
        <v>730</v>
      </c>
      <c r="W55">
        <f>IF([1]Sheet1!W55="","",[1]Sheet1!W55)</f>
        <v>720</v>
      </c>
      <c r="X55">
        <f>IF([1]Sheet1!X55="","",[1]Sheet1!X55)</f>
        <v>710</v>
      </c>
      <c r="Y55">
        <f>IF([1]Sheet1!Y55="","",[1]Sheet1!Y55)</f>
        <v>700</v>
      </c>
      <c r="Z55">
        <f>IF([1]Sheet1!Z55="","",[1]Sheet1!Z55)</f>
        <v>750</v>
      </c>
      <c r="AA55">
        <f>IF([1]Sheet1!AA55="","",[1]Sheet1!AA55)</f>
        <v>760</v>
      </c>
      <c r="AB55">
        <f>IF([1]Sheet1!AB55="","",[1]Sheet1!AB55)</f>
        <v>770</v>
      </c>
      <c r="AC55">
        <f>IF([1]Sheet1!AC55="","",[1]Sheet1!AC55)</f>
        <v>780</v>
      </c>
      <c r="AD55">
        <f>IF([1]Sheet1!AD55="","",[1]Sheet1!AD55)</f>
        <v>4</v>
      </c>
      <c r="AE55" t="str">
        <f>IF([1]Sheet1!AE55="","",[1]Sheet1!AE55)</f>
        <v>SOR36</v>
      </c>
      <c r="AF55" t="str">
        <f>IF([1]Sheet1!AF55="","",[1]Sheet1!AF55)</f>
        <v>SPR15</v>
      </c>
    </row>
    <row r="56" spans="1:32" x14ac:dyDescent="0.25">
      <c r="A56">
        <f>IF([1]Sheet1!A56="","",[1]Sheet1!A56)</f>
        <v>54</v>
      </c>
      <c r="B56" t="str">
        <f>IF([1]Sheet1!B56="","",[1]Sheet1!B56)</f>
        <v>ULTRACEMCO</v>
      </c>
      <c r="C56" t="str">
        <f>IF([1]Sheet1!C56="","",[1]Sheet1!C56)</f>
        <v>UltraTech Cement Ltd.</v>
      </c>
      <c r="D56" t="str">
        <f>IF([1]Sheet1!D56="","",[1]Sheet1!D56)</f>
        <v>#fc5a5a45</v>
      </c>
      <c r="E56">
        <f>IF([1]Sheet1!E56="","",[1]Sheet1!E56)</f>
        <v>8304.0499999999993</v>
      </c>
      <c r="F56">
        <f>IF([1]Sheet1!F56="","",[1]Sheet1!F56)</f>
        <v>-0.85663460000000002</v>
      </c>
      <c r="G56">
        <f>IF([1]Sheet1!G56="","",[1]Sheet1!G56)</f>
        <v>-71.75</v>
      </c>
      <c r="H56">
        <f>IF([1]Sheet1!H56="","",[1]Sheet1!H56)</f>
        <v>1491500</v>
      </c>
      <c r="I56">
        <f>IF([1]Sheet1!I56="","",[1]Sheet1!I56)</f>
        <v>4.5492780000000002</v>
      </c>
      <c r="J56">
        <f>IF([1]Sheet1!J56="","",[1]Sheet1!J56)</f>
        <v>64900</v>
      </c>
      <c r="K56" t="str">
        <f>IF([1]Sheet1!K56="","",[1]Sheet1!K56)</f>
        <v>Short Build Up</v>
      </c>
      <c r="L56">
        <f>IF([1]Sheet1!L56="","",[1]Sheet1!L56)</f>
        <v>100</v>
      </c>
      <c r="M56">
        <f>IF([1]Sheet1!M56="","",[1]Sheet1!M56)</f>
        <v>100</v>
      </c>
      <c r="N56">
        <f>IF([1]Sheet1!N56="","",[1]Sheet1!N56)</f>
        <v>3000</v>
      </c>
      <c r="O56" t="str">
        <f>IF([1]Sheet1!O56="","",[1]Sheet1!O56)</f>
        <v>INDUSTRIALS</v>
      </c>
      <c r="P56" t="str">
        <f>IF([1]Sheet1!P56="","",[1]Sheet1!P56)</f>
        <v>CEMENT-NORTH IND</v>
      </c>
      <c r="Q56" t="str">
        <f>IF([1]Sheet1!Q56="","",[1]Sheet1!Q56)</f>
        <v>LARGECAP</v>
      </c>
      <c r="R56">
        <f>IF([1]Sheet1!R56="","",[1]Sheet1!R56)</f>
        <v>221133.26</v>
      </c>
      <c r="S56" t="str">
        <f>IF([1]Sheet1!S56="","",[1]Sheet1!S56)</f>
        <v>INDUSTRIALS-3 of 36</v>
      </c>
      <c r="T56" t="str">
        <f>IF([1]Sheet1!T56="","",[1]Sheet1!T56)</f>
        <v>NiftyRank-21</v>
      </c>
      <c r="U56">
        <f>IF([1]Sheet1!U56="","",[1]Sheet1!U56)</f>
        <v>8300</v>
      </c>
      <c r="V56">
        <f>IF([1]Sheet1!V56="","",[1]Sheet1!V56)</f>
        <v>8200</v>
      </c>
      <c r="W56">
        <f>IF([1]Sheet1!W56="","",[1]Sheet1!W56)</f>
        <v>8100</v>
      </c>
      <c r="X56">
        <f>IF([1]Sheet1!X56="","",[1]Sheet1!X56)</f>
        <v>8000</v>
      </c>
      <c r="Y56">
        <f>IF([1]Sheet1!Y56="","",[1]Sheet1!Y56)</f>
        <v>7900</v>
      </c>
      <c r="Z56">
        <f>IF([1]Sheet1!Z56="","",[1]Sheet1!Z56)</f>
        <v>8400</v>
      </c>
      <c r="AA56">
        <f>IF([1]Sheet1!AA56="","",[1]Sheet1!AA56)</f>
        <v>8500</v>
      </c>
      <c r="AB56">
        <f>IF([1]Sheet1!AB56="","",[1]Sheet1!AB56)</f>
        <v>8600</v>
      </c>
      <c r="AC56">
        <f>IF([1]Sheet1!AC56="","",[1]Sheet1!AC56)</f>
        <v>8700</v>
      </c>
      <c r="AD56">
        <f>IF([1]Sheet1!AD56="","",[1]Sheet1!AD56)</f>
        <v>12</v>
      </c>
      <c r="AE56" t="str">
        <f>IF([1]Sheet1!AE56="","",[1]Sheet1!AE56)</f>
        <v>SOR6</v>
      </c>
      <c r="AF56" t="str">
        <f>IF([1]Sheet1!AF56="","",[1]Sheet1!AF56)</f>
        <v>SPR16</v>
      </c>
    </row>
    <row r="57" spans="1:32" x14ac:dyDescent="0.25">
      <c r="A57">
        <f>IF([1]Sheet1!A57="","",[1]Sheet1!A57)</f>
        <v>55</v>
      </c>
      <c r="B57" t="str">
        <f>IF([1]Sheet1!B57="","",[1]Sheet1!B57)</f>
        <v>FEDERALBNK</v>
      </c>
      <c r="C57" t="str">
        <f>IF([1]Sheet1!C57="","",[1]Sheet1!C57)</f>
        <v>Federal Bank Ltd.</v>
      </c>
      <c r="D57" t="str">
        <f>IF([1]Sheet1!D57="","",[1]Sheet1!D57)</f>
        <v>#fc5a5a44</v>
      </c>
      <c r="E57">
        <f>IF([1]Sheet1!E57="","",[1]Sheet1!E57)</f>
        <v>148.69999999999999</v>
      </c>
      <c r="F57">
        <f>IF([1]Sheet1!F57="","",[1]Sheet1!F57)</f>
        <v>-0.8336112</v>
      </c>
      <c r="G57">
        <f>IF([1]Sheet1!G57="","",[1]Sheet1!G57)</f>
        <v>-1.25</v>
      </c>
      <c r="H57">
        <f>IF([1]Sheet1!H57="","",[1]Sheet1!H57)</f>
        <v>119915000</v>
      </c>
      <c r="I57">
        <f>IF([1]Sheet1!I57="","",[1]Sheet1!I57)</f>
        <v>4.9859919000000001</v>
      </c>
      <c r="J57">
        <f>IF([1]Sheet1!J57="","",[1]Sheet1!J57)</f>
        <v>5695000</v>
      </c>
      <c r="K57" t="str">
        <f>IF([1]Sheet1!K57="","",[1]Sheet1!K57)</f>
        <v>Short Build Up</v>
      </c>
      <c r="L57">
        <f>IF([1]Sheet1!L57="","",[1]Sheet1!L57)</f>
        <v>10000</v>
      </c>
      <c r="M57">
        <f>IF([1]Sheet1!M57="","",[1]Sheet1!M57)</f>
        <v>1</v>
      </c>
      <c r="N57">
        <f>IF([1]Sheet1!N57="","",[1]Sheet1!N57)</f>
        <v>300000</v>
      </c>
      <c r="O57" t="str">
        <f>IF([1]Sheet1!O57="","",[1]Sheet1!O57)</f>
        <v>BANK</v>
      </c>
      <c r="P57" t="str">
        <f>IF([1]Sheet1!P57="","",[1]Sheet1!P57)</f>
        <v>BANKS-PVT SECTOR</v>
      </c>
      <c r="Q57" t="str">
        <f>IF([1]Sheet1!Q57="","",[1]Sheet1!Q57)</f>
        <v>LARGECAP</v>
      </c>
      <c r="R57">
        <f>IF([1]Sheet1!R57="","",[1]Sheet1!R57)</f>
        <v>20915.18</v>
      </c>
      <c r="S57" t="str">
        <f>IF([1]Sheet1!S57="","",[1]Sheet1!S57)</f>
        <v>BANK-13 of 15</v>
      </c>
      <c r="T57" t="str">
        <f>IF([1]Sheet1!T57="","",[1]Sheet1!T57)</f>
        <v>NiftyRank-161</v>
      </c>
      <c r="U57">
        <f>IF([1]Sheet1!U57="","",[1]Sheet1!U57)</f>
        <v>148</v>
      </c>
      <c r="V57">
        <f>IF([1]Sheet1!V57="","",[1]Sheet1!V57)</f>
        <v>147</v>
      </c>
      <c r="W57">
        <f>IF([1]Sheet1!W57="","",[1]Sheet1!W57)</f>
        <v>146</v>
      </c>
      <c r="X57">
        <f>IF([1]Sheet1!X57="","",[1]Sheet1!X57)</f>
        <v>145</v>
      </c>
      <c r="Y57">
        <f>IF([1]Sheet1!Y57="","",[1]Sheet1!Y57)</f>
        <v>144</v>
      </c>
      <c r="Z57">
        <f>IF([1]Sheet1!Z57="","",[1]Sheet1!Z57)</f>
        <v>149</v>
      </c>
      <c r="AA57">
        <f>IF([1]Sheet1!AA57="","",[1]Sheet1!AA57)</f>
        <v>150</v>
      </c>
      <c r="AB57">
        <f>IF([1]Sheet1!AB57="","",[1]Sheet1!AB57)</f>
        <v>151</v>
      </c>
      <c r="AC57">
        <f>IF([1]Sheet1!AC57="","",[1]Sheet1!AC57)</f>
        <v>152</v>
      </c>
      <c r="AD57">
        <f>IF([1]Sheet1!AD57="","",[1]Sheet1!AD57)</f>
        <v>10</v>
      </c>
      <c r="AE57" t="str">
        <f>IF([1]Sheet1!AE57="","",[1]Sheet1!AE57)</f>
        <v>SOR4</v>
      </c>
      <c r="AF57" t="str">
        <f>IF([1]Sheet1!AF57="","",[1]Sheet1!AF57)</f>
        <v>SPR17</v>
      </c>
    </row>
    <row r="58" spans="1:32" x14ac:dyDescent="0.25">
      <c r="A58">
        <f>IF([1]Sheet1!A58="","",[1]Sheet1!A58)</f>
        <v>56</v>
      </c>
      <c r="B58" t="str">
        <f>IF([1]Sheet1!B58="","",[1]Sheet1!B58)</f>
        <v>TECHM</v>
      </c>
      <c r="C58" t="str">
        <f>IF([1]Sheet1!C58="","",[1]Sheet1!C58)</f>
        <v>Tech Mahindra Ltd.</v>
      </c>
      <c r="D58" t="str">
        <f>IF([1]Sheet1!D58="","",[1]Sheet1!D58)</f>
        <v>#fc5a5a44</v>
      </c>
      <c r="E58">
        <f>IF([1]Sheet1!E58="","",[1]Sheet1!E58)</f>
        <v>1188.0999999999999</v>
      </c>
      <c r="F58">
        <f>IF([1]Sheet1!F58="","",[1]Sheet1!F58)</f>
        <v>-0.82223800000000002</v>
      </c>
      <c r="G58">
        <f>IF([1]Sheet1!G58="","",[1]Sheet1!G58)</f>
        <v>-9.85</v>
      </c>
      <c r="H58">
        <f>IF([1]Sheet1!H58="","",[1]Sheet1!H58)</f>
        <v>13082400</v>
      </c>
      <c r="I58">
        <f>IF([1]Sheet1!I58="","",[1]Sheet1!I58)</f>
        <v>3.0629609000000002</v>
      </c>
      <c r="J58">
        <f>IF([1]Sheet1!J58="","",[1]Sheet1!J58)</f>
        <v>388800</v>
      </c>
      <c r="K58" t="str">
        <f>IF([1]Sheet1!K58="","",[1]Sheet1!K58)</f>
        <v>Short Build Up</v>
      </c>
      <c r="L58">
        <f>IF([1]Sheet1!L58="","",[1]Sheet1!L58)</f>
        <v>600</v>
      </c>
      <c r="M58">
        <f>IF([1]Sheet1!M58="","",[1]Sheet1!M58)</f>
        <v>20</v>
      </c>
      <c r="N58">
        <f>IF([1]Sheet1!N58="","",[1]Sheet1!N58)</f>
        <v>12000</v>
      </c>
      <c r="O58" t="str">
        <f>IF([1]Sheet1!O58="","",[1]Sheet1!O58)</f>
        <v>I.T</v>
      </c>
      <c r="P58" t="str">
        <f>IF([1]Sheet1!P58="","",[1]Sheet1!P58)</f>
        <v>COMPUTER-SW-LARG</v>
      </c>
      <c r="Q58" t="str">
        <f>IF([1]Sheet1!Q58="","",[1]Sheet1!Q58)</f>
        <v>LARGECAP</v>
      </c>
      <c r="R58">
        <f>IF([1]Sheet1!R58="","",[1]Sheet1!R58)</f>
        <v>168664.27</v>
      </c>
      <c r="S58" t="str">
        <f>IF([1]Sheet1!S58="","",[1]Sheet1!S58)</f>
        <v>I.T-5 of 16</v>
      </c>
      <c r="T58" t="str">
        <f>IF([1]Sheet1!T58="","",[1]Sheet1!T58)</f>
        <v>NiftyRank-27</v>
      </c>
      <c r="U58">
        <f>IF([1]Sheet1!U58="","",[1]Sheet1!U58)</f>
        <v>1180</v>
      </c>
      <c r="V58">
        <f>IF([1]Sheet1!V58="","",[1]Sheet1!V58)</f>
        <v>1160</v>
      </c>
      <c r="W58">
        <f>IF([1]Sheet1!W58="","",[1]Sheet1!W58)</f>
        <v>1140</v>
      </c>
      <c r="X58">
        <f>IF([1]Sheet1!X58="","",[1]Sheet1!X58)</f>
        <v>1120</v>
      </c>
      <c r="Y58">
        <f>IF([1]Sheet1!Y58="","",[1]Sheet1!Y58)</f>
        <v>1100</v>
      </c>
      <c r="Z58">
        <f>IF([1]Sheet1!Z58="","",[1]Sheet1!Z58)</f>
        <v>1200</v>
      </c>
      <c r="AA58">
        <f>IF([1]Sheet1!AA58="","",[1]Sheet1!AA58)</f>
        <v>1220</v>
      </c>
      <c r="AB58">
        <f>IF([1]Sheet1!AB58="","",[1]Sheet1!AB58)</f>
        <v>1240</v>
      </c>
      <c r="AC58">
        <f>IF([1]Sheet1!AC58="","",[1]Sheet1!AC58)</f>
        <v>1260</v>
      </c>
      <c r="AD58">
        <f>IF([1]Sheet1!AD58="","",[1]Sheet1!AD58)</f>
        <v>1</v>
      </c>
      <c r="AE58" t="str">
        <f>IF([1]Sheet1!AE58="","",[1]Sheet1!AE58)</f>
        <v>SOR9</v>
      </c>
      <c r="AF58" t="str">
        <f>IF([1]Sheet1!AF58="","",[1]Sheet1!AF58)</f>
        <v>SPR18</v>
      </c>
    </row>
    <row r="59" spans="1:32" x14ac:dyDescent="0.25">
      <c r="A59">
        <f>IF([1]Sheet1!A59="","",[1]Sheet1!A59)</f>
        <v>57</v>
      </c>
      <c r="B59" t="str">
        <f>IF([1]Sheet1!B59="","",[1]Sheet1!B59)</f>
        <v>PAGEIND</v>
      </c>
      <c r="C59" t="str">
        <f>IF([1]Sheet1!C59="","",[1]Sheet1!C59)</f>
        <v>Page Industries Ltd.</v>
      </c>
      <c r="D59" t="str">
        <f>IF([1]Sheet1!D59="","",[1]Sheet1!D59)</f>
        <v>#fc5a5a42</v>
      </c>
      <c r="E59">
        <f>IF([1]Sheet1!E59="","",[1]Sheet1!E59)</f>
        <v>39048</v>
      </c>
      <c r="F59">
        <f>IF([1]Sheet1!F59="","",[1]Sheet1!F59)</f>
        <v>-0.71966039999999998</v>
      </c>
      <c r="G59">
        <f>IF([1]Sheet1!G59="","",[1]Sheet1!G59)</f>
        <v>-283.05</v>
      </c>
      <c r="H59">
        <f>IF([1]Sheet1!H59="","",[1]Sheet1!H59)</f>
        <v>167040</v>
      </c>
      <c r="I59">
        <f>IF([1]Sheet1!I59="","",[1]Sheet1!I59)</f>
        <v>0.34240399999999999</v>
      </c>
      <c r="J59">
        <f>IF([1]Sheet1!J59="","",[1]Sheet1!J59)</f>
        <v>570</v>
      </c>
      <c r="K59" t="str">
        <f>IF([1]Sheet1!K59="","",[1]Sheet1!K59)</f>
        <v>Short Build Up</v>
      </c>
      <c r="L59">
        <f>IF([1]Sheet1!L59="","",[1]Sheet1!L59)</f>
        <v>30</v>
      </c>
      <c r="M59">
        <f>IF([1]Sheet1!M59="","",[1]Sheet1!M59)</f>
        <v>500</v>
      </c>
      <c r="N59">
        <f>IF([1]Sheet1!N59="","",[1]Sheet1!N59)</f>
        <v>600</v>
      </c>
      <c r="O59" t="str">
        <f>IF([1]Sheet1!O59="","",[1]Sheet1!O59)</f>
        <v>FMCG</v>
      </c>
      <c r="P59" t="str">
        <f>IF([1]Sheet1!P59="","",[1]Sheet1!P59)</f>
        <v>TEXT-PRODUCTS</v>
      </c>
      <c r="Q59" t="str">
        <f>IF([1]Sheet1!Q59="","",[1]Sheet1!Q59)</f>
        <v>LARGECAP</v>
      </c>
      <c r="R59">
        <f>IF([1]Sheet1!R59="","",[1]Sheet1!R59)</f>
        <v>49754.87</v>
      </c>
      <c r="S59" t="str">
        <f>IF([1]Sheet1!S59="","",[1]Sheet1!S59)</f>
        <v>FMCG-13 of 28</v>
      </c>
      <c r="T59" t="str">
        <f>IF([1]Sheet1!T59="","",[1]Sheet1!T59)</f>
        <v>NiftyRank-87</v>
      </c>
      <c r="U59">
        <f>IF([1]Sheet1!U59="","",[1]Sheet1!U59)</f>
        <v>39000</v>
      </c>
      <c r="V59">
        <f>IF([1]Sheet1!V59="","",[1]Sheet1!V59)</f>
        <v>38500</v>
      </c>
      <c r="W59">
        <f>IF([1]Sheet1!W59="","",[1]Sheet1!W59)</f>
        <v>38000</v>
      </c>
      <c r="X59">
        <f>IF([1]Sheet1!X59="","",[1]Sheet1!X59)</f>
        <v>37500</v>
      </c>
      <c r="Y59">
        <f>IF([1]Sheet1!Y59="","",[1]Sheet1!Y59)</f>
        <v>37000</v>
      </c>
      <c r="Z59">
        <f>IF([1]Sheet1!Z59="","",[1]Sheet1!Z59)</f>
        <v>39500</v>
      </c>
      <c r="AA59">
        <f>IF([1]Sheet1!AA59="","",[1]Sheet1!AA59)</f>
        <v>40000</v>
      </c>
      <c r="AB59">
        <f>IF([1]Sheet1!AB59="","",[1]Sheet1!AB59)</f>
        <v>40500</v>
      </c>
      <c r="AC59">
        <f>IF([1]Sheet1!AC59="","",[1]Sheet1!AC59)</f>
        <v>41000</v>
      </c>
      <c r="AD59">
        <f>IF([1]Sheet1!AD59="","",[1]Sheet1!AD59)</f>
        <v>3</v>
      </c>
      <c r="AE59" t="str">
        <f>IF([1]Sheet1!AE59="","",[1]Sheet1!AE59)</f>
        <v>SOR32</v>
      </c>
      <c r="AF59" t="str">
        <f>IF([1]Sheet1!AF59="","",[1]Sheet1!AF59)</f>
        <v>SPR19</v>
      </c>
    </row>
    <row r="60" spans="1:32" x14ac:dyDescent="0.25">
      <c r="A60">
        <f>IF([1]Sheet1!A60="","",[1]Sheet1!A60)</f>
        <v>58</v>
      </c>
      <c r="B60" t="str">
        <f>IF([1]Sheet1!B60="","",[1]Sheet1!B60)</f>
        <v>INDIGO</v>
      </c>
      <c r="C60" t="str">
        <f>IF([1]Sheet1!C60="","",[1]Sheet1!C60)</f>
        <v>InterGlobe Aviation Ltd.</v>
      </c>
      <c r="D60" t="str">
        <f>IF([1]Sheet1!D60="","",[1]Sheet1!D60)</f>
        <v>#fc5a5a41</v>
      </c>
      <c r="E60">
        <f>IF([1]Sheet1!E60="","",[1]Sheet1!E60)</f>
        <v>2599.6</v>
      </c>
      <c r="F60">
        <f>IF([1]Sheet1!F60="","",[1]Sheet1!F60)</f>
        <v>-0.71041169999999998</v>
      </c>
      <c r="G60">
        <f>IF([1]Sheet1!G60="","",[1]Sheet1!G60)</f>
        <v>-18.600000000000001</v>
      </c>
      <c r="H60">
        <f>IF([1]Sheet1!H60="","",[1]Sheet1!H60)</f>
        <v>5857800</v>
      </c>
      <c r="I60">
        <f>IF([1]Sheet1!I60="","",[1]Sheet1!I60)</f>
        <v>1.6079513000000001</v>
      </c>
      <c r="J60">
        <f>IF([1]Sheet1!J60="","",[1]Sheet1!J60)</f>
        <v>92700</v>
      </c>
      <c r="K60" t="str">
        <f>IF([1]Sheet1!K60="","",[1]Sheet1!K60)</f>
        <v>Short Build Up</v>
      </c>
      <c r="L60">
        <f>IF([1]Sheet1!L60="","",[1]Sheet1!L60)</f>
        <v>250</v>
      </c>
      <c r="M60">
        <f>IF([1]Sheet1!M60="","",[1]Sheet1!M60)</f>
        <v>20</v>
      </c>
      <c r="N60">
        <f>IF([1]Sheet1!N60="","",[1]Sheet1!N60)</f>
        <v>10000</v>
      </c>
      <c r="O60" t="str">
        <f>IF([1]Sheet1!O60="","",[1]Sheet1!O60)</f>
        <v>SERVICES</v>
      </c>
      <c r="P60" t="str">
        <f>IF([1]Sheet1!P60="","",[1]Sheet1!P60)</f>
        <v>TRANSPORT - AIR</v>
      </c>
      <c r="Q60" t="str">
        <f>IF([1]Sheet1!Q60="","",[1]Sheet1!Q60)</f>
        <v>LARGECAP</v>
      </c>
      <c r="R60">
        <f>IF([1]Sheet1!R60="","",[1]Sheet1!R60)</f>
        <v>83401.61</v>
      </c>
      <c r="S60" t="str">
        <f>IF([1]Sheet1!S60="","",[1]Sheet1!S60)</f>
        <v>SERVICES-5 of 9</v>
      </c>
      <c r="T60" t="str">
        <f>IF([1]Sheet1!T60="","",[1]Sheet1!T60)</f>
        <v>NiftyRank-55</v>
      </c>
      <c r="U60">
        <f>IF([1]Sheet1!U60="","",[1]Sheet1!U60)</f>
        <v>2580</v>
      </c>
      <c r="V60">
        <f>IF([1]Sheet1!V60="","",[1]Sheet1!V60)</f>
        <v>2560</v>
      </c>
      <c r="W60">
        <f>IF([1]Sheet1!W60="","",[1]Sheet1!W60)</f>
        <v>2540</v>
      </c>
      <c r="X60">
        <f>IF([1]Sheet1!X60="","",[1]Sheet1!X60)</f>
        <v>2520</v>
      </c>
      <c r="Y60">
        <f>IF([1]Sheet1!Y60="","",[1]Sheet1!Y60)</f>
        <v>2500</v>
      </c>
      <c r="Z60">
        <f>IF([1]Sheet1!Z60="","",[1]Sheet1!Z60)</f>
        <v>2600</v>
      </c>
      <c r="AA60">
        <f>IF([1]Sheet1!AA60="","",[1]Sheet1!AA60)</f>
        <v>2620</v>
      </c>
      <c r="AB60">
        <f>IF([1]Sheet1!AB60="","",[1]Sheet1!AB60)</f>
        <v>2640</v>
      </c>
      <c r="AC60">
        <f>IF([1]Sheet1!AC60="","",[1]Sheet1!AC60)</f>
        <v>2660</v>
      </c>
      <c r="AD60">
        <f>IF([1]Sheet1!AD60="","",[1]Sheet1!AD60)</f>
        <v>5</v>
      </c>
      <c r="AE60" t="str">
        <f>IF([1]Sheet1!AE60="","",[1]Sheet1!AE60)</f>
        <v>SOR15</v>
      </c>
      <c r="AF60" t="str">
        <f>IF([1]Sheet1!AF60="","",[1]Sheet1!AF60)</f>
        <v>SPR20</v>
      </c>
    </row>
    <row r="61" spans="1:32" x14ac:dyDescent="0.25">
      <c r="A61">
        <f>IF([1]Sheet1!A61="","",[1]Sheet1!A61)</f>
        <v>59</v>
      </c>
      <c r="B61" t="str">
        <f>IF([1]Sheet1!B61="","",[1]Sheet1!B61)</f>
        <v>TATACOMM</v>
      </c>
      <c r="C61" t="str">
        <f>IF([1]Sheet1!C61="","",[1]Sheet1!C61)</f>
        <v>Tata Communications Ltd.</v>
      </c>
      <c r="D61" t="str">
        <f>IF([1]Sheet1!D61="","",[1]Sheet1!D61)</f>
        <v>#fc5a5a3f</v>
      </c>
      <c r="E61">
        <f>IF([1]Sheet1!E61="","",[1]Sheet1!E61)</f>
        <v>1800.6</v>
      </c>
      <c r="F61">
        <f>IF([1]Sheet1!F61="","",[1]Sheet1!F61)</f>
        <v>-0.59348000000000001</v>
      </c>
      <c r="G61">
        <f>IF([1]Sheet1!G61="","",[1]Sheet1!G61)</f>
        <v>-10.75</v>
      </c>
      <c r="H61">
        <f>IF([1]Sheet1!H61="","",[1]Sheet1!H61)</f>
        <v>6726000</v>
      </c>
      <c r="I61">
        <f>IF([1]Sheet1!I61="","",[1]Sheet1!I61)</f>
        <v>1.2494354999999999</v>
      </c>
      <c r="J61">
        <f>IF([1]Sheet1!J61="","",[1]Sheet1!J61)</f>
        <v>83000</v>
      </c>
      <c r="K61" t="str">
        <f>IF([1]Sheet1!K61="","",[1]Sheet1!K61)</f>
        <v>Short Build Up</v>
      </c>
      <c r="L61">
        <f>IF([1]Sheet1!L61="","",[1]Sheet1!L61)</f>
        <v>400</v>
      </c>
      <c r="M61">
        <f>IF([1]Sheet1!M61="","",[1]Sheet1!M61)</f>
        <v>20</v>
      </c>
      <c r="N61">
        <f>IF([1]Sheet1!N61="","",[1]Sheet1!N61)</f>
        <v>16000</v>
      </c>
      <c r="O61" t="str">
        <f>IF([1]Sheet1!O61="","",[1]Sheet1!O61)</f>
        <v>TELECOM</v>
      </c>
      <c r="P61" t="str">
        <f>IF([1]Sheet1!P61="","",[1]Sheet1!P61)</f>
        <v>TELECOMM-SERVICE</v>
      </c>
      <c r="Q61" t="str">
        <f>IF([1]Sheet1!Q61="","",[1]Sheet1!Q61)</f>
        <v>LARGECAP</v>
      </c>
      <c r="R61">
        <f>IF([1]Sheet1!R61="","",[1]Sheet1!R61)</f>
        <v>44039.63</v>
      </c>
      <c r="S61" t="str">
        <f>IF([1]Sheet1!S61="","",[1]Sheet1!S61)</f>
        <v>TELECOM-3 of 4</v>
      </c>
      <c r="T61" t="str">
        <f>IF([1]Sheet1!T61="","",[1]Sheet1!T61)</f>
        <v>NiftyRank-100</v>
      </c>
      <c r="U61">
        <f>IF([1]Sheet1!U61="","",[1]Sheet1!U61)</f>
        <v>1800</v>
      </c>
      <c r="V61">
        <f>IF([1]Sheet1!V61="","",[1]Sheet1!V61)</f>
        <v>1780</v>
      </c>
      <c r="W61">
        <f>IF([1]Sheet1!W61="","",[1]Sheet1!W61)</f>
        <v>1760</v>
      </c>
      <c r="X61">
        <f>IF([1]Sheet1!X61="","",[1]Sheet1!X61)</f>
        <v>1740</v>
      </c>
      <c r="Y61">
        <f>IF([1]Sheet1!Y61="","",[1]Sheet1!Y61)</f>
        <v>1720</v>
      </c>
      <c r="Z61">
        <f>IF([1]Sheet1!Z61="","",[1]Sheet1!Z61)</f>
        <v>1820</v>
      </c>
      <c r="AA61">
        <f>IF([1]Sheet1!AA61="","",[1]Sheet1!AA61)</f>
        <v>1840</v>
      </c>
      <c r="AB61">
        <f>IF([1]Sheet1!AB61="","",[1]Sheet1!AB61)</f>
        <v>1860</v>
      </c>
      <c r="AC61">
        <f>IF([1]Sheet1!AC61="","",[1]Sheet1!AC61)</f>
        <v>1880</v>
      </c>
      <c r="AD61">
        <f>IF([1]Sheet1!AD61="","",[1]Sheet1!AD61)</f>
        <v>4</v>
      </c>
      <c r="AE61" t="str">
        <f>IF([1]Sheet1!AE61="","",[1]Sheet1!AE61)</f>
        <v>SOR18</v>
      </c>
      <c r="AF61" t="str">
        <f>IF([1]Sheet1!AF61="","",[1]Sheet1!AF61)</f>
        <v>SPR21</v>
      </c>
    </row>
    <row r="62" spans="1:32" x14ac:dyDescent="0.25">
      <c r="A62">
        <f>IF([1]Sheet1!A62="","",[1]Sheet1!A62)</f>
        <v>60</v>
      </c>
      <c r="B62" t="str">
        <f>IF([1]Sheet1!B62="","",[1]Sheet1!B62)</f>
        <v>SHRIRAMFIN</v>
      </c>
      <c r="C62" t="str">
        <f>IF([1]Sheet1!C62="","",[1]Sheet1!C62)</f>
        <v>Shriram Finance Ltd.</v>
      </c>
      <c r="D62" t="str">
        <f>IF([1]Sheet1!D62="","",[1]Sheet1!D62)</f>
        <v>#fc5a5a3e</v>
      </c>
      <c r="E62">
        <f>IF([1]Sheet1!E62="","",[1]Sheet1!E62)</f>
        <v>1873.35</v>
      </c>
      <c r="F62">
        <f>IF([1]Sheet1!F62="","",[1]Sheet1!F62)</f>
        <v>-0.58111769999999996</v>
      </c>
      <c r="G62">
        <f>IF([1]Sheet1!G62="","",[1]Sheet1!G62)</f>
        <v>-10.95</v>
      </c>
      <c r="H62">
        <f>IF([1]Sheet1!H62="","",[1]Sheet1!H62)</f>
        <v>8193000</v>
      </c>
      <c r="I62">
        <f>IF([1]Sheet1!I62="","",[1]Sheet1!I62)</f>
        <v>0.80466559999999998</v>
      </c>
      <c r="J62">
        <f>IF([1]Sheet1!J62="","",[1]Sheet1!J62)</f>
        <v>65400</v>
      </c>
      <c r="K62" t="str">
        <f>IF([1]Sheet1!K62="","",[1]Sheet1!K62)</f>
        <v>Short Build Up</v>
      </c>
      <c r="L62" t="str">
        <f>IF([1]Sheet1!L62="","",[1]Sheet1!L62)</f>
        <v/>
      </c>
      <c r="M62" t="str">
        <f>IF([1]Sheet1!M62="","",[1]Sheet1!M62)</f>
        <v/>
      </c>
      <c r="N62" t="str">
        <f>IF([1]Sheet1!N62="","",[1]Sheet1!N62)</f>
        <v/>
      </c>
      <c r="O62" t="str">
        <f>IF([1]Sheet1!O62="","",[1]Sheet1!O62)</f>
        <v/>
      </c>
      <c r="P62" t="str">
        <f>IF([1]Sheet1!P62="","",[1]Sheet1!P62)</f>
        <v/>
      </c>
      <c r="Q62" t="str">
        <f>IF([1]Sheet1!Q62="","",[1]Sheet1!Q62)</f>
        <v/>
      </c>
      <c r="R62" t="str">
        <f>IF([1]Sheet1!R62="","",[1]Sheet1!R62)</f>
        <v/>
      </c>
      <c r="S62" t="str">
        <f>IF([1]Sheet1!S62="","",[1]Sheet1!S62)</f>
        <v/>
      </c>
      <c r="T62" t="str">
        <f>IF([1]Sheet1!T62="","",[1]Sheet1!T62)</f>
        <v/>
      </c>
      <c r="U62" t="str">
        <f>IF([1]Sheet1!U62="","",[1]Sheet1!U62)</f>
        <v/>
      </c>
      <c r="V62" t="str">
        <f>IF([1]Sheet1!V62="","",[1]Sheet1!V62)</f>
        <v/>
      </c>
      <c r="W62" t="str">
        <f>IF([1]Sheet1!W62="","",[1]Sheet1!W62)</f>
        <v/>
      </c>
      <c r="X62" t="str">
        <f>IF([1]Sheet1!X62="","",[1]Sheet1!X62)</f>
        <v/>
      </c>
      <c r="Y62" t="str">
        <f>IF([1]Sheet1!Y62="","",[1]Sheet1!Y62)</f>
        <v/>
      </c>
      <c r="Z62" t="str">
        <f>IF([1]Sheet1!Z62="","",[1]Sheet1!Z62)</f>
        <v/>
      </c>
      <c r="AA62" t="str">
        <f>IF([1]Sheet1!AA62="","",[1]Sheet1!AA62)</f>
        <v/>
      </c>
      <c r="AB62" t="str">
        <f>IF([1]Sheet1!AB62="","",[1]Sheet1!AB62)</f>
        <v/>
      </c>
      <c r="AC62" t="str">
        <f>IF([1]Sheet1!AC62="","",[1]Sheet1!AC62)</f>
        <v/>
      </c>
      <c r="AD62">
        <f>IF([1]Sheet1!AD62="","",[1]Sheet1!AD62)</f>
        <v>1</v>
      </c>
      <c r="AE62" t="str">
        <f>IF([1]Sheet1!AE62="","",[1]Sheet1!AE62)</f>
        <v>SOR23</v>
      </c>
      <c r="AF62" t="str">
        <f>IF([1]Sheet1!AF62="","",[1]Sheet1!AF62)</f>
        <v>SPR22</v>
      </c>
    </row>
    <row r="63" spans="1:32" x14ac:dyDescent="0.25">
      <c r="A63">
        <f>IF([1]Sheet1!A63="","",[1]Sheet1!A63)</f>
        <v>61</v>
      </c>
      <c r="B63" t="str">
        <f>IF([1]Sheet1!B63="","",[1]Sheet1!B63)</f>
        <v>PVRINOX</v>
      </c>
      <c r="C63" t="str">
        <f>IF([1]Sheet1!C63="","",[1]Sheet1!C63)</f>
        <v>PVR INOX Ltd.</v>
      </c>
      <c r="D63" t="str">
        <f>IF([1]Sheet1!D63="","",[1]Sheet1!D63)</f>
        <v>#fc5a5a3e</v>
      </c>
      <c r="E63">
        <f>IF([1]Sheet1!E63="","",[1]Sheet1!E63)</f>
        <v>1749.15</v>
      </c>
      <c r="F63">
        <f>IF([1]Sheet1!F63="","",[1]Sheet1!F63)</f>
        <v>-0.57693399999999995</v>
      </c>
      <c r="G63">
        <f>IF([1]Sheet1!G63="","",[1]Sheet1!G63)</f>
        <v>-10.15</v>
      </c>
      <c r="H63">
        <f>IF([1]Sheet1!H63="","",[1]Sheet1!H63)</f>
        <v>6009355</v>
      </c>
      <c r="I63">
        <f>IF([1]Sheet1!I63="","",[1]Sheet1!I63)</f>
        <v>3.2806378999999999</v>
      </c>
      <c r="J63">
        <f>IF([1]Sheet1!J63="","",[1]Sheet1!J63)</f>
        <v>190883</v>
      </c>
      <c r="K63" t="str">
        <f>IF([1]Sheet1!K63="","",[1]Sheet1!K63)</f>
        <v>Short Build Up</v>
      </c>
      <c r="L63" t="str">
        <f>IF([1]Sheet1!L63="","",[1]Sheet1!L63)</f>
        <v/>
      </c>
      <c r="M63" t="str">
        <f>IF([1]Sheet1!M63="","",[1]Sheet1!M63)</f>
        <v/>
      </c>
      <c r="N63" t="str">
        <f>IF([1]Sheet1!N63="","",[1]Sheet1!N63)</f>
        <v/>
      </c>
      <c r="O63" t="str">
        <f>IF([1]Sheet1!O63="","",[1]Sheet1!O63)</f>
        <v/>
      </c>
      <c r="P63" t="str">
        <f>IF([1]Sheet1!P63="","",[1]Sheet1!P63)</f>
        <v/>
      </c>
      <c r="Q63" t="str">
        <f>IF([1]Sheet1!Q63="","",[1]Sheet1!Q63)</f>
        <v/>
      </c>
      <c r="R63" t="str">
        <f>IF([1]Sheet1!R63="","",[1]Sheet1!R63)</f>
        <v/>
      </c>
      <c r="S63" t="str">
        <f>IF([1]Sheet1!S63="","",[1]Sheet1!S63)</f>
        <v/>
      </c>
      <c r="T63" t="str">
        <f>IF([1]Sheet1!T63="","",[1]Sheet1!T63)</f>
        <v/>
      </c>
      <c r="U63" t="str">
        <f>IF([1]Sheet1!U63="","",[1]Sheet1!U63)</f>
        <v/>
      </c>
      <c r="V63" t="str">
        <f>IF([1]Sheet1!V63="","",[1]Sheet1!V63)</f>
        <v/>
      </c>
      <c r="W63" t="str">
        <f>IF([1]Sheet1!W63="","",[1]Sheet1!W63)</f>
        <v/>
      </c>
      <c r="X63" t="str">
        <f>IF([1]Sheet1!X63="","",[1]Sheet1!X63)</f>
        <v/>
      </c>
      <c r="Y63" t="str">
        <f>IF([1]Sheet1!Y63="","",[1]Sheet1!Y63)</f>
        <v/>
      </c>
      <c r="Z63" t="str">
        <f>IF([1]Sheet1!Z63="","",[1]Sheet1!Z63)</f>
        <v/>
      </c>
      <c r="AA63" t="str">
        <f>IF([1]Sheet1!AA63="","",[1]Sheet1!AA63)</f>
        <v/>
      </c>
      <c r="AB63" t="str">
        <f>IF([1]Sheet1!AB63="","",[1]Sheet1!AB63)</f>
        <v/>
      </c>
      <c r="AC63" t="str">
        <f>IF([1]Sheet1!AC63="","",[1]Sheet1!AC63)</f>
        <v/>
      </c>
      <c r="AD63">
        <f>IF([1]Sheet1!AD63="","",[1]Sheet1!AD63)</f>
        <v>2</v>
      </c>
      <c r="AE63" t="str">
        <f>IF([1]Sheet1!AE63="","",[1]Sheet1!AE63)</f>
        <v>SOR8</v>
      </c>
      <c r="AF63" t="str">
        <f>IF([1]Sheet1!AF63="","",[1]Sheet1!AF63)</f>
        <v>SPR23</v>
      </c>
    </row>
    <row r="64" spans="1:32" x14ac:dyDescent="0.25">
      <c r="A64">
        <f>IF([1]Sheet1!A64="","",[1]Sheet1!A64)</f>
        <v>62</v>
      </c>
      <c r="B64" t="str">
        <f>IF([1]Sheet1!B64="","",[1]Sheet1!B64)</f>
        <v>LTTS</v>
      </c>
      <c r="C64" t="str">
        <f>IF([1]Sheet1!C64="","",[1]Sheet1!C64)</f>
        <v>L&amp;T Technology Services Ltd.</v>
      </c>
      <c r="D64" t="str">
        <f>IF([1]Sheet1!D64="","",[1]Sheet1!D64)</f>
        <v>#fc5a5a3d</v>
      </c>
      <c r="E64">
        <f>IF([1]Sheet1!E64="","",[1]Sheet1!E64)</f>
        <v>4703.8999999999996</v>
      </c>
      <c r="F64">
        <f>IF([1]Sheet1!F64="","",[1]Sheet1!F64)</f>
        <v>-0.51604170000000005</v>
      </c>
      <c r="G64">
        <f>IF([1]Sheet1!G64="","",[1]Sheet1!G64)</f>
        <v>-24.4</v>
      </c>
      <c r="H64">
        <f>IF([1]Sheet1!H64="","",[1]Sheet1!H64)</f>
        <v>577800</v>
      </c>
      <c r="I64">
        <f>IF([1]Sheet1!I64="","",[1]Sheet1!I64)</f>
        <v>4.4091072999999996</v>
      </c>
      <c r="J64">
        <f>IF([1]Sheet1!J64="","",[1]Sheet1!J64)</f>
        <v>24400</v>
      </c>
      <c r="K64" t="str">
        <f>IF([1]Sheet1!K64="","",[1]Sheet1!K64)</f>
        <v>Short Build Up</v>
      </c>
      <c r="L64">
        <f>IF([1]Sheet1!L64="","",[1]Sheet1!L64)</f>
        <v>200</v>
      </c>
      <c r="M64">
        <f>IF([1]Sheet1!M64="","",[1]Sheet1!M64)</f>
        <v>100</v>
      </c>
      <c r="N64">
        <f>IF([1]Sheet1!N64="","",[1]Sheet1!N64)</f>
        <v>4000</v>
      </c>
      <c r="O64" t="str">
        <f>IF([1]Sheet1!O64="","",[1]Sheet1!O64)</f>
        <v>I.T</v>
      </c>
      <c r="P64" t="str">
        <f>IF([1]Sheet1!P64="","",[1]Sheet1!P64)</f>
        <v>COMPUTER-SW-M/S</v>
      </c>
      <c r="Q64" t="str">
        <f>IF([1]Sheet1!Q64="","",[1]Sheet1!Q64)</f>
        <v>LARGECAP</v>
      </c>
      <c r="R64">
        <f>IF([1]Sheet1!R64="","",[1]Sheet1!R64)</f>
        <v>58464.25</v>
      </c>
      <c r="S64" t="str">
        <f>IF([1]Sheet1!S64="","",[1]Sheet1!S64)</f>
        <v>I.T-10 of 16</v>
      </c>
      <c r="T64" t="str">
        <f>IF([1]Sheet1!T64="","",[1]Sheet1!T64)</f>
        <v>NiftyRank-79</v>
      </c>
      <c r="U64">
        <f>IF([1]Sheet1!U64="","",[1]Sheet1!U64)</f>
        <v>4700</v>
      </c>
      <c r="V64">
        <f>IF([1]Sheet1!V64="","",[1]Sheet1!V64)</f>
        <v>4600</v>
      </c>
      <c r="W64">
        <f>IF([1]Sheet1!W64="","",[1]Sheet1!W64)</f>
        <v>4500</v>
      </c>
      <c r="X64">
        <f>IF([1]Sheet1!X64="","",[1]Sheet1!X64)</f>
        <v>4400</v>
      </c>
      <c r="Y64">
        <f>IF([1]Sheet1!Y64="","",[1]Sheet1!Y64)</f>
        <v>4300</v>
      </c>
      <c r="Z64">
        <f>IF([1]Sheet1!Z64="","",[1]Sheet1!Z64)</f>
        <v>4800</v>
      </c>
      <c r="AA64">
        <f>IF([1]Sheet1!AA64="","",[1]Sheet1!AA64)</f>
        <v>4900</v>
      </c>
      <c r="AB64">
        <f>IF([1]Sheet1!AB64="","",[1]Sheet1!AB64)</f>
        <v>5000</v>
      </c>
      <c r="AC64">
        <f>IF([1]Sheet1!AC64="","",[1]Sheet1!AC64)</f>
        <v>5100</v>
      </c>
      <c r="AD64">
        <f>IF([1]Sheet1!AD64="","",[1]Sheet1!AD64)</f>
        <v>3</v>
      </c>
      <c r="AE64" t="str">
        <f>IF([1]Sheet1!AE64="","",[1]Sheet1!AE64)</f>
        <v>SOR7</v>
      </c>
      <c r="AF64" t="str">
        <f>IF([1]Sheet1!AF64="","",[1]Sheet1!AF64)</f>
        <v>SPR24</v>
      </c>
    </row>
    <row r="65" spans="1:32" x14ac:dyDescent="0.25">
      <c r="A65">
        <f>IF([1]Sheet1!A65="","",[1]Sheet1!A65)</f>
        <v>63</v>
      </c>
      <c r="B65" t="str">
        <f>IF([1]Sheet1!B65="","",[1]Sheet1!B65)</f>
        <v>ATUL</v>
      </c>
      <c r="C65" t="str">
        <f>IF([1]Sheet1!C65="","",[1]Sheet1!C65)</f>
        <v>Atul Ltd.</v>
      </c>
      <c r="D65" t="str">
        <f>IF([1]Sheet1!D65="","",[1]Sheet1!D65)</f>
        <v>#fc5a5a3b</v>
      </c>
      <c r="E65">
        <f>IF([1]Sheet1!E65="","",[1]Sheet1!E65)</f>
        <v>6870</v>
      </c>
      <c r="F65">
        <f>IF([1]Sheet1!F65="","",[1]Sheet1!F65)</f>
        <v>-0.43766850000000002</v>
      </c>
      <c r="G65">
        <f>IF([1]Sheet1!G65="","",[1]Sheet1!G65)</f>
        <v>-30.2</v>
      </c>
      <c r="H65">
        <f>IF([1]Sheet1!H65="","",[1]Sheet1!H65)</f>
        <v>424800</v>
      </c>
      <c r="I65">
        <f>IF([1]Sheet1!I65="","",[1]Sheet1!I65)</f>
        <v>0.65754400000000002</v>
      </c>
      <c r="J65">
        <f>IF([1]Sheet1!J65="","",[1]Sheet1!J65)</f>
        <v>2775</v>
      </c>
      <c r="K65" t="str">
        <f>IF([1]Sheet1!K65="","",[1]Sheet1!K65)</f>
        <v>Short Build Up</v>
      </c>
      <c r="L65">
        <f>IF([1]Sheet1!L65="","",[1]Sheet1!L65)</f>
        <v>75</v>
      </c>
      <c r="M65">
        <f>IF([1]Sheet1!M65="","",[1]Sheet1!M65)</f>
        <v>100</v>
      </c>
      <c r="N65">
        <f>IF([1]Sheet1!N65="","",[1]Sheet1!N65)</f>
        <v>2250</v>
      </c>
      <c r="O65" t="str">
        <f>IF([1]Sheet1!O65="","",[1]Sheet1!O65)</f>
        <v>INDUSTRIALS</v>
      </c>
      <c r="P65" t="str">
        <f>IF([1]Sheet1!P65="","",[1]Sheet1!P65)</f>
        <v>DYES &amp; PIGMENTS</v>
      </c>
      <c r="Q65" t="str">
        <f>IF([1]Sheet1!Q65="","",[1]Sheet1!Q65)</f>
        <v>LARGECAP</v>
      </c>
      <c r="R65">
        <f>IF([1]Sheet1!R65="","",[1]Sheet1!R65)</f>
        <v>31085.78</v>
      </c>
      <c r="S65" t="str">
        <f>IF([1]Sheet1!S65="","",[1]Sheet1!S65)</f>
        <v>INDUSTRIALS-26 of 36</v>
      </c>
      <c r="T65" t="str">
        <f>IF([1]Sheet1!T65="","",[1]Sheet1!T65)</f>
        <v>NiftyRank-136</v>
      </c>
      <c r="U65">
        <f>IF([1]Sheet1!U65="","",[1]Sheet1!U65)</f>
        <v>6800</v>
      </c>
      <c r="V65">
        <f>IF([1]Sheet1!V65="","",[1]Sheet1!V65)</f>
        <v>6700</v>
      </c>
      <c r="W65">
        <f>IF([1]Sheet1!W65="","",[1]Sheet1!W65)</f>
        <v>6600</v>
      </c>
      <c r="X65">
        <f>IF([1]Sheet1!X65="","",[1]Sheet1!X65)</f>
        <v>6500</v>
      </c>
      <c r="Y65">
        <f>IF([1]Sheet1!Y65="","",[1]Sheet1!Y65)</f>
        <v>6400</v>
      </c>
      <c r="Z65">
        <f>IF([1]Sheet1!Z65="","",[1]Sheet1!Z65)</f>
        <v>6900</v>
      </c>
      <c r="AA65">
        <f>IF([1]Sheet1!AA65="","",[1]Sheet1!AA65)</f>
        <v>7000</v>
      </c>
      <c r="AB65">
        <f>IF([1]Sheet1!AB65="","",[1]Sheet1!AB65)</f>
        <v>7100</v>
      </c>
      <c r="AC65">
        <f>IF([1]Sheet1!AC65="","",[1]Sheet1!AC65)</f>
        <v>7200</v>
      </c>
      <c r="AD65" t="str">
        <f>IF([1]Sheet1!AD65="","",[1]Sheet1!AD65)</f>
        <v/>
      </c>
      <c r="AE65" t="str">
        <f>IF([1]Sheet1!AE65="","",[1]Sheet1!AE65)</f>
        <v>SOR25</v>
      </c>
      <c r="AF65" t="str">
        <f>IF([1]Sheet1!AF65="","",[1]Sheet1!AF65)</f>
        <v>SPR25</v>
      </c>
    </row>
    <row r="66" spans="1:32" x14ac:dyDescent="0.25">
      <c r="A66">
        <f>IF([1]Sheet1!A66="","",[1]Sheet1!A66)</f>
        <v>64</v>
      </c>
      <c r="B66" t="str">
        <f>IF([1]Sheet1!B66="","",[1]Sheet1!B66)</f>
        <v>HAL</v>
      </c>
      <c r="C66" t="str">
        <f>IF([1]Sheet1!C66="","",[1]Sheet1!C66)</f>
        <v>Hindustan Aeronautics Ltd.</v>
      </c>
      <c r="D66" t="str">
        <f>IF([1]Sheet1!D66="","",[1]Sheet1!D66)</f>
        <v>#fc5a5a3b</v>
      </c>
      <c r="E66">
        <f>IF([1]Sheet1!E66="","",[1]Sheet1!E66)</f>
        <v>1969.85</v>
      </c>
      <c r="F66">
        <f>IF([1]Sheet1!F66="","",[1]Sheet1!F66)</f>
        <v>-0.43468370000000001</v>
      </c>
      <c r="G66">
        <f>IF([1]Sheet1!G66="","",[1]Sheet1!G66)</f>
        <v>-8.6</v>
      </c>
      <c r="H66">
        <f>IF([1]Sheet1!H66="","",[1]Sheet1!H66)</f>
        <v>8415000</v>
      </c>
      <c r="I66">
        <f>IF([1]Sheet1!I66="","",[1]Sheet1!I66)</f>
        <v>0.42964550000000001</v>
      </c>
      <c r="J66">
        <f>IF([1]Sheet1!J66="","",[1]Sheet1!J66)</f>
        <v>36000</v>
      </c>
      <c r="K66" t="str">
        <f>IF([1]Sheet1!K66="","",[1]Sheet1!K66)</f>
        <v>Short Build Up</v>
      </c>
      <c r="L66">
        <f>IF([1]Sheet1!L66="","",[1]Sheet1!L66)</f>
        <v>475</v>
      </c>
      <c r="M66">
        <f>IF([1]Sheet1!M66="","",[1]Sheet1!M66)</f>
        <v>20</v>
      </c>
      <c r="N66">
        <f>IF([1]Sheet1!N66="","",[1]Sheet1!N66)</f>
        <v>14250</v>
      </c>
      <c r="O66" t="str">
        <f>IF([1]Sheet1!O66="","",[1]Sheet1!O66)</f>
        <v>FMCG</v>
      </c>
      <c r="P66" t="str">
        <f>IF([1]Sheet1!P66="","",[1]Sheet1!P66)</f>
        <v>ENGINEERING</v>
      </c>
      <c r="Q66" t="str">
        <f>IF([1]Sheet1!Q66="","",[1]Sheet1!Q66)</f>
        <v>LARGECAP</v>
      </c>
      <c r="R66">
        <f>IF([1]Sheet1!R66="","",[1]Sheet1!R66)</f>
        <v>45665.63</v>
      </c>
      <c r="S66" t="str">
        <f>IF([1]Sheet1!S66="","",[1]Sheet1!S66)</f>
        <v>FMCG-15 of 28</v>
      </c>
      <c r="T66" t="str">
        <f>IF([1]Sheet1!T66="","",[1]Sheet1!T66)</f>
        <v>NiftyRank-95</v>
      </c>
      <c r="U66">
        <f>IF([1]Sheet1!U66="","",[1]Sheet1!U66)</f>
        <v>1960</v>
      </c>
      <c r="V66">
        <f>IF([1]Sheet1!V66="","",[1]Sheet1!V66)</f>
        <v>1940</v>
      </c>
      <c r="W66">
        <f>IF([1]Sheet1!W66="","",[1]Sheet1!W66)</f>
        <v>1920</v>
      </c>
      <c r="X66">
        <f>IF([1]Sheet1!X66="","",[1]Sheet1!X66)</f>
        <v>1900</v>
      </c>
      <c r="Y66">
        <f>IF([1]Sheet1!Y66="","",[1]Sheet1!Y66)</f>
        <v>1880</v>
      </c>
      <c r="Z66">
        <f>IF([1]Sheet1!Z66="","",[1]Sheet1!Z66)</f>
        <v>1980</v>
      </c>
      <c r="AA66">
        <f>IF([1]Sheet1!AA66="","",[1]Sheet1!AA66)</f>
        <v>2000</v>
      </c>
      <c r="AB66">
        <f>IF([1]Sheet1!AB66="","",[1]Sheet1!AB66)</f>
        <v>2020</v>
      </c>
      <c r="AC66">
        <f>IF([1]Sheet1!AC66="","",[1]Sheet1!AC66)</f>
        <v>2040</v>
      </c>
      <c r="AD66" t="str">
        <f>IF([1]Sheet1!AD66="","",[1]Sheet1!AD66)</f>
        <v/>
      </c>
      <c r="AE66" t="str">
        <f>IF([1]Sheet1!AE66="","",[1]Sheet1!AE66)</f>
        <v>SOR28</v>
      </c>
      <c r="AF66" t="str">
        <f>IF([1]Sheet1!AF66="","",[1]Sheet1!AF66)</f>
        <v>SPR26</v>
      </c>
    </row>
    <row r="67" spans="1:32" x14ac:dyDescent="0.25">
      <c r="A67">
        <f>IF([1]Sheet1!A67="","",[1]Sheet1!A67)</f>
        <v>65</v>
      </c>
      <c r="B67" t="str">
        <f>IF([1]Sheet1!B67="","",[1]Sheet1!B67)</f>
        <v>SHREECEM</v>
      </c>
      <c r="C67" t="str">
        <f>IF([1]Sheet1!C67="","",[1]Sheet1!C67)</f>
        <v>Shree Cements Ltd.</v>
      </c>
      <c r="D67" t="str">
        <f>IF([1]Sheet1!D67="","",[1]Sheet1!D67)</f>
        <v>#fc5a5a3a</v>
      </c>
      <c r="E67">
        <f>IF([1]Sheet1!E67="","",[1]Sheet1!E67)</f>
        <v>26743.55</v>
      </c>
      <c r="F67">
        <f>IF([1]Sheet1!F67="","",[1]Sheet1!F67)</f>
        <v>-0.40573500000000001</v>
      </c>
      <c r="G67">
        <f>IF([1]Sheet1!G67="","",[1]Sheet1!G67)</f>
        <v>-108.95</v>
      </c>
      <c r="H67">
        <f>IF([1]Sheet1!H67="","",[1]Sheet1!H67)</f>
        <v>203650</v>
      </c>
      <c r="I67">
        <f>IF([1]Sheet1!I67="","",[1]Sheet1!I67)</f>
        <v>5.0283651000000003</v>
      </c>
      <c r="J67">
        <f>IF([1]Sheet1!J67="","",[1]Sheet1!J67)</f>
        <v>9750</v>
      </c>
      <c r="K67" t="str">
        <f>IF([1]Sheet1!K67="","",[1]Sheet1!K67)</f>
        <v>Short Build Up</v>
      </c>
      <c r="L67">
        <f>IF([1]Sheet1!L67="","",[1]Sheet1!L67)</f>
        <v>25</v>
      </c>
      <c r="M67">
        <f>IF([1]Sheet1!M67="","",[1]Sheet1!M67)</f>
        <v>250</v>
      </c>
      <c r="N67">
        <f>IF([1]Sheet1!N67="","",[1]Sheet1!N67)</f>
        <v>750</v>
      </c>
      <c r="O67" t="str">
        <f>IF([1]Sheet1!O67="","",[1]Sheet1!O67)</f>
        <v>INDUSTRIALS</v>
      </c>
      <c r="P67" t="str">
        <f>IF([1]Sheet1!P67="","",[1]Sheet1!P67)</f>
        <v>CEMENT-NORTH IND</v>
      </c>
      <c r="Q67" t="str">
        <f>IF([1]Sheet1!Q67="","",[1]Sheet1!Q67)</f>
        <v>LARGECAP</v>
      </c>
      <c r="R67">
        <f>IF([1]Sheet1!R67="","",[1]Sheet1!R67)</f>
        <v>97701.07</v>
      </c>
      <c r="S67" t="str">
        <f>IF([1]Sheet1!S67="","",[1]Sheet1!S67)</f>
        <v>INDUSTRIALS-8 of 36</v>
      </c>
      <c r="T67" t="str">
        <f>IF([1]Sheet1!T67="","",[1]Sheet1!T67)</f>
        <v>NiftyRank-47</v>
      </c>
      <c r="U67">
        <f>IF([1]Sheet1!U67="","",[1]Sheet1!U67)</f>
        <v>26500</v>
      </c>
      <c r="V67">
        <f>IF([1]Sheet1!V67="","",[1]Sheet1!V67)</f>
        <v>26250</v>
      </c>
      <c r="W67">
        <f>IF([1]Sheet1!W67="","",[1]Sheet1!W67)</f>
        <v>26000</v>
      </c>
      <c r="X67">
        <f>IF([1]Sheet1!X67="","",[1]Sheet1!X67)</f>
        <v>25750</v>
      </c>
      <c r="Y67">
        <f>IF([1]Sheet1!Y67="","",[1]Sheet1!Y67)</f>
        <v>25500</v>
      </c>
      <c r="Z67">
        <f>IF([1]Sheet1!Z67="","",[1]Sheet1!Z67)</f>
        <v>26750</v>
      </c>
      <c r="AA67">
        <f>IF([1]Sheet1!AA67="","",[1]Sheet1!AA67)</f>
        <v>27000</v>
      </c>
      <c r="AB67">
        <f>IF([1]Sheet1!AB67="","",[1]Sheet1!AB67)</f>
        <v>27250</v>
      </c>
      <c r="AC67">
        <f>IF([1]Sheet1!AC67="","",[1]Sheet1!AC67)</f>
        <v>27500</v>
      </c>
      <c r="AD67">
        <f>IF([1]Sheet1!AD67="","",[1]Sheet1!AD67)</f>
        <v>9</v>
      </c>
      <c r="AE67" t="str">
        <f>IF([1]Sheet1!AE67="","",[1]Sheet1!AE67)</f>
        <v>SOR3</v>
      </c>
      <c r="AF67" t="str">
        <f>IF([1]Sheet1!AF67="","",[1]Sheet1!AF67)</f>
        <v>SPR27</v>
      </c>
    </row>
    <row r="68" spans="1:32" x14ac:dyDescent="0.25">
      <c r="A68">
        <f>IF([1]Sheet1!A68="","",[1]Sheet1!A68)</f>
        <v>66</v>
      </c>
      <c r="B68" t="str">
        <f>IF([1]Sheet1!B68="","",[1]Sheet1!B68)</f>
        <v>BIOCON</v>
      </c>
      <c r="C68" t="str">
        <f>IF([1]Sheet1!C68="","",[1]Sheet1!C68)</f>
        <v>Biocon Ltd.</v>
      </c>
      <c r="D68" t="str">
        <f>IF([1]Sheet1!D68="","",[1]Sheet1!D68)</f>
        <v>#fc5a5a3a</v>
      </c>
      <c r="E68">
        <f>IF([1]Sheet1!E68="","",[1]Sheet1!E68)</f>
        <v>254.35</v>
      </c>
      <c r="F68">
        <f>IF([1]Sheet1!F68="","",[1]Sheet1!F68)</f>
        <v>-0.37211119999999998</v>
      </c>
      <c r="G68">
        <f>IF([1]Sheet1!G68="","",[1]Sheet1!G68)</f>
        <v>-0.95</v>
      </c>
      <c r="H68">
        <f>IF([1]Sheet1!H68="","",[1]Sheet1!H68)</f>
        <v>31410000</v>
      </c>
      <c r="I68">
        <f>IF([1]Sheet1!I68="","",[1]Sheet1!I68)</f>
        <v>1.2327774</v>
      </c>
      <c r="J68">
        <f>IF([1]Sheet1!J68="","",[1]Sheet1!J68)</f>
        <v>382500</v>
      </c>
      <c r="K68" t="str">
        <f>IF([1]Sheet1!K68="","",[1]Sheet1!K68)</f>
        <v>Short Build Up</v>
      </c>
      <c r="L68">
        <f>IF([1]Sheet1!L68="","",[1]Sheet1!L68)</f>
        <v>2300</v>
      </c>
      <c r="M68">
        <f>IF([1]Sheet1!M68="","",[1]Sheet1!M68)</f>
        <v>5</v>
      </c>
      <c r="N68">
        <f>IF([1]Sheet1!N68="","",[1]Sheet1!N68)</f>
        <v>69000</v>
      </c>
      <c r="O68" t="str">
        <f>IF([1]Sheet1!O68="","",[1]Sheet1!O68)</f>
        <v>PHARMACEUTICALS</v>
      </c>
      <c r="P68" t="str">
        <f>IF([1]Sheet1!P68="","",[1]Sheet1!P68)</f>
        <v>PHARM-IND-BD&amp;FOR</v>
      </c>
      <c r="Q68" t="str">
        <f>IF([1]Sheet1!Q68="","",[1]Sheet1!Q68)</f>
        <v>LARGECAP</v>
      </c>
      <c r="R68">
        <f>IF([1]Sheet1!R68="","",[1]Sheet1!R68)</f>
        <v>42945.46</v>
      </c>
      <c r="S68" t="str">
        <f>IF([1]Sheet1!S68="","",[1]Sheet1!S68)</f>
        <v>PHARMACEUTICALS-11 of 23</v>
      </c>
      <c r="T68" t="str">
        <f>IF([1]Sheet1!T68="","",[1]Sheet1!T68)</f>
        <v>NiftyRank-105</v>
      </c>
      <c r="U68">
        <f>IF([1]Sheet1!U68="","",[1]Sheet1!U68)</f>
        <v>250</v>
      </c>
      <c r="V68">
        <f>IF([1]Sheet1!V68="","",[1]Sheet1!V68)</f>
        <v>245</v>
      </c>
      <c r="W68">
        <f>IF([1]Sheet1!W68="","",[1]Sheet1!W68)</f>
        <v>240</v>
      </c>
      <c r="X68">
        <f>IF([1]Sheet1!X68="","",[1]Sheet1!X68)</f>
        <v>235</v>
      </c>
      <c r="Y68">
        <f>IF([1]Sheet1!Y68="","",[1]Sheet1!Y68)</f>
        <v>230</v>
      </c>
      <c r="Z68">
        <f>IF([1]Sheet1!Z68="","",[1]Sheet1!Z68)</f>
        <v>255</v>
      </c>
      <c r="AA68">
        <f>IF([1]Sheet1!AA68="","",[1]Sheet1!AA68)</f>
        <v>260</v>
      </c>
      <c r="AB68">
        <f>IF([1]Sheet1!AB68="","",[1]Sheet1!AB68)</f>
        <v>265</v>
      </c>
      <c r="AC68">
        <f>IF([1]Sheet1!AC68="","",[1]Sheet1!AC68)</f>
        <v>270</v>
      </c>
      <c r="AD68">
        <f>IF([1]Sheet1!AD68="","",[1]Sheet1!AD68)</f>
        <v>2</v>
      </c>
      <c r="AE68" t="str">
        <f>IF([1]Sheet1!AE68="","",[1]Sheet1!AE68)</f>
        <v>SOR19</v>
      </c>
      <c r="AF68" t="str">
        <f>IF([1]Sheet1!AF68="","",[1]Sheet1!AF68)</f>
        <v>SPR28</v>
      </c>
    </row>
    <row r="69" spans="1:32" x14ac:dyDescent="0.25">
      <c r="A69">
        <f>IF([1]Sheet1!A69="","",[1]Sheet1!A69)</f>
        <v>67</v>
      </c>
      <c r="B69" t="str">
        <f>IF([1]Sheet1!B69="","",[1]Sheet1!B69)</f>
        <v>DABUR</v>
      </c>
      <c r="C69" t="str">
        <f>IF([1]Sheet1!C69="","",[1]Sheet1!C69)</f>
        <v>Dabur India Ltd.</v>
      </c>
      <c r="D69" t="str">
        <f>IF([1]Sheet1!D69="","",[1]Sheet1!D69)</f>
        <v>#fc5a5a3a</v>
      </c>
      <c r="E69">
        <f>IF([1]Sheet1!E69="","",[1]Sheet1!E69)</f>
        <v>538.5</v>
      </c>
      <c r="F69">
        <f>IF([1]Sheet1!F69="","",[1]Sheet1!F69)</f>
        <v>-0.37002780000000002</v>
      </c>
      <c r="G69">
        <f>IF([1]Sheet1!G69="","",[1]Sheet1!G69)</f>
        <v>-2</v>
      </c>
      <c r="H69">
        <f>IF([1]Sheet1!H69="","",[1]Sheet1!H69)</f>
        <v>17705000</v>
      </c>
      <c r="I69">
        <f>IF([1]Sheet1!I69="","",[1]Sheet1!I69)</f>
        <v>1.3306625000000001</v>
      </c>
      <c r="J69">
        <f>IF([1]Sheet1!J69="","",[1]Sheet1!J69)</f>
        <v>232500</v>
      </c>
      <c r="K69" t="str">
        <f>IF([1]Sheet1!K69="","",[1]Sheet1!K69)</f>
        <v>Short Build Up</v>
      </c>
      <c r="L69">
        <f>IF([1]Sheet1!L69="","",[1]Sheet1!L69)</f>
        <v>1250</v>
      </c>
      <c r="M69">
        <f>IF([1]Sheet1!M69="","",[1]Sheet1!M69)</f>
        <v>5</v>
      </c>
      <c r="N69">
        <f>IF([1]Sheet1!N69="","",[1]Sheet1!N69)</f>
        <v>37500</v>
      </c>
      <c r="O69" t="str">
        <f>IF([1]Sheet1!O69="","",[1]Sheet1!O69)</f>
        <v>FMCG</v>
      </c>
      <c r="P69" t="str">
        <f>IF([1]Sheet1!P69="","",[1]Sheet1!P69)</f>
        <v>PERSONALCARE-IND</v>
      </c>
      <c r="Q69" t="str">
        <f>IF([1]Sheet1!Q69="","",[1]Sheet1!Q69)</f>
        <v>LARGECAP</v>
      </c>
      <c r="R69">
        <f>IF([1]Sheet1!R69="","",[1]Sheet1!R69)</f>
        <v>101793.18</v>
      </c>
      <c r="S69" t="str">
        <f>IF([1]Sheet1!S69="","",[1]Sheet1!S69)</f>
        <v>FMCG-4 of 28</v>
      </c>
      <c r="T69" t="str">
        <f>IF([1]Sheet1!T69="","",[1]Sheet1!T69)</f>
        <v>NiftyRank-44</v>
      </c>
      <c r="U69">
        <f>IF([1]Sheet1!U69="","",[1]Sheet1!U69)</f>
        <v>535</v>
      </c>
      <c r="V69">
        <f>IF([1]Sheet1!V69="","",[1]Sheet1!V69)</f>
        <v>530</v>
      </c>
      <c r="W69">
        <f>IF([1]Sheet1!W69="","",[1]Sheet1!W69)</f>
        <v>525</v>
      </c>
      <c r="X69">
        <f>IF([1]Sheet1!X69="","",[1]Sheet1!X69)</f>
        <v>520</v>
      </c>
      <c r="Y69">
        <f>IF([1]Sheet1!Y69="","",[1]Sheet1!Y69)</f>
        <v>515</v>
      </c>
      <c r="Z69">
        <f>IF([1]Sheet1!Z69="","",[1]Sheet1!Z69)</f>
        <v>540</v>
      </c>
      <c r="AA69">
        <f>IF([1]Sheet1!AA69="","",[1]Sheet1!AA69)</f>
        <v>545</v>
      </c>
      <c r="AB69">
        <f>IF([1]Sheet1!AB69="","",[1]Sheet1!AB69)</f>
        <v>550</v>
      </c>
      <c r="AC69">
        <f>IF([1]Sheet1!AC69="","",[1]Sheet1!AC69)</f>
        <v>555</v>
      </c>
      <c r="AD69">
        <f>IF([1]Sheet1!AD69="","",[1]Sheet1!AD69)</f>
        <v>1</v>
      </c>
      <c r="AE69" t="str">
        <f>IF([1]Sheet1!AE69="","",[1]Sheet1!AE69)</f>
        <v>SOR17</v>
      </c>
      <c r="AF69" t="str">
        <f>IF([1]Sheet1!AF69="","",[1]Sheet1!AF69)</f>
        <v>SPR29</v>
      </c>
    </row>
    <row r="70" spans="1:32" x14ac:dyDescent="0.25">
      <c r="A70">
        <f>IF([1]Sheet1!A70="","",[1]Sheet1!A70)</f>
        <v>68</v>
      </c>
      <c r="B70" t="str">
        <f>IF([1]Sheet1!B70="","",[1]Sheet1!B70)</f>
        <v>HDFCBANK</v>
      </c>
      <c r="C70" t="str">
        <f>IF([1]Sheet1!C70="","",[1]Sheet1!C70)</f>
        <v>HDFC Bank Ltd.</v>
      </c>
      <c r="D70" t="str">
        <f>IF([1]Sheet1!D70="","",[1]Sheet1!D70)</f>
        <v>#fc5a5a39</v>
      </c>
      <c r="E70">
        <f>IF([1]Sheet1!E70="","",[1]Sheet1!E70)</f>
        <v>1530.65</v>
      </c>
      <c r="F70">
        <f>IF([1]Sheet1!F70="","",[1]Sheet1!F70)</f>
        <v>-0.36128110000000002</v>
      </c>
      <c r="G70">
        <f>IF([1]Sheet1!G70="","",[1]Sheet1!G70)</f>
        <v>-5.55</v>
      </c>
      <c r="H70">
        <f>IF([1]Sheet1!H70="","",[1]Sheet1!H70)</f>
        <v>146680600</v>
      </c>
      <c r="I70">
        <f>IF([1]Sheet1!I70="","",[1]Sheet1!I70)</f>
        <v>0.41605950000000003</v>
      </c>
      <c r="J70">
        <f>IF([1]Sheet1!J70="","",[1]Sheet1!J70)</f>
        <v>607750</v>
      </c>
      <c r="K70" t="str">
        <f>IF([1]Sheet1!K70="","",[1]Sheet1!K70)</f>
        <v>Short Build Up</v>
      </c>
      <c r="L70">
        <f>IF([1]Sheet1!L70="","",[1]Sheet1!L70)</f>
        <v>550</v>
      </c>
      <c r="M70">
        <f>IF([1]Sheet1!M70="","",[1]Sheet1!M70)</f>
        <v>10</v>
      </c>
      <c r="N70">
        <f>IF([1]Sheet1!N70="","",[1]Sheet1!N70)</f>
        <v>16500</v>
      </c>
      <c r="O70" t="str">
        <f>IF([1]Sheet1!O70="","",[1]Sheet1!O70)</f>
        <v>BANK</v>
      </c>
      <c r="P70" t="str">
        <f>IF([1]Sheet1!P70="","",[1]Sheet1!P70)</f>
        <v>BANKS-PVT SECTOR</v>
      </c>
      <c r="Q70" t="str">
        <f>IF([1]Sheet1!Q70="","",[1]Sheet1!Q70)</f>
        <v>LARGECAP</v>
      </c>
      <c r="R70">
        <f>IF([1]Sheet1!R70="","",[1]Sheet1!R70)</f>
        <v>856383.86</v>
      </c>
      <c r="S70" t="str">
        <f>IF([1]Sheet1!S70="","",[1]Sheet1!S70)</f>
        <v>BANK-1 of 15</v>
      </c>
      <c r="T70" t="str">
        <f>IF([1]Sheet1!T70="","",[1]Sheet1!T70)</f>
        <v>NiftyRank-3</v>
      </c>
      <c r="U70">
        <f>IF([1]Sheet1!U70="","",[1]Sheet1!U70)</f>
        <v>1530</v>
      </c>
      <c r="V70">
        <f>IF([1]Sheet1!V70="","",[1]Sheet1!V70)</f>
        <v>1520</v>
      </c>
      <c r="W70">
        <f>IF([1]Sheet1!W70="","",[1]Sheet1!W70)</f>
        <v>1510</v>
      </c>
      <c r="X70">
        <f>IF([1]Sheet1!X70="","",[1]Sheet1!X70)</f>
        <v>1500</v>
      </c>
      <c r="Y70">
        <f>IF([1]Sheet1!Y70="","",[1]Sheet1!Y70)</f>
        <v>1490</v>
      </c>
      <c r="Z70">
        <f>IF([1]Sheet1!Z70="","",[1]Sheet1!Z70)</f>
        <v>1540</v>
      </c>
      <c r="AA70">
        <f>IF([1]Sheet1!AA70="","",[1]Sheet1!AA70)</f>
        <v>1550</v>
      </c>
      <c r="AB70">
        <f>IF([1]Sheet1!AB70="","",[1]Sheet1!AB70)</f>
        <v>1560</v>
      </c>
      <c r="AC70">
        <f>IF([1]Sheet1!AC70="","",[1]Sheet1!AC70)</f>
        <v>1570</v>
      </c>
      <c r="AD70">
        <f>IF([1]Sheet1!AD70="","",[1]Sheet1!AD70)</f>
        <v>17</v>
      </c>
      <c r="AE70" t="str">
        <f>IF([1]Sheet1!AE70="","",[1]Sheet1!AE70)</f>
        <v>SOR29</v>
      </c>
      <c r="AF70" t="str">
        <f>IF([1]Sheet1!AF70="","",[1]Sheet1!AF70)</f>
        <v>SPR30</v>
      </c>
    </row>
    <row r="71" spans="1:32" x14ac:dyDescent="0.25">
      <c r="A71">
        <f>IF([1]Sheet1!A71="","",[1]Sheet1!A71)</f>
        <v>69</v>
      </c>
      <c r="B71" t="str">
        <f>IF([1]Sheet1!B71="","",[1]Sheet1!B71)</f>
        <v>GUJGASLTD</v>
      </c>
      <c r="C71" t="str">
        <f>IF([1]Sheet1!C71="","",[1]Sheet1!C71)</f>
        <v>Gujarat Gas Ltd.</v>
      </c>
      <c r="D71" t="str">
        <f>IF([1]Sheet1!D71="","",[1]Sheet1!D71)</f>
        <v>#fc5a5a37</v>
      </c>
      <c r="E71">
        <f>IF([1]Sheet1!E71="","",[1]Sheet1!E71)</f>
        <v>425.75</v>
      </c>
      <c r="F71">
        <f>IF([1]Sheet1!F71="","",[1]Sheet1!F71)</f>
        <v>-0.23432919999999999</v>
      </c>
      <c r="G71">
        <f>IF([1]Sheet1!G71="","",[1]Sheet1!G71)</f>
        <v>-1</v>
      </c>
      <c r="H71">
        <f>IF([1]Sheet1!H71="","",[1]Sheet1!H71)</f>
        <v>11578750</v>
      </c>
      <c r="I71">
        <f>IF([1]Sheet1!I71="","",[1]Sheet1!I71)</f>
        <v>2.0154185</v>
      </c>
      <c r="J71">
        <f>IF([1]Sheet1!J71="","",[1]Sheet1!J71)</f>
        <v>228750</v>
      </c>
      <c r="K71" t="str">
        <f>IF([1]Sheet1!K71="","",[1]Sheet1!K71)</f>
        <v>Short Build Up</v>
      </c>
      <c r="L71">
        <f>IF([1]Sheet1!L71="","",[1]Sheet1!L71)</f>
        <v>1250</v>
      </c>
      <c r="M71">
        <f>IF([1]Sheet1!M71="","",[1]Sheet1!M71)</f>
        <v>10</v>
      </c>
      <c r="N71">
        <f>IF([1]Sheet1!N71="","",[1]Sheet1!N71)</f>
        <v>37500</v>
      </c>
      <c r="O71" t="str">
        <f>IF([1]Sheet1!O71="","",[1]Sheet1!O71)</f>
        <v>MISCELLANEOUS</v>
      </c>
      <c r="P71" t="str">
        <f>IF([1]Sheet1!P71="","",[1]Sheet1!P71)</f>
        <v>MISCELLANEOUS</v>
      </c>
      <c r="Q71" t="str">
        <f>IF([1]Sheet1!Q71="","",[1]Sheet1!Q71)</f>
        <v>LARGECAP</v>
      </c>
      <c r="R71">
        <f>IF([1]Sheet1!R71="","",[1]Sheet1!R71)</f>
        <v>48517.74</v>
      </c>
      <c r="S71" t="str">
        <f>IF([1]Sheet1!S71="","",[1]Sheet1!S71)</f>
        <v>MISCELLANEOUS-6 of 9</v>
      </c>
      <c r="T71" t="str">
        <f>IF([1]Sheet1!T71="","",[1]Sheet1!T71)</f>
        <v>NiftyRank-89</v>
      </c>
      <c r="U71">
        <f>IF([1]Sheet1!U71="","",[1]Sheet1!U71)</f>
        <v>420</v>
      </c>
      <c r="V71">
        <f>IF([1]Sheet1!V71="","",[1]Sheet1!V71)</f>
        <v>410</v>
      </c>
      <c r="W71">
        <f>IF([1]Sheet1!W71="","",[1]Sheet1!W71)</f>
        <v>400</v>
      </c>
      <c r="X71">
        <f>IF([1]Sheet1!X71="","",[1]Sheet1!X71)</f>
        <v>390</v>
      </c>
      <c r="Y71">
        <f>IF([1]Sheet1!Y71="","",[1]Sheet1!Y71)</f>
        <v>380</v>
      </c>
      <c r="Z71">
        <f>IF([1]Sheet1!Z71="","",[1]Sheet1!Z71)</f>
        <v>430</v>
      </c>
      <c r="AA71">
        <f>IF([1]Sheet1!AA71="","",[1]Sheet1!AA71)</f>
        <v>440</v>
      </c>
      <c r="AB71">
        <f>IF([1]Sheet1!AB71="","",[1]Sheet1!AB71)</f>
        <v>450</v>
      </c>
      <c r="AC71">
        <f>IF([1]Sheet1!AC71="","",[1]Sheet1!AC71)</f>
        <v>460</v>
      </c>
      <c r="AD71" t="str">
        <f>IF([1]Sheet1!AD71="","",[1]Sheet1!AD71)</f>
        <v/>
      </c>
      <c r="AE71" t="str">
        <f>IF([1]Sheet1!AE71="","",[1]Sheet1!AE71)</f>
        <v>SOR14</v>
      </c>
      <c r="AF71" t="str">
        <f>IF([1]Sheet1!AF71="","",[1]Sheet1!AF71)</f>
        <v>SPR31</v>
      </c>
    </row>
    <row r="72" spans="1:32" x14ac:dyDescent="0.25">
      <c r="A72">
        <f>IF([1]Sheet1!A72="","",[1]Sheet1!A72)</f>
        <v>70</v>
      </c>
      <c r="B72" t="str">
        <f>IF([1]Sheet1!B72="","",[1]Sheet1!B72)</f>
        <v>ZYDUSLIFE</v>
      </c>
      <c r="C72" t="str">
        <f>IF([1]Sheet1!C72="","",[1]Sheet1!C72)</f>
        <v>Zydus Lifesciences Ltd.</v>
      </c>
      <c r="D72" t="str">
        <f>IF([1]Sheet1!D72="","",[1]Sheet1!D72)</f>
        <v>#fc5a5a35</v>
      </c>
      <c r="E72">
        <f>IF([1]Sheet1!E72="","",[1]Sheet1!E72)</f>
        <v>591.5</v>
      </c>
      <c r="F72">
        <f>IF([1]Sheet1!F72="","",[1]Sheet1!F72)</f>
        <v>-0.1603511</v>
      </c>
      <c r="G72">
        <f>IF([1]Sheet1!G72="","",[1]Sheet1!G72)</f>
        <v>-0.95</v>
      </c>
      <c r="H72">
        <f>IF([1]Sheet1!H72="","",[1]Sheet1!H72)</f>
        <v>8344800</v>
      </c>
      <c r="I72">
        <f>IF([1]Sheet1!I72="","",[1]Sheet1!I72)</f>
        <v>8.6355799999999996E-2</v>
      </c>
      <c r="J72">
        <f>IF([1]Sheet1!J72="","",[1]Sheet1!J72)</f>
        <v>7200</v>
      </c>
      <c r="K72" t="str">
        <f>IF([1]Sheet1!K72="","",[1]Sheet1!K72)</f>
        <v>Short Build Up</v>
      </c>
      <c r="L72" t="str">
        <f>IF([1]Sheet1!L72="","",[1]Sheet1!L72)</f>
        <v/>
      </c>
      <c r="M72" t="str">
        <f>IF([1]Sheet1!M72="","",[1]Sheet1!M72)</f>
        <v/>
      </c>
      <c r="N72" t="str">
        <f>IF([1]Sheet1!N72="","",[1]Sheet1!N72)</f>
        <v/>
      </c>
      <c r="O72" t="str">
        <f>IF([1]Sheet1!O72="","",[1]Sheet1!O72)</f>
        <v/>
      </c>
      <c r="P72" t="str">
        <f>IF([1]Sheet1!P72="","",[1]Sheet1!P72)</f>
        <v/>
      </c>
      <c r="Q72" t="str">
        <f>IF([1]Sheet1!Q72="","",[1]Sheet1!Q72)</f>
        <v/>
      </c>
      <c r="R72" t="str">
        <f>IF([1]Sheet1!R72="","",[1]Sheet1!R72)</f>
        <v/>
      </c>
      <c r="S72" t="str">
        <f>IF([1]Sheet1!S72="","",[1]Sheet1!S72)</f>
        <v/>
      </c>
      <c r="T72" t="str">
        <f>IF([1]Sheet1!T72="","",[1]Sheet1!T72)</f>
        <v/>
      </c>
      <c r="U72" t="str">
        <f>IF([1]Sheet1!U72="","",[1]Sheet1!U72)</f>
        <v/>
      </c>
      <c r="V72" t="str">
        <f>IF([1]Sheet1!V72="","",[1]Sheet1!V72)</f>
        <v/>
      </c>
      <c r="W72" t="str">
        <f>IF([1]Sheet1!W72="","",[1]Sheet1!W72)</f>
        <v/>
      </c>
      <c r="X72" t="str">
        <f>IF([1]Sheet1!X72="","",[1]Sheet1!X72)</f>
        <v/>
      </c>
      <c r="Y72" t="str">
        <f>IF([1]Sheet1!Y72="","",[1]Sheet1!Y72)</f>
        <v/>
      </c>
      <c r="Z72" t="str">
        <f>IF([1]Sheet1!Z72="","",[1]Sheet1!Z72)</f>
        <v/>
      </c>
      <c r="AA72" t="str">
        <f>IF([1]Sheet1!AA72="","",[1]Sheet1!AA72)</f>
        <v/>
      </c>
      <c r="AB72" t="str">
        <f>IF([1]Sheet1!AB72="","",[1]Sheet1!AB72)</f>
        <v/>
      </c>
      <c r="AC72" t="str">
        <f>IF([1]Sheet1!AC72="","",[1]Sheet1!AC72)</f>
        <v/>
      </c>
      <c r="AD72" t="str">
        <f>IF([1]Sheet1!AD72="","",[1]Sheet1!AD72)</f>
        <v/>
      </c>
      <c r="AE72" t="str">
        <f>IF([1]Sheet1!AE72="","",[1]Sheet1!AE72)</f>
        <v>SOR38</v>
      </c>
      <c r="AF72" t="str">
        <f>IF([1]Sheet1!AF72="","",[1]Sheet1!AF72)</f>
        <v>SPR32</v>
      </c>
    </row>
    <row r="73" spans="1:32" x14ac:dyDescent="0.25">
      <c r="A73">
        <f>IF([1]Sheet1!A73="","",[1]Sheet1!A73)</f>
        <v>71</v>
      </c>
      <c r="B73" t="str">
        <f>IF([1]Sheet1!B73="","",[1]Sheet1!B73)</f>
        <v>BPCL</v>
      </c>
      <c r="C73" t="str">
        <f>IF([1]Sheet1!C73="","",[1]Sheet1!C73)</f>
        <v>Bharat Petroleum Corporation Ltd.</v>
      </c>
      <c r="D73" t="str">
        <f>IF([1]Sheet1!D73="","",[1]Sheet1!D73)</f>
        <v>#fc5a5a35</v>
      </c>
      <c r="E73">
        <f>IF([1]Sheet1!E73="","",[1]Sheet1!E73)</f>
        <v>347.45</v>
      </c>
      <c r="F73">
        <f>IF([1]Sheet1!F73="","",[1]Sheet1!F73)</f>
        <v>-0.15804599999999999</v>
      </c>
      <c r="G73">
        <f>IF([1]Sheet1!G73="","",[1]Sheet1!G73)</f>
        <v>-0.55000000000000004</v>
      </c>
      <c r="H73">
        <f>IF([1]Sheet1!H73="","",[1]Sheet1!H73)</f>
        <v>27050400</v>
      </c>
      <c r="I73">
        <f>IF([1]Sheet1!I73="","",[1]Sheet1!I73)</f>
        <v>0.38073610000000002</v>
      </c>
      <c r="J73">
        <f>IF([1]Sheet1!J73="","",[1]Sheet1!J73)</f>
        <v>102600</v>
      </c>
      <c r="K73" t="str">
        <f>IF([1]Sheet1!K73="","",[1]Sheet1!K73)</f>
        <v>Short Build Up</v>
      </c>
      <c r="L73">
        <f>IF([1]Sheet1!L73="","",[1]Sheet1!L73)</f>
        <v>1800</v>
      </c>
      <c r="M73">
        <f>IF([1]Sheet1!M73="","",[1]Sheet1!M73)</f>
        <v>5</v>
      </c>
      <c r="N73">
        <f>IF([1]Sheet1!N73="","",[1]Sheet1!N73)</f>
        <v>54000</v>
      </c>
      <c r="O73" t="str">
        <f>IF([1]Sheet1!O73="","",[1]Sheet1!O73)</f>
        <v>INDUSTRIALS</v>
      </c>
      <c r="P73" t="str">
        <f>IF([1]Sheet1!P73="","",[1]Sheet1!P73)</f>
        <v>REFINERIES</v>
      </c>
      <c r="Q73" t="str">
        <f>IF([1]Sheet1!Q73="","",[1]Sheet1!Q73)</f>
        <v>LARGECAP</v>
      </c>
      <c r="R73">
        <f>IF([1]Sheet1!R73="","",[1]Sheet1!R73)</f>
        <v>86433.88</v>
      </c>
      <c r="S73" t="str">
        <f>IF([1]Sheet1!S73="","",[1]Sheet1!S73)</f>
        <v>INDUSTRIALS-9 of 36</v>
      </c>
      <c r="T73" t="str">
        <f>IF([1]Sheet1!T73="","",[1]Sheet1!T73)</f>
        <v>NiftyRank-50</v>
      </c>
      <c r="U73">
        <f>IF([1]Sheet1!U73="","",[1]Sheet1!U73)</f>
        <v>345</v>
      </c>
      <c r="V73">
        <f>IF([1]Sheet1!V73="","",[1]Sheet1!V73)</f>
        <v>340</v>
      </c>
      <c r="W73">
        <f>IF([1]Sheet1!W73="","",[1]Sheet1!W73)</f>
        <v>335</v>
      </c>
      <c r="X73">
        <f>IF([1]Sheet1!X73="","",[1]Sheet1!X73)</f>
        <v>330</v>
      </c>
      <c r="Y73">
        <f>IF([1]Sheet1!Y73="","",[1]Sheet1!Y73)</f>
        <v>325</v>
      </c>
      <c r="Z73">
        <f>IF([1]Sheet1!Z73="","",[1]Sheet1!Z73)</f>
        <v>350</v>
      </c>
      <c r="AA73">
        <f>IF([1]Sheet1!AA73="","",[1]Sheet1!AA73)</f>
        <v>355</v>
      </c>
      <c r="AB73">
        <f>IF([1]Sheet1!AB73="","",[1]Sheet1!AB73)</f>
        <v>360</v>
      </c>
      <c r="AC73">
        <f>IF([1]Sheet1!AC73="","",[1]Sheet1!AC73)</f>
        <v>365</v>
      </c>
      <c r="AD73" t="str">
        <f>IF([1]Sheet1!AD73="","",[1]Sheet1!AD73)</f>
        <v/>
      </c>
      <c r="AE73" t="str">
        <f>IF([1]Sheet1!AE73="","",[1]Sheet1!AE73)</f>
        <v>SOR30</v>
      </c>
      <c r="AF73" t="str">
        <f>IF([1]Sheet1!AF73="","",[1]Sheet1!AF73)</f>
        <v>SPR33</v>
      </c>
    </row>
    <row r="74" spans="1:32" x14ac:dyDescent="0.25">
      <c r="A74">
        <f>IF([1]Sheet1!A74="","",[1]Sheet1!A74)</f>
        <v>72</v>
      </c>
      <c r="B74" t="str">
        <f>IF([1]Sheet1!B74="","",[1]Sheet1!B74)</f>
        <v>PETRONET</v>
      </c>
      <c r="C74" t="str">
        <f>IF([1]Sheet1!C74="","",[1]Sheet1!C74)</f>
        <v>Petronet LNG Ltd.</v>
      </c>
      <c r="D74" t="str">
        <f>IF([1]Sheet1!D74="","",[1]Sheet1!D74)</f>
        <v>#fc5a5a34</v>
      </c>
      <c r="E74">
        <f>IF([1]Sheet1!E74="","",[1]Sheet1!E74)</f>
        <v>231.2</v>
      </c>
      <c r="F74">
        <f>IF([1]Sheet1!F74="","",[1]Sheet1!F74)</f>
        <v>-0.1295896</v>
      </c>
      <c r="G74">
        <f>IF([1]Sheet1!G74="","",[1]Sheet1!G74)</f>
        <v>-0.3</v>
      </c>
      <c r="H74">
        <f>IF([1]Sheet1!H74="","",[1]Sheet1!H74)</f>
        <v>25449000</v>
      </c>
      <c r="I74">
        <f>IF([1]Sheet1!I74="","",[1]Sheet1!I74)</f>
        <v>1.4834309999999999</v>
      </c>
      <c r="J74">
        <f>IF([1]Sheet1!J74="","",[1]Sheet1!J74)</f>
        <v>372000</v>
      </c>
      <c r="K74" t="str">
        <f>IF([1]Sheet1!K74="","",[1]Sheet1!K74)</f>
        <v>Short Build Up</v>
      </c>
      <c r="L74">
        <f>IF([1]Sheet1!L74="","",[1]Sheet1!L74)</f>
        <v>3000</v>
      </c>
      <c r="M74">
        <f>IF([1]Sheet1!M74="","",[1]Sheet1!M74)</f>
        <v>2.5</v>
      </c>
      <c r="N74">
        <f>IF([1]Sheet1!N74="","",[1]Sheet1!N74)</f>
        <v>90000</v>
      </c>
      <c r="O74" t="str">
        <f>IF([1]Sheet1!O74="","",[1]Sheet1!O74)</f>
        <v>INDUSTRIALS</v>
      </c>
      <c r="P74" t="str">
        <f>IF([1]Sheet1!P74="","",[1]Sheet1!P74)</f>
        <v>MISCELLANEOUS</v>
      </c>
      <c r="Q74" t="str">
        <f>IF([1]Sheet1!Q74="","",[1]Sheet1!Q74)</f>
        <v>LARGECAP</v>
      </c>
      <c r="R74">
        <f>IF([1]Sheet1!R74="","",[1]Sheet1!R74)</f>
        <v>33922.5</v>
      </c>
      <c r="S74" t="str">
        <f>IF([1]Sheet1!S74="","",[1]Sheet1!S74)</f>
        <v>INDUSTRIALS-24 of 36</v>
      </c>
      <c r="T74" t="str">
        <f>IF([1]Sheet1!T74="","",[1]Sheet1!T74)</f>
        <v>NiftyRank-129</v>
      </c>
      <c r="U74">
        <f>IF([1]Sheet1!U74="","",[1]Sheet1!U74)</f>
        <v>230</v>
      </c>
      <c r="V74">
        <f>IF([1]Sheet1!V74="","",[1]Sheet1!V74)</f>
        <v>227.5</v>
      </c>
      <c r="W74">
        <f>IF([1]Sheet1!W74="","",[1]Sheet1!W74)</f>
        <v>225</v>
      </c>
      <c r="X74">
        <f>IF([1]Sheet1!X74="","",[1]Sheet1!X74)</f>
        <v>222.5</v>
      </c>
      <c r="Y74">
        <f>IF([1]Sheet1!Y74="","",[1]Sheet1!Y74)</f>
        <v>220</v>
      </c>
      <c r="Z74">
        <f>IF([1]Sheet1!Z74="","",[1]Sheet1!Z74)</f>
        <v>232.5</v>
      </c>
      <c r="AA74">
        <f>IF([1]Sheet1!AA74="","",[1]Sheet1!AA74)</f>
        <v>235</v>
      </c>
      <c r="AB74">
        <f>IF([1]Sheet1!AB74="","",[1]Sheet1!AB74)</f>
        <v>237.5</v>
      </c>
      <c r="AC74">
        <f>IF([1]Sheet1!AC74="","",[1]Sheet1!AC74)</f>
        <v>240</v>
      </c>
      <c r="AD74" t="str">
        <f>IF([1]Sheet1!AD74="","",[1]Sheet1!AD74)</f>
        <v/>
      </c>
      <c r="AE74" t="str">
        <f>IF([1]Sheet1!AE74="","",[1]Sheet1!AE74)</f>
        <v>SOR16</v>
      </c>
      <c r="AF74" t="str">
        <f>IF([1]Sheet1!AF74="","",[1]Sheet1!AF74)</f>
        <v>SPR34</v>
      </c>
    </row>
    <row r="75" spans="1:32" x14ac:dyDescent="0.25">
      <c r="A75">
        <f>IF([1]Sheet1!A75="","",[1]Sheet1!A75)</f>
        <v>73</v>
      </c>
      <c r="B75" t="str">
        <f>IF([1]Sheet1!B75="","",[1]Sheet1!B75)</f>
        <v>IRCTC</v>
      </c>
      <c r="C75" t="str">
        <f>IF([1]Sheet1!C75="","",[1]Sheet1!C75)</f>
        <v>Indian Railway Catering &amp; Tourism Corporation Ltd.</v>
      </c>
      <c r="D75" t="str">
        <f>IF([1]Sheet1!D75="","",[1]Sheet1!D75)</f>
        <v>#fc5a5a34</v>
      </c>
      <c r="E75">
        <f>IF([1]Sheet1!E75="","",[1]Sheet1!E75)</f>
        <v>705.3</v>
      </c>
      <c r="F75">
        <f>IF([1]Sheet1!F75="","",[1]Sheet1!F75)</f>
        <v>-0.11329839999999999</v>
      </c>
      <c r="G75">
        <f>IF([1]Sheet1!G75="","",[1]Sheet1!G75)</f>
        <v>-0.8</v>
      </c>
      <c r="H75">
        <f>IF([1]Sheet1!H75="","",[1]Sheet1!H75)</f>
        <v>12540500</v>
      </c>
      <c r="I75">
        <f>IF([1]Sheet1!I75="","",[1]Sheet1!I75)</f>
        <v>0.34306520000000001</v>
      </c>
      <c r="J75">
        <f>IF([1]Sheet1!J75="","",[1]Sheet1!J75)</f>
        <v>42875</v>
      </c>
      <c r="K75" t="str">
        <f>IF([1]Sheet1!K75="","",[1]Sheet1!K75)</f>
        <v>Short Build Up</v>
      </c>
      <c r="L75">
        <f>IF([1]Sheet1!L75="","",[1]Sheet1!L75)</f>
        <v>875</v>
      </c>
      <c r="M75">
        <f>IF([1]Sheet1!M75="","",[1]Sheet1!M75)</f>
        <v>20</v>
      </c>
      <c r="N75">
        <f>IF([1]Sheet1!N75="","",[1]Sheet1!N75)</f>
        <v>26250</v>
      </c>
      <c r="O75" t="str">
        <f>IF([1]Sheet1!O75="","",[1]Sheet1!O75)</f>
        <v>MISCELLANEOUS</v>
      </c>
      <c r="P75" t="str">
        <f>IF([1]Sheet1!P75="","",[1]Sheet1!P75)</f>
        <v>TRAVEL AGENCIES</v>
      </c>
      <c r="Q75" t="str">
        <f>IF([1]Sheet1!Q75="","",[1]Sheet1!Q75)</f>
        <v>LARGECAP</v>
      </c>
      <c r="R75">
        <f>IF([1]Sheet1!R75="","",[1]Sheet1!R75)</f>
        <v>72216</v>
      </c>
      <c r="S75" t="str">
        <f>IF([1]Sheet1!S75="","",[1]Sheet1!S75)</f>
        <v>MISCELLANEOUS-5 of 9</v>
      </c>
      <c r="T75" t="str">
        <f>IF([1]Sheet1!T75="","",[1]Sheet1!T75)</f>
        <v>NiftyRank-66</v>
      </c>
      <c r="U75">
        <f>IF([1]Sheet1!U75="","",[1]Sheet1!U75)</f>
        <v>700</v>
      </c>
      <c r="V75">
        <f>IF([1]Sheet1!V75="","",[1]Sheet1!V75)</f>
        <v>680</v>
      </c>
      <c r="W75">
        <f>IF([1]Sheet1!W75="","",[1]Sheet1!W75)</f>
        <v>660</v>
      </c>
      <c r="X75">
        <f>IF([1]Sheet1!X75="","",[1]Sheet1!X75)</f>
        <v>640</v>
      </c>
      <c r="Y75">
        <f>IF([1]Sheet1!Y75="","",[1]Sheet1!Y75)</f>
        <v>620</v>
      </c>
      <c r="Z75">
        <f>IF([1]Sheet1!Z75="","",[1]Sheet1!Z75)</f>
        <v>720</v>
      </c>
      <c r="AA75">
        <f>IF([1]Sheet1!AA75="","",[1]Sheet1!AA75)</f>
        <v>740</v>
      </c>
      <c r="AB75">
        <f>IF([1]Sheet1!AB75="","",[1]Sheet1!AB75)</f>
        <v>760</v>
      </c>
      <c r="AC75">
        <f>IF([1]Sheet1!AC75="","",[1]Sheet1!AC75)</f>
        <v>780</v>
      </c>
      <c r="AD75" t="str">
        <f>IF([1]Sheet1!AD75="","",[1]Sheet1!AD75)</f>
        <v/>
      </c>
      <c r="AE75" t="str">
        <f>IF([1]Sheet1!AE75="","",[1]Sheet1!AE75)</f>
        <v>SOR31</v>
      </c>
      <c r="AF75" t="str">
        <f>IF([1]Sheet1!AF75="","",[1]Sheet1!AF75)</f>
        <v>SPR35</v>
      </c>
    </row>
    <row r="76" spans="1:32" x14ac:dyDescent="0.25">
      <c r="A76">
        <f>IF([1]Sheet1!A76="","",[1]Sheet1!A76)</f>
        <v>74</v>
      </c>
      <c r="B76" t="str">
        <f>IF([1]Sheet1!B76="","",[1]Sheet1!B76)</f>
        <v>INDIAMART</v>
      </c>
      <c r="C76" t="str">
        <f>IF([1]Sheet1!C76="","",[1]Sheet1!C76)</f>
        <v>IndiaMART InterMESH Ltd.</v>
      </c>
      <c r="D76" t="str">
        <f>IF([1]Sheet1!D76="","",[1]Sheet1!D76)</f>
        <v>#fc5a5a33</v>
      </c>
      <c r="E76">
        <f>IF([1]Sheet1!E76="","",[1]Sheet1!E76)</f>
        <v>2829.7</v>
      </c>
      <c r="F76">
        <f>IF([1]Sheet1!F76="","",[1]Sheet1!F76)</f>
        <v>-8.2978800000000005E-2</v>
      </c>
      <c r="G76">
        <f>IF([1]Sheet1!G76="","",[1]Sheet1!G76)</f>
        <v>-2.35</v>
      </c>
      <c r="H76">
        <f>IF([1]Sheet1!H76="","",[1]Sheet1!H76)</f>
        <v>687900</v>
      </c>
      <c r="I76">
        <f>IF([1]Sheet1!I76="","",[1]Sheet1!I76)</f>
        <v>0.79120880000000005</v>
      </c>
      <c r="J76">
        <f>IF([1]Sheet1!J76="","",[1]Sheet1!J76)</f>
        <v>5400</v>
      </c>
      <c r="K76" t="str">
        <f>IF([1]Sheet1!K76="","",[1]Sheet1!K76)</f>
        <v>Short Build Up</v>
      </c>
      <c r="L76">
        <f>IF([1]Sheet1!L76="","",[1]Sheet1!L76)</f>
        <v>75</v>
      </c>
      <c r="M76">
        <f>IF([1]Sheet1!M76="","",[1]Sheet1!M76)</f>
        <v>100</v>
      </c>
      <c r="N76">
        <f>IF([1]Sheet1!N76="","",[1]Sheet1!N76)</f>
        <v>3000</v>
      </c>
      <c r="O76" t="str">
        <f>IF([1]Sheet1!O76="","",[1]Sheet1!O76)</f>
        <v>I.T</v>
      </c>
      <c r="P76" t="str">
        <f>IF([1]Sheet1!P76="","",[1]Sheet1!P76)</f>
        <v>MISCELLANEOUS</v>
      </c>
      <c r="Q76" t="str">
        <f>IF([1]Sheet1!Q76="","",[1]Sheet1!Q76)</f>
        <v>LARGECAP</v>
      </c>
      <c r="R76">
        <f>IF([1]Sheet1!R76="","",[1]Sheet1!R76)</f>
        <v>20691.91</v>
      </c>
      <c r="S76" t="str">
        <f>IF([1]Sheet1!S76="","",[1]Sheet1!S76)</f>
        <v>I.T-14 of 16</v>
      </c>
      <c r="T76" t="str">
        <f>IF([1]Sheet1!T76="","",[1]Sheet1!T76)</f>
        <v>NiftyRank-165</v>
      </c>
      <c r="U76">
        <f>IF([1]Sheet1!U76="","",[1]Sheet1!U76)</f>
        <v>2800</v>
      </c>
      <c r="V76">
        <f>IF([1]Sheet1!V76="","",[1]Sheet1!V76)</f>
        <v>2700</v>
      </c>
      <c r="W76">
        <f>IF([1]Sheet1!W76="","",[1]Sheet1!W76)</f>
        <v>2600</v>
      </c>
      <c r="X76">
        <f>IF([1]Sheet1!X76="","",[1]Sheet1!X76)</f>
        <v>2500</v>
      </c>
      <c r="Y76">
        <f>IF([1]Sheet1!Y76="","",[1]Sheet1!Y76)</f>
        <v>2400</v>
      </c>
      <c r="Z76">
        <f>IF([1]Sheet1!Z76="","",[1]Sheet1!Z76)</f>
        <v>2900</v>
      </c>
      <c r="AA76">
        <f>IF([1]Sheet1!AA76="","",[1]Sheet1!AA76)</f>
        <v>3000</v>
      </c>
      <c r="AB76">
        <f>IF([1]Sheet1!AB76="","",[1]Sheet1!AB76)</f>
        <v>3100</v>
      </c>
      <c r="AC76">
        <f>IF([1]Sheet1!AC76="","",[1]Sheet1!AC76)</f>
        <v>3200</v>
      </c>
      <c r="AD76" t="str">
        <f>IF([1]Sheet1!AD76="","",[1]Sheet1!AD76)</f>
        <v/>
      </c>
      <c r="AE76" t="str">
        <f>IF([1]Sheet1!AE76="","",[1]Sheet1!AE76)</f>
        <v>SOR24</v>
      </c>
      <c r="AF76" t="str">
        <f>IF([1]Sheet1!AF76="","",[1]Sheet1!AF76)</f>
        <v>SPR36</v>
      </c>
    </row>
    <row r="77" spans="1:32" x14ac:dyDescent="0.25">
      <c r="A77">
        <f>IF([1]Sheet1!A77="","",[1]Sheet1!A77)</f>
        <v>75</v>
      </c>
      <c r="B77" t="str">
        <f>IF([1]Sheet1!B77="","",[1]Sheet1!B77)</f>
        <v>BAJAJFINSV</v>
      </c>
      <c r="C77" t="str">
        <f>IF([1]Sheet1!C77="","",[1]Sheet1!C77)</f>
        <v>Bajaj Finserv Ltd.</v>
      </c>
      <c r="D77" t="str">
        <f>IF([1]Sheet1!D77="","",[1]Sheet1!D77)</f>
        <v>#fc5a5a32</v>
      </c>
      <c r="E77">
        <f>IF([1]Sheet1!E77="","",[1]Sheet1!E77)</f>
        <v>1646.4</v>
      </c>
      <c r="F77">
        <f>IF([1]Sheet1!F77="","",[1]Sheet1!F77)</f>
        <v>-4.8567300000000001E-2</v>
      </c>
      <c r="G77">
        <f>IF([1]Sheet1!G77="","",[1]Sheet1!G77)</f>
        <v>-0.8</v>
      </c>
      <c r="H77">
        <f>IF([1]Sheet1!H77="","",[1]Sheet1!H77)</f>
        <v>9489500</v>
      </c>
      <c r="I77">
        <f>IF([1]Sheet1!I77="","",[1]Sheet1!I77)</f>
        <v>0.33835579999999998</v>
      </c>
      <c r="J77">
        <f>IF([1]Sheet1!J77="","",[1]Sheet1!J77)</f>
        <v>32000</v>
      </c>
      <c r="K77" t="str">
        <f>IF([1]Sheet1!K77="","",[1]Sheet1!K77)</f>
        <v>Short Build Up</v>
      </c>
      <c r="L77">
        <f>IF([1]Sheet1!L77="","",[1]Sheet1!L77)</f>
        <v>50</v>
      </c>
      <c r="M77">
        <f>IF([1]Sheet1!M77="","",[1]Sheet1!M77)</f>
        <v>250</v>
      </c>
      <c r="N77">
        <f>IF([1]Sheet1!N77="","",[1]Sheet1!N77)</f>
        <v>1500</v>
      </c>
      <c r="O77" t="str">
        <f>IF([1]Sheet1!O77="","",[1]Sheet1!O77)</f>
        <v>FINANCE</v>
      </c>
      <c r="P77" t="str">
        <f>IF([1]Sheet1!P77="","",[1]Sheet1!P77)</f>
        <v>FINANCE &amp; INVEST</v>
      </c>
      <c r="Q77" t="str">
        <f>IF([1]Sheet1!Q77="","",[1]Sheet1!Q77)</f>
        <v>LARGECAP</v>
      </c>
      <c r="R77">
        <f>IF([1]Sheet1!R77="","",[1]Sheet1!R77)</f>
        <v>289784.51</v>
      </c>
      <c r="S77" t="str">
        <f>IF([1]Sheet1!S77="","",[1]Sheet1!S77)</f>
        <v>FINANCE-3 of 20</v>
      </c>
      <c r="T77" t="str">
        <f>IF([1]Sheet1!T77="","",[1]Sheet1!T77)</f>
        <v>NiftyRank-15</v>
      </c>
      <c r="U77">
        <f>IF([1]Sheet1!U77="","",[1]Sheet1!U77)</f>
        <v>1500</v>
      </c>
      <c r="V77">
        <f>IF([1]Sheet1!V77="","",[1]Sheet1!V77)</f>
        <v>1250</v>
      </c>
      <c r="W77">
        <f>IF([1]Sheet1!W77="","",[1]Sheet1!W77)</f>
        <v>1000</v>
      </c>
      <c r="X77">
        <f>IF([1]Sheet1!X77="","",[1]Sheet1!X77)</f>
        <v>750</v>
      </c>
      <c r="Y77">
        <f>IF([1]Sheet1!Y77="","",[1]Sheet1!Y77)</f>
        <v>500</v>
      </c>
      <c r="Z77">
        <f>IF([1]Sheet1!Z77="","",[1]Sheet1!Z77)</f>
        <v>1750</v>
      </c>
      <c r="AA77">
        <f>IF([1]Sheet1!AA77="","",[1]Sheet1!AA77)</f>
        <v>2000</v>
      </c>
      <c r="AB77">
        <f>IF([1]Sheet1!AB77="","",[1]Sheet1!AB77)</f>
        <v>2250</v>
      </c>
      <c r="AC77">
        <f>IF([1]Sheet1!AC77="","",[1]Sheet1!AC77)</f>
        <v>2500</v>
      </c>
      <c r="AD77">
        <f>IF([1]Sheet1!AD77="","",[1]Sheet1!AD77)</f>
        <v>1</v>
      </c>
      <c r="AE77" t="str">
        <f>IF([1]Sheet1!AE77="","",[1]Sheet1!AE77)</f>
        <v>SOR33</v>
      </c>
      <c r="AF77" t="str">
        <f>IF([1]Sheet1!AF77="","",[1]Sheet1!AF77)</f>
        <v>SPR37</v>
      </c>
    </row>
    <row r="78" spans="1:32" x14ac:dyDescent="0.25">
      <c r="A78">
        <f>IF([1]Sheet1!A78="","",[1]Sheet1!A78)</f>
        <v>76</v>
      </c>
      <c r="B78" t="str">
        <f>IF([1]Sheet1!B78="","",[1]Sheet1!B78)</f>
        <v>WIPRO</v>
      </c>
      <c r="C78" t="str">
        <f>IF([1]Sheet1!C78="","",[1]Sheet1!C78)</f>
        <v>Wipro Ltd.</v>
      </c>
      <c r="D78" t="str">
        <f>IF([1]Sheet1!D78="","",[1]Sheet1!D78)</f>
        <v>#fc5a5a32</v>
      </c>
      <c r="E78">
        <f>IF([1]Sheet1!E78="","",[1]Sheet1!E78)</f>
        <v>411.65</v>
      </c>
      <c r="F78">
        <f>IF([1]Sheet1!F78="","",[1]Sheet1!F78)</f>
        <v>-2.4286599999999998E-2</v>
      </c>
      <c r="G78">
        <f>IF([1]Sheet1!G78="","",[1]Sheet1!G78)</f>
        <v>-0.1</v>
      </c>
      <c r="H78">
        <f>IF([1]Sheet1!H78="","",[1]Sheet1!H78)</f>
        <v>46387500</v>
      </c>
      <c r="I78">
        <f>IF([1]Sheet1!I78="","",[1]Sheet1!I78)</f>
        <v>0.32766679999999998</v>
      </c>
      <c r="J78">
        <f>IF([1]Sheet1!J78="","",[1]Sheet1!J78)</f>
        <v>151500</v>
      </c>
      <c r="K78" t="str">
        <f>IF([1]Sheet1!K78="","",[1]Sheet1!K78)</f>
        <v>Short Build Up</v>
      </c>
      <c r="L78">
        <f>IF([1]Sheet1!L78="","",[1]Sheet1!L78)</f>
        <v>800</v>
      </c>
      <c r="M78">
        <f>IF([1]Sheet1!M78="","",[1]Sheet1!M78)</f>
        <v>5</v>
      </c>
      <c r="N78">
        <f>IF([1]Sheet1!N78="","",[1]Sheet1!N78)</f>
        <v>32000</v>
      </c>
      <c r="O78" t="str">
        <f>IF([1]Sheet1!O78="","",[1]Sheet1!O78)</f>
        <v>I.T</v>
      </c>
      <c r="P78" t="str">
        <f>IF([1]Sheet1!P78="","",[1]Sheet1!P78)</f>
        <v>COMPUTER-SW-LARG</v>
      </c>
      <c r="Q78" t="str">
        <f>IF([1]Sheet1!Q78="","",[1]Sheet1!Q78)</f>
        <v>LARGECAP</v>
      </c>
      <c r="R78">
        <f>IF([1]Sheet1!R78="","",[1]Sheet1!R78)</f>
        <v>350662.81</v>
      </c>
      <c r="S78" t="str">
        <f>IF([1]Sheet1!S78="","",[1]Sheet1!S78)</f>
        <v>I.T-4 of 16</v>
      </c>
      <c r="T78" t="str">
        <f>IF([1]Sheet1!T78="","",[1]Sheet1!T78)</f>
        <v>NiftyRank-13</v>
      </c>
      <c r="U78">
        <f>IF([1]Sheet1!U78="","",[1]Sheet1!U78)</f>
        <v>410</v>
      </c>
      <c r="V78">
        <f>IF([1]Sheet1!V78="","",[1]Sheet1!V78)</f>
        <v>405</v>
      </c>
      <c r="W78">
        <f>IF([1]Sheet1!W78="","",[1]Sheet1!W78)</f>
        <v>400</v>
      </c>
      <c r="X78">
        <f>IF([1]Sheet1!X78="","",[1]Sheet1!X78)</f>
        <v>395</v>
      </c>
      <c r="Y78">
        <f>IF([1]Sheet1!Y78="","",[1]Sheet1!Y78)</f>
        <v>390</v>
      </c>
      <c r="Z78">
        <f>IF([1]Sheet1!Z78="","",[1]Sheet1!Z78)</f>
        <v>415</v>
      </c>
      <c r="AA78">
        <f>IF([1]Sheet1!AA78="","",[1]Sheet1!AA78)</f>
        <v>420</v>
      </c>
      <c r="AB78">
        <f>IF([1]Sheet1!AB78="","",[1]Sheet1!AB78)</f>
        <v>425</v>
      </c>
      <c r="AC78">
        <f>IF([1]Sheet1!AC78="","",[1]Sheet1!AC78)</f>
        <v>430</v>
      </c>
      <c r="AD78">
        <f>IF([1]Sheet1!AD78="","",[1]Sheet1!AD78)</f>
        <v>1</v>
      </c>
      <c r="AE78" t="str">
        <f>IF([1]Sheet1!AE78="","",[1]Sheet1!AE78)</f>
        <v>SOR34</v>
      </c>
      <c r="AF78" t="str">
        <f>IF([1]Sheet1!AF78="","",[1]Sheet1!AF78)</f>
        <v>SPR38</v>
      </c>
    </row>
    <row r="79" spans="1:32" x14ac:dyDescent="0.25">
      <c r="A79">
        <f>IF([1]Sheet1!A79="","",[1]Sheet1!A79)</f>
        <v>77</v>
      </c>
      <c r="B79" t="str">
        <f>IF([1]Sheet1!B79="","",[1]Sheet1!B79)</f>
        <v>NIFTY</v>
      </c>
      <c r="C79" t="str">
        <f>IF([1]Sheet1!C79="","",[1]Sheet1!C79)</f>
        <v>Nifty 50</v>
      </c>
      <c r="D79" t="str">
        <f>IF([1]Sheet1!D79="","",[1]Sheet1!D79)</f>
        <v>#fc5a5a32</v>
      </c>
      <c r="E79">
        <f>IF([1]Sheet1!E79="","",[1]Sheet1!E79)</f>
        <v>19740.400000000001</v>
      </c>
      <c r="F79">
        <f>IF([1]Sheet1!F79="","",[1]Sheet1!F79)</f>
        <v>-8.3578000000000003E-3</v>
      </c>
      <c r="G79">
        <f>IF([1]Sheet1!G79="","",[1]Sheet1!G79)</f>
        <v>-1.65</v>
      </c>
      <c r="H79">
        <f>IF([1]Sheet1!H79="","",[1]Sheet1!H79)</f>
        <v>9334750</v>
      </c>
      <c r="I79">
        <f>IF([1]Sheet1!I79="","",[1]Sheet1!I79)</f>
        <v>1.9286500000000002E-2</v>
      </c>
      <c r="J79">
        <f>IF([1]Sheet1!J79="","",[1]Sheet1!J79)</f>
        <v>1800</v>
      </c>
      <c r="K79" t="str">
        <f>IF([1]Sheet1!K79="","",[1]Sheet1!K79)</f>
        <v>Short Build Up</v>
      </c>
      <c r="L79">
        <f>IF([1]Sheet1!L79="","",[1]Sheet1!L79)</f>
        <v>50</v>
      </c>
      <c r="M79">
        <f>IF([1]Sheet1!M79="","",[1]Sheet1!M79)</f>
        <v>100</v>
      </c>
      <c r="N79">
        <f>IF([1]Sheet1!N79="","",[1]Sheet1!N79)</f>
        <v>1800</v>
      </c>
      <c r="O79" t="str">
        <f>IF([1]Sheet1!O79="","",[1]Sheet1!O79)</f>
        <v>Index</v>
      </c>
      <c r="P79" t="str">
        <f>IF([1]Sheet1!P79="","",[1]Sheet1!P79)</f>
        <v/>
      </c>
      <c r="Q79" t="str">
        <f>IF([1]Sheet1!Q79="","",[1]Sheet1!Q79)</f>
        <v/>
      </c>
      <c r="R79" t="str">
        <f>IF([1]Sheet1!R79="","",[1]Sheet1!R79)</f>
        <v/>
      </c>
      <c r="S79" t="str">
        <f>IF([1]Sheet1!S79="","",[1]Sheet1!S79)</f>
        <v/>
      </c>
      <c r="T79" t="str">
        <f>IF([1]Sheet1!T79="","",[1]Sheet1!T79)</f>
        <v/>
      </c>
      <c r="U79">
        <f>IF([1]Sheet1!U79="","",[1]Sheet1!U79)</f>
        <v>19700</v>
      </c>
      <c r="V79">
        <f>IF([1]Sheet1!V79="","",[1]Sheet1!V79)</f>
        <v>19600</v>
      </c>
      <c r="W79">
        <f>IF([1]Sheet1!W79="","",[1]Sheet1!W79)</f>
        <v>19500</v>
      </c>
      <c r="X79">
        <f>IF([1]Sheet1!X79="","",[1]Sheet1!X79)</f>
        <v>19400</v>
      </c>
      <c r="Y79">
        <f>IF([1]Sheet1!Y79="","",[1]Sheet1!Y79)</f>
        <v>19300</v>
      </c>
      <c r="Z79">
        <f>IF([1]Sheet1!Z79="","",[1]Sheet1!Z79)</f>
        <v>19800</v>
      </c>
      <c r="AA79">
        <f>IF([1]Sheet1!AA79="","",[1]Sheet1!AA79)</f>
        <v>19900</v>
      </c>
      <c r="AB79">
        <f>IF([1]Sheet1!AB79="","",[1]Sheet1!AB79)</f>
        <v>20000</v>
      </c>
      <c r="AC79">
        <f>IF([1]Sheet1!AC79="","",[1]Sheet1!AC79)</f>
        <v>20100</v>
      </c>
      <c r="AD79">
        <f>IF([1]Sheet1!AD79="","",[1]Sheet1!AD79)</f>
        <v>14</v>
      </c>
      <c r="AE79" t="str">
        <f>IF([1]Sheet1!AE79="","",[1]Sheet1!AE79)</f>
        <v>SOR39</v>
      </c>
      <c r="AF79" t="str">
        <f>IF([1]Sheet1!AF79="","",[1]Sheet1!AF79)</f>
        <v>SPR39</v>
      </c>
    </row>
    <row r="80" spans="1:32" x14ac:dyDescent="0.25">
      <c r="A80" t="str">
        <f>IF([1]Sheet1!A80="","",[1]Sheet1!A80)</f>
        <v/>
      </c>
      <c r="B80" t="str">
        <f>IF([1]Sheet1!B80="","",[1]Sheet1!B80)</f>
        <v/>
      </c>
      <c r="C80" t="str">
        <f>IF([1]Sheet1!C80="","",[1]Sheet1!C80)</f>
        <v/>
      </c>
      <c r="D80" t="str">
        <f>IF([1]Sheet1!D80="","",[1]Sheet1!D80)</f>
        <v/>
      </c>
      <c r="E80" t="str">
        <f>IF([1]Sheet1!E80="","",[1]Sheet1!E80)</f>
        <v/>
      </c>
      <c r="F80" t="str">
        <f>IF([1]Sheet1!F80="","",[1]Sheet1!F80)</f>
        <v/>
      </c>
      <c r="G80" t="str">
        <f>IF([1]Sheet1!G80="","",[1]Sheet1!G80)</f>
        <v/>
      </c>
      <c r="H80" t="str">
        <f>IF([1]Sheet1!H80="","",[1]Sheet1!H80)</f>
        <v/>
      </c>
      <c r="I80" t="str">
        <f>IF([1]Sheet1!I80="","",[1]Sheet1!I80)</f>
        <v/>
      </c>
      <c r="J80" t="str">
        <f>IF([1]Sheet1!J80="","",[1]Sheet1!J80)</f>
        <v/>
      </c>
      <c r="K80" t="str">
        <f>IF([1]Sheet1!K80="","",[1]Sheet1!K80)</f>
        <v/>
      </c>
      <c r="L80" t="str">
        <f>IF([1]Sheet1!L80="","",[1]Sheet1!L80)</f>
        <v/>
      </c>
      <c r="M80" t="str">
        <f>IF([1]Sheet1!M80="","",[1]Sheet1!M80)</f>
        <v/>
      </c>
      <c r="N80" t="str">
        <f>IF([1]Sheet1!N80="","",[1]Sheet1!N80)</f>
        <v/>
      </c>
      <c r="O80" t="str">
        <f>IF([1]Sheet1!O80="","",[1]Sheet1!O80)</f>
        <v/>
      </c>
      <c r="P80" t="str">
        <f>IF([1]Sheet1!P80="","",[1]Sheet1!P80)</f>
        <v/>
      </c>
      <c r="Q80" t="str">
        <f>IF([1]Sheet1!Q80="","",[1]Sheet1!Q80)</f>
        <v/>
      </c>
      <c r="R80" t="str">
        <f>IF([1]Sheet1!R80="","",[1]Sheet1!R80)</f>
        <v/>
      </c>
      <c r="S80" t="str">
        <f>IF([1]Sheet1!S80="","",[1]Sheet1!S80)</f>
        <v/>
      </c>
      <c r="T80" t="str">
        <f>IF([1]Sheet1!T80="","",[1]Sheet1!T80)</f>
        <v/>
      </c>
      <c r="U80" t="str">
        <f>IF([1]Sheet1!U80="","",[1]Sheet1!U80)</f>
        <v/>
      </c>
      <c r="V80" t="str">
        <f>IF([1]Sheet1!V80="","",[1]Sheet1!V80)</f>
        <v/>
      </c>
      <c r="W80" t="str">
        <f>IF([1]Sheet1!W80="","",[1]Sheet1!W80)</f>
        <v/>
      </c>
      <c r="X80" t="str">
        <f>IF([1]Sheet1!X80="","",[1]Sheet1!X80)</f>
        <v/>
      </c>
      <c r="Y80" t="str">
        <f>IF([1]Sheet1!Y80="","",[1]Sheet1!Y80)</f>
        <v/>
      </c>
      <c r="Z80" t="str">
        <f>IF([1]Sheet1!Z80="","",[1]Sheet1!Z80)</f>
        <v/>
      </c>
      <c r="AA80" t="str">
        <f>IF([1]Sheet1!AA80="","",[1]Sheet1!AA80)</f>
        <v/>
      </c>
      <c r="AB80" t="str">
        <f>IF([1]Sheet1!AB80="","",[1]Sheet1!AB80)</f>
        <v/>
      </c>
      <c r="AC80" t="str">
        <f>IF([1]Sheet1!AC80="","",[1]Sheet1!AC80)</f>
        <v/>
      </c>
      <c r="AD80" t="str">
        <f>IF([1]Sheet1!AD80="","",[1]Sheet1!AD80)</f>
        <v/>
      </c>
      <c r="AE80" t="str">
        <f>IF([1]Sheet1!AE80="","",[1]Sheet1!AE80)</f>
        <v/>
      </c>
      <c r="AF80" t="str">
        <f>IF([1]Sheet1!AF80="","",[1]Sheet1!AF80)</f>
        <v/>
      </c>
    </row>
    <row r="81" spans="1:32" x14ac:dyDescent="0.25">
      <c r="A81" t="str">
        <f>IF([1]Sheet1!A81="","",[1]Sheet1!A81)</f>
        <v/>
      </c>
      <c r="B81" t="str">
        <f>IF([1]Sheet1!B81="","",[1]Sheet1!B81)</f>
        <v/>
      </c>
      <c r="C81" t="str">
        <f>IF([1]Sheet1!C81="","",[1]Sheet1!C81)</f>
        <v/>
      </c>
      <c r="D81" t="str">
        <f>IF([1]Sheet1!D81="","",[1]Sheet1!D81)</f>
        <v/>
      </c>
      <c r="E81" t="str">
        <f>IF([1]Sheet1!E81="","",[1]Sheet1!E81)</f>
        <v/>
      </c>
      <c r="F81" t="str">
        <f>IF([1]Sheet1!F81="","",[1]Sheet1!F81)</f>
        <v/>
      </c>
      <c r="G81" t="str">
        <f>IF([1]Sheet1!G81="","",[1]Sheet1!G81)</f>
        <v/>
      </c>
      <c r="H81" t="str">
        <f>IF([1]Sheet1!H81="","",[1]Sheet1!H81)</f>
        <v/>
      </c>
      <c r="I81" t="str">
        <f>IF([1]Sheet1!I81="","",[1]Sheet1!I81)</f>
        <v/>
      </c>
      <c r="J81" t="str">
        <f>IF([1]Sheet1!J81="","",[1]Sheet1!J81)</f>
        <v/>
      </c>
      <c r="K81" t="str">
        <f>IF([1]Sheet1!K81="","",[1]Sheet1!K81)</f>
        <v/>
      </c>
      <c r="L81" t="str">
        <f>IF([1]Sheet1!L81="","",[1]Sheet1!L81)</f>
        <v/>
      </c>
      <c r="M81" t="str">
        <f>IF([1]Sheet1!M81="","",[1]Sheet1!M81)</f>
        <v/>
      </c>
      <c r="N81" t="str">
        <f>IF([1]Sheet1!N81="","",[1]Sheet1!N81)</f>
        <v/>
      </c>
      <c r="O81" t="str">
        <f>IF([1]Sheet1!O81="","",[1]Sheet1!O81)</f>
        <v/>
      </c>
      <c r="P81" t="str">
        <f>IF([1]Sheet1!P81="","",[1]Sheet1!P81)</f>
        <v/>
      </c>
      <c r="Q81" t="str">
        <f>IF([1]Sheet1!Q81="","",[1]Sheet1!Q81)</f>
        <v/>
      </c>
      <c r="R81" t="str">
        <f>IF([1]Sheet1!R81="","",[1]Sheet1!R81)</f>
        <v/>
      </c>
      <c r="S81" t="str">
        <f>IF([1]Sheet1!S81="","",[1]Sheet1!S81)</f>
        <v/>
      </c>
      <c r="T81" t="str">
        <f>IF([1]Sheet1!T81="","",[1]Sheet1!T81)</f>
        <v/>
      </c>
      <c r="U81" t="str">
        <f>IF([1]Sheet1!U81="","",[1]Sheet1!U81)</f>
        <v/>
      </c>
      <c r="V81" t="str">
        <f>IF([1]Sheet1!V81="","",[1]Sheet1!V81)</f>
        <v/>
      </c>
      <c r="W81" t="str">
        <f>IF([1]Sheet1!W81="","",[1]Sheet1!W81)</f>
        <v/>
      </c>
      <c r="X81" t="str">
        <f>IF([1]Sheet1!X81="","",[1]Sheet1!X81)</f>
        <v/>
      </c>
      <c r="Y81" t="str">
        <f>IF([1]Sheet1!Y81="","",[1]Sheet1!Y81)</f>
        <v/>
      </c>
      <c r="Z81" t="str">
        <f>IF([1]Sheet1!Z81="","",[1]Sheet1!Z81)</f>
        <v/>
      </c>
      <c r="AA81" t="str">
        <f>IF([1]Sheet1!AA81="","",[1]Sheet1!AA81)</f>
        <v/>
      </c>
      <c r="AB81" t="str">
        <f>IF([1]Sheet1!AB81="","",[1]Sheet1!AB81)</f>
        <v/>
      </c>
      <c r="AC81" t="str">
        <f>IF([1]Sheet1!AC81="","",[1]Sheet1!AC81)</f>
        <v/>
      </c>
      <c r="AD81" t="str">
        <f>IF([1]Sheet1!AD81="","",[1]Sheet1!AD81)</f>
        <v/>
      </c>
      <c r="AE81" t="str">
        <f>IF([1]Sheet1!AE81="","",[1]Sheet1!AE81)</f>
        <v/>
      </c>
      <c r="AF81" t="str">
        <f>IF([1]Sheet1!AF81="","",[1]Sheet1!AF81)</f>
        <v/>
      </c>
    </row>
    <row r="82" spans="1:32" x14ac:dyDescent="0.25">
      <c r="A82" t="str">
        <f>IF([1]Sheet1!A82="","",[1]Sheet1!A82)</f>
        <v/>
      </c>
      <c r="B82" t="str">
        <f>IF([1]Sheet1!B82="","",[1]Sheet1!B82)</f>
        <v/>
      </c>
      <c r="C82" t="str">
        <f>IF([1]Sheet1!C82="","",[1]Sheet1!C82)</f>
        <v/>
      </c>
      <c r="D82" t="str">
        <f>IF([1]Sheet1!D82="","",[1]Sheet1!D82)</f>
        <v/>
      </c>
      <c r="E82" t="str">
        <f>IF([1]Sheet1!E82="","",[1]Sheet1!E82)</f>
        <v/>
      </c>
      <c r="F82" t="str">
        <f>IF([1]Sheet1!F82="","",[1]Sheet1!F82)</f>
        <v/>
      </c>
      <c r="G82" t="str">
        <f>IF([1]Sheet1!G82="","",[1]Sheet1!G82)</f>
        <v/>
      </c>
      <c r="H82" t="str">
        <f>IF([1]Sheet1!H82="","",[1]Sheet1!H82)</f>
        <v/>
      </c>
      <c r="I82" t="str">
        <f>IF([1]Sheet1!I82="","",[1]Sheet1!I82)</f>
        <v/>
      </c>
      <c r="J82" t="str">
        <f>IF([1]Sheet1!J82="","",[1]Sheet1!J82)</f>
        <v/>
      </c>
      <c r="K82" t="str">
        <f>IF([1]Sheet1!K82="","",[1]Sheet1!K82)</f>
        <v/>
      </c>
      <c r="L82" t="str">
        <f>IF([1]Sheet1!L82="","",[1]Sheet1!L82)</f>
        <v/>
      </c>
      <c r="M82" t="str">
        <f>IF([1]Sheet1!M82="","",[1]Sheet1!M82)</f>
        <v/>
      </c>
      <c r="N82" t="str">
        <f>IF([1]Sheet1!N82="","",[1]Sheet1!N82)</f>
        <v/>
      </c>
      <c r="O82" t="str">
        <f>IF([1]Sheet1!O82="","",[1]Sheet1!O82)</f>
        <v/>
      </c>
      <c r="P82" t="str">
        <f>IF([1]Sheet1!P82="","",[1]Sheet1!P82)</f>
        <v/>
      </c>
      <c r="Q82" t="str">
        <f>IF([1]Sheet1!Q82="","",[1]Sheet1!Q82)</f>
        <v/>
      </c>
      <c r="R82" t="str">
        <f>IF([1]Sheet1!R82="","",[1]Sheet1!R82)</f>
        <v/>
      </c>
      <c r="S82" t="str">
        <f>IF([1]Sheet1!S82="","",[1]Sheet1!S82)</f>
        <v/>
      </c>
      <c r="T82" t="str">
        <f>IF([1]Sheet1!T82="","",[1]Sheet1!T82)</f>
        <v/>
      </c>
      <c r="U82" t="str">
        <f>IF([1]Sheet1!U82="","",[1]Sheet1!U82)</f>
        <v/>
      </c>
      <c r="V82" t="str">
        <f>IF([1]Sheet1!V82="","",[1]Sheet1!V82)</f>
        <v/>
      </c>
      <c r="W82" t="str">
        <f>IF([1]Sheet1!W82="","",[1]Sheet1!W82)</f>
        <v/>
      </c>
      <c r="X82" t="str">
        <f>IF([1]Sheet1!X82="","",[1]Sheet1!X82)</f>
        <v/>
      </c>
      <c r="Y82" t="str">
        <f>IF([1]Sheet1!Y82="","",[1]Sheet1!Y82)</f>
        <v/>
      </c>
      <c r="Z82" t="str">
        <f>IF([1]Sheet1!Z82="","",[1]Sheet1!Z82)</f>
        <v/>
      </c>
      <c r="AA82" t="str">
        <f>IF([1]Sheet1!AA82="","",[1]Sheet1!AA82)</f>
        <v/>
      </c>
      <c r="AB82" t="str">
        <f>IF([1]Sheet1!AB82="","",[1]Sheet1!AB82)</f>
        <v/>
      </c>
      <c r="AC82" t="str">
        <f>IF([1]Sheet1!AC82="","",[1]Sheet1!AC82)</f>
        <v/>
      </c>
      <c r="AD82" t="str">
        <f>IF([1]Sheet1!AD82="","",[1]Sheet1!AD82)</f>
        <v/>
      </c>
      <c r="AE82" t="str">
        <f>IF([1]Sheet1!AE82="","",[1]Sheet1!AE82)</f>
        <v/>
      </c>
      <c r="AF82" t="str">
        <f>IF([1]Sheet1!AF82="","",[1]Sheet1!AF82)</f>
        <v/>
      </c>
    </row>
    <row r="83" spans="1:32" x14ac:dyDescent="0.25">
      <c r="A83" t="str">
        <f>IF([1]Sheet1!A83="","",[1]Sheet1!A83)</f>
        <v/>
      </c>
      <c r="B83" t="str">
        <f>IF([1]Sheet1!B83="","",[1]Sheet1!B83)</f>
        <v/>
      </c>
      <c r="C83" t="str">
        <f>IF([1]Sheet1!C83="","",[1]Sheet1!C83)</f>
        <v/>
      </c>
      <c r="D83" t="str">
        <f>IF([1]Sheet1!D83="","",[1]Sheet1!D83)</f>
        <v/>
      </c>
      <c r="E83" t="str">
        <f>IF([1]Sheet1!E83="","",[1]Sheet1!E83)</f>
        <v/>
      </c>
      <c r="F83" t="str">
        <f>IF([1]Sheet1!F83="","",[1]Sheet1!F83)</f>
        <v/>
      </c>
      <c r="G83" t="str">
        <f>IF([1]Sheet1!G83="","",[1]Sheet1!G83)</f>
        <v/>
      </c>
      <c r="H83" t="str">
        <f>IF([1]Sheet1!H83="","",[1]Sheet1!H83)</f>
        <v/>
      </c>
      <c r="I83" t="str">
        <f>IF([1]Sheet1!I83="","",[1]Sheet1!I83)</f>
        <v/>
      </c>
      <c r="J83" t="str">
        <f>IF([1]Sheet1!J83="","",[1]Sheet1!J83)</f>
        <v/>
      </c>
      <c r="K83" t="str">
        <f>IF([1]Sheet1!K83="","",[1]Sheet1!K83)</f>
        <v/>
      </c>
      <c r="L83" t="str">
        <f>IF([1]Sheet1!L83="","",[1]Sheet1!L83)</f>
        <v/>
      </c>
      <c r="M83" t="str">
        <f>IF([1]Sheet1!M83="","",[1]Sheet1!M83)</f>
        <v/>
      </c>
      <c r="N83" t="str">
        <f>IF([1]Sheet1!N83="","",[1]Sheet1!N83)</f>
        <v/>
      </c>
      <c r="O83" t="str">
        <f>IF([1]Sheet1!O83="","",[1]Sheet1!O83)</f>
        <v/>
      </c>
      <c r="P83" t="str">
        <f>IF([1]Sheet1!P83="","",[1]Sheet1!P83)</f>
        <v/>
      </c>
      <c r="Q83" t="str">
        <f>IF([1]Sheet1!Q83="","",[1]Sheet1!Q83)</f>
        <v/>
      </c>
      <c r="R83" t="str">
        <f>IF([1]Sheet1!R83="","",[1]Sheet1!R83)</f>
        <v/>
      </c>
      <c r="S83" t="str">
        <f>IF([1]Sheet1!S83="","",[1]Sheet1!S83)</f>
        <v/>
      </c>
      <c r="T83" t="str">
        <f>IF([1]Sheet1!T83="","",[1]Sheet1!T83)</f>
        <v/>
      </c>
      <c r="U83" t="str">
        <f>IF([1]Sheet1!U83="","",[1]Sheet1!U83)</f>
        <v/>
      </c>
      <c r="V83" t="str">
        <f>IF([1]Sheet1!V83="","",[1]Sheet1!V83)</f>
        <v/>
      </c>
      <c r="W83" t="str">
        <f>IF([1]Sheet1!W83="","",[1]Sheet1!W83)</f>
        <v/>
      </c>
      <c r="X83" t="str">
        <f>IF([1]Sheet1!X83="","",[1]Sheet1!X83)</f>
        <v/>
      </c>
      <c r="Y83" t="str">
        <f>IF([1]Sheet1!Y83="","",[1]Sheet1!Y83)</f>
        <v/>
      </c>
      <c r="Z83" t="str">
        <f>IF([1]Sheet1!Z83="","",[1]Sheet1!Z83)</f>
        <v/>
      </c>
      <c r="AA83" t="str">
        <f>IF([1]Sheet1!AA83="","",[1]Sheet1!AA83)</f>
        <v/>
      </c>
      <c r="AB83" t="str">
        <f>IF([1]Sheet1!AB83="","",[1]Sheet1!AB83)</f>
        <v/>
      </c>
      <c r="AC83" t="str">
        <f>IF([1]Sheet1!AC83="","",[1]Sheet1!AC83)</f>
        <v/>
      </c>
      <c r="AD83" t="str">
        <f>IF([1]Sheet1!AD83="","",[1]Sheet1!AD83)</f>
        <v/>
      </c>
      <c r="AE83" t="str">
        <f>IF([1]Sheet1!AE83="","",[1]Sheet1!AE83)</f>
        <v/>
      </c>
      <c r="AF83" t="str">
        <f>IF([1]Sheet1!AF83="","",[1]Sheet1!AF83)</f>
        <v/>
      </c>
    </row>
    <row r="84" spans="1:32" x14ac:dyDescent="0.25">
      <c r="A84" t="str">
        <f>IF([1]Sheet1!A84="","",[1]Sheet1!A84)</f>
        <v/>
      </c>
      <c r="B84" t="str">
        <f>IF([1]Sheet1!B84="","",[1]Sheet1!B84)</f>
        <v/>
      </c>
      <c r="C84" t="str">
        <f>IF([1]Sheet1!C84="","",[1]Sheet1!C84)</f>
        <v/>
      </c>
      <c r="D84" t="str">
        <f>IF([1]Sheet1!D84="","",[1]Sheet1!D84)</f>
        <v/>
      </c>
      <c r="E84" t="str">
        <f>IF([1]Sheet1!E84="","",[1]Sheet1!E84)</f>
        <v/>
      </c>
      <c r="F84" t="str">
        <f>IF([1]Sheet1!F84="","",[1]Sheet1!F84)</f>
        <v/>
      </c>
      <c r="G84" t="str">
        <f>IF([1]Sheet1!G84="","",[1]Sheet1!G84)</f>
        <v/>
      </c>
      <c r="H84" t="str">
        <f>IF([1]Sheet1!H84="","",[1]Sheet1!H84)</f>
        <v/>
      </c>
      <c r="I84" t="str">
        <f>IF([1]Sheet1!I84="","",[1]Sheet1!I84)</f>
        <v/>
      </c>
      <c r="J84" t="str">
        <f>IF([1]Sheet1!J84="","",[1]Sheet1!J84)</f>
        <v/>
      </c>
      <c r="K84" t="str">
        <f>IF([1]Sheet1!K84="","",[1]Sheet1!K84)</f>
        <v/>
      </c>
      <c r="L84" t="str">
        <f>IF([1]Sheet1!L84="","",[1]Sheet1!L84)</f>
        <v/>
      </c>
      <c r="M84" t="str">
        <f>IF([1]Sheet1!M84="","",[1]Sheet1!M84)</f>
        <v/>
      </c>
      <c r="N84" t="str">
        <f>IF([1]Sheet1!N84="","",[1]Sheet1!N84)</f>
        <v/>
      </c>
      <c r="O84" t="str">
        <f>IF([1]Sheet1!O84="","",[1]Sheet1!O84)</f>
        <v/>
      </c>
      <c r="P84" t="str">
        <f>IF([1]Sheet1!P84="","",[1]Sheet1!P84)</f>
        <v/>
      </c>
      <c r="Q84" t="str">
        <f>IF([1]Sheet1!Q84="","",[1]Sheet1!Q84)</f>
        <v/>
      </c>
      <c r="R84" t="str">
        <f>IF([1]Sheet1!R84="","",[1]Sheet1!R84)</f>
        <v/>
      </c>
      <c r="S84" t="str">
        <f>IF([1]Sheet1!S84="","",[1]Sheet1!S84)</f>
        <v/>
      </c>
      <c r="T84" t="str">
        <f>IF([1]Sheet1!T84="","",[1]Sheet1!T84)</f>
        <v/>
      </c>
      <c r="U84" t="str">
        <f>IF([1]Sheet1!U84="","",[1]Sheet1!U84)</f>
        <v/>
      </c>
      <c r="V84" t="str">
        <f>IF([1]Sheet1!V84="","",[1]Sheet1!V84)</f>
        <v/>
      </c>
      <c r="W84" t="str">
        <f>IF([1]Sheet1!W84="","",[1]Sheet1!W84)</f>
        <v/>
      </c>
      <c r="X84" t="str">
        <f>IF([1]Sheet1!X84="","",[1]Sheet1!X84)</f>
        <v/>
      </c>
      <c r="Y84" t="str">
        <f>IF([1]Sheet1!Y84="","",[1]Sheet1!Y84)</f>
        <v/>
      </c>
      <c r="Z84" t="str">
        <f>IF([1]Sheet1!Z84="","",[1]Sheet1!Z84)</f>
        <v/>
      </c>
      <c r="AA84" t="str">
        <f>IF([1]Sheet1!AA84="","",[1]Sheet1!AA84)</f>
        <v/>
      </c>
      <c r="AB84" t="str">
        <f>IF([1]Sheet1!AB84="","",[1]Sheet1!AB84)</f>
        <v/>
      </c>
      <c r="AC84" t="str">
        <f>IF([1]Sheet1!AC84="","",[1]Sheet1!AC84)</f>
        <v/>
      </c>
      <c r="AD84" t="str">
        <f>IF([1]Sheet1!AD84="","",[1]Sheet1!AD84)</f>
        <v/>
      </c>
      <c r="AE84" t="str">
        <f>IF([1]Sheet1!AE84="","",[1]Sheet1!AE84)</f>
        <v/>
      </c>
      <c r="AF84" t="str">
        <f>IF([1]Sheet1!AF84="","",[1]Sheet1!AF84)</f>
        <v/>
      </c>
    </row>
    <row r="85" spans="1:32" x14ac:dyDescent="0.25">
      <c r="A85" t="str">
        <f>IF([1]Sheet1!A85="","",[1]Sheet1!A85)</f>
        <v/>
      </c>
      <c r="B85" t="str">
        <f>IF([1]Sheet1!B85="","",[1]Sheet1!B85)</f>
        <v/>
      </c>
      <c r="C85" t="str">
        <f>IF([1]Sheet1!C85="","",[1]Sheet1!C85)</f>
        <v/>
      </c>
      <c r="D85" t="str">
        <f>IF([1]Sheet1!D85="","",[1]Sheet1!D85)</f>
        <v/>
      </c>
      <c r="E85" t="str">
        <f>IF([1]Sheet1!E85="","",[1]Sheet1!E85)</f>
        <v/>
      </c>
      <c r="F85" t="str">
        <f>IF([1]Sheet1!F85="","",[1]Sheet1!F85)</f>
        <v/>
      </c>
      <c r="G85" t="str">
        <f>IF([1]Sheet1!G85="","",[1]Sheet1!G85)</f>
        <v/>
      </c>
      <c r="H85" t="str">
        <f>IF([1]Sheet1!H85="","",[1]Sheet1!H85)</f>
        <v/>
      </c>
      <c r="I85" t="str">
        <f>IF([1]Sheet1!I85="","",[1]Sheet1!I85)</f>
        <v/>
      </c>
      <c r="J85" t="str">
        <f>IF([1]Sheet1!J85="","",[1]Sheet1!J85)</f>
        <v/>
      </c>
      <c r="K85" t="str">
        <f>IF([1]Sheet1!K85="","",[1]Sheet1!K85)</f>
        <v/>
      </c>
      <c r="L85" t="str">
        <f>IF([1]Sheet1!L85="","",[1]Sheet1!L85)</f>
        <v/>
      </c>
      <c r="M85" t="str">
        <f>IF([1]Sheet1!M85="","",[1]Sheet1!M85)</f>
        <v/>
      </c>
      <c r="N85" t="str">
        <f>IF([1]Sheet1!N85="","",[1]Sheet1!N85)</f>
        <v/>
      </c>
      <c r="O85" t="str">
        <f>IF([1]Sheet1!O85="","",[1]Sheet1!O85)</f>
        <v/>
      </c>
      <c r="P85" t="str">
        <f>IF([1]Sheet1!P85="","",[1]Sheet1!P85)</f>
        <v/>
      </c>
      <c r="Q85" t="str">
        <f>IF([1]Sheet1!Q85="","",[1]Sheet1!Q85)</f>
        <v/>
      </c>
      <c r="R85" t="str">
        <f>IF([1]Sheet1!R85="","",[1]Sheet1!R85)</f>
        <v/>
      </c>
      <c r="S85" t="str">
        <f>IF([1]Sheet1!S85="","",[1]Sheet1!S85)</f>
        <v/>
      </c>
      <c r="T85" t="str">
        <f>IF([1]Sheet1!T85="","",[1]Sheet1!T85)</f>
        <v/>
      </c>
      <c r="U85" t="str">
        <f>IF([1]Sheet1!U85="","",[1]Sheet1!U85)</f>
        <v/>
      </c>
      <c r="V85" t="str">
        <f>IF([1]Sheet1!V85="","",[1]Sheet1!V85)</f>
        <v/>
      </c>
      <c r="W85" t="str">
        <f>IF([1]Sheet1!W85="","",[1]Sheet1!W85)</f>
        <v/>
      </c>
      <c r="X85" t="str">
        <f>IF([1]Sheet1!X85="","",[1]Sheet1!X85)</f>
        <v/>
      </c>
      <c r="Y85" t="str">
        <f>IF([1]Sheet1!Y85="","",[1]Sheet1!Y85)</f>
        <v/>
      </c>
      <c r="Z85" t="str">
        <f>IF([1]Sheet1!Z85="","",[1]Sheet1!Z85)</f>
        <v/>
      </c>
      <c r="AA85" t="str">
        <f>IF([1]Sheet1!AA85="","",[1]Sheet1!AA85)</f>
        <v/>
      </c>
      <c r="AB85" t="str">
        <f>IF([1]Sheet1!AB85="","",[1]Sheet1!AB85)</f>
        <v/>
      </c>
      <c r="AC85" t="str">
        <f>IF([1]Sheet1!AC85="","",[1]Sheet1!AC85)</f>
        <v/>
      </c>
      <c r="AD85" t="str">
        <f>IF([1]Sheet1!AD85="","",[1]Sheet1!AD85)</f>
        <v/>
      </c>
      <c r="AE85" t="str">
        <f>IF([1]Sheet1!AE85="","",[1]Sheet1!AE85)</f>
        <v/>
      </c>
      <c r="AF85" t="str">
        <f>IF([1]Sheet1!AF85="","",[1]Sheet1!AF85)</f>
        <v/>
      </c>
    </row>
    <row r="86" spans="1:32" x14ac:dyDescent="0.25">
      <c r="A86" t="str">
        <f>IF([1]Sheet1!A86="","",[1]Sheet1!A86)</f>
        <v/>
      </c>
      <c r="B86" t="str">
        <f>IF([1]Sheet1!B86="","",[1]Sheet1!B86)</f>
        <v/>
      </c>
      <c r="C86" t="str">
        <f>IF([1]Sheet1!C86="","",[1]Sheet1!C86)</f>
        <v/>
      </c>
      <c r="D86" t="str">
        <f>IF([1]Sheet1!D86="","",[1]Sheet1!D86)</f>
        <v/>
      </c>
      <c r="E86" t="str">
        <f>IF([1]Sheet1!E86="","",[1]Sheet1!E86)</f>
        <v/>
      </c>
      <c r="F86" t="str">
        <f>IF([1]Sheet1!F86="","",[1]Sheet1!F86)</f>
        <v/>
      </c>
      <c r="G86" t="str">
        <f>IF([1]Sheet1!G86="","",[1]Sheet1!G86)</f>
        <v/>
      </c>
      <c r="H86" t="str">
        <f>IF([1]Sheet1!H86="","",[1]Sheet1!H86)</f>
        <v/>
      </c>
      <c r="I86" t="str">
        <f>IF([1]Sheet1!I86="","",[1]Sheet1!I86)</f>
        <v/>
      </c>
      <c r="J86" t="str">
        <f>IF([1]Sheet1!J86="","",[1]Sheet1!J86)</f>
        <v/>
      </c>
      <c r="K86" t="str">
        <f>IF([1]Sheet1!K86="","",[1]Sheet1!K86)</f>
        <v/>
      </c>
      <c r="L86" t="str">
        <f>IF([1]Sheet1!L86="","",[1]Sheet1!L86)</f>
        <v/>
      </c>
      <c r="M86" t="str">
        <f>IF([1]Sheet1!M86="","",[1]Sheet1!M86)</f>
        <v/>
      </c>
      <c r="N86" t="str">
        <f>IF([1]Sheet1!N86="","",[1]Sheet1!N86)</f>
        <v/>
      </c>
      <c r="O86" t="str">
        <f>IF([1]Sheet1!O86="","",[1]Sheet1!O86)</f>
        <v/>
      </c>
      <c r="P86" t="str">
        <f>IF([1]Sheet1!P86="","",[1]Sheet1!P86)</f>
        <v/>
      </c>
      <c r="Q86" t="str">
        <f>IF([1]Sheet1!Q86="","",[1]Sheet1!Q86)</f>
        <v/>
      </c>
      <c r="R86" t="str">
        <f>IF([1]Sheet1!R86="","",[1]Sheet1!R86)</f>
        <v/>
      </c>
      <c r="S86" t="str">
        <f>IF([1]Sheet1!S86="","",[1]Sheet1!S86)</f>
        <v/>
      </c>
      <c r="T86" t="str">
        <f>IF([1]Sheet1!T86="","",[1]Sheet1!T86)</f>
        <v/>
      </c>
      <c r="U86" t="str">
        <f>IF([1]Sheet1!U86="","",[1]Sheet1!U86)</f>
        <v/>
      </c>
      <c r="V86" t="str">
        <f>IF([1]Sheet1!V86="","",[1]Sheet1!V86)</f>
        <v/>
      </c>
      <c r="W86" t="str">
        <f>IF([1]Sheet1!W86="","",[1]Sheet1!W86)</f>
        <v/>
      </c>
      <c r="X86" t="str">
        <f>IF([1]Sheet1!X86="","",[1]Sheet1!X86)</f>
        <v/>
      </c>
      <c r="Y86" t="str">
        <f>IF([1]Sheet1!Y86="","",[1]Sheet1!Y86)</f>
        <v/>
      </c>
      <c r="Z86" t="str">
        <f>IF([1]Sheet1!Z86="","",[1]Sheet1!Z86)</f>
        <v/>
      </c>
      <c r="AA86" t="str">
        <f>IF([1]Sheet1!AA86="","",[1]Sheet1!AA86)</f>
        <v/>
      </c>
      <c r="AB86" t="str">
        <f>IF([1]Sheet1!AB86="","",[1]Sheet1!AB86)</f>
        <v/>
      </c>
      <c r="AC86" t="str">
        <f>IF([1]Sheet1!AC86="","",[1]Sheet1!AC86)</f>
        <v/>
      </c>
      <c r="AD86" t="str">
        <f>IF([1]Sheet1!AD86="","",[1]Sheet1!AD86)</f>
        <v/>
      </c>
      <c r="AE86" t="str">
        <f>IF([1]Sheet1!AE86="","",[1]Sheet1!AE86)</f>
        <v/>
      </c>
      <c r="AF86" t="str">
        <f>IF([1]Sheet1!AF86="","",[1]Sheet1!AF86)</f>
        <v/>
      </c>
    </row>
    <row r="87" spans="1:32" x14ac:dyDescent="0.25">
      <c r="A87" t="str">
        <f>IF([1]Sheet1!A87="","",[1]Sheet1!A87)</f>
        <v/>
      </c>
      <c r="B87" t="str">
        <f>IF([1]Sheet1!B87="","",[1]Sheet1!B87)</f>
        <v/>
      </c>
      <c r="C87" t="str">
        <f>IF([1]Sheet1!C87="","",[1]Sheet1!C87)</f>
        <v/>
      </c>
      <c r="D87" t="str">
        <f>IF([1]Sheet1!D87="","",[1]Sheet1!D87)</f>
        <v/>
      </c>
      <c r="E87" t="str">
        <f>IF([1]Sheet1!E87="","",[1]Sheet1!E87)</f>
        <v/>
      </c>
      <c r="F87" t="str">
        <f>IF([1]Sheet1!F87="","",[1]Sheet1!F87)</f>
        <v/>
      </c>
      <c r="G87" t="str">
        <f>IF([1]Sheet1!G87="","",[1]Sheet1!G87)</f>
        <v/>
      </c>
      <c r="H87" t="str">
        <f>IF([1]Sheet1!H87="","",[1]Sheet1!H87)</f>
        <v/>
      </c>
      <c r="I87" t="str">
        <f>IF([1]Sheet1!I87="","",[1]Sheet1!I87)</f>
        <v/>
      </c>
      <c r="J87" t="str">
        <f>IF([1]Sheet1!J87="","",[1]Sheet1!J87)</f>
        <v/>
      </c>
      <c r="K87" t="str">
        <f>IF([1]Sheet1!K87="","",[1]Sheet1!K87)</f>
        <v/>
      </c>
      <c r="L87" t="str">
        <f>IF([1]Sheet1!L87="","",[1]Sheet1!L87)</f>
        <v/>
      </c>
      <c r="M87" t="str">
        <f>IF([1]Sheet1!M87="","",[1]Sheet1!M87)</f>
        <v/>
      </c>
      <c r="N87" t="str">
        <f>IF([1]Sheet1!N87="","",[1]Sheet1!N87)</f>
        <v/>
      </c>
      <c r="O87" t="str">
        <f>IF([1]Sheet1!O87="","",[1]Sheet1!O87)</f>
        <v/>
      </c>
      <c r="P87" t="str">
        <f>IF([1]Sheet1!P87="","",[1]Sheet1!P87)</f>
        <v/>
      </c>
      <c r="Q87" t="str">
        <f>IF([1]Sheet1!Q87="","",[1]Sheet1!Q87)</f>
        <v/>
      </c>
      <c r="R87" t="str">
        <f>IF([1]Sheet1!R87="","",[1]Sheet1!R87)</f>
        <v/>
      </c>
      <c r="S87" t="str">
        <f>IF([1]Sheet1!S87="","",[1]Sheet1!S87)</f>
        <v/>
      </c>
      <c r="T87" t="str">
        <f>IF([1]Sheet1!T87="","",[1]Sheet1!T87)</f>
        <v/>
      </c>
      <c r="U87" t="str">
        <f>IF([1]Sheet1!U87="","",[1]Sheet1!U87)</f>
        <v/>
      </c>
      <c r="V87" t="str">
        <f>IF([1]Sheet1!V87="","",[1]Sheet1!V87)</f>
        <v/>
      </c>
      <c r="W87" t="str">
        <f>IF([1]Sheet1!W87="","",[1]Sheet1!W87)</f>
        <v/>
      </c>
      <c r="X87" t="str">
        <f>IF([1]Sheet1!X87="","",[1]Sheet1!X87)</f>
        <v/>
      </c>
      <c r="Y87" t="str">
        <f>IF([1]Sheet1!Y87="","",[1]Sheet1!Y87)</f>
        <v/>
      </c>
      <c r="Z87" t="str">
        <f>IF([1]Sheet1!Z87="","",[1]Sheet1!Z87)</f>
        <v/>
      </c>
      <c r="AA87" t="str">
        <f>IF([1]Sheet1!AA87="","",[1]Sheet1!AA87)</f>
        <v/>
      </c>
      <c r="AB87" t="str">
        <f>IF([1]Sheet1!AB87="","",[1]Sheet1!AB87)</f>
        <v/>
      </c>
      <c r="AC87" t="str">
        <f>IF([1]Sheet1!AC87="","",[1]Sheet1!AC87)</f>
        <v/>
      </c>
      <c r="AD87" t="str">
        <f>IF([1]Sheet1!AD87="","",[1]Sheet1!AD87)</f>
        <v/>
      </c>
      <c r="AE87" t="str">
        <f>IF([1]Sheet1!AE87="","",[1]Sheet1!AE87)</f>
        <v/>
      </c>
      <c r="AF87" t="str">
        <f>IF([1]Sheet1!AF87="","",[1]Sheet1!AF87)</f>
        <v/>
      </c>
    </row>
    <row r="88" spans="1:32" x14ac:dyDescent="0.25">
      <c r="A88" t="str">
        <f>IF([1]Sheet1!A88="","",[1]Sheet1!A88)</f>
        <v/>
      </c>
      <c r="B88" t="str">
        <f>IF([1]Sheet1!B88="","",[1]Sheet1!B88)</f>
        <v/>
      </c>
      <c r="C88" t="str">
        <f>IF([1]Sheet1!C88="","",[1]Sheet1!C88)</f>
        <v/>
      </c>
      <c r="D88" t="str">
        <f>IF([1]Sheet1!D88="","",[1]Sheet1!D88)</f>
        <v/>
      </c>
      <c r="E88" t="str">
        <f>IF([1]Sheet1!E88="","",[1]Sheet1!E88)</f>
        <v/>
      </c>
      <c r="F88" t="str">
        <f>IF([1]Sheet1!F88="","",[1]Sheet1!F88)</f>
        <v/>
      </c>
      <c r="G88" t="str">
        <f>IF([1]Sheet1!G88="","",[1]Sheet1!G88)</f>
        <v/>
      </c>
      <c r="H88" t="str">
        <f>IF([1]Sheet1!H88="","",[1]Sheet1!H88)</f>
        <v/>
      </c>
      <c r="I88" t="str">
        <f>IF([1]Sheet1!I88="","",[1]Sheet1!I88)</f>
        <v/>
      </c>
      <c r="J88" t="str">
        <f>IF([1]Sheet1!J88="","",[1]Sheet1!J88)</f>
        <v/>
      </c>
      <c r="K88" t="str">
        <f>IF([1]Sheet1!K88="","",[1]Sheet1!K88)</f>
        <v/>
      </c>
      <c r="L88" t="str">
        <f>IF([1]Sheet1!L88="","",[1]Sheet1!L88)</f>
        <v/>
      </c>
      <c r="M88" t="str">
        <f>IF([1]Sheet1!M88="","",[1]Sheet1!M88)</f>
        <v/>
      </c>
      <c r="N88" t="str">
        <f>IF([1]Sheet1!N88="","",[1]Sheet1!N88)</f>
        <v/>
      </c>
      <c r="O88" t="str">
        <f>IF([1]Sheet1!O88="","",[1]Sheet1!O88)</f>
        <v/>
      </c>
      <c r="P88" t="str">
        <f>IF([1]Sheet1!P88="","",[1]Sheet1!P88)</f>
        <v/>
      </c>
      <c r="Q88" t="str">
        <f>IF([1]Sheet1!Q88="","",[1]Sheet1!Q88)</f>
        <v/>
      </c>
      <c r="R88" t="str">
        <f>IF([1]Sheet1!R88="","",[1]Sheet1!R88)</f>
        <v/>
      </c>
      <c r="S88" t="str">
        <f>IF([1]Sheet1!S88="","",[1]Sheet1!S88)</f>
        <v/>
      </c>
      <c r="T88" t="str">
        <f>IF([1]Sheet1!T88="","",[1]Sheet1!T88)</f>
        <v/>
      </c>
      <c r="U88" t="str">
        <f>IF([1]Sheet1!U88="","",[1]Sheet1!U88)</f>
        <v/>
      </c>
      <c r="V88" t="str">
        <f>IF([1]Sheet1!V88="","",[1]Sheet1!V88)</f>
        <v/>
      </c>
      <c r="W88" t="str">
        <f>IF([1]Sheet1!W88="","",[1]Sheet1!W88)</f>
        <v/>
      </c>
      <c r="X88" t="str">
        <f>IF([1]Sheet1!X88="","",[1]Sheet1!X88)</f>
        <v/>
      </c>
      <c r="Y88" t="str">
        <f>IF([1]Sheet1!Y88="","",[1]Sheet1!Y88)</f>
        <v/>
      </c>
      <c r="Z88" t="str">
        <f>IF([1]Sheet1!Z88="","",[1]Sheet1!Z88)</f>
        <v/>
      </c>
      <c r="AA88" t="str">
        <f>IF([1]Sheet1!AA88="","",[1]Sheet1!AA88)</f>
        <v/>
      </c>
      <c r="AB88" t="str">
        <f>IF([1]Sheet1!AB88="","",[1]Sheet1!AB88)</f>
        <v/>
      </c>
      <c r="AC88" t="str">
        <f>IF([1]Sheet1!AC88="","",[1]Sheet1!AC88)</f>
        <v/>
      </c>
      <c r="AD88" t="str">
        <f>IF([1]Sheet1!AD88="","",[1]Sheet1!AD88)</f>
        <v/>
      </c>
      <c r="AE88" t="str">
        <f>IF([1]Sheet1!AE88="","",[1]Sheet1!AE88)</f>
        <v/>
      </c>
      <c r="AF88" t="str">
        <f>IF([1]Sheet1!AF88="","",[1]Sheet1!AF88)</f>
        <v/>
      </c>
    </row>
    <row r="89" spans="1:32" x14ac:dyDescent="0.25">
      <c r="A89" t="str">
        <f>IF([1]Sheet1!A89="","",[1]Sheet1!A89)</f>
        <v/>
      </c>
      <c r="B89" t="str">
        <f>IF([1]Sheet1!B89="","",[1]Sheet1!B89)</f>
        <v/>
      </c>
      <c r="C89" t="str">
        <f>IF([1]Sheet1!C89="","",[1]Sheet1!C89)</f>
        <v/>
      </c>
      <c r="D89" t="str">
        <f>IF([1]Sheet1!D89="","",[1]Sheet1!D89)</f>
        <v/>
      </c>
      <c r="E89" t="str">
        <f>IF([1]Sheet1!E89="","",[1]Sheet1!E89)</f>
        <v/>
      </c>
      <c r="F89" t="str">
        <f>IF([1]Sheet1!F89="","",[1]Sheet1!F89)</f>
        <v/>
      </c>
      <c r="G89" t="str">
        <f>IF([1]Sheet1!G89="","",[1]Sheet1!G89)</f>
        <v/>
      </c>
      <c r="H89" t="str">
        <f>IF([1]Sheet1!H89="","",[1]Sheet1!H89)</f>
        <v/>
      </c>
      <c r="I89" t="str">
        <f>IF([1]Sheet1!I89="","",[1]Sheet1!I89)</f>
        <v/>
      </c>
      <c r="J89" t="str">
        <f>IF([1]Sheet1!J89="","",[1]Sheet1!J89)</f>
        <v/>
      </c>
      <c r="K89" t="str">
        <f>IF([1]Sheet1!K89="","",[1]Sheet1!K89)</f>
        <v/>
      </c>
      <c r="L89" t="str">
        <f>IF([1]Sheet1!L89="","",[1]Sheet1!L89)</f>
        <v/>
      </c>
      <c r="M89" t="str">
        <f>IF([1]Sheet1!M89="","",[1]Sheet1!M89)</f>
        <v/>
      </c>
      <c r="N89" t="str">
        <f>IF([1]Sheet1!N89="","",[1]Sheet1!N89)</f>
        <v/>
      </c>
      <c r="O89" t="str">
        <f>IF([1]Sheet1!O89="","",[1]Sheet1!O89)</f>
        <v/>
      </c>
      <c r="P89" t="str">
        <f>IF([1]Sheet1!P89="","",[1]Sheet1!P89)</f>
        <v/>
      </c>
      <c r="Q89" t="str">
        <f>IF([1]Sheet1!Q89="","",[1]Sheet1!Q89)</f>
        <v/>
      </c>
      <c r="R89" t="str">
        <f>IF([1]Sheet1!R89="","",[1]Sheet1!R89)</f>
        <v/>
      </c>
      <c r="S89" t="str">
        <f>IF([1]Sheet1!S89="","",[1]Sheet1!S89)</f>
        <v/>
      </c>
      <c r="T89" t="str">
        <f>IF([1]Sheet1!T89="","",[1]Sheet1!T89)</f>
        <v/>
      </c>
      <c r="U89" t="str">
        <f>IF([1]Sheet1!U89="","",[1]Sheet1!U89)</f>
        <v/>
      </c>
      <c r="V89" t="str">
        <f>IF([1]Sheet1!V89="","",[1]Sheet1!V89)</f>
        <v/>
      </c>
      <c r="W89" t="str">
        <f>IF([1]Sheet1!W89="","",[1]Sheet1!W89)</f>
        <v/>
      </c>
      <c r="X89" t="str">
        <f>IF([1]Sheet1!X89="","",[1]Sheet1!X89)</f>
        <v/>
      </c>
      <c r="Y89" t="str">
        <f>IF([1]Sheet1!Y89="","",[1]Sheet1!Y89)</f>
        <v/>
      </c>
      <c r="Z89" t="str">
        <f>IF([1]Sheet1!Z89="","",[1]Sheet1!Z89)</f>
        <v/>
      </c>
      <c r="AA89" t="str">
        <f>IF([1]Sheet1!AA89="","",[1]Sheet1!AA89)</f>
        <v/>
      </c>
      <c r="AB89" t="str">
        <f>IF([1]Sheet1!AB89="","",[1]Sheet1!AB89)</f>
        <v/>
      </c>
      <c r="AC89" t="str">
        <f>IF([1]Sheet1!AC89="","",[1]Sheet1!AC89)</f>
        <v/>
      </c>
      <c r="AD89" t="str">
        <f>IF([1]Sheet1!AD89="","",[1]Sheet1!AD89)</f>
        <v/>
      </c>
      <c r="AE89" t="str">
        <f>IF([1]Sheet1!AE89="","",[1]Sheet1!AE89)</f>
        <v/>
      </c>
      <c r="AF89" t="str">
        <f>IF([1]Sheet1!AF89="","",[1]Sheet1!AF89)</f>
        <v/>
      </c>
    </row>
    <row r="90" spans="1:32" x14ac:dyDescent="0.25">
      <c r="A90" t="str">
        <f>IF([1]Sheet1!A90="","",[1]Sheet1!A90)</f>
        <v/>
      </c>
      <c r="B90" t="str">
        <f>IF([1]Sheet1!B90="","",[1]Sheet1!B90)</f>
        <v/>
      </c>
      <c r="C90" t="str">
        <f>IF([1]Sheet1!C90="","",[1]Sheet1!C90)</f>
        <v/>
      </c>
      <c r="D90" t="str">
        <f>IF([1]Sheet1!D90="","",[1]Sheet1!D90)</f>
        <v/>
      </c>
      <c r="E90" t="str">
        <f>IF([1]Sheet1!E90="","",[1]Sheet1!E90)</f>
        <v/>
      </c>
      <c r="F90" t="str">
        <f>IF([1]Sheet1!F90="","",[1]Sheet1!F90)</f>
        <v/>
      </c>
      <c r="G90" t="str">
        <f>IF([1]Sheet1!G90="","",[1]Sheet1!G90)</f>
        <v/>
      </c>
      <c r="H90" t="str">
        <f>IF([1]Sheet1!H90="","",[1]Sheet1!H90)</f>
        <v/>
      </c>
      <c r="I90" t="str">
        <f>IF([1]Sheet1!I90="","",[1]Sheet1!I90)</f>
        <v/>
      </c>
      <c r="J90" t="str">
        <f>IF([1]Sheet1!J90="","",[1]Sheet1!J90)</f>
        <v/>
      </c>
      <c r="K90" t="str">
        <f>IF([1]Sheet1!K90="","",[1]Sheet1!K90)</f>
        <v/>
      </c>
      <c r="L90" t="str">
        <f>IF([1]Sheet1!L90="","",[1]Sheet1!L90)</f>
        <v/>
      </c>
      <c r="M90" t="str">
        <f>IF([1]Sheet1!M90="","",[1]Sheet1!M90)</f>
        <v/>
      </c>
      <c r="N90" t="str">
        <f>IF([1]Sheet1!N90="","",[1]Sheet1!N90)</f>
        <v/>
      </c>
      <c r="O90" t="str">
        <f>IF([1]Sheet1!O90="","",[1]Sheet1!O90)</f>
        <v/>
      </c>
      <c r="P90" t="str">
        <f>IF([1]Sheet1!P90="","",[1]Sheet1!P90)</f>
        <v/>
      </c>
      <c r="Q90" t="str">
        <f>IF([1]Sheet1!Q90="","",[1]Sheet1!Q90)</f>
        <v/>
      </c>
      <c r="R90" t="str">
        <f>IF([1]Sheet1!R90="","",[1]Sheet1!R90)</f>
        <v/>
      </c>
      <c r="S90" t="str">
        <f>IF([1]Sheet1!S90="","",[1]Sheet1!S90)</f>
        <v/>
      </c>
      <c r="T90" t="str">
        <f>IF([1]Sheet1!T90="","",[1]Sheet1!T90)</f>
        <v/>
      </c>
      <c r="U90" t="str">
        <f>IF([1]Sheet1!U90="","",[1]Sheet1!U90)</f>
        <v/>
      </c>
      <c r="V90" t="str">
        <f>IF([1]Sheet1!V90="","",[1]Sheet1!V90)</f>
        <v/>
      </c>
      <c r="W90" t="str">
        <f>IF([1]Sheet1!W90="","",[1]Sheet1!W90)</f>
        <v/>
      </c>
      <c r="X90" t="str">
        <f>IF([1]Sheet1!X90="","",[1]Sheet1!X90)</f>
        <v/>
      </c>
      <c r="Y90" t="str">
        <f>IF([1]Sheet1!Y90="","",[1]Sheet1!Y90)</f>
        <v/>
      </c>
      <c r="Z90" t="str">
        <f>IF([1]Sheet1!Z90="","",[1]Sheet1!Z90)</f>
        <v/>
      </c>
      <c r="AA90" t="str">
        <f>IF([1]Sheet1!AA90="","",[1]Sheet1!AA90)</f>
        <v/>
      </c>
      <c r="AB90" t="str">
        <f>IF([1]Sheet1!AB90="","",[1]Sheet1!AB90)</f>
        <v/>
      </c>
      <c r="AC90" t="str">
        <f>IF([1]Sheet1!AC90="","",[1]Sheet1!AC90)</f>
        <v/>
      </c>
      <c r="AD90" t="str">
        <f>IF([1]Sheet1!AD90="","",[1]Sheet1!AD90)</f>
        <v/>
      </c>
      <c r="AE90" t="str">
        <f>IF([1]Sheet1!AE90="","",[1]Sheet1!AE90)</f>
        <v/>
      </c>
      <c r="AF90" t="str">
        <f>IF([1]Sheet1!AF90="","",[1]Sheet1!AF90)</f>
        <v/>
      </c>
    </row>
    <row r="91" spans="1:32" x14ac:dyDescent="0.25">
      <c r="A91" t="str">
        <f>IF([1]Sheet1!A91="","",[1]Sheet1!A91)</f>
        <v/>
      </c>
      <c r="B91" t="str">
        <f>IF([1]Sheet1!B91="","",[1]Sheet1!B91)</f>
        <v/>
      </c>
      <c r="C91" t="str">
        <f>IF([1]Sheet1!C91="","",[1]Sheet1!C91)</f>
        <v/>
      </c>
      <c r="D91" t="str">
        <f>IF([1]Sheet1!D91="","",[1]Sheet1!D91)</f>
        <v/>
      </c>
      <c r="E91" t="str">
        <f>IF([1]Sheet1!E91="","",[1]Sheet1!E91)</f>
        <v/>
      </c>
      <c r="F91" t="str">
        <f>IF([1]Sheet1!F91="","",[1]Sheet1!F91)</f>
        <v/>
      </c>
      <c r="G91" t="str">
        <f>IF([1]Sheet1!G91="","",[1]Sheet1!G91)</f>
        <v/>
      </c>
      <c r="H91" t="str">
        <f>IF([1]Sheet1!H91="","",[1]Sheet1!H91)</f>
        <v/>
      </c>
      <c r="I91" t="str">
        <f>IF([1]Sheet1!I91="","",[1]Sheet1!I91)</f>
        <v/>
      </c>
      <c r="J91" t="str">
        <f>IF([1]Sheet1!J91="","",[1]Sheet1!J91)</f>
        <v/>
      </c>
      <c r="K91" t="str">
        <f>IF([1]Sheet1!K91="","",[1]Sheet1!K91)</f>
        <v/>
      </c>
      <c r="L91" t="str">
        <f>IF([1]Sheet1!L91="","",[1]Sheet1!L91)</f>
        <v/>
      </c>
      <c r="M91" t="str">
        <f>IF([1]Sheet1!M91="","",[1]Sheet1!M91)</f>
        <v/>
      </c>
      <c r="N91" t="str">
        <f>IF([1]Sheet1!N91="","",[1]Sheet1!N91)</f>
        <v/>
      </c>
      <c r="O91" t="str">
        <f>IF([1]Sheet1!O91="","",[1]Sheet1!O91)</f>
        <v/>
      </c>
      <c r="P91" t="str">
        <f>IF([1]Sheet1!P91="","",[1]Sheet1!P91)</f>
        <v/>
      </c>
      <c r="Q91" t="str">
        <f>IF([1]Sheet1!Q91="","",[1]Sheet1!Q91)</f>
        <v/>
      </c>
      <c r="R91" t="str">
        <f>IF([1]Sheet1!R91="","",[1]Sheet1!R91)</f>
        <v/>
      </c>
      <c r="S91" t="str">
        <f>IF([1]Sheet1!S91="","",[1]Sheet1!S91)</f>
        <v/>
      </c>
      <c r="T91" t="str">
        <f>IF([1]Sheet1!T91="","",[1]Sheet1!T91)</f>
        <v/>
      </c>
      <c r="U91" t="str">
        <f>IF([1]Sheet1!U91="","",[1]Sheet1!U91)</f>
        <v/>
      </c>
      <c r="V91" t="str">
        <f>IF([1]Sheet1!V91="","",[1]Sheet1!V91)</f>
        <v/>
      </c>
      <c r="W91" t="str">
        <f>IF([1]Sheet1!W91="","",[1]Sheet1!W91)</f>
        <v/>
      </c>
      <c r="X91" t="str">
        <f>IF([1]Sheet1!X91="","",[1]Sheet1!X91)</f>
        <v/>
      </c>
      <c r="Y91" t="str">
        <f>IF([1]Sheet1!Y91="","",[1]Sheet1!Y91)</f>
        <v/>
      </c>
      <c r="Z91" t="str">
        <f>IF([1]Sheet1!Z91="","",[1]Sheet1!Z91)</f>
        <v/>
      </c>
      <c r="AA91" t="str">
        <f>IF([1]Sheet1!AA91="","",[1]Sheet1!AA91)</f>
        <v/>
      </c>
      <c r="AB91" t="str">
        <f>IF([1]Sheet1!AB91="","",[1]Sheet1!AB91)</f>
        <v/>
      </c>
      <c r="AC91" t="str">
        <f>IF([1]Sheet1!AC91="","",[1]Sheet1!AC91)</f>
        <v/>
      </c>
      <c r="AD91" t="str">
        <f>IF([1]Sheet1!AD91="","",[1]Sheet1!AD91)</f>
        <v/>
      </c>
      <c r="AE91" t="str">
        <f>IF([1]Sheet1!AE91="","",[1]Sheet1!AE91)</f>
        <v/>
      </c>
      <c r="AF91" t="str">
        <f>IF([1]Sheet1!AF91="","",[1]Sheet1!AF91)</f>
        <v/>
      </c>
    </row>
    <row r="92" spans="1:32" x14ac:dyDescent="0.25">
      <c r="A92" t="str">
        <f>IF([1]Sheet1!A92="","",[1]Sheet1!A92)</f>
        <v/>
      </c>
      <c r="B92" t="str">
        <f>IF([1]Sheet1!B92="","",[1]Sheet1!B92)</f>
        <v/>
      </c>
      <c r="C92" t="str">
        <f>IF([1]Sheet1!C92="","",[1]Sheet1!C92)</f>
        <v/>
      </c>
      <c r="D92" t="str">
        <f>IF([1]Sheet1!D92="","",[1]Sheet1!D92)</f>
        <v/>
      </c>
      <c r="E92" t="str">
        <f>IF([1]Sheet1!E92="","",[1]Sheet1!E92)</f>
        <v/>
      </c>
      <c r="F92" t="str">
        <f>IF([1]Sheet1!F92="","",[1]Sheet1!F92)</f>
        <v/>
      </c>
      <c r="G92" t="str">
        <f>IF([1]Sheet1!G92="","",[1]Sheet1!G92)</f>
        <v/>
      </c>
      <c r="H92" t="str">
        <f>IF([1]Sheet1!H92="","",[1]Sheet1!H92)</f>
        <v/>
      </c>
      <c r="I92" t="str">
        <f>IF([1]Sheet1!I92="","",[1]Sheet1!I92)</f>
        <v/>
      </c>
      <c r="J92" t="str">
        <f>IF([1]Sheet1!J92="","",[1]Sheet1!J92)</f>
        <v/>
      </c>
      <c r="K92" t="str">
        <f>IF([1]Sheet1!K92="","",[1]Sheet1!K92)</f>
        <v/>
      </c>
      <c r="L92" t="str">
        <f>IF([1]Sheet1!L92="","",[1]Sheet1!L92)</f>
        <v/>
      </c>
      <c r="M92" t="str">
        <f>IF([1]Sheet1!M92="","",[1]Sheet1!M92)</f>
        <v/>
      </c>
      <c r="N92" t="str">
        <f>IF([1]Sheet1!N92="","",[1]Sheet1!N92)</f>
        <v/>
      </c>
      <c r="O92" t="str">
        <f>IF([1]Sheet1!O92="","",[1]Sheet1!O92)</f>
        <v/>
      </c>
      <c r="P92" t="str">
        <f>IF([1]Sheet1!P92="","",[1]Sheet1!P92)</f>
        <v/>
      </c>
      <c r="Q92" t="str">
        <f>IF([1]Sheet1!Q92="","",[1]Sheet1!Q92)</f>
        <v/>
      </c>
      <c r="R92" t="str">
        <f>IF([1]Sheet1!R92="","",[1]Sheet1!R92)</f>
        <v/>
      </c>
      <c r="S92" t="str">
        <f>IF([1]Sheet1!S92="","",[1]Sheet1!S92)</f>
        <v/>
      </c>
      <c r="T92" t="str">
        <f>IF([1]Sheet1!T92="","",[1]Sheet1!T92)</f>
        <v/>
      </c>
      <c r="U92" t="str">
        <f>IF([1]Sheet1!U92="","",[1]Sheet1!U92)</f>
        <v/>
      </c>
      <c r="V92" t="str">
        <f>IF([1]Sheet1!V92="","",[1]Sheet1!V92)</f>
        <v/>
      </c>
      <c r="W92" t="str">
        <f>IF([1]Sheet1!W92="","",[1]Sheet1!W92)</f>
        <v/>
      </c>
      <c r="X92" t="str">
        <f>IF([1]Sheet1!X92="","",[1]Sheet1!X92)</f>
        <v/>
      </c>
      <c r="Y92" t="str">
        <f>IF([1]Sheet1!Y92="","",[1]Sheet1!Y92)</f>
        <v/>
      </c>
      <c r="Z92" t="str">
        <f>IF([1]Sheet1!Z92="","",[1]Sheet1!Z92)</f>
        <v/>
      </c>
      <c r="AA92" t="str">
        <f>IF([1]Sheet1!AA92="","",[1]Sheet1!AA92)</f>
        <v/>
      </c>
      <c r="AB92" t="str">
        <f>IF([1]Sheet1!AB92="","",[1]Sheet1!AB92)</f>
        <v/>
      </c>
      <c r="AC92" t="str">
        <f>IF([1]Sheet1!AC92="","",[1]Sheet1!AC92)</f>
        <v/>
      </c>
      <c r="AD92" t="str">
        <f>IF([1]Sheet1!AD92="","",[1]Sheet1!AD92)</f>
        <v/>
      </c>
      <c r="AE92" t="str">
        <f>IF([1]Sheet1!AE92="","",[1]Sheet1!AE92)</f>
        <v/>
      </c>
      <c r="AF92" t="str">
        <f>IF([1]Sheet1!AF92="","",[1]Sheet1!AF92)</f>
        <v/>
      </c>
    </row>
    <row r="93" spans="1:32" x14ac:dyDescent="0.25">
      <c r="A93" t="str">
        <f>IF([1]Sheet1!A93="","",[1]Sheet1!A93)</f>
        <v/>
      </c>
      <c r="B93" t="str">
        <f>IF([1]Sheet1!B93="","",[1]Sheet1!B93)</f>
        <v/>
      </c>
      <c r="C93" t="str">
        <f>IF([1]Sheet1!C93="","",[1]Sheet1!C93)</f>
        <v/>
      </c>
      <c r="D93" t="str">
        <f>IF([1]Sheet1!D93="","",[1]Sheet1!D93)</f>
        <v/>
      </c>
      <c r="E93" t="str">
        <f>IF([1]Sheet1!E93="","",[1]Sheet1!E93)</f>
        <v/>
      </c>
      <c r="F93" t="str">
        <f>IF([1]Sheet1!F93="","",[1]Sheet1!F93)</f>
        <v/>
      </c>
      <c r="G93" t="str">
        <f>IF([1]Sheet1!G93="","",[1]Sheet1!G93)</f>
        <v/>
      </c>
      <c r="H93" t="str">
        <f>IF([1]Sheet1!H93="","",[1]Sheet1!H93)</f>
        <v/>
      </c>
      <c r="I93" t="str">
        <f>IF([1]Sheet1!I93="","",[1]Sheet1!I93)</f>
        <v/>
      </c>
      <c r="J93" t="str">
        <f>IF([1]Sheet1!J93="","",[1]Sheet1!J93)</f>
        <v/>
      </c>
      <c r="K93" t="str">
        <f>IF([1]Sheet1!K93="","",[1]Sheet1!K93)</f>
        <v/>
      </c>
      <c r="L93" t="str">
        <f>IF([1]Sheet1!L93="","",[1]Sheet1!L93)</f>
        <v/>
      </c>
      <c r="M93" t="str">
        <f>IF([1]Sheet1!M93="","",[1]Sheet1!M93)</f>
        <v/>
      </c>
      <c r="N93" t="str">
        <f>IF([1]Sheet1!N93="","",[1]Sheet1!N93)</f>
        <v/>
      </c>
      <c r="O93" t="str">
        <f>IF([1]Sheet1!O93="","",[1]Sheet1!O93)</f>
        <v/>
      </c>
      <c r="P93" t="str">
        <f>IF([1]Sheet1!P93="","",[1]Sheet1!P93)</f>
        <v/>
      </c>
      <c r="Q93" t="str">
        <f>IF([1]Sheet1!Q93="","",[1]Sheet1!Q93)</f>
        <v/>
      </c>
      <c r="R93" t="str">
        <f>IF([1]Sheet1!R93="","",[1]Sheet1!R93)</f>
        <v/>
      </c>
      <c r="S93" t="str">
        <f>IF([1]Sheet1!S93="","",[1]Sheet1!S93)</f>
        <v/>
      </c>
      <c r="T93" t="str">
        <f>IF([1]Sheet1!T93="","",[1]Sheet1!T93)</f>
        <v/>
      </c>
      <c r="U93" t="str">
        <f>IF([1]Sheet1!U93="","",[1]Sheet1!U93)</f>
        <v/>
      </c>
      <c r="V93" t="str">
        <f>IF([1]Sheet1!V93="","",[1]Sheet1!V93)</f>
        <v/>
      </c>
      <c r="W93" t="str">
        <f>IF([1]Sheet1!W93="","",[1]Sheet1!W93)</f>
        <v/>
      </c>
      <c r="X93" t="str">
        <f>IF([1]Sheet1!X93="","",[1]Sheet1!X93)</f>
        <v/>
      </c>
      <c r="Y93" t="str">
        <f>IF([1]Sheet1!Y93="","",[1]Sheet1!Y93)</f>
        <v/>
      </c>
      <c r="Z93" t="str">
        <f>IF([1]Sheet1!Z93="","",[1]Sheet1!Z93)</f>
        <v/>
      </c>
      <c r="AA93" t="str">
        <f>IF([1]Sheet1!AA93="","",[1]Sheet1!AA93)</f>
        <v/>
      </c>
      <c r="AB93" t="str">
        <f>IF([1]Sheet1!AB93="","",[1]Sheet1!AB93)</f>
        <v/>
      </c>
      <c r="AC93" t="str">
        <f>IF([1]Sheet1!AC93="","",[1]Sheet1!AC93)</f>
        <v/>
      </c>
      <c r="AD93" t="str">
        <f>IF([1]Sheet1!AD93="","",[1]Sheet1!AD93)</f>
        <v/>
      </c>
      <c r="AE93" t="str">
        <f>IF([1]Sheet1!AE93="","",[1]Sheet1!AE93)</f>
        <v/>
      </c>
      <c r="AF93" t="str">
        <f>IF([1]Sheet1!AF93="","",[1]Sheet1!AF93)</f>
        <v/>
      </c>
    </row>
    <row r="94" spans="1:32" x14ac:dyDescent="0.25">
      <c r="A94" t="str">
        <f>IF([1]Sheet1!A94="","",[1]Sheet1!A94)</f>
        <v/>
      </c>
      <c r="B94" t="str">
        <f>IF([1]Sheet1!B94="","",[1]Sheet1!B94)</f>
        <v/>
      </c>
      <c r="C94" t="str">
        <f>IF([1]Sheet1!C94="","",[1]Sheet1!C94)</f>
        <v/>
      </c>
      <c r="D94" t="str">
        <f>IF([1]Sheet1!D94="","",[1]Sheet1!D94)</f>
        <v/>
      </c>
      <c r="E94" t="str">
        <f>IF([1]Sheet1!E94="","",[1]Sheet1!E94)</f>
        <v/>
      </c>
      <c r="F94" t="str">
        <f>IF([1]Sheet1!F94="","",[1]Sheet1!F94)</f>
        <v/>
      </c>
      <c r="G94" t="str">
        <f>IF([1]Sheet1!G94="","",[1]Sheet1!G94)</f>
        <v/>
      </c>
      <c r="H94" t="str">
        <f>IF([1]Sheet1!H94="","",[1]Sheet1!H94)</f>
        <v/>
      </c>
      <c r="I94" t="str">
        <f>IF([1]Sheet1!I94="","",[1]Sheet1!I94)</f>
        <v/>
      </c>
      <c r="J94" t="str">
        <f>IF([1]Sheet1!J94="","",[1]Sheet1!J94)</f>
        <v/>
      </c>
      <c r="K94" t="str">
        <f>IF([1]Sheet1!K94="","",[1]Sheet1!K94)</f>
        <v/>
      </c>
      <c r="L94" t="str">
        <f>IF([1]Sheet1!L94="","",[1]Sheet1!L94)</f>
        <v/>
      </c>
      <c r="M94" t="str">
        <f>IF([1]Sheet1!M94="","",[1]Sheet1!M94)</f>
        <v/>
      </c>
      <c r="N94" t="str">
        <f>IF([1]Sheet1!N94="","",[1]Sheet1!N94)</f>
        <v/>
      </c>
      <c r="O94" t="str">
        <f>IF([1]Sheet1!O94="","",[1]Sheet1!O94)</f>
        <v/>
      </c>
      <c r="P94" t="str">
        <f>IF([1]Sheet1!P94="","",[1]Sheet1!P94)</f>
        <v/>
      </c>
      <c r="Q94" t="str">
        <f>IF([1]Sheet1!Q94="","",[1]Sheet1!Q94)</f>
        <v/>
      </c>
      <c r="R94" t="str">
        <f>IF([1]Sheet1!R94="","",[1]Sheet1!R94)</f>
        <v/>
      </c>
      <c r="S94" t="str">
        <f>IF([1]Sheet1!S94="","",[1]Sheet1!S94)</f>
        <v/>
      </c>
      <c r="T94" t="str">
        <f>IF([1]Sheet1!T94="","",[1]Sheet1!T94)</f>
        <v/>
      </c>
      <c r="U94" t="str">
        <f>IF([1]Sheet1!U94="","",[1]Sheet1!U94)</f>
        <v/>
      </c>
      <c r="V94" t="str">
        <f>IF([1]Sheet1!V94="","",[1]Sheet1!V94)</f>
        <v/>
      </c>
      <c r="W94" t="str">
        <f>IF([1]Sheet1!W94="","",[1]Sheet1!W94)</f>
        <v/>
      </c>
      <c r="X94" t="str">
        <f>IF([1]Sheet1!X94="","",[1]Sheet1!X94)</f>
        <v/>
      </c>
      <c r="Y94" t="str">
        <f>IF([1]Sheet1!Y94="","",[1]Sheet1!Y94)</f>
        <v/>
      </c>
      <c r="Z94" t="str">
        <f>IF([1]Sheet1!Z94="","",[1]Sheet1!Z94)</f>
        <v/>
      </c>
      <c r="AA94" t="str">
        <f>IF([1]Sheet1!AA94="","",[1]Sheet1!AA94)</f>
        <v/>
      </c>
      <c r="AB94" t="str">
        <f>IF([1]Sheet1!AB94="","",[1]Sheet1!AB94)</f>
        <v/>
      </c>
      <c r="AC94" t="str">
        <f>IF([1]Sheet1!AC94="","",[1]Sheet1!AC94)</f>
        <v/>
      </c>
      <c r="AD94" t="str">
        <f>IF([1]Sheet1!AD94="","",[1]Sheet1!AD94)</f>
        <v/>
      </c>
      <c r="AE94" t="str">
        <f>IF([1]Sheet1!AE94="","",[1]Sheet1!AE94)</f>
        <v/>
      </c>
      <c r="AF94" t="str">
        <f>IF([1]Sheet1!AF94="","",[1]Sheet1!AF94)</f>
        <v/>
      </c>
    </row>
    <row r="95" spans="1:32" x14ac:dyDescent="0.25">
      <c r="A95" t="str">
        <f>IF([1]Sheet1!A95="","",[1]Sheet1!A95)</f>
        <v/>
      </c>
      <c r="B95" t="str">
        <f>IF([1]Sheet1!B95="","",[1]Sheet1!B95)</f>
        <v/>
      </c>
      <c r="C95" t="str">
        <f>IF([1]Sheet1!C95="","",[1]Sheet1!C95)</f>
        <v/>
      </c>
      <c r="D95" t="str">
        <f>IF([1]Sheet1!D95="","",[1]Sheet1!D95)</f>
        <v/>
      </c>
      <c r="E95" t="str">
        <f>IF([1]Sheet1!E95="","",[1]Sheet1!E95)</f>
        <v/>
      </c>
      <c r="F95" t="str">
        <f>IF([1]Sheet1!F95="","",[1]Sheet1!F95)</f>
        <v/>
      </c>
      <c r="G95" t="str">
        <f>IF([1]Sheet1!G95="","",[1]Sheet1!G95)</f>
        <v/>
      </c>
      <c r="H95" t="str">
        <f>IF([1]Sheet1!H95="","",[1]Sheet1!H95)</f>
        <v/>
      </c>
      <c r="I95" t="str">
        <f>IF([1]Sheet1!I95="","",[1]Sheet1!I95)</f>
        <v/>
      </c>
      <c r="J95" t="str">
        <f>IF([1]Sheet1!J95="","",[1]Sheet1!J95)</f>
        <v/>
      </c>
      <c r="K95" t="str">
        <f>IF([1]Sheet1!K95="","",[1]Sheet1!K95)</f>
        <v/>
      </c>
      <c r="L95" t="str">
        <f>IF([1]Sheet1!L95="","",[1]Sheet1!L95)</f>
        <v/>
      </c>
      <c r="M95" t="str">
        <f>IF([1]Sheet1!M95="","",[1]Sheet1!M95)</f>
        <v/>
      </c>
      <c r="N95" t="str">
        <f>IF([1]Sheet1!N95="","",[1]Sheet1!N95)</f>
        <v/>
      </c>
      <c r="O95" t="str">
        <f>IF([1]Sheet1!O95="","",[1]Sheet1!O95)</f>
        <v/>
      </c>
      <c r="P95" t="str">
        <f>IF([1]Sheet1!P95="","",[1]Sheet1!P95)</f>
        <v/>
      </c>
      <c r="Q95" t="str">
        <f>IF([1]Sheet1!Q95="","",[1]Sheet1!Q95)</f>
        <v/>
      </c>
      <c r="R95" t="str">
        <f>IF([1]Sheet1!R95="","",[1]Sheet1!R95)</f>
        <v/>
      </c>
      <c r="S95" t="str">
        <f>IF([1]Sheet1!S95="","",[1]Sheet1!S95)</f>
        <v/>
      </c>
      <c r="T95" t="str">
        <f>IF([1]Sheet1!T95="","",[1]Sheet1!T95)</f>
        <v/>
      </c>
      <c r="U95" t="str">
        <f>IF([1]Sheet1!U95="","",[1]Sheet1!U95)</f>
        <v/>
      </c>
      <c r="V95" t="str">
        <f>IF([1]Sheet1!V95="","",[1]Sheet1!V95)</f>
        <v/>
      </c>
      <c r="W95" t="str">
        <f>IF([1]Sheet1!W95="","",[1]Sheet1!W95)</f>
        <v/>
      </c>
      <c r="X95" t="str">
        <f>IF([1]Sheet1!X95="","",[1]Sheet1!X95)</f>
        <v/>
      </c>
      <c r="Y95" t="str">
        <f>IF([1]Sheet1!Y95="","",[1]Sheet1!Y95)</f>
        <v/>
      </c>
      <c r="Z95" t="str">
        <f>IF([1]Sheet1!Z95="","",[1]Sheet1!Z95)</f>
        <v/>
      </c>
      <c r="AA95" t="str">
        <f>IF([1]Sheet1!AA95="","",[1]Sheet1!AA95)</f>
        <v/>
      </c>
      <c r="AB95" t="str">
        <f>IF([1]Sheet1!AB95="","",[1]Sheet1!AB95)</f>
        <v/>
      </c>
      <c r="AC95" t="str">
        <f>IF([1]Sheet1!AC95="","",[1]Sheet1!AC95)</f>
        <v/>
      </c>
      <c r="AD95" t="str">
        <f>IF([1]Sheet1!AD95="","",[1]Sheet1!AD95)</f>
        <v/>
      </c>
      <c r="AE95" t="str">
        <f>IF([1]Sheet1!AE95="","",[1]Sheet1!AE95)</f>
        <v/>
      </c>
      <c r="AF95" t="str">
        <f>IF([1]Sheet1!AF95="","",[1]Sheet1!AF95)</f>
        <v/>
      </c>
    </row>
    <row r="96" spans="1:32" x14ac:dyDescent="0.25">
      <c r="A96" t="str">
        <f>IF([1]Sheet1!A96="","",[1]Sheet1!A96)</f>
        <v/>
      </c>
      <c r="B96" t="str">
        <f>IF([1]Sheet1!B96="","",[1]Sheet1!B96)</f>
        <v/>
      </c>
      <c r="C96" t="str">
        <f>IF([1]Sheet1!C96="","",[1]Sheet1!C96)</f>
        <v/>
      </c>
      <c r="D96" t="str">
        <f>IF([1]Sheet1!D96="","",[1]Sheet1!D96)</f>
        <v/>
      </c>
      <c r="E96" t="str">
        <f>IF([1]Sheet1!E96="","",[1]Sheet1!E96)</f>
        <v/>
      </c>
      <c r="F96" t="str">
        <f>IF([1]Sheet1!F96="","",[1]Sheet1!F96)</f>
        <v/>
      </c>
      <c r="G96" t="str">
        <f>IF([1]Sheet1!G96="","",[1]Sheet1!G96)</f>
        <v/>
      </c>
      <c r="H96" t="str">
        <f>IF([1]Sheet1!H96="","",[1]Sheet1!H96)</f>
        <v/>
      </c>
      <c r="I96" t="str">
        <f>IF([1]Sheet1!I96="","",[1]Sheet1!I96)</f>
        <v/>
      </c>
      <c r="J96" t="str">
        <f>IF([1]Sheet1!J96="","",[1]Sheet1!J96)</f>
        <v/>
      </c>
      <c r="K96" t="str">
        <f>IF([1]Sheet1!K96="","",[1]Sheet1!K96)</f>
        <v/>
      </c>
      <c r="L96" t="str">
        <f>IF([1]Sheet1!L96="","",[1]Sheet1!L96)</f>
        <v/>
      </c>
      <c r="M96" t="str">
        <f>IF([1]Sheet1!M96="","",[1]Sheet1!M96)</f>
        <v/>
      </c>
      <c r="N96" t="str">
        <f>IF([1]Sheet1!N96="","",[1]Sheet1!N96)</f>
        <v/>
      </c>
      <c r="O96" t="str">
        <f>IF([1]Sheet1!O96="","",[1]Sheet1!O96)</f>
        <v/>
      </c>
      <c r="P96" t="str">
        <f>IF([1]Sheet1!P96="","",[1]Sheet1!P96)</f>
        <v/>
      </c>
      <c r="Q96" t="str">
        <f>IF([1]Sheet1!Q96="","",[1]Sheet1!Q96)</f>
        <v/>
      </c>
      <c r="R96" t="str">
        <f>IF([1]Sheet1!R96="","",[1]Sheet1!R96)</f>
        <v/>
      </c>
      <c r="S96" t="str">
        <f>IF([1]Sheet1!S96="","",[1]Sheet1!S96)</f>
        <v/>
      </c>
      <c r="T96" t="str">
        <f>IF([1]Sheet1!T96="","",[1]Sheet1!T96)</f>
        <v/>
      </c>
      <c r="U96" t="str">
        <f>IF([1]Sheet1!U96="","",[1]Sheet1!U96)</f>
        <v/>
      </c>
      <c r="V96" t="str">
        <f>IF([1]Sheet1!V96="","",[1]Sheet1!V96)</f>
        <v/>
      </c>
      <c r="W96" t="str">
        <f>IF([1]Sheet1!W96="","",[1]Sheet1!W96)</f>
        <v/>
      </c>
      <c r="X96" t="str">
        <f>IF([1]Sheet1!X96="","",[1]Sheet1!X96)</f>
        <v/>
      </c>
      <c r="Y96" t="str">
        <f>IF([1]Sheet1!Y96="","",[1]Sheet1!Y96)</f>
        <v/>
      </c>
      <c r="Z96" t="str">
        <f>IF([1]Sheet1!Z96="","",[1]Sheet1!Z96)</f>
        <v/>
      </c>
      <c r="AA96" t="str">
        <f>IF([1]Sheet1!AA96="","",[1]Sheet1!AA96)</f>
        <v/>
      </c>
      <c r="AB96" t="str">
        <f>IF([1]Sheet1!AB96="","",[1]Sheet1!AB96)</f>
        <v/>
      </c>
      <c r="AC96" t="str">
        <f>IF([1]Sheet1!AC96="","",[1]Sheet1!AC96)</f>
        <v/>
      </c>
      <c r="AD96" t="str">
        <f>IF([1]Sheet1!AD96="","",[1]Sheet1!AD96)</f>
        <v/>
      </c>
      <c r="AE96" t="str">
        <f>IF([1]Sheet1!AE96="","",[1]Sheet1!AE96)</f>
        <v/>
      </c>
      <c r="AF96" t="str">
        <f>IF([1]Sheet1!AF96="","",[1]Sheet1!AF96)</f>
        <v/>
      </c>
    </row>
    <row r="97" spans="1:32" x14ac:dyDescent="0.25">
      <c r="A97" t="str">
        <f>IF([1]Sheet1!A97="","",[1]Sheet1!A97)</f>
        <v/>
      </c>
      <c r="B97" t="str">
        <f>IF([1]Sheet1!B97="","",[1]Sheet1!B97)</f>
        <v/>
      </c>
      <c r="C97" t="str">
        <f>IF([1]Sheet1!C97="","",[1]Sheet1!C97)</f>
        <v/>
      </c>
      <c r="D97" t="str">
        <f>IF([1]Sheet1!D97="","",[1]Sheet1!D97)</f>
        <v/>
      </c>
      <c r="E97" t="str">
        <f>IF([1]Sheet1!E97="","",[1]Sheet1!E97)</f>
        <v/>
      </c>
      <c r="F97" t="str">
        <f>IF([1]Sheet1!F97="","",[1]Sheet1!F97)</f>
        <v/>
      </c>
      <c r="G97" t="str">
        <f>IF([1]Sheet1!G97="","",[1]Sheet1!G97)</f>
        <v/>
      </c>
      <c r="H97" t="str">
        <f>IF([1]Sheet1!H97="","",[1]Sheet1!H97)</f>
        <v/>
      </c>
      <c r="I97" t="str">
        <f>IF([1]Sheet1!I97="","",[1]Sheet1!I97)</f>
        <v/>
      </c>
      <c r="J97" t="str">
        <f>IF([1]Sheet1!J97="","",[1]Sheet1!J97)</f>
        <v/>
      </c>
      <c r="K97" t="str">
        <f>IF([1]Sheet1!K97="","",[1]Sheet1!K97)</f>
        <v/>
      </c>
      <c r="L97" t="str">
        <f>IF([1]Sheet1!L97="","",[1]Sheet1!L97)</f>
        <v/>
      </c>
      <c r="M97" t="str">
        <f>IF([1]Sheet1!M97="","",[1]Sheet1!M97)</f>
        <v/>
      </c>
      <c r="N97" t="str">
        <f>IF([1]Sheet1!N97="","",[1]Sheet1!N97)</f>
        <v/>
      </c>
      <c r="O97" t="str">
        <f>IF([1]Sheet1!O97="","",[1]Sheet1!O97)</f>
        <v/>
      </c>
      <c r="P97" t="str">
        <f>IF([1]Sheet1!P97="","",[1]Sheet1!P97)</f>
        <v/>
      </c>
      <c r="Q97" t="str">
        <f>IF([1]Sheet1!Q97="","",[1]Sheet1!Q97)</f>
        <v/>
      </c>
      <c r="R97" t="str">
        <f>IF([1]Sheet1!R97="","",[1]Sheet1!R97)</f>
        <v/>
      </c>
      <c r="S97" t="str">
        <f>IF([1]Sheet1!S97="","",[1]Sheet1!S97)</f>
        <v/>
      </c>
      <c r="T97" t="str">
        <f>IF([1]Sheet1!T97="","",[1]Sheet1!T97)</f>
        <v/>
      </c>
      <c r="U97" t="str">
        <f>IF([1]Sheet1!U97="","",[1]Sheet1!U97)</f>
        <v/>
      </c>
      <c r="V97" t="str">
        <f>IF([1]Sheet1!V97="","",[1]Sheet1!V97)</f>
        <v/>
      </c>
      <c r="W97" t="str">
        <f>IF([1]Sheet1!W97="","",[1]Sheet1!W97)</f>
        <v/>
      </c>
      <c r="X97" t="str">
        <f>IF([1]Sheet1!X97="","",[1]Sheet1!X97)</f>
        <v/>
      </c>
      <c r="Y97" t="str">
        <f>IF([1]Sheet1!Y97="","",[1]Sheet1!Y97)</f>
        <v/>
      </c>
      <c r="Z97" t="str">
        <f>IF([1]Sheet1!Z97="","",[1]Sheet1!Z97)</f>
        <v/>
      </c>
      <c r="AA97" t="str">
        <f>IF([1]Sheet1!AA97="","",[1]Sheet1!AA97)</f>
        <v/>
      </c>
      <c r="AB97" t="str">
        <f>IF([1]Sheet1!AB97="","",[1]Sheet1!AB97)</f>
        <v/>
      </c>
      <c r="AC97" t="str">
        <f>IF([1]Sheet1!AC97="","",[1]Sheet1!AC97)</f>
        <v/>
      </c>
      <c r="AD97" t="str">
        <f>IF([1]Sheet1!AD97="","",[1]Sheet1!AD97)</f>
        <v/>
      </c>
      <c r="AE97" t="str">
        <f>IF([1]Sheet1!AE97="","",[1]Sheet1!AE97)</f>
        <v/>
      </c>
      <c r="AF97" t="str">
        <f>IF([1]Sheet1!AF97="","",[1]Sheet1!AF97)</f>
        <v/>
      </c>
    </row>
    <row r="98" spans="1:32" x14ac:dyDescent="0.25">
      <c r="A98" t="str">
        <f>IF([1]Sheet1!A98="","",[1]Sheet1!A98)</f>
        <v/>
      </c>
      <c r="B98" t="str">
        <f>IF([1]Sheet1!B98="","",[1]Sheet1!B98)</f>
        <v/>
      </c>
      <c r="C98" t="str">
        <f>IF([1]Sheet1!C98="","",[1]Sheet1!C98)</f>
        <v/>
      </c>
      <c r="D98" t="str">
        <f>IF([1]Sheet1!D98="","",[1]Sheet1!D98)</f>
        <v/>
      </c>
      <c r="E98" t="str">
        <f>IF([1]Sheet1!E98="","",[1]Sheet1!E98)</f>
        <v/>
      </c>
      <c r="F98" t="str">
        <f>IF([1]Sheet1!F98="","",[1]Sheet1!F98)</f>
        <v/>
      </c>
      <c r="G98" t="str">
        <f>IF([1]Sheet1!G98="","",[1]Sheet1!G98)</f>
        <v/>
      </c>
      <c r="H98" t="str">
        <f>IF([1]Sheet1!H98="","",[1]Sheet1!H98)</f>
        <v/>
      </c>
      <c r="I98" t="str">
        <f>IF([1]Sheet1!I98="","",[1]Sheet1!I98)</f>
        <v/>
      </c>
      <c r="J98" t="str">
        <f>IF([1]Sheet1!J98="","",[1]Sheet1!J98)</f>
        <v/>
      </c>
      <c r="K98" t="str">
        <f>IF([1]Sheet1!K98="","",[1]Sheet1!K98)</f>
        <v/>
      </c>
      <c r="L98" t="str">
        <f>IF([1]Sheet1!L98="","",[1]Sheet1!L98)</f>
        <v/>
      </c>
      <c r="M98" t="str">
        <f>IF([1]Sheet1!M98="","",[1]Sheet1!M98)</f>
        <v/>
      </c>
      <c r="N98" t="str">
        <f>IF([1]Sheet1!N98="","",[1]Sheet1!N98)</f>
        <v/>
      </c>
      <c r="O98" t="str">
        <f>IF([1]Sheet1!O98="","",[1]Sheet1!O98)</f>
        <v/>
      </c>
      <c r="P98" t="str">
        <f>IF([1]Sheet1!P98="","",[1]Sheet1!P98)</f>
        <v/>
      </c>
      <c r="Q98" t="str">
        <f>IF([1]Sheet1!Q98="","",[1]Sheet1!Q98)</f>
        <v/>
      </c>
      <c r="R98" t="str">
        <f>IF([1]Sheet1!R98="","",[1]Sheet1!R98)</f>
        <v/>
      </c>
      <c r="S98" t="str">
        <f>IF([1]Sheet1!S98="","",[1]Sheet1!S98)</f>
        <v/>
      </c>
      <c r="T98" t="str">
        <f>IF([1]Sheet1!T98="","",[1]Sheet1!T98)</f>
        <v/>
      </c>
      <c r="U98" t="str">
        <f>IF([1]Sheet1!U98="","",[1]Sheet1!U98)</f>
        <v/>
      </c>
      <c r="V98" t="str">
        <f>IF([1]Sheet1!V98="","",[1]Sheet1!V98)</f>
        <v/>
      </c>
      <c r="W98" t="str">
        <f>IF([1]Sheet1!W98="","",[1]Sheet1!W98)</f>
        <v/>
      </c>
      <c r="X98" t="str">
        <f>IF([1]Sheet1!X98="","",[1]Sheet1!X98)</f>
        <v/>
      </c>
      <c r="Y98" t="str">
        <f>IF([1]Sheet1!Y98="","",[1]Sheet1!Y98)</f>
        <v/>
      </c>
      <c r="Z98" t="str">
        <f>IF([1]Sheet1!Z98="","",[1]Sheet1!Z98)</f>
        <v/>
      </c>
      <c r="AA98" t="str">
        <f>IF([1]Sheet1!AA98="","",[1]Sheet1!AA98)</f>
        <v/>
      </c>
      <c r="AB98" t="str">
        <f>IF([1]Sheet1!AB98="","",[1]Sheet1!AB98)</f>
        <v/>
      </c>
      <c r="AC98" t="str">
        <f>IF([1]Sheet1!AC98="","",[1]Sheet1!AC98)</f>
        <v/>
      </c>
      <c r="AD98" t="str">
        <f>IF([1]Sheet1!AD98="","",[1]Sheet1!AD98)</f>
        <v/>
      </c>
      <c r="AE98" t="str">
        <f>IF([1]Sheet1!AE98="","",[1]Sheet1!AE98)</f>
        <v/>
      </c>
      <c r="AF98" t="str">
        <f>IF([1]Sheet1!AF98="","",[1]Sheet1!AF98)</f>
        <v/>
      </c>
    </row>
    <row r="99" spans="1:32" x14ac:dyDescent="0.25">
      <c r="A99" t="str">
        <f>IF([1]Sheet1!A99="","",[1]Sheet1!A99)</f>
        <v/>
      </c>
      <c r="B99" t="str">
        <f>IF([1]Sheet1!B99="","",[1]Sheet1!B99)</f>
        <v/>
      </c>
      <c r="C99" t="str">
        <f>IF([1]Sheet1!C99="","",[1]Sheet1!C99)</f>
        <v/>
      </c>
      <c r="D99" t="str">
        <f>IF([1]Sheet1!D99="","",[1]Sheet1!D99)</f>
        <v/>
      </c>
      <c r="E99" t="str">
        <f>IF([1]Sheet1!E99="","",[1]Sheet1!E99)</f>
        <v/>
      </c>
      <c r="F99" t="str">
        <f>IF([1]Sheet1!F99="","",[1]Sheet1!F99)</f>
        <v/>
      </c>
      <c r="G99" t="str">
        <f>IF([1]Sheet1!G99="","",[1]Sheet1!G99)</f>
        <v/>
      </c>
      <c r="H99" t="str">
        <f>IF([1]Sheet1!H99="","",[1]Sheet1!H99)</f>
        <v/>
      </c>
      <c r="I99" t="str">
        <f>IF([1]Sheet1!I99="","",[1]Sheet1!I99)</f>
        <v/>
      </c>
      <c r="J99" t="str">
        <f>IF([1]Sheet1!J99="","",[1]Sheet1!J99)</f>
        <v/>
      </c>
      <c r="K99" t="str">
        <f>IF([1]Sheet1!K99="","",[1]Sheet1!K99)</f>
        <v/>
      </c>
      <c r="L99" t="str">
        <f>IF([1]Sheet1!L99="","",[1]Sheet1!L99)</f>
        <v/>
      </c>
      <c r="M99" t="str">
        <f>IF([1]Sheet1!M99="","",[1]Sheet1!M99)</f>
        <v/>
      </c>
      <c r="N99" t="str">
        <f>IF([1]Sheet1!N99="","",[1]Sheet1!N99)</f>
        <v/>
      </c>
      <c r="O99" t="str">
        <f>IF([1]Sheet1!O99="","",[1]Sheet1!O99)</f>
        <v/>
      </c>
      <c r="P99" t="str">
        <f>IF([1]Sheet1!P99="","",[1]Sheet1!P99)</f>
        <v/>
      </c>
      <c r="Q99" t="str">
        <f>IF([1]Sheet1!Q99="","",[1]Sheet1!Q99)</f>
        <v/>
      </c>
      <c r="R99" t="str">
        <f>IF([1]Sheet1!R99="","",[1]Sheet1!R99)</f>
        <v/>
      </c>
      <c r="S99" t="str">
        <f>IF([1]Sheet1!S99="","",[1]Sheet1!S99)</f>
        <v/>
      </c>
      <c r="T99" t="str">
        <f>IF([1]Sheet1!T99="","",[1]Sheet1!T99)</f>
        <v/>
      </c>
      <c r="U99" t="str">
        <f>IF([1]Sheet1!U99="","",[1]Sheet1!U99)</f>
        <v/>
      </c>
      <c r="V99" t="str">
        <f>IF([1]Sheet1!V99="","",[1]Sheet1!V99)</f>
        <v/>
      </c>
      <c r="W99" t="str">
        <f>IF([1]Sheet1!W99="","",[1]Sheet1!W99)</f>
        <v/>
      </c>
      <c r="X99" t="str">
        <f>IF([1]Sheet1!X99="","",[1]Sheet1!X99)</f>
        <v/>
      </c>
      <c r="Y99" t="str">
        <f>IF([1]Sheet1!Y99="","",[1]Sheet1!Y99)</f>
        <v/>
      </c>
      <c r="Z99" t="str">
        <f>IF([1]Sheet1!Z99="","",[1]Sheet1!Z99)</f>
        <v/>
      </c>
      <c r="AA99" t="str">
        <f>IF([1]Sheet1!AA99="","",[1]Sheet1!AA99)</f>
        <v/>
      </c>
      <c r="AB99" t="str">
        <f>IF([1]Sheet1!AB99="","",[1]Sheet1!AB99)</f>
        <v/>
      </c>
      <c r="AC99" t="str">
        <f>IF([1]Sheet1!AC99="","",[1]Sheet1!AC99)</f>
        <v/>
      </c>
      <c r="AD99" t="str">
        <f>IF([1]Sheet1!AD99="","",[1]Sheet1!AD99)</f>
        <v/>
      </c>
      <c r="AE99" t="str">
        <f>IF([1]Sheet1!AE99="","",[1]Sheet1!AE99)</f>
        <v/>
      </c>
      <c r="AF99" t="str">
        <f>IF([1]Sheet1!AF99="","",[1]Sheet1!AF99)</f>
        <v/>
      </c>
    </row>
    <row r="100" spans="1:32" x14ac:dyDescent="0.25">
      <c r="A100" t="str">
        <f>IF([1]Sheet1!A100="","",[1]Sheet1!A100)</f>
        <v/>
      </c>
      <c r="B100" t="str">
        <f>IF([1]Sheet1!B100="","",[1]Sheet1!B100)</f>
        <v/>
      </c>
      <c r="C100" t="str">
        <f>IF([1]Sheet1!C100="","",[1]Sheet1!C100)</f>
        <v/>
      </c>
      <c r="D100" t="str">
        <f>IF([1]Sheet1!D100="","",[1]Sheet1!D100)</f>
        <v/>
      </c>
      <c r="E100" t="str">
        <f>IF([1]Sheet1!E100="","",[1]Sheet1!E100)</f>
        <v/>
      </c>
      <c r="F100" t="str">
        <f>IF([1]Sheet1!F100="","",[1]Sheet1!F100)</f>
        <v/>
      </c>
      <c r="G100" t="str">
        <f>IF([1]Sheet1!G100="","",[1]Sheet1!G100)</f>
        <v/>
      </c>
      <c r="H100" t="str">
        <f>IF([1]Sheet1!H100="","",[1]Sheet1!H100)</f>
        <v/>
      </c>
      <c r="I100" t="str">
        <f>IF([1]Sheet1!I100="","",[1]Sheet1!I100)</f>
        <v/>
      </c>
      <c r="J100" t="str">
        <f>IF([1]Sheet1!J100="","",[1]Sheet1!J100)</f>
        <v/>
      </c>
      <c r="K100" t="str">
        <f>IF([1]Sheet1!K100="","",[1]Sheet1!K100)</f>
        <v/>
      </c>
      <c r="L100" t="str">
        <f>IF([1]Sheet1!L100="","",[1]Sheet1!L100)</f>
        <v/>
      </c>
      <c r="M100" t="str">
        <f>IF([1]Sheet1!M100="","",[1]Sheet1!M100)</f>
        <v/>
      </c>
      <c r="N100" t="str">
        <f>IF([1]Sheet1!N100="","",[1]Sheet1!N100)</f>
        <v/>
      </c>
      <c r="O100" t="str">
        <f>IF([1]Sheet1!O100="","",[1]Sheet1!O100)</f>
        <v/>
      </c>
      <c r="P100" t="str">
        <f>IF([1]Sheet1!P100="","",[1]Sheet1!P100)</f>
        <v/>
      </c>
      <c r="Q100" t="str">
        <f>IF([1]Sheet1!Q100="","",[1]Sheet1!Q100)</f>
        <v/>
      </c>
      <c r="R100" t="str">
        <f>IF([1]Sheet1!R100="","",[1]Sheet1!R100)</f>
        <v/>
      </c>
      <c r="S100" t="str">
        <f>IF([1]Sheet1!S100="","",[1]Sheet1!S100)</f>
        <v/>
      </c>
      <c r="T100" t="str">
        <f>IF([1]Sheet1!T100="","",[1]Sheet1!T100)</f>
        <v/>
      </c>
      <c r="U100" t="str">
        <f>IF([1]Sheet1!U100="","",[1]Sheet1!U100)</f>
        <v/>
      </c>
      <c r="V100" t="str">
        <f>IF([1]Sheet1!V100="","",[1]Sheet1!V100)</f>
        <v/>
      </c>
      <c r="W100" t="str">
        <f>IF([1]Sheet1!W100="","",[1]Sheet1!W100)</f>
        <v/>
      </c>
      <c r="X100" t="str">
        <f>IF([1]Sheet1!X100="","",[1]Sheet1!X100)</f>
        <v/>
      </c>
      <c r="Y100" t="str">
        <f>IF([1]Sheet1!Y100="","",[1]Sheet1!Y100)</f>
        <v/>
      </c>
      <c r="Z100" t="str">
        <f>IF([1]Sheet1!Z100="","",[1]Sheet1!Z100)</f>
        <v/>
      </c>
      <c r="AA100" t="str">
        <f>IF([1]Sheet1!AA100="","",[1]Sheet1!AA100)</f>
        <v/>
      </c>
      <c r="AB100" t="str">
        <f>IF([1]Sheet1!AB100="","",[1]Sheet1!AB100)</f>
        <v/>
      </c>
      <c r="AC100" t="str">
        <f>IF([1]Sheet1!AC100="","",[1]Sheet1!AC100)</f>
        <v/>
      </c>
      <c r="AD100" t="str">
        <f>IF([1]Sheet1!AD100="","",[1]Sheet1!AD100)</f>
        <v/>
      </c>
      <c r="AE100" t="str">
        <f>IF([1]Sheet1!AE100="","",[1]Sheet1!AE100)</f>
        <v/>
      </c>
      <c r="AF100" t="str">
        <f>IF([1]Sheet1!AF100="","",[1]Sheet1!AF100)</f>
        <v/>
      </c>
    </row>
    <row r="101" spans="1:32" x14ac:dyDescent="0.25">
      <c r="A101" t="str">
        <f>IF([1]Sheet1!A101="","",[1]Sheet1!A101)</f>
        <v/>
      </c>
      <c r="B101" t="str">
        <f>IF([1]Sheet1!B101="","",[1]Sheet1!B101)</f>
        <v/>
      </c>
      <c r="C101" t="str">
        <f>IF([1]Sheet1!C101="","",[1]Sheet1!C101)</f>
        <v/>
      </c>
      <c r="D101" t="str">
        <f>IF([1]Sheet1!D101="","",[1]Sheet1!D101)</f>
        <v/>
      </c>
      <c r="E101" t="str">
        <f>IF([1]Sheet1!E101="","",[1]Sheet1!E101)</f>
        <v/>
      </c>
      <c r="F101" t="str">
        <f>IF([1]Sheet1!F101="","",[1]Sheet1!F101)</f>
        <v/>
      </c>
      <c r="G101" t="str">
        <f>IF([1]Sheet1!G101="","",[1]Sheet1!G101)</f>
        <v/>
      </c>
      <c r="H101" t="str">
        <f>IF([1]Sheet1!H101="","",[1]Sheet1!H101)</f>
        <v/>
      </c>
      <c r="I101" t="str">
        <f>IF([1]Sheet1!I101="","",[1]Sheet1!I101)</f>
        <v/>
      </c>
      <c r="J101" t="str">
        <f>IF([1]Sheet1!J101="","",[1]Sheet1!J101)</f>
        <v/>
      </c>
      <c r="K101" t="str">
        <f>IF([1]Sheet1!K101="","",[1]Sheet1!K101)</f>
        <v/>
      </c>
      <c r="L101" t="str">
        <f>IF([1]Sheet1!L101="","",[1]Sheet1!L101)</f>
        <v/>
      </c>
      <c r="M101" t="str">
        <f>IF([1]Sheet1!M101="","",[1]Sheet1!M101)</f>
        <v/>
      </c>
      <c r="N101" t="str">
        <f>IF([1]Sheet1!N101="","",[1]Sheet1!N101)</f>
        <v/>
      </c>
      <c r="O101" t="str">
        <f>IF([1]Sheet1!O101="","",[1]Sheet1!O101)</f>
        <v/>
      </c>
      <c r="P101" t="str">
        <f>IF([1]Sheet1!P101="","",[1]Sheet1!P101)</f>
        <v/>
      </c>
      <c r="Q101" t="str">
        <f>IF([1]Sheet1!Q101="","",[1]Sheet1!Q101)</f>
        <v/>
      </c>
      <c r="R101" t="str">
        <f>IF([1]Sheet1!R101="","",[1]Sheet1!R101)</f>
        <v/>
      </c>
      <c r="S101" t="str">
        <f>IF([1]Sheet1!S101="","",[1]Sheet1!S101)</f>
        <v/>
      </c>
      <c r="T101" t="str">
        <f>IF([1]Sheet1!T101="","",[1]Sheet1!T101)</f>
        <v/>
      </c>
      <c r="U101" t="str">
        <f>IF([1]Sheet1!U101="","",[1]Sheet1!U101)</f>
        <v/>
      </c>
      <c r="V101" t="str">
        <f>IF([1]Sheet1!V101="","",[1]Sheet1!V101)</f>
        <v/>
      </c>
      <c r="W101" t="str">
        <f>IF([1]Sheet1!W101="","",[1]Sheet1!W101)</f>
        <v/>
      </c>
      <c r="X101" t="str">
        <f>IF([1]Sheet1!X101="","",[1]Sheet1!X101)</f>
        <v/>
      </c>
      <c r="Y101" t="str">
        <f>IF([1]Sheet1!Y101="","",[1]Sheet1!Y101)</f>
        <v/>
      </c>
      <c r="Z101" t="str">
        <f>IF([1]Sheet1!Z101="","",[1]Sheet1!Z101)</f>
        <v/>
      </c>
      <c r="AA101" t="str">
        <f>IF([1]Sheet1!AA101="","",[1]Sheet1!AA101)</f>
        <v/>
      </c>
      <c r="AB101" t="str">
        <f>IF([1]Sheet1!AB101="","",[1]Sheet1!AB101)</f>
        <v/>
      </c>
      <c r="AC101" t="str">
        <f>IF([1]Sheet1!AC101="","",[1]Sheet1!AC101)</f>
        <v/>
      </c>
      <c r="AD101" t="str">
        <f>IF([1]Sheet1!AD101="","",[1]Sheet1!AD101)</f>
        <v/>
      </c>
      <c r="AE101" t="str">
        <f>IF([1]Sheet1!AE101="","",[1]Sheet1!AE101)</f>
        <v/>
      </c>
      <c r="AF101" t="str">
        <f>IF([1]Sheet1!AF101="","",[1]Sheet1!AF101)</f>
        <v/>
      </c>
    </row>
    <row r="102" spans="1:32" x14ac:dyDescent="0.25">
      <c r="A102" t="str">
        <f>IF([1]Sheet1!A102="","",[1]Sheet1!A102)</f>
        <v/>
      </c>
      <c r="B102" t="str">
        <f>IF([1]Sheet1!B102="","",[1]Sheet1!B102)</f>
        <v/>
      </c>
      <c r="C102" t="str">
        <f>IF([1]Sheet1!C102="","",[1]Sheet1!C102)</f>
        <v/>
      </c>
      <c r="D102" t="str">
        <f>IF([1]Sheet1!D102="","",[1]Sheet1!D102)</f>
        <v/>
      </c>
      <c r="E102" t="str">
        <f>IF([1]Sheet1!E102="","",[1]Sheet1!E102)</f>
        <v/>
      </c>
      <c r="F102" t="str">
        <f>IF([1]Sheet1!F102="","",[1]Sheet1!F102)</f>
        <v/>
      </c>
      <c r="G102" t="str">
        <f>IF([1]Sheet1!G102="","",[1]Sheet1!G102)</f>
        <v/>
      </c>
      <c r="H102" t="str">
        <f>IF([1]Sheet1!H102="","",[1]Sheet1!H102)</f>
        <v/>
      </c>
      <c r="I102" t="str">
        <f>IF([1]Sheet1!I102="","",[1]Sheet1!I102)</f>
        <v/>
      </c>
      <c r="J102" t="str">
        <f>IF([1]Sheet1!J102="","",[1]Sheet1!J102)</f>
        <v/>
      </c>
      <c r="K102" t="str">
        <f>IF([1]Sheet1!K102="","",[1]Sheet1!K102)</f>
        <v/>
      </c>
      <c r="L102" t="str">
        <f>IF([1]Sheet1!L102="","",[1]Sheet1!L102)</f>
        <v/>
      </c>
      <c r="M102" t="str">
        <f>IF([1]Sheet1!M102="","",[1]Sheet1!M102)</f>
        <v/>
      </c>
      <c r="N102" t="str">
        <f>IF([1]Sheet1!N102="","",[1]Sheet1!N102)</f>
        <v/>
      </c>
      <c r="O102" t="str">
        <f>IF([1]Sheet1!O102="","",[1]Sheet1!O102)</f>
        <v/>
      </c>
      <c r="P102" t="str">
        <f>IF([1]Sheet1!P102="","",[1]Sheet1!P102)</f>
        <v/>
      </c>
      <c r="Q102" t="str">
        <f>IF([1]Sheet1!Q102="","",[1]Sheet1!Q102)</f>
        <v/>
      </c>
      <c r="R102" t="str">
        <f>IF([1]Sheet1!R102="","",[1]Sheet1!R102)</f>
        <v/>
      </c>
      <c r="S102" t="str">
        <f>IF([1]Sheet1!S102="","",[1]Sheet1!S102)</f>
        <v/>
      </c>
      <c r="T102" t="str">
        <f>IF([1]Sheet1!T102="","",[1]Sheet1!T102)</f>
        <v/>
      </c>
      <c r="U102" t="str">
        <f>IF([1]Sheet1!U102="","",[1]Sheet1!U102)</f>
        <v/>
      </c>
      <c r="V102" t="str">
        <f>IF([1]Sheet1!V102="","",[1]Sheet1!V102)</f>
        <v/>
      </c>
      <c r="W102" t="str">
        <f>IF([1]Sheet1!W102="","",[1]Sheet1!W102)</f>
        <v/>
      </c>
      <c r="X102" t="str">
        <f>IF([1]Sheet1!X102="","",[1]Sheet1!X102)</f>
        <v/>
      </c>
      <c r="Y102" t="str">
        <f>IF([1]Sheet1!Y102="","",[1]Sheet1!Y102)</f>
        <v/>
      </c>
      <c r="Z102" t="str">
        <f>IF([1]Sheet1!Z102="","",[1]Sheet1!Z102)</f>
        <v/>
      </c>
      <c r="AA102" t="str">
        <f>IF([1]Sheet1!AA102="","",[1]Sheet1!AA102)</f>
        <v/>
      </c>
      <c r="AB102" t="str">
        <f>IF([1]Sheet1!AB102="","",[1]Sheet1!AB102)</f>
        <v/>
      </c>
      <c r="AC102" t="str">
        <f>IF([1]Sheet1!AC102="","",[1]Sheet1!AC102)</f>
        <v/>
      </c>
      <c r="AD102" t="str">
        <f>IF([1]Sheet1!AD102="","",[1]Sheet1!AD102)</f>
        <v/>
      </c>
      <c r="AE102" t="str">
        <f>IF([1]Sheet1!AE102="","",[1]Sheet1!AE102)</f>
        <v/>
      </c>
      <c r="AF102" t="str">
        <f>IF([1]Sheet1!AF102="","",[1]Sheet1!AF102)</f>
        <v/>
      </c>
    </row>
    <row r="103" spans="1:32" x14ac:dyDescent="0.25">
      <c r="A103" t="str">
        <f>IF([1]Sheet1!A103="","",[1]Sheet1!A103)</f>
        <v/>
      </c>
      <c r="B103" t="str">
        <f>IF([1]Sheet1!B103="","",[1]Sheet1!B103)</f>
        <v/>
      </c>
      <c r="C103" t="str">
        <f>IF([1]Sheet1!C103="","",[1]Sheet1!C103)</f>
        <v/>
      </c>
      <c r="D103" t="str">
        <f>IF([1]Sheet1!D103="","",[1]Sheet1!D103)</f>
        <v/>
      </c>
      <c r="E103" t="str">
        <f>IF([1]Sheet1!E103="","",[1]Sheet1!E103)</f>
        <v/>
      </c>
      <c r="F103" t="str">
        <f>IF([1]Sheet1!F103="","",[1]Sheet1!F103)</f>
        <v/>
      </c>
      <c r="G103" t="str">
        <f>IF([1]Sheet1!G103="","",[1]Sheet1!G103)</f>
        <v/>
      </c>
      <c r="H103" t="str">
        <f>IF([1]Sheet1!H103="","",[1]Sheet1!H103)</f>
        <v/>
      </c>
      <c r="I103" t="str">
        <f>IF([1]Sheet1!I103="","",[1]Sheet1!I103)</f>
        <v/>
      </c>
      <c r="J103" t="str">
        <f>IF([1]Sheet1!J103="","",[1]Sheet1!J103)</f>
        <v/>
      </c>
      <c r="K103" t="str">
        <f>IF([1]Sheet1!K103="","",[1]Sheet1!K103)</f>
        <v/>
      </c>
      <c r="L103" t="str">
        <f>IF([1]Sheet1!L103="","",[1]Sheet1!L103)</f>
        <v/>
      </c>
      <c r="M103" t="str">
        <f>IF([1]Sheet1!M103="","",[1]Sheet1!M103)</f>
        <v/>
      </c>
      <c r="N103" t="str">
        <f>IF([1]Sheet1!N103="","",[1]Sheet1!N103)</f>
        <v/>
      </c>
      <c r="O103" t="str">
        <f>IF([1]Sheet1!O103="","",[1]Sheet1!O103)</f>
        <v/>
      </c>
      <c r="P103" t="str">
        <f>IF([1]Sheet1!P103="","",[1]Sheet1!P103)</f>
        <v/>
      </c>
      <c r="Q103" t="str">
        <f>IF([1]Sheet1!Q103="","",[1]Sheet1!Q103)</f>
        <v/>
      </c>
      <c r="R103" t="str">
        <f>IF([1]Sheet1!R103="","",[1]Sheet1!R103)</f>
        <v/>
      </c>
      <c r="S103" t="str">
        <f>IF([1]Sheet1!S103="","",[1]Sheet1!S103)</f>
        <v/>
      </c>
      <c r="T103" t="str">
        <f>IF([1]Sheet1!T103="","",[1]Sheet1!T103)</f>
        <v/>
      </c>
      <c r="U103" t="str">
        <f>IF([1]Sheet1!U103="","",[1]Sheet1!U103)</f>
        <v/>
      </c>
      <c r="V103" t="str">
        <f>IF([1]Sheet1!V103="","",[1]Sheet1!V103)</f>
        <v/>
      </c>
      <c r="W103" t="str">
        <f>IF([1]Sheet1!W103="","",[1]Sheet1!W103)</f>
        <v/>
      </c>
      <c r="X103" t="str">
        <f>IF([1]Sheet1!X103="","",[1]Sheet1!X103)</f>
        <v/>
      </c>
      <c r="Y103" t="str">
        <f>IF([1]Sheet1!Y103="","",[1]Sheet1!Y103)</f>
        <v/>
      </c>
      <c r="Z103" t="str">
        <f>IF([1]Sheet1!Z103="","",[1]Sheet1!Z103)</f>
        <v/>
      </c>
      <c r="AA103" t="str">
        <f>IF([1]Sheet1!AA103="","",[1]Sheet1!AA103)</f>
        <v/>
      </c>
      <c r="AB103" t="str">
        <f>IF([1]Sheet1!AB103="","",[1]Sheet1!AB103)</f>
        <v/>
      </c>
      <c r="AC103" t="str">
        <f>IF([1]Sheet1!AC103="","",[1]Sheet1!AC103)</f>
        <v/>
      </c>
      <c r="AD103" t="str">
        <f>IF([1]Sheet1!AD103="","",[1]Sheet1!AD103)</f>
        <v/>
      </c>
      <c r="AE103" t="str">
        <f>IF([1]Sheet1!AE103="","",[1]Sheet1!AE103)</f>
        <v/>
      </c>
      <c r="AF103" t="str">
        <f>IF([1]Sheet1!AF103="","",[1]Sheet1!AF103)</f>
        <v/>
      </c>
    </row>
    <row r="104" spans="1:32" x14ac:dyDescent="0.25">
      <c r="A104" t="str">
        <f>IF([1]Sheet1!A104="","",[1]Sheet1!A104)</f>
        <v/>
      </c>
      <c r="B104" t="str">
        <f>IF([1]Sheet1!B104="","",[1]Sheet1!B104)</f>
        <v/>
      </c>
      <c r="C104" t="str">
        <f>IF([1]Sheet1!C104="","",[1]Sheet1!C104)</f>
        <v/>
      </c>
      <c r="D104" t="str">
        <f>IF([1]Sheet1!D104="","",[1]Sheet1!D104)</f>
        <v/>
      </c>
      <c r="E104" t="str">
        <f>IF([1]Sheet1!E104="","",[1]Sheet1!E104)</f>
        <v/>
      </c>
      <c r="F104" t="str">
        <f>IF([1]Sheet1!F104="","",[1]Sheet1!F104)</f>
        <v/>
      </c>
      <c r="G104" t="str">
        <f>IF([1]Sheet1!G104="","",[1]Sheet1!G104)</f>
        <v/>
      </c>
      <c r="H104" t="str">
        <f>IF([1]Sheet1!H104="","",[1]Sheet1!H104)</f>
        <v/>
      </c>
      <c r="I104" t="str">
        <f>IF([1]Sheet1!I104="","",[1]Sheet1!I104)</f>
        <v/>
      </c>
      <c r="J104" t="str">
        <f>IF([1]Sheet1!J104="","",[1]Sheet1!J104)</f>
        <v/>
      </c>
      <c r="K104" t="str">
        <f>IF([1]Sheet1!K104="","",[1]Sheet1!K104)</f>
        <v/>
      </c>
      <c r="L104" t="str">
        <f>IF([1]Sheet1!L104="","",[1]Sheet1!L104)</f>
        <v/>
      </c>
      <c r="M104" t="str">
        <f>IF([1]Sheet1!M104="","",[1]Sheet1!M104)</f>
        <v/>
      </c>
      <c r="N104" t="str">
        <f>IF([1]Sheet1!N104="","",[1]Sheet1!N104)</f>
        <v/>
      </c>
      <c r="O104" t="str">
        <f>IF([1]Sheet1!O104="","",[1]Sheet1!O104)</f>
        <v/>
      </c>
      <c r="P104" t="str">
        <f>IF([1]Sheet1!P104="","",[1]Sheet1!P104)</f>
        <v/>
      </c>
      <c r="Q104" t="str">
        <f>IF([1]Sheet1!Q104="","",[1]Sheet1!Q104)</f>
        <v/>
      </c>
      <c r="R104" t="str">
        <f>IF([1]Sheet1!R104="","",[1]Sheet1!R104)</f>
        <v/>
      </c>
      <c r="S104" t="str">
        <f>IF([1]Sheet1!S104="","",[1]Sheet1!S104)</f>
        <v/>
      </c>
      <c r="T104" t="str">
        <f>IF([1]Sheet1!T104="","",[1]Sheet1!T104)</f>
        <v/>
      </c>
      <c r="U104" t="str">
        <f>IF([1]Sheet1!U104="","",[1]Sheet1!U104)</f>
        <v/>
      </c>
      <c r="V104" t="str">
        <f>IF([1]Sheet1!V104="","",[1]Sheet1!V104)</f>
        <v/>
      </c>
      <c r="W104" t="str">
        <f>IF([1]Sheet1!W104="","",[1]Sheet1!W104)</f>
        <v/>
      </c>
      <c r="X104" t="str">
        <f>IF([1]Sheet1!X104="","",[1]Sheet1!X104)</f>
        <v/>
      </c>
      <c r="Y104" t="str">
        <f>IF([1]Sheet1!Y104="","",[1]Sheet1!Y104)</f>
        <v/>
      </c>
      <c r="Z104" t="str">
        <f>IF([1]Sheet1!Z104="","",[1]Sheet1!Z104)</f>
        <v/>
      </c>
      <c r="AA104" t="str">
        <f>IF([1]Sheet1!AA104="","",[1]Sheet1!AA104)</f>
        <v/>
      </c>
      <c r="AB104" t="str">
        <f>IF([1]Sheet1!AB104="","",[1]Sheet1!AB104)</f>
        <v/>
      </c>
      <c r="AC104" t="str">
        <f>IF([1]Sheet1!AC104="","",[1]Sheet1!AC104)</f>
        <v/>
      </c>
      <c r="AD104" t="str">
        <f>IF([1]Sheet1!AD104="","",[1]Sheet1!AD104)</f>
        <v/>
      </c>
      <c r="AE104" t="str">
        <f>IF([1]Sheet1!AE104="","",[1]Sheet1!AE104)</f>
        <v/>
      </c>
      <c r="AF104" t="str">
        <f>IF([1]Sheet1!AF104="","",[1]Sheet1!AF104)</f>
        <v/>
      </c>
    </row>
    <row r="105" spans="1:32" x14ac:dyDescent="0.25">
      <c r="A105" t="str">
        <f>IF([1]Sheet1!A105="","",[1]Sheet1!A105)</f>
        <v/>
      </c>
      <c r="B105" t="str">
        <f>IF([1]Sheet1!B105="","",[1]Sheet1!B105)</f>
        <v/>
      </c>
      <c r="C105" t="str">
        <f>IF([1]Sheet1!C105="","",[1]Sheet1!C105)</f>
        <v/>
      </c>
      <c r="D105" t="str">
        <f>IF([1]Sheet1!D105="","",[1]Sheet1!D105)</f>
        <v/>
      </c>
      <c r="E105" t="str">
        <f>IF([1]Sheet1!E105="","",[1]Sheet1!E105)</f>
        <v/>
      </c>
      <c r="F105" t="str">
        <f>IF([1]Sheet1!F105="","",[1]Sheet1!F105)</f>
        <v/>
      </c>
      <c r="G105" t="str">
        <f>IF([1]Sheet1!G105="","",[1]Sheet1!G105)</f>
        <v/>
      </c>
      <c r="H105" t="str">
        <f>IF([1]Sheet1!H105="","",[1]Sheet1!H105)</f>
        <v/>
      </c>
      <c r="I105" t="str">
        <f>IF([1]Sheet1!I105="","",[1]Sheet1!I105)</f>
        <v/>
      </c>
      <c r="J105" t="str">
        <f>IF([1]Sheet1!J105="","",[1]Sheet1!J105)</f>
        <v/>
      </c>
      <c r="K105" t="str">
        <f>IF([1]Sheet1!K105="","",[1]Sheet1!K105)</f>
        <v/>
      </c>
      <c r="L105" t="str">
        <f>IF([1]Sheet1!L105="","",[1]Sheet1!L105)</f>
        <v/>
      </c>
      <c r="M105" t="str">
        <f>IF([1]Sheet1!M105="","",[1]Sheet1!M105)</f>
        <v/>
      </c>
      <c r="N105" t="str">
        <f>IF([1]Sheet1!N105="","",[1]Sheet1!N105)</f>
        <v/>
      </c>
      <c r="O105" t="str">
        <f>IF([1]Sheet1!O105="","",[1]Sheet1!O105)</f>
        <v/>
      </c>
      <c r="P105" t="str">
        <f>IF([1]Sheet1!P105="","",[1]Sheet1!P105)</f>
        <v/>
      </c>
      <c r="Q105" t="str">
        <f>IF([1]Sheet1!Q105="","",[1]Sheet1!Q105)</f>
        <v/>
      </c>
      <c r="R105" t="str">
        <f>IF([1]Sheet1!R105="","",[1]Sheet1!R105)</f>
        <v/>
      </c>
      <c r="S105" t="str">
        <f>IF([1]Sheet1!S105="","",[1]Sheet1!S105)</f>
        <v/>
      </c>
      <c r="T105" t="str">
        <f>IF([1]Sheet1!T105="","",[1]Sheet1!T105)</f>
        <v/>
      </c>
      <c r="U105" t="str">
        <f>IF([1]Sheet1!U105="","",[1]Sheet1!U105)</f>
        <v/>
      </c>
      <c r="V105" t="str">
        <f>IF([1]Sheet1!V105="","",[1]Sheet1!V105)</f>
        <v/>
      </c>
      <c r="W105" t="str">
        <f>IF([1]Sheet1!W105="","",[1]Sheet1!W105)</f>
        <v/>
      </c>
      <c r="X105" t="str">
        <f>IF([1]Sheet1!X105="","",[1]Sheet1!X105)</f>
        <v/>
      </c>
      <c r="Y105" t="str">
        <f>IF([1]Sheet1!Y105="","",[1]Sheet1!Y105)</f>
        <v/>
      </c>
      <c r="Z105" t="str">
        <f>IF([1]Sheet1!Z105="","",[1]Sheet1!Z105)</f>
        <v/>
      </c>
      <c r="AA105" t="str">
        <f>IF([1]Sheet1!AA105="","",[1]Sheet1!AA105)</f>
        <v/>
      </c>
      <c r="AB105" t="str">
        <f>IF([1]Sheet1!AB105="","",[1]Sheet1!AB105)</f>
        <v/>
      </c>
      <c r="AC105" t="str">
        <f>IF([1]Sheet1!AC105="","",[1]Sheet1!AC105)</f>
        <v/>
      </c>
      <c r="AD105" t="str">
        <f>IF([1]Sheet1!AD105="","",[1]Sheet1!AD105)</f>
        <v/>
      </c>
      <c r="AE105" t="str">
        <f>IF([1]Sheet1!AE105="","",[1]Sheet1!AE105)</f>
        <v/>
      </c>
      <c r="AF105" t="str">
        <f>IF([1]Sheet1!AF105="","",[1]Sheet1!AF105)</f>
        <v/>
      </c>
    </row>
    <row r="106" spans="1:32" x14ac:dyDescent="0.25">
      <c r="A106" t="str">
        <f>IF([1]Sheet1!A106="","",[1]Sheet1!A106)</f>
        <v/>
      </c>
      <c r="B106" t="str">
        <f>IF([1]Sheet1!B106="","",[1]Sheet1!B106)</f>
        <v/>
      </c>
      <c r="C106" t="str">
        <f>IF([1]Sheet1!C106="","",[1]Sheet1!C106)</f>
        <v/>
      </c>
      <c r="D106" t="str">
        <f>IF([1]Sheet1!D106="","",[1]Sheet1!D106)</f>
        <v/>
      </c>
      <c r="E106" t="str">
        <f>IF([1]Sheet1!E106="","",[1]Sheet1!E106)</f>
        <v/>
      </c>
      <c r="F106" t="str">
        <f>IF([1]Sheet1!F106="","",[1]Sheet1!F106)</f>
        <v/>
      </c>
      <c r="G106" t="str">
        <f>IF([1]Sheet1!G106="","",[1]Sheet1!G106)</f>
        <v/>
      </c>
      <c r="H106" t="str">
        <f>IF([1]Sheet1!H106="","",[1]Sheet1!H106)</f>
        <v/>
      </c>
      <c r="I106" t="str">
        <f>IF([1]Sheet1!I106="","",[1]Sheet1!I106)</f>
        <v/>
      </c>
      <c r="J106" t="str">
        <f>IF([1]Sheet1!J106="","",[1]Sheet1!J106)</f>
        <v/>
      </c>
      <c r="K106" t="str">
        <f>IF([1]Sheet1!K106="","",[1]Sheet1!K106)</f>
        <v/>
      </c>
      <c r="L106" t="str">
        <f>IF([1]Sheet1!L106="","",[1]Sheet1!L106)</f>
        <v/>
      </c>
      <c r="M106" t="str">
        <f>IF([1]Sheet1!M106="","",[1]Sheet1!M106)</f>
        <v/>
      </c>
      <c r="N106" t="str">
        <f>IF([1]Sheet1!N106="","",[1]Sheet1!N106)</f>
        <v/>
      </c>
      <c r="O106" t="str">
        <f>IF([1]Sheet1!O106="","",[1]Sheet1!O106)</f>
        <v/>
      </c>
      <c r="P106" t="str">
        <f>IF([1]Sheet1!P106="","",[1]Sheet1!P106)</f>
        <v/>
      </c>
      <c r="Q106" t="str">
        <f>IF([1]Sheet1!Q106="","",[1]Sheet1!Q106)</f>
        <v/>
      </c>
      <c r="R106" t="str">
        <f>IF([1]Sheet1!R106="","",[1]Sheet1!R106)</f>
        <v/>
      </c>
      <c r="S106" t="str">
        <f>IF([1]Sheet1!S106="","",[1]Sheet1!S106)</f>
        <v/>
      </c>
      <c r="T106" t="str">
        <f>IF([1]Sheet1!T106="","",[1]Sheet1!T106)</f>
        <v/>
      </c>
      <c r="U106" t="str">
        <f>IF([1]Sheet1!U106="","",[1]Sheet1!U106)</f>
        <v/>
      </c>
      <c r="V106" t="str">
        <f>IF([1]Sheet1!V106="","",[1]Sheet1!V106)</f>
        <v/>
      </c>
      <c r="W106" t="str">
        <f>IF([1]Sheet1!W106="","",[1]Sheet1!W106)</f>
        <v/>
      </c>
      <c r="X106" t="str">
        <f>IF([1]Sheet1!X106="","",[1]Sheet1!X106)</f>
        <v/>
      </c>
      <c r="Y106" t="str">
        <f>IF([1]Sheet1!Y106="","",[1]Sheet1!Y106)</f>
        <v/>
      </c>
      <c r="Z106" t="str">
        <f>IF([1]Sheet1!Z106="","",[1]Sheet1!Z106)</f>
        <v/>
      </c>
      <c r="AA106" t="str">
        <f>IF([1]Sheet1!AA106="","",[1]Sheet1!AA106)</f>
        <v/>
      </c>
      <c r="AB106" t="str">
        <f>IF([1]Sheet1!AB106="","",[1]Sheet1!AB106)</f>
        <v/>
      </c>
      <c r="AC106" t="str">
        <f>IF([1]Sheet1!AC106="","",[1]Sheet1!AC106)</f>
        <v/>
      </c>
      <c r="AD106" t="str">
        <f>IF([1]Sheet1!AD106="","",[1]Sheet1!AD106)</f>
        <v/>
      </c>
      <c r="AE106" t="str">
        <f>IF([1]Sheet1!AE106="","",[1]Sheet1!AE106)</f>
        <v/>
      </c>
      <c r="AF106" t="str">
        <f>IF([1]Sheet1!AF106="","",[1]Sheet1!AF106)</f>
        <v/>
      </c>
    </row>
    <row r="107" spans="1:32" x14ac:dyDescent="0.25">
      <c r="A107" t="str">
        <f>IF([1]Sheet1!A107="","",[1]Sheet1!A107)</f>
        <v/>
      </c>
      <c r="B107" t="str">
        <f>IF([1]Sheet1!B107="","",[1]Sheet1!B107)</f>
        <v/>
      </c>
      <c r="C107" t="str">
        <f>IF([1]Sheet1!C107="","",[1]Sheet1!C107)</f>
        <v/>
      </c>
      <c r="D107" t="str">
        <f>IF([1]Sheet1!D107="","",[1]Sheet1!D107)</f>
        <v/>
      </c>
      <c r="E107" t="str">
        <f>IF([1]Sheet1!E107="","",[1]Sheet1!E107)</f>
        <v/>
      </c>
      <c r="F107" t="str">
        <f>IF([1]Sheet1!F107="","",[1]Sheet1!F107)</f>
        <v/>
      </c>
      <c r="G107" t="str">
        <f>IF([1]Sheet1!G107="","",[1]Sheet1!G107)</f>
        <v/>
      </c>
      <c r="H107" t="str">
        <f>IF([1]Sheet1!H107="","",[1]Sheet1!H107)</f>
        <v/>
      </c>
      <c r="I107" t="str">
        <f>IF([1]Sheet1!I107="","",[1]Sheet1!I107)</f>
        <v/>
      </c>
      <c r="J107" t="str">
        <f>IF([1]Sheet1!J107="","",[1]Sheet1!J107)</f>
        <v/>
      </c>
      <c r="K107" t="str">
        <f>IF([1]Sheet1!K107="","",[1]Sheet1!K107)</f>
        <v/>
      </c>
      <c r="L107" t="str">
        <f>IF([1]Sheet1!L107="","",[1]Sheet1!L107)</f>
        <v/>
      </c>
      <c r="M107" t="str">
        <f>IF([1]Sheet1!M107="","",[1]Sheet1!M107)</f>
        <v/>
      </c>
      <c r="N107" t="str">
        <f>IF([1]Sheet1!N107="","",[1]Sheet1!N107)</f>
        <v/>
      </c>
      <c r="O107" t="str">
        <f>IF([1]Sheet1!O107="","",[1]Sheet1!O107)</f>
        <v/>
      </c>
      <c r="P107" t="str">
        <f>IF([1]Sheet1!P107="","",[1]Sheet1!P107)</f>
        <v/>
      </c>
      <c r="Q107" t="str">
        <f>IF([1]Sheet1!Q107="","",[1]Sheet1!Q107)</f>
        <v/>
      </c>
      <c r="R107" t="str">
        <f>IF([1]Sheet1!R107="","",[1]Sheet1!R107)</f>
        <v/>
      </c>
      <c r="S107" t="str">
        <f>IF([1]Sheet1!S107="","",[1]Sheet1!S107)</f>
        <v/>
      </c>
      <c r="T107" t="str">
        <f>IF([1]Sheet1!T107="","",[1]Sheet1!T107)</f>
        <v/>
      </c>
      <c r="U107" t="str">
        <f>IF([1]Sheet1!U107="","",[1]Sheet1!U107)</f>
        <v/>
      </c>
      <c r="V107" t="str">
        <f>IF([1]Sheet1!V107="","",[1]Sheet1!V107)</f>
        <v/>
      </c>
      <c r="W107" t="str">
        <f>IF([1]Sheet1!W107="","",[1]Sheet1!W107)</f>
        <v/>
      </c>
      <c r="X107" t="str">
        <f>IF([1]Sheet1!X107="","",[1]Sheet1!X107)</f>
        <v/>
      </c>
      <c r="Y107" t="str">
        <f>IF([1]Sheet1!Y107="","",[1]Sheet1!Y107)</f>
        <v/>
      </c>
      <c r="Z107" t="str">
        <f>IF([1]Sheet1!Z107="","",[1]Sheet1!Z107)</f>
        <v/>
      </c>
      <c r="AA107" t="str">
        <f>IF([1]Sheet1!AA107="","",[1]Sheet1!AA107)</f>
        <v/>
      </c>
      <c r="AB107" t="str">
        <f>IF([1]Sheet1!AB107="","",[1]Sheet1!AB107)</f>
        <v/>
      </c>
      <c r="AC107" t="str">
        <f>IF([1]Sheet1!AC107="","",[1]Sheet1!AC107)</f>
        <v/>
      </c>
      <c r="AD107" t="str">
        <f>IF([1]Sheet1!AD107="","",[1]Sheet1!AD107)</f>
        <v/>
      </c>
      <c r="AE107" t="str">
        <f>IF([1]Sheet1!AE107="","",[1]Sheet1!AE107)</f>
        <v/>
      </c>
      <c r="AF107" t="str">
        <f>IF([1]Sheet1!AF107="","",[1]Sheet1!AF107)</f>
        <v/>
      </c>
    </row>
    <row r="108" spans="1:32" x14ac:dyDescent="0.25">
      <c r="A108" t="str">
        <f>IF([1]Sheet1!A108="","",[1]Sheet1!A108)</f>
        <v/>
      </c>
      <c r="B108" t="str">
        <f>IF([1]Sheet1!B108="","",[1]Sheet1!B108)</f>
        <v/>
      </c>
      <c r="C108" t="str">
        <f>IF([1]Sheet1!C108="","",[1]Sheet1!C108)</f>
        <v/>
      </c>
      <c r="D108" t="str">
        <f>IF([1]Sheet1!D108="","",[1]Sheet1!D108)</f>
        <v/>
      </c>
      <c r="E108" t="str">
        <f>IF([1]Sheet1!E108="","",[1]Sheet1!E108)</f>
        <v/>
      </c>
      <c r="F108" t="str">
        <f>IF([1]Sheet1!F108="","",[1]Sheet1!F108)</f>
        <v/>
      </c>
      <c r="G108" t="str">
        <f>IF([1]Sheet1!G108="","",[1]Sheet1!G108)</f>
        <v/>
      </c>
      <c r="H108" t="str">
        <f>IF([1]Sheet1!H108="","",[1]Sheet1!H108)</f>
        <v/>
      </c>
      <c r="I108" t="str">
        <f>IF([1]Sheet1!I108="","",[1]Sheet1!I108)</f>
        <v/>
      </c>
      <c r="J108" t="str">
        <f>IF([1]Sheet1!J108="","",[1]Sheet1!J108)</f>
        <v/>
      </c>
      <c r="K108" t="str">
        <f>IF([1]Sheet1!K108="","",[1]Sheet1!K108)</f>
        <v/>
      </c>
      <c r="L108" t="str">
        <f>IF([1]Sheet1!L108="","",[1]Sheet1!L108)</f>
        <v/>
      </c>
      <c r="M108" t="str">
        <f>IF([1]Sheet1!M108="","",[1]Sheet1!M108)</f>
        <v/>
      </c>
      <c r="N108" t="str">
        <f>IF([1]Sheet1!N108="","",[1]Sheet1!N108)</f>
        <v/>
      </c>
      <c r="O108" t="str">
        <f>IF([1]Sheet1!O108="","",[1]Sheet1!O108)</f>
        <v/>
      </c>
      <c r="P108" t="str">
        <f>IF([1]Sheet1!P108="","",[1]Sheet1!P108)</f>
        <v/>
      </c>
      <c r="Q108" t="str">
        <f>IF([1]Sheet1!Q108="","",[1]Sheet1!Q108)</f>
        <v/>
      </c>
      <c r="R108" t="str">
        <f>IF([1]Sheet1!R108="","",[1]Sheet1!R108)</f>
        <v/>
      </c>
      <c r="S108" t="str">
        <f>IF([1]Sheet1!S108="","",[1]Sheet1!S108)</f>
        <v/>
      </c>
      <c r="T108" t="str">
        <f>IF([1]Sheet1!T108="","",[1]Sheet1!T108)</f>
        <v/>
      </c>
      <c r="U108" t="str">
        <f>IF([1]Sheet1!U108="","",[1]Sheet1!U108)</f>
        <v/>
      </c>
      <c r="V108" t="str">
        <f>IF([1]Sheet1!V108="","",[1]Sheet1!V108)</f>
        <v/>
      </c>
      <c r="W108" t="str">
        <f>IF([1]Sheet1!W108="","",[1]Sheet1!W108)</f>
        <v/>
      </c>
      <c r="X108" t="str">
        <f>IF([1]Sheet1!X108="","",[1]Sheet1!X108)</f>
        <v/>
      </c>
      <c r="Y108" t="str">
        <f>IF([1]Sheet1!Y108="","",[1]Sheet1!Y108)</f>
        <v/>
      </c>
      <c r="Z108" t="str">
        <f>IF([1]Sheet1!Z108="","",[1]Sheet1!Z108)</f>
        <v/>
      </c>
      <c r="AA108" t="str">
        <f>IF([1]Sheet1!AA108="","",[1]Sheet1!AA108)</f>
        <v/>
      </c>
      <c r="AB108" t="str">
        <f>IF([1]Sheet1!AB108="","",[1]Sheet1!AB108)</f>
        <v/>
      </c>
      <c r="AC108" t="str">
        <f>IF([1]Sheet1!AC108="","",[1]Sheet1!AC108)</f>
        <v/>
      </c>
      <c r="AD108" t="str">
        <f>IF([1]Sheet1!AD108="","",[1]Sheet1!AD108)</f>
        <v/>
      </c>
      <c r="AE108" t="str">
        <f>IF([1]Sheet1!AE108="","",[1]Sheet1!AE108)</f>
        <v/>
      </c>
      <c r="AF108" t="str">
        <f>IF([1]Sheet1!AF108="","",[1]Sheet1!AF108)</f>
        <v/>
      </c>
    </row>
    <row r="109" spans="1:32" x14ac:dyDescent="0.25">
      <c r="A109" t="str">
        <f>IF([1]Sheet1!A109="","",[1]Sheet1!A109)</f>
        <v/>
      </c>
      <c r="B109" t="str">
        <f>IF([1]Sheet1!B109="","",[1]Sheet1!B109)</f>
        <v/>
      </c>
      <c r="C109" t="str">
        <f>IF([1]Sheet1!C109="","",[1]Sheet1!C109)</f>
        <v/>
      </c>
      <c r="D109" t="str">
        <f>IF([1]Sheet1!D109="","",[1]Sheet1!D109)</f>
        <v/>
      </c>
      <c r="E109" t="str">
        <f>IF([1]Sheet1!E109="","",[1]Sheet1!E109)</f>
        <v/>
      </c>
      <c r="F109" t="str">
        <f>IF([1]Sheet1!F109="","",[1]Sheet1!F109)</f>
        <v/>
      </c>
      <c r="G109" t="str">
        <f>IF([1]Sheet1!G109="","",[1]Sheet1!G109)</f>
        <v/>
      </c>
      <c r="H109" t="str">
        <f>IF([1]Sheet1!H109="","",[1]Sheet1!H109)</f>
        <v/>
      </c>
      <c r="I109" t="str">
        <f>IF([1]Sheet1!I109="","",[1]Sheet1!I109)</f>
        <v/>
      </c>
      <c r="J109" t="str">
        <f>IF([1]Sheet1!J109="","",[1]Sheet1!J109)</f>
        <v/>
      </c>
      <c r="K109" t="str">
        <f>IF([1]Sheet1!K109="","",[1]Sheet1!K109)</f>
        <v/>
      </c>
      <c r="L109" t="str">
        <f>IF([1]Sheet1!L109="","",[1]Sheet1!L109)</f>
        <v/>
      </c>
      <c r="M109" t="str">
        <f>IF([1]Sheet1!M109="","",[1]Sheet1!M109)</f>
        <v/>
      </c>
      <c r="N109" t="str">
        <f>IF([1]Sheet1!N109="","",[1]Sheet1!N109)</f>
        <v/>
      </c>
      <c r="O109" t="str">
        <f>IF([1]Sheet1!O109="","",[1]Sheet1!O109)</f>
        <v/>
      </c>
      <c r="P109" t="str">
        <f>IF([1]Sheet1!P109="","",[1]Sheet1!P109)</f>
        <v/>
      </c>
      <c r="Q109" t="str">
        <f>IF([1]Sheet1!Q109="","",[1]Sheet1!Q109)</f>
        <v/>
      </c>
      <c r="R109" t="str">
        <f>IF([1]Sheet1!R109="","",[1]Sheet1!R109)</f>
        <v/>
      </c>
      <c r="S109" t="str">
        <f>IF([1]Sheet1!S109="","",[1]Sheet1!S109)</f>
        <v/>
      </c>
      <c r="T109" t="str">
        <f>IF([1]Sheet1!T109="","",[1]Sheet1!T109)</f>
        <v/>
      </c>
      <c r="U109" t="str">
        <f>IF([1]Sheet1!U109="","",[1]Sheet1!U109)</f>
        <v/>
      </c>
      <c r="V109" t="str">
        <f>IF([1]Sheet1!V109="","",[1]Sheet1!V109)</f>
        <v/>
      </c>
      <c r="W109" t="str">
        <f>IF([1]Sheet1!W109="","",[1]Sheet1!W109)</f>
        <v/>
      </c>
      <c r="X109" t="str">
        <f>IF([1]Sheet1!X109="","",[1]Sheet1!X109)</f>
        <v/>
      </c>
      <c r="Y109" t="str">
        <f>IF([1]Sheet1!Y109="","",[1]Sheet1!Y109)</f>
        <v/>
      </c>
      <c r="Z109" t="str">
        <f>IF([1]Sheet1!Z109="","",[1]Sheet1!Z109)</f>
        <v/>
      </c>
      <c r="AA109" t="str">
        <f>IF([1]Sheet1!AA109="","",[1]Sheet1!AA109)</f>
        <v/>
      </c>
      <c r="AB109" t="str">
        <f>IF([1]Sheet1!AB109="","",[1]Sheet1!AB109)</f>
        <v/>
      </c>
      <c r="AC109" t="str">
        <f>IF([1]Sheet1!AC109="","",[1]Sheet1!AC109)</f>
        <v/>
      </c>
      <c r="AD109" t="str">
        <f>IF([1]Sheet1!AD109="","",[1]Sheet1!AD109)</f>
        <v/>
      </c>
      <c r="AE109" t="str">
        <f>IF([1]Sheet1!AE109="","",[1]Sheet1!AE109)</f>
        <v/>
      </c>
      <c r="AF109" t="str">
        <f>IF([1]Sheet1!AF109="","",[1]Sheet1!AF109)</f>
        <v/>
      </c>
    </row>
    <row r="110" spans="1:32" x14ac:dyDescent="0.25">
      <c r="A110" t="str">
        <f>IF([1]Sheet1!A110="","",[1]Sheet1!A110)</f>
        <v/>
      </c>
      <c r="B110" t="str">
        <f>IF([1]Sheet1!B110="","",[1]Sheet1!B110)</f>
        <v/>
      </c>
      <c r="C110" t="str">
        <f>IF([1]Sheet1!C110="","",[1]Sheet1!C110)</f>
        <v/>
      </c>
      <c r="D110" t="str">
        <f>IF([1]Sheet1!D110="","",[1]Sheet1!D110)</f>
        <v/>
      </c>
      <c r="E110" t="str">
        <f>IF([1]Sheet1!E110="","",[1]Sheet1!E110)</f>
        <v/>
      </c>
      <c r="F110" t="str">
        <f>IF([1]Sheet1!F110="","",[1]Sheet1!F110)</f>
        <v/>
      </c>
      <c r="G110" t="str">
        <f>IF([1]Sheet1!G110="","",[1]Sheet1!G110)</f>
        <v/>
      </c>
      <c r="H110" t="str">
        <f>IF([1]Sheet1!H110="","",[1]Sheet1!H110)</f>
        <v/>
      </c>
      <c r="I110" t="str">
        <f>IF([1]Sheet1!I110="","",[1]Sheet1!I110)</f>
        <v/>
      </c>
      <c r="J110" t="str">
        <f>IF([1]Sheet1!J110="","",[1]Sheet1!J110)</f>
        <v/>
      </c>
      <c r="K110" t="str">
        <f>IF([1]Sheet1!K110="","",[1]Sheet1!K110)</f>
        <v/>
      </c>
      <c r="L110" t="str">
        <f>IF([1]Sheet1!L110="","",[1]Sheet1!L110)</f>
        <v/>
      </c>
      <c r="M110" t="str">
        <f>IF([1]Sheet1!M110="","",[1]Sheet1!M110)</f>
        <v/>
      </c>
      <c r="N110" t="str">
        <f>IF([1]Sheet1!N110="","",[1]Sheet1!N110)</f>
        <v/>
      </c>
      <c r="O110" t="str">
        <f>IF([1]Sheet1!O110="","",[1]Sheet1!O110)</f>
        <v/>
      </c>
      <c r="P110" t="str">
        <f>IF([1]Sheet1!P110="","",[1]Sheet1!P110)</f>
        <v/>
      </c>
      <c r="Q110" t="str">
        <f>IF([1]Sheet1!Q110="","",[1]Sheet1!Q110)</f>
        <v/>
      </c>
      <c r="R110" t="str">
        <f>IF([1]Sheet1!R110="","",[1]Sheet1!R110)</f>
        <v/>
      </c>
      <c r="S110" t="str">
        <f>IF([1]Sheet1!S110="","",[1]Sheet1!S110)</f>
        <v/>
      </c>
      <c r="T110" t="str">
        <f>IF([1]Sheet1!T110="","",[1]Sheet1!T110)</f>
        <v/>
      </c>
      <c r="U110" t="str">
        <f>IF([1]Sheet1!U110="","",[1]Sheet1!U110)</f>
        <v/>
      </c>
      <c r="V110" t="str">
        <f>IF([1]Sheet1!V110="","",[1]Sheet1!V110)</f>
        <v/>
      </c>
      <c r="W110" t="str">
        <f>IF([1]Sheet1!W110="","",[1]Sheet1!W110)</f>
        <v/>
      </c>
      <c r="X110" t="str">
        <f>IF([1]Sheet1!X110="","",[1]Sheet1!X110)</f>
        <v/>
      </c>
      <c r="Y110" t="str">
        <f>IF([1]Sheet1!Y110="","",[1]Sheet1!Y110)</f>
        <v/>
      </c>
      <c r="Z110" t="str">
        <f>IF([1]Sheet1!Z110="","",[1]Sheet1!Z110)</f>
        <v/>
      </c>
      <c r="AA110" t="str">
        <f>IF([1]Sheet1!AA110="","",[1]Sheet1!AA110)</f>
        <v/>
      </c>
      <c r="AB110" t="str">
        <f>IF([1]Sheet1!AB110="","",[1]Sheet1!AB110)</f>
        <v/>
      </c>
      <c r="AC110" t="str">
        <f>IF([1]Sheet1!AC110="","",[1]Sheet1!AC110)</f>
        <v/>
      </c>
      <c r="AD110" t="str">
        <f>IF([1]Sheet1!AD110="","",[1]Sheet1!AD110)</f>
        <v/>
      </c>
      <c r="AE110" t="str">
        <f>IF([1]Sheet1!AE110="","",[1]Sheet1!AE110)</f>
        <v/>
      </c>
      <c r="AF110" t="str">
        <f>IF([1]Sheet1!AF110="","",[1]Sheet1!AF110)</f>
        <v/>
      </c>
    </row>
    <row r="111" spans="1:32" x14ac:dyDescent="0.25">
      <c r="A111" t="str">
        <f>IF([1]Sheet1!A111="","",[1]Sheet1!A111)</f>
        <v/>
      </c>
      <c r="B111" t="str">
        <f>IF([1]Sheet1!B111="","",[1]Sheet1!B111)</f>
        <v/>
      </c>
      <c r="C111" t="str">
        <f>IF([1]Sheet1!C111="","",[1]Sheet1!C111)</f>
        <v/>
      </c>
      <c r="D111" t="str">
        <f>IF([1]Sheet1!D111="","",[1]Sheet1!D111)</f>
        <v/>
      </c>
      <c r="E111" t="str">
        <f>IF([1]Sheet1!E111="","",[1]Sheet1!E111)</f>
        <v/>
      </c>
      <c r="F111" t="str">
        <f>IF([1]Sheet1!F111="","",[1]Sheet1!F111)</f>
        <v/>
      </c>
      <c r="G111" t="str">
        <f>IF([1]Sheet1!G111="","",[1]Sheet1!G111)</f>
        <v/>
      </c>
      <c r="H111" t="str">
        <f>IF([1]Sheet1!H111="","",[1]Sheet1!H111)</f>
        <v/>
      </c>
      <c r="I111" t="str">
        <f>IF([1]Sheet1!I111="","",[1]Sheet1!I111)</f>
        <v/>
      </c>
      <c r="J111" t="str">
        <f>IF([1]Sheet1!J111="","",[1]Sheet1!J111)</f>
        <v/>
      </c>
      <c r="K111" t="str">
        <f>IF([1]Sheet1!K111="","",[1]Sheet1!K111)</f>
        <v/>
      </c>
      <c r="L111" t="str">
        <f>IF([1]Sheet1!L111="","",[1]Sheet1!L111)</f>
        <v/>
      </c>
      <c r="M111" t="str">
        <f>IF([1]Sheet1!M111="","",[1]Sheet1!M111)</f>
        <v/>
      </c>
      <c r="N111" t="str">
        <f>IF([1]Sheet1!N111="","",[1]Sheet1!N111)</f>
        <v/>
      </c>
      <c r="O111" t="str">
        <f>IF([1]Sheet1!O111="","",[1]Sheet1!O111)</f>
        <v/>
      </c>
      <c r="P111" t="str">
        <f>IF([1]Sheet1!P111="","",[1]Sheet1!P111)</f>
        <v/>
      </c>
      <c r="Q111" t="str">
        <f>IF([1]Sheet1!Q111="","",[1]Sheet1!Q111)</f>
        <v/>
      </c>
      <c r="R111" t="str">
        <f>IF([1]Sheet1!R111="","",[1]Sheet1!R111)</f>
        <v/>
      </c>
      <c r="S111" t="str">
        <f>IF([1]Sheet1!S111="","",[1]Sheet1!S111)</f>
        <v/>
      </c>
      <c r="T111" t="str">
        <f>IF([1]Sheet1!T111="","",[1]Sheet1!T111)</f>
        <v/>
      </c>
      <c r="U111" t="str">
        <f>IF([1]Sheet1!U111="","",[1]Sheet1!U111)</f>
        <v/>
      </c>
      <c r="V111" t="str">
        <f>IF([1]Sheet1!V111="","",[1]Sheet1!V111)</f>
        <v/>
      </c>
      <c r="W111" t="str">
        <f>IF([1]Sheet1!W111="","",[1]Sheet1!W111)</f>
        <v/>
      </c>
      <c r="X111" t="str">
        <f>IF([1]Sheet1!X111="","",[1]Sheet1!X111)</f>
        <v/>
      </c>
      <c r="Y111" t="str">
        <f>IF([1]Sheet1!Y111="","",[1]Sheet1!Y111)</f>
        <v/>
      </c>
      <c r="Z111" t="str">
        <f>IF([1]Sheet1!Z111="","",[1]Sheet1!Z111)</f>
        <v/>
      </c>
      <c r="AA111" t="str">
        <f>IF([1]Sheet1!AA111="","",[1]Sheet1!AA111)</f>
        <v/>
      </c>
      <c r="AB111" t="str">
        <f>IF([1]Sheet1!AB111="","",[1]Sheet1!AB111)</f>
        <v/>
      </c>
      <c r="AC111" t="str">
        <f>IF([1]Sheet1!AC111="","",[1]Sheet1!AC111)</f>
        <v/>
      </c>
      <c r="AD111" t="str">
        <f>IF([1]Sheet1!AD111="","",[1]Sheet1!AD111)</f>
        <v/>
      </c>
      <c r="AE111" t="str">
        <f>IF([1]Sheet1!AE111="","",[1]Sheet1!AE111)</f>
        <v/>
      </c>
      <c r="AF111" t="str">
        <f>IF([1]Sheet1!AF111="","",[1]Sheet1!AF111)</f>
        <v/>
      </c>
    </row>
    <row r="112" spans="1:32" x14ac:dyDescent="0.25">
      <c r="A112" t="str">
        <f>IF([1]Sheet1!A112="","",[1]Sheet1!A112)</f>
        <v/>
      </c>
      <c r="B112" t="str">
        <f>IF([1]Sheet1!B112="","",[1]Sheet1!B112)</f>
        <v/>
      </c>
      <c r="C112" t="str">
        <f>IF([1]Sheet1!C112="","",[1]Sheet1!C112)</f>
        <v/>
      </c>
      <c r="D112" t="str">
        <f>IF([1]Sheet1!D112="","",[1]Sheet1!D112)</f>
        <v/>
      </c>
      <c r="E112" t="str">
        <f>IF([1]Sheet1!E112="","",[1]Sheet1!E112)</f>
        <v/>
      </c>
      <c r="F112" t="str">
        <f>IF([1]Sheet1!F112="","",[1]Sheet1!F112)</f>
        <v/>
      </c>
      <c r="G112" t="str">
        <f>IF([1]Sheet1!G112="","",[1]Sheet1!G112)</f>
        <v/>
      </c>
      <c r="H112" t="str">
        <f>IF([1]Sheet1!H112="","",[1]Sheet1!H112)</f>
        <v/>
      </c>
      <c r="I112" t="str">
        <f>IF([1]Sheet1!I112="","",[1]Sheet1!I112)</f>
        <v/>
      </c>
      <c r="J112" t="str">
        <f>IF([1]Sheet1!J112="","",[1]Sheet1!J112)</f>
        <v/>
      </c>
      <c r="K112" t="str">
        <f>IF([1]Sheet1!K112="","",[1]Sheet1!K112)</f>
        <v/>
      </c>
      <c r="L112" t="str">
        <f>IF([1]Sheet1!L112="","",[1]Sheet1!L112)</f>
        <v/>
      </c>
      <c r="M112" t="str">
        <f>IF([1]Sheet1!M112="","",[1]Sheet1!M112)</f>
        <v/>
      </c>
      <c r="N112" t="str">
        <f>IF([1]Sheet1!N112="","",[1]Sheet1!N112)</f>
        <v/>
      </c>
      <c r="O112" t="str">
        <f>IF([1]Sheet1!O112="","",[1]Sheet1!O112)</f>
        <v/>
      </c>
      <c r="P112" t="str">
        <f>IF([1]Sheet1!P112="","",[1]Sheet1!P112)</f>
        <v/>
      </c>
      <c r="Q112" t="str">
        <f>IF([1]Sheet1!Q112="","",[1]Sheet1!Q112)</f>
        <v/>
      </c>
      <c r="R112" t="str">
        <f>IF([1]Sheet1!R112="","",[1]Sheet1!R112)</f>
        <v/>
      </c>
      <c r="S112" t="str">
        <f>IF([1]Sheet1!S112="","",[1]Sheet1!S112)</f>
        <v/>
      </c>
      <c r="T112" t="str">
        <f>IF([1]Sheet1!T112="","",[1]Sheet1!T112)</f>
        <v/>
      </c>
      <c r="U112" t="str">
        <f>IF([1]Sheet1!U112="","",[1]Sheet1!U112)</f>
        <v/>
      </c>
      <c r="V112" t="str">
        <f>IF([1]Sheet1!V112="","",[1]Sheet1!V112)</f>
        <v/>
      </c>
      <c r="W112" t="str">
        <f>IF([1]Sheet1!W112="","",[1]Sheet1!W112)</f>
        <v/>
      </c>
      <c r="X112" t="str">
        <f>IF([1]Sheet1!X112="","",[1]Sheet1!X112)</f>
        <v/>
      </c>
      <c r="Y112" t="str">
        <f>IF([1]Sheet1!Y112="","",[1]Sheet1!Y112)</f>
        <v/>
      </c>
      <c r="Z112" t="str">
        <f>IF([1]Sheet1!Z112="","",[1]Sheet1!Z112)</f>
        <v/>
      </c>
      <c r="AA112" t="str">
        <f>IF([1]Sheet1!AA112="","",[1]Sheet1!AA112)</f>
        <v/>
      </c>
      <c r="AB112" t="str">
        <f>IF([1]Sheet1!AB112="","",[1]Sheet1!AB112)</f>
        <v/>
      </c>
      <c r="AC112" t="str">
        <f>IF([1]Sheet1!AC112="","",[1]Sheet1!AC112)</f>
        <v/>
      </c>
      <c r="AD112" t="str">
        <f>IF([1]Sheet1!AD112="","",[1]Sheet1!AD112)</f>
        <v/>
      </c>
      <c r="AE112" t="str">
        <f>IF([1]Sheet1!AE112="","",[1]Sheet1!AE112)</f>
        <v/>
      </c>
      <c r="AF112" t="str">
        <f>IF([1]Sheet1!AF112="","",[1]Sheet1!AF112)</f>
        <v/>
      </c>
    </row>
    <row r="113" spans="1:32" x14ac:dyDescent="0.25">
      <c r="A113" t="str">
        <f>IF([1]Sheet1!A113="","",[1]Sheet1!A113)</f>
        <v/>
      </c>
      <c r="B113" t="str">
        <f>IF([1]Sheet1!B113="","",[1]Sheet1!B113)</f>
        <v/>
      </c>
      <c r="C113" t="str">
        <f>IF([1]Sheet1!C113="","",[1]Sheet1!C113)</f>
        <v/>
      </c>
      <c r="D113" t="str">
        <f>IF([1]Sheet1!D113="","",[1]Sheet1!D113)</f>
        <v/>
      </c>
      <c r="E113" t="str">
        <f>IF([1]Sheet1!E113="","",[1]Sheet1!E113)</f>
        <v/>
      </c>
      <c r="F113" t="str">
        <f>IF([1]Sheet1!F113="","",[1]Sheet1!F113)</f>
        <v/>
      </c>
      <c r="G113" t="str">
        <f>IF([1]Sheet1!G113="","",[1]Sheet1!G113)</f>
        <v/>
      </c>
      <c r="H113" t="str">
        <f>IF([1]Sheet1!H113="","",[1]Sheet1!H113)</f>
        <v/>
      </c>
      <c r="I113" t="str">
        <f>IF([1]Sheet1!I113="","",[1]Sheet1!I113)</f>
        <v/>
      </c>
      <c r="J113" t="str">
        <f>IF([1]Sheet1!J113="","",[1]Sheet1!J113)</f>
        <v/>
      </c>
      <c r="K113" t="str">
        <f>IF([1]Sheet1!K113="","",[1]Sheet1!K113)</f>
        <v/>
      </c>
      <c r="L113" t="str">
        <f>IF([1]Sheet1!L113="","",[1]Sheet1!L113)</f>
        <v/>
      </c>
      <c r="M113" t="str">
        <f>IF([1]Sheet1!M113="","",[1]Sheet1!M113)</f>
        <v/>
      </c>
      <c r="N113" t="str">
        <f>IF([1]Sheet1!N113="","",[1]Sheet1!N113)</f>
        <v/>
      </c>
      <c r="O113" t="str">
        <f>IF([1]Sheet1!O113="","",[1]Sheet1!O113)</f>
        <v/>
      </c>
      <c r="P113" t="str">
        <f>IF([1]Sheet1!P113="","",[1]Sheet1!P113)</f>
        <v/>
      </c>
      <c r="Q113" t="str">
        <f>IF([1]Sheet1!Q113="","",[1]Sheet1!Q113)</f>
        <v/>
      </c>
      <c r="R113" t="str">
        <f>IF([1]Sheet1!R113="","",[1]Sheet1!R113)</f>
        <v/>
      </c>
      <c r="S113" t="str">
        <f>IF([1]Sheet1!S113="","",[1]Sheet1!S113)</f>
        <v/>
      </c>
      <c r="T113" t="str">
        <f>IF([1]Sheet1!T113="","",[1]Sheet1!T113)</f>
        <v/>
      </c>
      <c r="U113" t="str">
        <f>IF([1]Sheet1!U113="","",[1]Sheet1!U113)</f>
        <v/>
      </c>
      <c r="V113" t="str">
        <f>IF([1]Sheet1!V113="","",[1]Sheet1!V113)</f>
        <v/>
      </c>
      <c r="W113" t="str">
        <f>IF([1]Sheet1!W113="","",[1]Sheet1!W113)</f>
        <v/>
      </c>
      <c r="X113" t="str">
        <f>IF([1]Sheet1!X113="","",[1]Sheet1!X113)</f>
        <v/>
      </c>
      <c r="Y113" t="str">
        <f>IF([1]Sheet1!Y113="","",[1]Sheet1!Y113)</f>
        <v/>
      </c>
      <c r="Z113" t="str">
        <f>IF([1]Sheet1!Z113="","",[1]Sheet1!Z113)</f>
        <v/>
      </c>
      <c r="AA113" t="str">
        <f>IF([1]Sheet1!AA113="","",[1]Sheet1!AA113)</f>
        <v/>
      </c>
      <c r="AB113" t="str">
        <f>IF([1]Sheet1!AB113="","",[1]Sheet1!AB113)</f>
        <v/>
      </c>
      <c r="AC113" t="str">
        <f>IF([1]Sheet1!AC113="","",[1]Sheet1!AC113)</f>
        <v/>
      </c>
      <c r="AD113" t="str">
        <f>IF([1]Sheet1!AD113="","",[1]Sheet1!AD113)</f>
        <v/>
      </c>
      <c r="AE113" t="str">
        <f>IF([1]Sheet1!AE113="","",[1]Sheet1!AE113)</f>
        <v/>
      </c>
      <c r="AF113" t="str">
        <f>IF([1]Sheet1!AF113="","",[1]Sheet1!AF113)</f>
        <v/>
      </c>
    </row>
    <row r="114" spans="1:32" x14ac:dyDescent="0.25">
      <c r="A114" t="str">
        <f>IF([1]Sheet1!A114="","",[1]Sheet1!A114)</f>
        <v/>
      </c>
      <c r="B114" t="str">
        <f>IF([1]Sheet1!B114="","",[1]Sheet1!B114)</f>
        <v/>
      </c>
      <c r="C114" t="str">
        <f>IF([1]Sheet1!C114="","",[1]Sheet1!C114)</f>
        <v/>
      </c>
      <c r="D114" t="str">
        <f>IF([1]Sheet1!D114="","",[1]Sheet1!D114)</f>
        <v/>
      </c>
      <c r="E114" t="str">
        <f>IF([1]Sheet1!E114="","",[1]Sheet1!E114)</f>
        <v/>
      </c>
      <c r="F114" t="str">
        <f>IF([1]Sheet1!F114="","",[1]Sheet1!F114)</f>
        <v/>
      </c>
      <c r="G114" t="str">
        <f>IF([1]Sheet1!G114="","",[1]Sheet1!G114)</f>
        <v/>
      </c>
      <c r="H114" t="str">
        <f>IF([1]Sheet1!H114="","",[1]Sheet1!H114)</f>
        <v/>
      </c>
      <c r="I114" t="str">
        <f>IF([1]Sheet1!I114="","",[1]Sheet1!I114)</f>
        <v/>
      </c>
      <c r="J114" t="str">
        <f>IF([1]Sheet1!J114="","",[1]Sheet1!J114)</f>
        <v/>
      </c>
      <c r="K114" t="str">
        <f>IF([1]Sheet1!K114="","",[1]Sheet1!K114)</f>
        <v/>
      </c>
      <c r="L114" t="str">
        <f>IF([1]Sheet1!L114="","",[1]Sheet1!L114)</f>
        <v/>
      </c>
      <c r="M114" t="str">
        <f>IF([1]Sheet1!M114="","",[1]Sheet1!M114)</f>
        <v/>
      </c>
      <c r="N114" t="str">
        <f>IF([1]Sheet1!N114="","",[1]Sheet1!N114)</f>
        <v/>
      </c>
      <c r="O114" t="str">
        <f>IF([1]Sheet1!O114="","",[1]Sheet1!O114)</f>
        <v/>
      </c>
      <c r="P114" t="str">
        <f>IF([1]Sheet1!P114="","",[1]Sheet1!P114)</f>
        <v/>
      </c>
      <c r="Q114" t="str">
        <f>IF([1]Sheet1!Q114="","",[1]Sheet1!Q114)</f>
        <v/>
      </c>
      <c r="R114" t="str">
        <f>IF([1]Sheet1!R114="","",[1]Sheet1!R114)</f>
        <v/>
      </c>
      <c r="S114" t="str">
        <f>IF([1]Sheet1!S114="","",[1]Sheet1!S114)</f>
        <v/>
      </c>
      <c r="T114" t="str">
        <f>IF([1]Sheet1!T114="","",[1]Sheet1!T114)</f>
        <v/>
      </c>
      <c r="U114" t="str">
        <f>IF([1]Sheet1!U114="","",[1]Sheet1!U114)</f>
        <v/>
      </c>
      <c r="V114" t="str">
        <f>IF([1]Sheet1!V114="","",[1]Sheet1!V114)</f>
        <v/>
      </c>
      <c r="W114" t="str">
        <f>IF([1]Sheet1!W114="","",[1]Sheet1!W114)</f>
        <v/>
      </c>
      <c r="X114" t="str">
        <f>IF([1]Sheet1!X114="","",[1]Sheet1!X114)</f>
        <v/>
      </c>
      <c r="Y114" t="str">
        <f>IF([1]Sheet1!Y114="","",[1]Sheet1!Y114)</f>
        <v/>
      </c>
      <c r="Z114" t="str">
        <f>IF([1]Sheet1!Z114="","",[1]Sheet1!Z114)</f>
        <v/>
      </c>
      <c r="AA114" t="str">
        <f>IF([1]Sheet1!AA114="","",[1]Sheet1!AA114)</f>
        <v/>
      </c>
      <c r="AB114" t="str">
        <f>IF([1]Sheet1!AB114="","",[1]Sheet1!AB114)</f>
        <v/>
      </c>
      <c r="AC114" t="str">
        <f>IF([1]Sheet1!AC114="","",[1]Sheet1!AC114)</f>
        <v/>
      </c>
      <c r="AD114" t="str">
        <f>IF([1]Sheet1!AD114="","",[1]Sheet1!AD114)</f>
        <v/>
      </c>
      <c r="AE114" t="str">
        <f>IF([1]Sheet1!AE114="","",[1]Sheet1!AE114)</f>
        <v/>
      </c>
      <c r="AF114" t="str">
        <f>IF([1]Sheet1!AF114="","",[1]Sheet1!AF114)</f>
        <v/>
      </c>
    </row>
    <row r="115" spans="1:32" x14ac:dyDescent="0.25">
      <c r="A115" t="str">
        <f>IF([1]Sheet1!A115="","",[1]Sheet1!A115)</f>
        <v/>
      </c>
      <c r="B115" t="str">
        <f>IF([1]Sheet1!B115="","",[1]Sheet1!B115)</f>
        <v/>
      </c>
      <c r="C115" t="str">
        <f>IF([1]Sheet1!C115="","",[1]Sheet1!C115)</f>
        <v/>
      </c>
      <c r="D115" t="str">
        <f>IF([1]Sheet1!D115="","",[1]Sheet1!D115)</f>
        <v/>
      </c>
      <c r="E115" t="str">
        <f>IF([1]Sheet1!E115="","",[1]Sheet1!E115)</f>
        <v/>
      </c>
      <c r="F115" t="str">
        <f>IF([1]Sheet1!F115="","",[1]Sheet1!F115)</f>
        <v/>
      </c>
      <c r="G115" t="str">
        <f>IF([1]Sheet1!G115="","",[1]Sheet1!G115)</f>
        <v/>
      </c>
      <c r="H115" t="str">
        <f>IF([1]Sheet1!H115="","",[1]Sheet1!H115)</f>
        <v/>
      </c>
      <c r="I115" t="str">
        <f>IF([1]Sheet1!I115="","",[1]Sheet1!I115)</f>
        <v/>
      </c>
      <c r="J115" t="str">
        <f>IF([1]Sheet1!J115="","",[1]Sheet1!J115)</f>
        <v/>
      </c>
      <c r="K115" t="str">
        <f>IF([1]Sheet1!K115="","",[1]Sheet1!K115)</f>
        <v/>
      </c>
      <c r="L115" t="str">
        <f>IF([1]Sheet1!L115="","",[1]Sheet1!L115)</f>
        <v/>
      </c>
      <c r="M115" t="str">
        <f>IF([1]Sheet1!M115="","",[1]Sheet1!M115)</f>
        <v/>
      </c>
      <c r="N115" t="str">
        <f>IF([1]Sheet1!N115="","",[1]Sheet1!N115)</f>
        <v/>
      </c>
      <c r="O115" t="str">
        <f>IF([1]Sheet1!O115="","",[1]Sheet1!O115)</f>
        <v/>
      </c>
      <c r="P115" t="str">
        <f>IF([1]Sheet1!P115="","",[1]Sheet1!P115)</f>
        <v/>
      </c>
      <c r="Q115" t="str">
        <f>IF([1]Sheet1!Q115="","",[1]Sheet1!Q115)</f>
        <v/>
      </c>
      <c r="R115" t="str">
        <f>IF([1]Sheet1!R115="","",[1]Sheet1!R115)</f>
        <v/>
      </c>
      <c r="S115" t="str">
        <f>IF([1]Sheet1!S115="","",[1]Sheet1!S115)</f>
        <v/>
      </c>
      <c r="T115" t="str">
        <f>IF([1]Sheet1!T115="","",[1]Sheet1!T115)</f>
        <v/>
      </c>
      <c r="U115" t="str">
        <f>IF([1]Sheet1!U115="","",[1]Sheet1!U115)</f>
        <v/>
      </c>
      <c r="V115" t="str">
        <f>IF([1]Sheet1!V115="","",[1]Sheet1!V115)</f>
        <v/>
      </c>
      <c r="W115" t="str">
        <f>IF([1]Sheet1!W115="","",[1]Sheet1!W115)</f>
        <v/>
      </c>
      <c r="X115" t="str">
        <f>IF([1]Sheet1!X115="","",[1]Sheet1!X115)</f>
        <v/>
      </c>
      <c r="Y115" t="str">
        <f>IF([1]Sheet1!Y115="","",[1]Sheet1!Y115)</f>
        <v/>
      </c>
      <c r="Z115" t="str">
        <f>IF([1]Sheet1!Z115="","",[1]Sheet1!Z115)</f>
        <v/>
      </c>
      <c r="AA115" t="str">
        <f>IF([1]Sheet1!AA115="","",[1]Sheet1!AA115)</f>
        <v/>
      </c>
      <c r="AB115" t="str">
        <f>IF([1]Sheet1!AB115="","",[1]Sheet1!AB115)</f>
        <v/>
      </c>
      <c r="AC115" t="str">
        <f>IF([1]Sheet1!AC115="","",[1]Sheet1!AC115)</f>
        <v/>
      </c>
      <c r="AD115" t="str">
        <f>IF([1]Sheet1!AD115="","",[1]Sheet1!AD115)</f>
        <v/>
      </c>
      <c r="AE115" t="str">
        <f>IF([1]Sheet1!AE115="","",[1]Sheet1!AE115)</f>
        <v/>
      </c>
      <c r="AF115" t="str">
        <f>IF([1]Sheet1!AF115="","",[1]Sheet1!AF115)</f>
        <v/>
      </c>
    </row>
    <row r="116" spans="1:32" x14ac:dyDescent="0.25">
      <c r="A116" t="str">
        <f>IF([1]Sheet1!A116="","",[1]Sheet1!A116)</f>
        <v/>
      </c>
      <c r="B116" t="str">
        <f>IF([1]Sheet1!B116="","",[1]Sheet1!B116)</f>
        <v/>
      </c>
      <c r="C116" t="str">
        <f>IF([1]Sheet1!C116="","",[1]Sheet1!C116)</f>
        <v/>
      </c>
      <c r="D116" t="str">
        <f>IF([1]Sheet1!D116="","",[1]Sheet1!D116)</f>
        <v/>
      </c>
      <c r="E116" t="str">
        <f>IF([1]Sheet1!E116="","",[1]Sheet1!E116)</f>
        <v/>
      </c>
      <c r="F116" t="str">
        <f>IF([1]Sheet1!F116="","",[1]Sheet1!F116)</f>
        <v/>
      </c>
      <c r="G116" t="str">
        <f>IF([1]Sheet1!G116="","",[1]Sheet1!G116)</f>
        <v/>
      </c>
      <c r="H116" t="str">
        <f>IF([1]Sheet1!H116="","",[1]Sheet1!H116)</f>
        <v/>
      </c>
      <c r="I116" t="str">
        <f>IF([1]Sheet1!I116="","",[1]Sheet1!I116)</f>
        <v/>
      </c>
      <c r="J116" t="str">
        <f>IF([1]Sheet1!J116="","",[1]Sheet1!J116)</f>
        <v/>
      </c>
      <c r="K116" t="str">
        <f>IF([1]Sheet1!K116="","",[1]Sheet1!K116)</f>
        <v/>
      </c>
      <c r="L116" t="str">
        <f>IF([1]Sheet1!L116="","",[1]Sheet1!L116)</f>
        <v/>
      </c>
      <c r="M116" t="str">
        <f>IF([1]Sheet1!M116="","",[1]Sheet1!M116)</f>
        <v/>
      </c>
      <c r="N116" t="str">
        <f>IF([1]Sheet1!N116="","",[1]Sheet1!N116)</f>
        <v/>
      </c>
      <c r="O116" t="str">
        <f>IF([1]Sheet1!O116="","",[1]Sheet1!O116)</f>
        <v/>
      </c>
      <c r="P116" t="str">
        <f>IF([1]Sheet1!P116="","",[1]Sheet1!P116)</f>
        <v/>
      </c>
      <c r="Q116" t="str">
        <f>IF([1]Sheet1!Q116="","",[1]Sheet1!Q116)</f>
        <v/>
      </c>
      <c r="R116" t="str">
        <f>IF([1]Sheet1!R116="","",[1]Sheet1!R116)</f>
        <v/>
      </c>
      <c r="S116" t="str">
        <f>IF([1]Sheet1!S116="","",[1]Sheet1!S116)</f>
        <v/>
      </c>
      <c r="T116" t="str">
        <f>IF([1]Sheet1!T116="","",[1]Sheet1!T116)</f>
        <v/>
      </c>
      <c r="U116" t="str">
        <f>IF([1]Sheet1!U116="","",[1]Sheet1!U116)</f>
        <v/>
      </c>
      <c r="V116" t="str">
        <f>IF([1]Sheet1!V116="","",[1]Sheet1!V116)</f>
        <v/>
      </c>
      <c r="W116" t="str">
        <f>IF([1]Sheet1!W116="","",[1]Sheet1!W116)</f>
        <v/>
      </c>
      <c r="X116" t="str">
        <f>IF([1]Sheet1!X116="","",[1]Sheet1!X116)</f>
        <v/>
      </c>
      <c r="Y116" t="str">
        <f>IF([1]Sheet1!Y116="","",[1]Sheet1!Y116)</f>
        <v/>
      </c>
      <c r="Z116" t="str">
        <f>IF([1]Sheet1!Z116="","",[1]Sheet1!Z116)</f>
        <v/>
      </c>
      <c r="AA116" t="str">
        <f>IF([1]Sheet1!AA116="","",[1]Sheet1!AA116)</f>
        <v/>
      </c>
      <c r="AB116" t="str">
        <f>IF([1]Sheet1!AB116="","",[1]Sheet1!AB116)</f>
        <v/>
      </c>
      <c r="AC116" t="str">
        <f>IF([1]Sheet1!AC116="","",[1]Sheet1!AC116)</f>
        <v/>
      </c>
      <c r="AD116" t="str">
        <f>IF([1]Sheet1!AD116="","",[1]Sheet1!AD116)</f>
        <v/>
      </c>
      <c r="AE116" t="str">
        <f>IF([1]Sheet1!AE116="","",[1]Sheet1!AE116)</f>
        <v/>
      </c>
      <c r="AF116" t="str">
        <f>IF([1]Sheet1!AF116="","",[1]Sheet1!AF116)</f>
        <v/>
      </c>
    </row>
    <row r="117" spans="1:32" x14ac:dyDescent="0.25">
      <c r="A117" t="str">
        <f>IF([1]Sheet1!A117="","",[1]Sheet1!A117)</f>
        <v/>
      </c>
      <c r="B117" t="str">
        <f>IF([1]Sheet1!B117="","",[1]Sheet1!B117)</f>
        <v/>
      </c>
      <c r="C117" t="str">
        <f>IF([1]Sheet1!C117="","",[1]Sheet1!C117)</f>
        <v/>
      </c>
      <c r="D117" t="str">
        <f>IF([1]Sheet1!D117="","",[1]Sheet1!D117)</f>
        <v/>
      </c>
      <c r="E117" t="str">
        <f>IF([1]Sheet1!E117="","",[1]Sheet1!E117)</f>
        <v/>
      </c>
      <c r="F117" t="str">
        <f>IF([1]Sheet1!F117="","",[1]Sheet1!F117)</f>
        <v/>
      </c>
      <c r="G117" t="str">
        <f>IF([1]Sheet1!G117="","",[1]Sheet1!G117)</f>
        <v/>
      </c>
      <c r="H117" t="str">
        <f>IF([1]Sheet1!H117="","",[1]Sheet1!H117)</f>
        <v/>
      </c>
      <c r="I117" t="str">
        <f>IF([1]Sheet1!I117="","",[1]Sheet1!I117)</f>
        <v/>
      </c>
      <c r="J117" t="str">
        <f>IF([1]Sheet1!J117="","",[1]Sheet1!J117)</f>
        <v/>
      </c>
      <c r="K117" t="str">
        <f>IF([1]Sheet1!K117="","",[1]Sheet1!K117)</f>
        <v/>
      </c>
      <c r="L117" t="str">
        <f>IF([1]Sheet1!L117="","",[1]Sheet1!L117)</f>
        <v/>
      </c>
      <c r="M117" t="str">
        <f>IF([1]Sheet1!M117="","",[1]Sheet1!M117)</f>
        <v/>
      </c>
      <c r="N117" t="str">
        <f>IF([1]Sheet1!N117="","",[1]Sheet1!N117)</f>
        <v/>
      </c>
      <c r="O117" t="str">
        <f>IF([1]Sheet1!O117="","",[1]Sheet1!O117)</f>
        <v/>
      </c>
      <c r="P117" t="str">
        <f>IF([1]Sheet1!P117="","",[1]Sheet1!P117)</f>
        <v/>
      </c>
      <c r="Q117" t="str">
        <f>IF([1]Sheet1!Q117="","",[1]Sheet1!Q117)</f>
        <v/>
      </c>
      <c r="R117" t="str">
        <f>IF([1]Sheet1!R117="","",[1]Sheet1!R117)</f>
        <v/>
      </c>
      <c r="S117" t="str">
        <f>IF([1]Sheet1!S117="","",[1]Sheet1!S117)</f>
        <v/>
      </c>
      <c r="T117" t="str">
        <f>IF([1]Sheet1!T117="","",[1]Sheet1!T117)</f>
        <v/>
      </c>
      <c r="U117" t="str">
        <f>IF([1]Sheet1!U117="","",[1]Sheet1!U117)</f>
        <v/>
      </c>
      <c r="V117" t="str">
        <f>IF([1]Sheet1!V117="","",[1]Sheet1!V117)</f>
        <v/>
      </c>
      <c r="W117" t="str">
        <f>IF([1]Sheet1!W117="","",[1]Sheet1!W117)</f>
        <v/>
      </c>
      <c r="X117" t="str">
        <f>IF([1]Sheet1!X117="","",[1]Sheet1!X117)</f>
        <v/>
      </c>
      <c r="Y117" t="str">
        <f>IF([1]Sheet1!Y117="","",[1]Sheet1!Y117)</f>
        <v/>
      </c>
      <c r="Z117" t="str">
        <f>IF([1]Sheet1!Z117="","",[1]Sheet1!Z117)</f>
        <v/>
      </c>
      <c r="AA117" t="str">
        <f>IF([1]Sheet1!AA117="","",[1]Sheet1!AA117)</f>
        <v/>
      </c>
      <c r="AB117" t="str">
        <f>IF([1]Sheet1!AB117="","",[1]Sheet1!AB117)</f>
        <v/>
      </c>
      <c r="AC117" t="str">
        <f>IF([1]Sheet1!AC117="","",[1]Sheet1!AC117)</f>
        <v/>
      </c>
      <c r="AD117" t="str">
        <f>IF([1]Sheet1!AD117="","",[1]Sheet1!AD117)</f>
        <v/>
      </c>
      <c r="AE117" t="str">
        <f>IF([1]Sheet1!AE117="","",[1]Sheet1!AE117)</f>
        <v/>
      </c>
      <c r="AF117" t="str">
        <f>IF([1]Sheet1!AF117="","",[1]Sheet1!AF117)</f>
        <v/>
      </c>
    </row>
    <row r="118" spans="1:32" x14ac:dyDescent="0.25">
      <c r="A118" t="str">
        <f>IF([1]Sheet1!A118="","",[1]Sheet1!A118)</f>
        <v/>
      </c>
      <c r="B118" t="str">
        <f>IF([1]Sheet1!B118="","",[1]Sheet1!B118)</f>
        <v/>
      </c>
      <c r="C118" t="str">
        <f>IF([1]Sheet1!C118="","",[1]Sheet1!C118)</f>
        <v/>
      </c>
      <c r="D118" t="str">
        <f>IF([1]Sheet1!D118="","",[1]Sheet1!D118)</f>
        <v/>
      </c>
      <c r="E118" t="str">
        <f>IF([1]Sheet1!E118="","",[1]Sheet1!E118)</f>
        <v/>
      </c>
      <c r="F118" t="str">
        <f>IF([1]Sheet1!F118="","",[1]Sheet1!F118)</f>
        <v/>
      </c>
      <c r="G118" t="str">
        <f>IF([1]Sheet1!G118="","",[1]Sheet1!G118)</f>
        <v/>
      </c>
      <c r="H118" t="str">
        <f>IF([1]Sheet1!H118="","",[1]Sheet1!H118)</f>
        <v/>
      </c>
      <c r="I118" t="str">
        <f>IF([1]Sheet1!I118="","",[1]Sheet1!I118)</f>
        <v/>
      </c>
      <c r="J118" t="str">
        <f>IF([1]Sheet1!J118="","",[1]Sheet1!J118)</f>
        <v/>
      </c>
      <c r="K118" t="str">
        <f>IF([1]Sheet1!K118="","",[1]Sheet1!K118)</f>
        <v/>
      </c>
      <c r="L118" t="str">
        <f>IF([1]Sheet1!L118="","",[1]Sheet1!L118)</f>
        <v/>
      </c>
      <c r="M118" t="str">
        <f>IF([1]Sheet1!M118="","",[1]Sheet1!M118)</f>
        <v/>
      </c>
      <c r="N118" t="str">
        <f>IF([1]Sheet1!N118="","",[1]Sheet1!N118)</f>
        <v/>
      </c>
      <c r="O118" t="str">
        <f>IF([1]Sheet1!O118="","",[1]Sheet1!O118)</f>
        <v/>
      </c>
      <c r="P118" t="str">
        <f>IF([1]Sheet1!P118="","",[1]Sheet1!P118)</f>
        <v/>
      </c>
      <c r="Q118" t="str">
        <f>IF([1]Sheet1!Q118="","",[1]Sheet1!Q118)</f>
        <v/>
      </c>
      <c r="R118" t="str">
        <f>IF([1]Sheet1!R118="","",[1]Sheet1!R118)</f>
        <v/>
      </c>
      <c r="S118" t="str">
        <f>IF([1]Sheet1!S118="","",[1]Sheet1!S118)</f>
        <v/>
      </c>
      <c r="T118" t="str">
        <f>IF([1]Sheet1!T118="","",[1]Sheet1!T118)</f>
        <v/>
      </c>
      <c r="U118" t="str">
        <f>IF([1]Sheet1!U118="","",[1]Sheet1!U118)</f>
        <v/>
      </c>
      <c r="V118" t="str">
        <f>IF([1]Sheet1!V118="","",[1]Sheet1!V118)</f>
        <v/>
      </c>
      <c r="W118" t="str">
        <f>IF([1]Sheet1!W118="","",[1]Sheet1!W118)</f>
        <v/>
      </c>
      <c r="X118" t="str">
        <f>IF([1]Sheet1!X118="","",[1]Sheet1!X118)</f>
        <v/>
      </c>
      <c r="Y118" t="str">
        <f>IF([1]Sheet1!Y118="","",[1]Sheet1!Y118)</f>
        <v/>
      </c>
      <c r="Z118" t="str">
        <f>IF([1]Sheet1!Z118="","",[1]Sheet1!Z118)</f>
        <v/>
      </c>
      <c r="AA118" t="str">
        <f>IF([1]Sheet1!AA118="","",[1]Sheet1!AA118)</f>
        <v/>
      </c>
      <c r="AB118" t="str">
        <f>IF([1]Sheet1!AB118="","",[1]Sheet1!AB118)</f>
        <v/>
      </c>
      <c r="AC118" t="str">
        <f>IF([1]Sheet1!AC118="","",[1]Sheet1!AC118)</f>
        <v/>
      </c>
      <c r="AD118" t="str">
        <f>IF([1]Sheet1!AD118="","",[1]Sheet1!AD118)</f>
        <v/>
      </c>
      <c r="AE118" t="str">
        <f>IF([1]Sheet1!AE118="","",[1]Sheet1!AE118)</f>
        <v/>
      </c>
      <c r="AF118" t="str">
        <f>IF([1]Sheet1!AF118="","",[1]Sheet1!AF118)</f>
        <v/>
      </c>
    </row>
    <row r="119" spans="1:32" x14ac:dyDescent="0.25">
      <c r="A119" t="str">
        <f>IF([1]Sheet1!A119="","",[1]Sheet1!A119)</f>
        <v/>
      </c>
      <c r="B119" t="str">
        <f>IF([1]Sheet1!B119="","",[1]Sheet1!B119)</f>
        <v/>
      </c>
      <c r="C119" t="str">
        <f>IF([1]Sheet1!C119="","",[1]Sheet1!C119)</f>
        <v/>
      </c>
      <c r="D119" t="str">
        <f>IF([1]Sheet1!D119="","",[1]Sheet1!D119)</f>
        <v/>
      </c>
      <c r="E119" t="str">
        <f>IF([1]Sheet1!E119="","",[1]Sheet1!E119)</f>
        <v/>
      </c>
      <c r="F119" t="str">
        <f>IF([1]Sheet1!F119="","",[1]Sheet1!F119)</f>
        <v/>
      </c>
      <c r="G119" t="str">
        <f>IF([1]Sheet1!G119="","",[1]Sheet1!G119)</f>
        <v/>
      </c>
      <c r="H119" t="str">
        <f>IF([1]Sheet1!H119="","",[1]Sheet1!H119)</f>
        <v/>
      </c>
      <c r="I119" t="str">
        <f>IF([1]Sheet1!I119="","",[1]Sheet1!I119)</f>
        <v/>
      </c>
      <c r="J119" t="str">
        <f>IF([1]Sheet1!J119="","",[1]Sheet1!J119)</f>
        <v/>
      </c>
      <c r="K119" t="str">
        <f>IF([1]Sheet1!K119="","",[1]Sheet1!K119)</f>
        <v/>
      </c>
      <c r="L119" t="str">
        <f>IF([1]Sheet1!L119="","",[1]Sheet1!L119)</f>
        <v/>
      </c>
      <c r="M119" t="str">
        <f>IF([1]Sheet1!M119="","",[1]Sheet1!M119)</f>
        <v/>
      </c>
      <c r="N119" t="str">
        <f>IF([1]Sheet1!N119="","",[1]Sheet1!N119)</f>
        <v/>
      </c>
      <c r="O119" t="str">
        <f>IF([1]Sheet1!O119="","",[1]Sheet1!O119)</f>
        <v/>
      </c>
      <c r="P119" t="str">
        <f>IF([1]Sheet1!P119="","",[1]Sheet1!P119)</f>
        <v/>
      </c>
      <c r="Q119" t="str">
        <f>IF([1]Sheet1!Q119="","",[1]Sheet1!Q119)</f>
        <v/>
      </c>
      <c r="R119" t="str">
        <f>IF([1]Sheet1!R119="","",[1]Sheet1!R119)</f>
        <v/>
      </c>
      <c r="S119" t="str">
        <f>IF([1]Sheet1!S119="","",[1]Sheet1!S119)</f>
        <v/>
      </c>
      <c r="T119" t="str">
        <f>IF([1]Sheet1!T119="","",[1]Sheet1!T119)</f>
        <v/>
      </c>
      <c r="U119" t="str">
        <f>IF([1]Sheet1!U119="","",[1]Sheet1!U119)</f>
        <v/>
      </c>
      <c r="V119" t="str">
        <f>IF([1]Sheet1!V119="","",[1]Sheet1!V119)</f>
        <v/>
      </c>
      <c r="W119" t="str">
        <f>IF([1]Sheet1!W119="","",[1]Sheet1!W119)</f>
        <v/>
      </c>
      <c r="X119" t="str">
        <f>IF([1]Sheet1!X119="","",[1]Sheet1!X119)</f>
        <v/>
      </c>
      <c r="Y119" t="str">
        <f>IF([1]Sheet1!Y119="","",[1]Sheet1!Y119)</f>
        <v/>
      </c>
      <c r="Z119" t="str">
        <f>IF([1]Sheet1!Z119="","",[1]Sheet1!Z119)</f>
        <v/>
      </c>
      <c r="AA119" t="str">
        <f>IF([1]Sheet1!AA119="","",[1]Sheet1!AA119)</f>
        <v/>
      </c>
      <c r="AB119" t="str">
        <f>IF([1]Sheet1!AB119="","",[1]Sheet1!AB119)</f>
        <v/>
      </c>
      <c r="AC119" t="str">
        <f>IF([1]Sheet1!AC119="","",[1]Sheet1!AC119)</f>
        <v/>
      </c>
      <c r="AD119" t="str">
        <f>IF([1]Sheet1!AD119="","",[1]Sheet1!AD119)</f>
        <v/>
      </c>
      <c r="AE119" t="str">
        <f>IF([1]Sheet1!AE119="","",[1]Sheet1!AE119)</f>
        <v/>
      </c>
      <c r="AF119" t="str">
        <f>IF([1]Sheet1!AF119="","",[1]Sheet1!AF119)</f>
        <v/>
      </c>
    </row>
    <row r="120" spans="1:32" x14ac:dyDescent="0.25">
      <c r="A120" t="str">
        <f>IF([1]Sheet1!A120="","",[1]Sheet1!A120)</f>
        <v/>
      </c>
      <c r="B120" t="str">
        <f>IF([1]Sheet1!B120="","",[1]Sheet1!B120)</f>
        <v/>
      </c>
      <c r="C120" t="str">
        <f>IF([1]Sheet1!C120="","",[1]Sheet1!C120)</f>
        <v/>
      </c>
      <c r="D120" t="str">
        <f>IF([1]Sheet1!D120="","",[1]Sheet1!D120)</f>
        <v/>
      </c>
      <c r="E120" t="str">
        <f>IF([1]Sheet1!E120="","",[1]Sheet1!E120)</f>
        <v/>
      </c>
      <c r="F120" t="str">
        <f>IF([1]Sheet1!F120="","",[1]Sheet1!F120)</f>
        <v/>
      </c>
      <c r="G120" t="str">
        <f>IF([1]Sheet1!G120="","",[1]Sheet1!G120)</f>
        <v/>
      </c>
      <c r="H120" t="str">
        <f>IF([1]Sheet1!H120="","",[1]Sheet1!H120)</f>
        <v/>
      </c>
      <c r="I120" t="str">
        <f>IF([1]Sheet1!I120="","",[1]Sheet1!I120)</f>
        <v/>
      </c>
      <c r="J120" t="str">
        <f>IF([1]Sheet1!J120="","",[1]Sheet1!J120)</f>
        <v/>
      </c>
      <c r="K120" t="str">
        <f>IF([1]Sheet1!K120="","",[1]Sheet1!K120)</f>
        <v/>
      </c>
      <c r="L120" t="str">
        <f>IF([1]Sheet1!L120="","",[1]Sheet1!L120)</f>
        <v/>
      </c>
      <c r="M120" t="str">
        <f>IF([1]Sheet1!M120="","",[1]Sheet1!M120)</f>
        <v/>
      </c>
      <c r="N120" t="str">
        <f>IF([1]Sheet1!N120="","",[1]Sheet1!N120)</f>
        <v/>
      </c>
      <c r="O120" t="str">
        <f>IF([1]Sheet1!O120="","",[1]Sheet1!O120)</f>
        <v/>
      </c>
      <c r="P120" t="str">
        <f>IF([1]Sheet1!P120="","",[1]Sheet1!P120)</f>
        <v/>
      </c>
      <c r="Q120" t="str">
        <f>IF([1]Sheet1!Q120="","",[1]Sheet1!Q120)</f>
        <v/>
      </c>
      <c r="R120" t="str">
        <f>IF([1]Sheet1!R120="","",[1]Sheet1!R120)</f>
        <v/>
      </c>
      <c r="S120" t="str">
        <f>IF([1]Sheet1!S120="","",[1]Sheet1!S120)</f>
        <v/>
      </c>
      <c r="T120" t="str">
        <f>IF([1]Sheet1!T120="","",[1]Sheet1!T120)</f>
        <v/>
      </c>
      <c r="U120" t="str">
        <f>IF([1]Sheet1!U120="","",[1]Sheet1!U120)</f>
        <v/>
      </c>
      <c r="V120" t="str">
        <f>IF([1]Sheet1!V120="","",[1]Sheet1!V120)</f>
        <v/>
      </c>
      <c r="W120" t="str">
        <f>IF([1]Sheet1!W120="","",[1]Sheet1!W120)</f>
        <v/>
      </c>
      <c r="X120" t="str">
        <f>IF([1]Sheet1!X120="","",[1]Sheet1!X120)</f>
        <v/>
      </c>
      <c r="Y120" t="str">
        <f>IF([1]Sheet1!Y120="","",[1]Sheet1!Y120)</f>
        <v/>
      </c>
      <c r="Z120" t="str">
        <f>IF([1]Sheet1!Z120="","",[1]Sheet1!Z120)</f>
        <v/>
      </c>
      <c r="AA120" t="str">
        <f>IF([1]Sheet1!AA120="","",[1]Sheet1!AA120)</f>
        <v/>
      </c>
      <c r="AB120" t="str">
        <f>IF([1]Sheet1!AB120="","",[1]Sheet1!AB120)</f>
        <v/>
      </c>
      <c r="AC120" t="str">
        <f>IF([1]Sheet1!AC120="","",[1]Sheet1!AC120)</f>
        <v/>
      </c>
      <c r="AD120" t="str">
        <f>IF([1]Sheet1!AD120="","",[1]Sheet1!AD120)</f>
        <v/>
      </c>
      <c r="AE120" t="str">
        <f>IF([1]Sheet1!AE120="","",[1]Sheet1!AE120)</f>
        <v/>
      </c>
      <c r="AF120" t="str">
        <f>IF([1]Sheet1!AF120="","",[1]Sheet1!AF120)</f>
        <v/>
      </c>
    </row>
    <row r="121" spans="1:32" x14ac:dyDescent="0.25">
      <c r="A121" t="str">
        <f>IF([1]Sheet1!A121="","",[1]Sheet1!A121)</f>
        <v/>
      </c>
      <c r="B121" t="str">
        <f>IF([1]Sheet1!B121="","",[1]Sheet1!B121)</f>
        <v/>
      </c>
      <c r="C121" t="str">
        <f>IF([1]Sheet1!C121="","",[1]Sheet1!C121)</f>
        <v/>
      </c>
      <c r="D121" t="str">
        <f>IF([1]Sheet1!D121="","",[1]Sheet1!D121)</f>
        <v/>
      </c>
      <c r="E121" t="str">
        <f>IF([1]Sheet1!E121="","",[1]Sheet1!E121)</f>
        <v/>
      </c>
      <c r="F121" t="str">
        <f>IF([1]Sheet1!F121="","",[1]Sheet1!F121)</f>
        <v/>
      </c>
      <c r="G121" t="str">
        <f>IF([1]Sheet1!G121="","",[1]Sheet1!G121)</f>
        <v/>
      </c>
      <c r="H121" t="str">
        <f>IF([1]Sheet1!H121="","",[1]Sheet1!H121)</f>
        <v/>
      </c>
      <c r="I121" t="str">
        <f>IF([1]Sheet1!I121="","",[1]Sheet1!I121)</f>
        <v/>
      </c>
      <c r="J121" t="str">
        <f>IF([1]Sheet1!J121="","",[1]Sheet1!J121)</f>
        <v/>
      </c>
      <c r="K121" t="str">
        <f>IF([1]Sheet1!K121="","",[1]Sheet1!K121)</f>
        <v/>
      </c>
      <c r="L121" t="str">
        <f>IF([1]Sheet1!L121="","",[1]Sheet1!L121)</f>
        <v/>
      </c>
      <c r="M121" t="str">
        <f>IF([1]Sheet1!M121="","",[1]Sheet1!M121)</f>
        <v/>
      </c>
      <c r="N121" t="str">
        <f>IF([1]Sheet1!N121="","",[1]Sheet1!N121)</f>
        <v/>
      </c>
      <c r="O121" t="str">
        <f>IF([1]Sheet1!O121="","",[1]Sheet1!O121)</f>
        <v/>
      </c>
      <c r="P121" t="str">
        <f>IF([1]Sheet1!P121="","",[1]Sheet1!P121)</f>
        <v/>
      </c>
      <c r="Q121" t="str">
        <f>IF([1]Sheet1!Q121="","",[1]Sheet1!Q121)</f>
        <v/>
      </c>
      <c r="R121" t="str">
        <f>IF([1]Sheet1!R121="","",[1]Sheet1!R121)</f>
        <v/>
      </c>
      <c r="S121" t="str">
        <f>IF([1]Sheet1!S121="","",[1]Sheet1!S121)</f>
        <v/>
      </c>
      <c r="T121" t="str">
        <f>IF([1]Sheet1!T121="","",[1]Sheet1!T121)</f>
        <v/>
      </c>
      <c r="U121" t="str">
        <f>IF([1]Sheet1!U121="","",[1]Sheet1!U121)</f>
        <v/>
      </c>
      <c r="V121" t="str">
        <f>IF([1]Sheet1!V121="","",[1]Sheet1!V121)</f>
        <v/>
      </c>
      <c r="W121" t="str">
        <f>IF([1]Sheet1!W121="","",[1]Sheet1!W121)</f>
        <v/>
      </c>
      <c r="X121" t="str">
        <f>IF([1]Sheet1!X121="","",[1]Sheet1!X121)</f>
        <v/>
      </c>
      <c r="Y121" t="str">
        <f>IF([1]Sheet1!Y121="","",[1]Sheet1!Y121)</f>
        <v/>
      </c>
      <c r="Z121" t="str">
        <f>IF([1]Sheet1!Z121="","",[1]Sheet1!Z121)</f>
        <v/>
      </c>
      <c r="AA121" t="str">
        <f>IF([1]Sheet1!AA121="","",[1]Sheet1!AA121)</f>
        <v/>
      </c>
      <c r="AB121" t="str">
        <f>IF([1]Sheet1!AB121="","",[1]Sheet1!AB121)</f>
        <v/>
      </c>
      <c r="AC121" t="str">
        <f>IF([1]Sheet1!AC121="","",[1]Sheet1!AC121)</f>
        <v/>
      </c>
      <c r="AD121" t="str">
        <f>IF([1]Sheet1!AD121="","",[1]Sheet1!AD121)</f>
        <v/>
      </c>
      <c r="AE121" t="str">
        <f>IF([1]Sheet1!AE121="","",[1]Sheet1!AE121)</f>
        <v/>
      </c>
      <c r="AF121" t="str">
        <f>IF([1]Sheet1!AF121="","",[1]Sheet1!AF121)</f>
        <v/>
      </c>
    </row>
    <row r="122" spans="1:32" x14ac:dyDescent="0.25">
      <c r="A122" t="str">
        <f>IF([1]Sheet1!A122="","",[1]Sheet1!A122)</f>
        <v/>
      </c>
      <c r="B122" t="str">
        <f>IF([1]Sheet1!B122="","",[1]Sheet1!B122)</f>
        <v/>
      </c>
      <c r="C122" t="str">
        <f>IF([1]Sheet1!C122="","",[1]Sheet1!C122)</f>
        <v/>
      </c>
      <c r="D122" t="str">
        <f>IF([1]Sheet1!D122="","",[1]Sheet1!D122)</f>
        <v/>
      </c>
      <c r="E122" t="str">
        <f>IF([1]Sheet1!E122="","",[1]Sheet1!E122)</f>
        <v/>
      </c>
      <c r="F122" t="str">
        <f>IF([1]Sheet1!F122="","",[1]Sheet1!F122)</f>
        <v/>
      </c>
      <c r="G122" t="str">
        <f>IF([1]Sheet1!G122="","",[1]Sheet1!G122)</f>
        <v/>
      </c>
      <c r="H122" t="str">
        <f>IF([1]Sheet1!H122="","",[1]Sheet1!H122)</f>
        <v/>
      </c>
      <c r="I122" t="str">
        <f>IF([1]Sheet1!I122="","",[1]Sheet1!I122)</f>
        <v/>
      </c>
      <c r="J122" t="str">
        <f>IF([1]Sheet1!J122="","",[1]Sheet1!J122)</f>
        <v/>
      </c>
      <c r="K122" t="str">
        <f>IF([1]Sheet1!K122="","",[1]Sheet1!K122)</f>
        <v/>
      </c>
      <c r="L122" t="str">
        <f>IF([1]Sheet1!L122="","",[1]Sheet1!L122)</f>
        <v/>
      </c>
      <c r="M122" t="str">
        <f>IF([1]Sheet1!M122="","",[1]Sheet1!M122)</f>
        <v/>
      </c>
      <c r="N122" t="str">
        <f>IF([1]Sheet1!N122="","",[1]Sheet1!N122)</f>
        <v/>
      </c>
      <c r="O122" t="str">
        <f>IF([1]Sheet1!O122="","",[1]Sheet1!O122)</f>
        <v/>
      </c>
      <c r="P122" t="str">
        <f>IF([1]Sheet1!P122="","",[1]Sheet1!P122)</f>
        <v/>
      </c>
      <c r="Q122" t="str">
        <f>IF([1]Sheet1!Q122="","",[1]Sheet1!Q122)</f>
        <v/>
      </c>
      <c r="R122" t="str">
        <f>IF([1]Sheet1!R122="","",[1]Sheet1!R122)</f>
        <v/>
      </c>
      <c r="S122" t="str">
        <f>IF([1]Sheet1!S122="","",[1]Sheet1!S122)</f>
        <v/>
      </c>
      <c r="T122" t="str">
        <f>IF([1]Sheet1!T122="","",[1]Sheet1!T122)</f>
        <v/>
      </c>
      <c r="U122" t="str">
        <f>IF([1]Sheet1!U122="","",[1]Sheet1!U122)</f>
        <v/>
      </c>
      <c r="V122" t="str">
        <f>IF([1]Sheet1!V122="","",[1]Sheet1!V122)</f>
        <v/>
      </c>
      <c r="W122" t="str">
        <f>IF([1]Sheet1!W122="","",[1]Sheet1!W122)</f>
        <v/>
      </c>
      <c r="X122" t="str">
        <f>IF([1]Sheet1!X122="","",[1]Sheet1!X122)</f>
        <v/>
      </c>
      <c r="Y122" t="str">
        <f>IF([1]Sheet1!Y122="","",[1]Sheet1!Y122)</f>
        <v/>
      </c>
      <c r="Z122" t="str">
        <f>IF([1]Sheet1!Z122="","",[1]Sheet1!Z122)</f>
        <v/>
      </c>
      <c r="AA122" t="str">
        <f>IF([1]Sheet1!AA122="","",[1]Sheet1!AA122)</f>
        <v/>
      </c>
      <c r="AB122" t="str">
        <f>IF([1]Sheet1!AB122="","",[1]Sheet1!AB122)</f>
        <v/>
      </c>
      <c r="AC122" t="str">
        <f>IF([1]Sheet1!AC122="","",[1]Sheet1!AC122)</f>
        <v/>
      </c>
      <c r="AD122" t="str">
        <f>IF([1]Sheet1!AD122="","",[1]Sheet1!AD122)</f>
        <v/>
      </c>
      <c r="AE122" t="str">
        <f>IF([1]Sheet1!AE122="","",[1]Sheet1!AE122)</f>
        <v/>
      </c>
      <c r="AF122" t="str">
        <f>IF([1]Sheet1!AF122="","",[1]Sheet1!AF122)</f>
        <v/>
      </c>
    </row>
    <row r="123" spans="1:32" x14ac:dyDescent="0.25">
      <c r="A123" t="str">
        <f>IF([1]Sheet1!A123="","",[1]Sheet1!A123)</f>
        <v/>
      </c>
      <c r="B123" t="str">
        <f>IF([1]Sheet1!B123="","",[1]Sheet1!B123)</f>
        <v/>
      </c>
      <c r="C123" t="str">
        <f>IF([1]Sheet1!C123="","",[1]Sheet1!C123)</f>
        <v/>
      </c>
      <c r="D123" t="str">
        <f>IF([1]Sheet1!D123="","",[1]Sheet1!D123)</f>
        <v/>
      </c>
      <c r="E123" t="str">
        <f>IF([1]Sheet1!E123="","",[1]Sheet1!E123)</f>
        <v/>
      </c>
      <c r="F123" t="str">
        <f>IF([1]Sheet1!F123="","",[1]Sheet1!F123)</f>
        <v/>
      </c>
      <c r="G123" t="str">
        <f>IF([1]Sheet1!G123="","",[1]Sheet1!G123)</f>
        <v/>
      </c>
      <c r="H123" t="str">
        <f>IF([1]Sheet1!H123="","",[1]Sheet1!H123)</f>
        <v/>
      </c>
      <c r="I123" t="str">
        <f>IF([1]Sheet1!I123="","",[1]Sheet1!I123)</f>
        <v/>
      </c>
      <c r="J123" t="str">
        <f>IF([1]Sheet1!J123="","",[1]Sheet1!J123)</f>
        <v/>
      </c>
      <c r="K123" t="str">
        <f>IF([1]Sheet1!K123="","",[1]Sheet1!K123)</f>
        <v/>
      </c>
      <c r="L123" t="str">
        <f>IF([1]Sheet1!L123="","",[1]Sheet1!L123)</f>
        <v/>
      </c>
      <c r="M123" t="str">
        <f>IF([1]Sheet1!M123="","",[1]Sheet1!M123)</f>
        <v/>
      </c>
      <c r="N123" t="str">
        <f>IF([1]Sheet1!N123="","",[1]Sheet1!N123)</f>
        <v/>
      </c>
      <c r="O123" t="str">
        <f>IF([1]Sheet1!O123="","",[1]Sheet1!O123)</f>
        <v/>
      </c>
      <c r="P123" t="str">
        <f>IF([1]Sheet1!P123="","",[1]Sheet1!P123)</f>
        <v/>
      </c>
      <c r="Q123" t="str">
        <f>IF([1]Sheet1!Q123="","",[1]Sheet1!Q123)</f>
        <v/>
      </c>
      <c r="R123" t="str">
        <f>IF([1]Sheet1!R123="","",[1]Sheet1!R123)</f>
        <v/>
      </c>
      <c r="S123" t="str">
        <f>IF([1]Sheet1!S123="","",[1]Sheet1!S123)</f>
        <v/>
      </c>
      <c r="T123" t="str">
        <f>IF([1]Sheet1!T123="","",[1]Sheet1!T123)</f>
        <v/>
      </c>
      <c r="U123" t="str">
        <f>IF([1]Sheet1!U123="","",[1]Sheet1!U123)</f>
        <v/>
      </c>
      <c r="V123" t="str">
        <f>IF([1]Sheet1!V123="","",[1]Sheet1!V123)</f>
        <v/>
      </c>
      <c r="W123" t="str">
        <f>IF([1]Sheet1!W123="","",[1]Sheet1!W123)</f>
        <v/>
      </c>
      <c r="X123" t="str">
        <f>IF([1]Sheet1!X123="","",[1]Sheet1!X123)</f>
        <v/>
      </c>
      <c r="Y123" t="str">
        <f>IF([1]Sheet1!Y123="","",[1]Sheet1!Y123)</f>
        <v/>
      </c>
      <c r="Z123" t="str">
        <f>IF([1]Sheet1!Z123="","",[1]Sheet1!Z123)</f>
        <v/>
      </c>
      <c r="AA123" t="str">
        <f>IF([1]Sheet1!AA123="","",[1]Sheet1!AA123)</f>
        <v/>
      </c>
      <c r="AB123" t="str">
        <f>IF([1]Sheet1!AB123="","",[1]Sheet1!AB123)</f>
        <v/>
      </c>
      <c r="AC123" t="str">
        <f>IF([1]Sheet1!AC123="","",[1]Sheet1!AC123)</f>
        <v/>
      </c>
      <c r="AD123" t="str">
        <f>IF([1]Sheet1!AD123="","",[1]Sheet1!AD123)</f>
        <v/>
      </c>
      <c r="AE123" t="str">
        <f>IF([1]Sheet1!AE123="","",[1]Sheet1!AE123)</f>
        <v/>
      </c>
      <c r="AF123" t="str">
        <f>IF([1]Sheet1!AF123="","",[1]Sheet1!AF123)</f>
        <v/>
      </c>
    </row>
    <row r="124" spans="1:32" x14ac:dyDescent="0.25">
      <c r="A124" t="str">
        <f>IF([1]Sheet1!A124="","",[1]Sheet1!A124)</f>
        <v/>
      </c>
      <c r="B124" t="str">
        <f>IF([1]Sheet1!B124="","",[1]Sheet1!B124)</f>
        <v/>
      </c>
      <c r="C124" t="str">
        <f>IF([1]Sheet1!C124="","",[1]Sheet1!C124)</f>
        <v/>
      </c>
      <c r="D124" t="str">
        <f>IF([1]Sheet1!D124="","",[1]Sheet1!D124)</f>
        <v/>
      </c>
      <c r="E124" t="str">
        <f>IF([1]Sheet1!E124="","",[1]Sheet1!E124)</f>
        <v/>
      </c>
      <c r="F124" t="str">
        <f>IF([1]Sheet1!F124="","",[1]Sheet1!F124)</f>
        <v/>
      </c>
      <c r="G124" t="str">
        <f>IF([1]Sheet1!G124="","",[1]Sheet1!G124)</f>
        <v/>
      </c>
      <c r="H124" t="str">
        <f>IF([1]Sheet1!H124="","",[1]Sheet1!H124)</f>
        <v/>
      </c>
      <c r="I124" t="str">
        <f>IF([1]Sheet1!I124="","",[1]Sheet1!I124)</f>
        <v/>
      </c>
      <c r="J124" t="str">
        <f>IF([1]Sheet1!J124="","",[1]Sheet1!J124)</f>
        <v/>
      </c>
      <c r="K124" t="str">
        <f>IF([1]Sheet1!K124="","",[1]Sheet1!K124)</f>
        <v/>
      </c>
      <c r="L124" t="str">
        <f>IF([1]Sheet1!L124="","",[1]Sheet1!L124)</f>
        <v/>
      </c>
      <c r="M124" t="str">
        <f>IF([1]Sheet1!M124="","",[1]Sheet1!M124)</f>
        <v/>
      </c>
      <c r="N124" t="str">
        <f>IF([1]Sheet1!N124="","",[1]Sheet1!N124)</f>
        <v/>
      </c>
      <c r="O124" t="str">
        <f>IF([1]Sheet1!O124="","",[1]Sheet1!O124)</f>
        <v/>
      </c>
      <c r="P124" t="str">
        <f>IF([1]Sheet1!P124="","",[1]Sheet1!P124)</f>
        <v/>
      </c>
      <c r="Q124" t="str">
        <f>IF([1]Sheet1!Q124="","",[1]Sheet1!Q124)</f>
        <v/>
      </c>
      <c r="R124" t="str">
        <f>IF([1]Sheet1!R124="","",[1]Sheet1!R124)</f>
        <v/>
      </c>
      <c r="S124" t="str">
        <f>IF([1]Sheet1!S124="","",[1]Sheet1!S124)</f>
        <v/>
      </c>
      <c r="T124" t="str">
        <f>IF([1]Sheet1!T124="","",[1]Sheet1!T124)</f>
        <v/>
      </c>
      <c r="U124" t="str">
        <f>IF([1]Sheet1!U124="","",[1]Sheet1!U124)</f>
        <v/>
      </c>
      <c r="V124" t="str">
        <f>IF([1]Sheet1!V124="","",[1]Sheet1!V124)</f>
        <v/>
      </c>
      <c r="W124" t="str">
        <f>IF([1]Sheet1!W124="","",[1]Sheet1!W124)</f>
        <v/>
      </c>
      <c r="X124" t="str">
        <f>IF([1]Sheet1!X124="","",[1]Sheet1!X124)</f>
        <v/>
      </c>
      <c r="Y124" t="str">
        <f>IF([1]Sheet1!Y124="","",[1]Sheet1!Y124)</f>
        <v/>
      </c>
      <c r="Z124" t="str">
        <f>IF([1]Sheet1!Z124="","",[1]Sheet1!Z124)</f>
        <v/>
      </c>
      <c r="AA124" t="str">
        <f>IF([1]Sheet1!AA124="","",[1]Sheet1!AA124)</f>
        <v/>
      </c>
      <c r="AB124" t="str">
        <f>IF([1]Sheet1!AB124="","",[1]Sheet1!AB124)</f>
        <v/>
      </c>
      <c r="AC124" t="str">
        <f>IF([1]Sheet1!AC124="","",[1]Sheet1!AC124)</f>
        <v/>
      </c>
      <c r="AD124" t="str">
        <f>IF([1]Sheet1!AD124="","",[1]Sheet1!AD124)</f>
        <v/>
      </c>
      <c r="AE124" t="str">
        <f>IF([1]Sheet1!AE124="","",[1]Sheet1!AE124)</f>
        <v/>
      </c>
      <c r="AF124" t="str">
        <f>IF([1]Sheet1!AF124="","",[1]Sheet1!AF124)</f>
        <v/>
      </c>
    </row>
    <row r="125" spans="1:32" x14ac:dyDescent="0.25">
      <c r="A125" t="str">
        <f>IF([1]Sheet1!A125="","",[1]Sheet1!A125)</f>
        <v/>
      </c>
      <c r="B125" t="str">
        <f>IF([1]Sheet1!B125="","",[1]Sheet1!B125)</f>
        <v/>
      </c>
      <c r="C125" t="str">
        <f>IF([1]Sheet1!C125="","",[1]Sheet1!C125)</f>
        <v/>
      </c>
      <c r="D125" t="str">
        <f>IF([1]Sheet1!D125="","",[1]Sheet1!D125)</f>
        <v/>
      </c>
      <c r="E125" t="str">
        <f>IF([1]Sheet1!E125="","",[1]Sheet1!E125)</f>
        <v/>
      </c>
      <c r="F125" t="str">
        <f>IF([1]Sheet1!F125="","",[1]Sheet1!F125)</f>
        <v/>
      </c>
      <c r="G125" t="str">
        <f>IF([1]Sheet1!G125="","",[1]Sheet1!G125)</f>
        <v/>
      </c>
      <c r="H125" t="str">
        <f>IF([1]Sheet1!H125="","",[1]Sheet1!H125)</f>
        <v/>
      </c>
      <c r="I125" t="str">
        <f>IF([1]Sheet1!I125="","",[1]Sheet1!I125)</f>
        <v/>
      </c>
      <c r="J125" t="str">
        <f>IF([1]Sheet1!J125="","",[1]Sheet1!J125)</f>
        <v/>
      </c>
      <c r="K125" t="str">
        <f>IF([1]Sheet1!K125="","",[1]Sheet1!K125)</f>
        <v/>
      </c>
      <c r="L125" t="str">
        <f>IF([1]Sheet1!L125="","",[1]Sheet1!L125)</f>
        <v/>
      </c>
      <c r="M125" t="str">
        <f>IF([1]Sheet1!M125="","",[1]Sheet1!M125)</f>
        <v/>
      </c>
      <c r="N125" t="str">
        <f>IF([1]Sheet1!N125="","",[1]Sheet1!N125)</f>
        <v/>
      </c>
      <c r="O125" t="str">
        <f>IF([1]Sheet1!O125="","",[1]Sheet1!O125)</f>
        <v/>
      </c>
      <c r="P125" t="str">
        <f>IF([1]Sheet1!P125="","",[1]Sheet1!P125)</f>
        <v/>
      </c>
      <c r="Q125" t="str">
        <f>IF([1]Sheet1!Q125="","",[1]Sheet1!Q125)</f>
        <v/>
      </c>
      <c r="R125" t="str">
        <f>IF([1]Sheet1!R125="","",[1]Sheet1!R125)</f>
        <v/>
      </c>
      <c r="S125" t="str">
        <f>IF([1]Sheet1!S125="","",[1]Sheet1!S125)</f>
        <v/>
      </c>
      <c r="T125" t="str">
        <f>IF([1]Sheet1!T125="","",[1]Sheet1!T125)</f>
        <v/>
      </c>
      <c r="U125" t="str">
        <f>IF([1]Sheet1!U125="","",[1]Sheet1!U125)</f>
        <v/>
      </c>
      <c r="V125" t="str">
        <f>IF([1]Sheet1!V125="","",[1]Sheet1!V125)</f>
        <v/>
      </c>
      <c r="W125" t="str">
        <f>IF([1]Sheet1!W125="","",[1]Sheet1!W125)</f>
        <v/>
      </c>
      <c r="X125" t="str">
        <f>IF([1]Sheet1!X125="","",[1]Sheet1!X125)</f>
        <v/>
      </c>
      <c r="Y125" t="str">
        <f>IF([1]Sheet1!Y125="","",[1]Sheet1!Y125)</f>
        <v/>
      </c>
      <c r="Z125" t="str">
        <f>IF([1]Sheet1!Z125="","",[1]Sheet1!Z125)</f>
        <v/>
      </c>
      <c r="AA125" t="str">
        <f>IF([1]Sheet1!AA125="","",[1]Sheet1!AA125)</f>
        <v/>
      </c>
      <c r="AB125" t="str">
        <f>IF([1]Sheet1!AB125="","",[1]Sheet1!AB125)</f>
        <v/>
      </c>
      <c r="AC125" t="str">
        <f>IF([1]Sheet1!AC125="","",[1]Sheet1!AC125)</f>
        <v/>
      </c>
      <c r="AD125" t="str">
        <f>IF([1]Sheet1!AD125="","",[1]Sheet1!AD125)</f>
        <v/>
      </c>
      <c r="AE125" t="str">
        <f>IF([1]Sheet1!AE125="","",[1]Sheet1!AE125)</f>
        <v/>
      </c>
      <c r="AF125" t="str">
        <f>IF([1]Sheet1!AF125="","",[1]Sheet1!AF125)</f>
        <v/>
      </c>
    </row>
    <row r="126" spans="1:32" x14ac:dyDescent="0.25">
      <c r="A126" t="str">
        <f>IF([1]Sheet1!A126="","",[1]Sheet1!A126)</f>
        <v/>
      </c>
      <c r="B126" t="str">
        <f>IF([1]Sheet1!B126="","",[1]Sheet1!B126)</f>
        <v/>
      </c>
      <c r="C126" t="str">
        <f>IF([1]Sheet1!C126="","",[1]Sheet1!C126)</f>
        <v/>
      </c>
      <c r="D126" t="str">
        <f>IF([1]Sheet1!D126="","",[1]Sheet1!D126)</f>
        <v/>
      </c>
      <c r="E126" t="str">
        <f>IF([1]Sheet1!E126="","",[1]Sheet1!E126)</f>
        <v/>
      </c>
      <c r="F126" t="str">
        <f>IF([1]Sheet1!F126="","",[1]Sheet1!F126)</f>
        <v/>
      </c>
      <c r="G126" t="str">
        <f>IF([1]Sheet1!G126="","",[1]Sheet1!G126)</f>
        <v/>
      </c>
      <c r="H126" t="str">
        <f>IF([1]Sheet1!H126="","",[1]Sheet1!H126)</f>
        <v/>
      </c>
      <c r="I126" t="str">
        <f>IF([1]Sheet1!I126="","",[1]Sheet1!I126)</f>
        <v/>
      </c>
      <c r="J126" t="str">
        <f>IF([1]Sheet1!J126="","",[1]Sheet1!J126)</f>
        <v/>
      </c>
      <c r="K126" t="str">
        <f>IF([1]Sheet1!K126="","",[1]Sheet1!K126)</f>
        <v/>
      </c>
      <c r="L126" t="str">
        <f>IF([1]Sheet1!L126="","",[1]Sheet1!L126)</f>
        <v/>
      </c>
      <c r="M126" t="str">
        <f>IF([1]Sheet1!M126="","",[1]Sheet1!M126)</f>
        <v/>
      </c>
      <c r="N126" t="str">
        <f>IF([1]Sheet1!N126="","",[1]Sheet1!N126)</f>
        <v/>
      </c>
      <c r="O126" t="str">
        <f>IF([1]Sheet1!O126="","",[1]Sheet1!O126)</f>
        <v/>
      </c>
      <c r="P126" t="str">
        <f>IF([1]Sheet1!P126="","",[1]Sheet1!P126)</f>
        <v/>
      </c>
      <c r="Q126" t="str">
        <f>IF([1]Sheet1!Q126="","",[1]Sheet1!Q126)</f>
        <v/>
      </c>
      <c r="R126" t="str">
        <f>IF([1]Sheet1!R126="","",[1]Sheet1!R126)</f>
        <v/>
      </c>
      <c r="S126" t="str">
        <f>IF([1]Sheet1!S126="","",[1]Sheet1!S126)</f>
        <v/>
      </c>
      <c r="T126" t="str">
        <f>IF([1]Sheet1!T126="","",[1]Sheet1!T126)</f>
        <v/>
      </c>
      <c r="U126" t="str">
        <f>IF([1]Sheet1!U126="","",[1]Sheet1!U126)</f>
        <v/>
      </c>
      <c r="V126" t="str">
        <f>IF([1]Sheet1!V126="","",[1]Sheet1!V126)</f>
        <v/>
      </c>
      <c r="W126" t="str">
        <f>IF([1]Sheet1!W126="","",[1]Sheet1!W126)</f>
        <v/>
      </c>
      <c r="X126" t="str">
        <f>IF([1]Sheet1!X126="","",[1]Sheet1!X126)</f>
        <v/>
      </c>
      <c r="Y126" t="str">
        <f>IF([1]Sheet1!Y126="","",[1]Sheet1!Y126)</f>
        <v/>
      </c>
      <c r="Z126" t="str">
        <f>IF([1]Sheet1!Z126="","",[1]Sheet1!Z126)</f>
        <v/>
      </c>
      <c r="AA126" t="str">
        <f>IF([1]Sheet1!AA126="","",[1]Sheet1!AA126)</f>
        <v/>
      </c>
      <c r="AB126" t="str">
        <f>IF([1]Sheet1!AB126="","",[1]Sheet1!AB126)</f>
        <v/>
      </c>
      <c r="AC126" t="str">
        <f>IF([1]Sheet1!AC126="","",[1]Sheet1!AC126)</f>
        <v/>
      </c>
      <c r="AD126" t="str">
        <f>IF([1]Sheet1!AD126="","",[1]Sheet1!AD126)</f>
        <v/>
      </c>
      <c r="AE126" t="str">
        <f>IF([1]Sheet1!AE126="","",[1]Sheet1!AE126)</f>
        <v/>
      </c>
      <c r="AF126" t="str">
        <f>IF([1]Sheet1!AF126="","",[1]Sheet1!AF126)</f>
        <v/>
      </c>
    </row>
    <row r="127" spans="1:32" x14ac:dyDescent="0.25">
      <c r="A127" t="str">
        <f>IF([1]Sheet1!A127="","",[1]Sheet1!A127)</f>
        <v/>
      </c>
      <c r="B127" t="str">
        <f>IF([1]Sheet1!B127="","",[1]Sheet1!B127)</f>
        <v/>
      </c>
      <c r="C127" t="str">
        <f>IF([1]Sheet1!C127="","",[1]Sheet1!C127)</f>
        <v/>
      </c>
      <c r="D127" t="str">
        <f>IF([1]Sheet1!D127="","",[1]Sheet1!D127)</f>
        <v/>
      </c>
      <c r="E127" t="str">
        <f>IF([1]Sheet1!E127="","",[1]Sheet1!E127)</f>
        <v/>
      </c>
      <c r="F127" t="str">
        <f>IF([1]Sheet1!F127="","",[1]Sheet1!F127)</f>
        <v/>
      </c>
      <c r="G127" t="str">
        <f>IF([1]Sheet1!G127="","",[1]Sheet1!G127)</f>
        <v/>
      </c>
      <c r="H127" t="str">
        <f>IF([1]Sheet1!H127="","",[1]Sheet1!H127)</f>
        <v/>
      </c>
      <c r="I127" t="str">
        <f>IF([1]Sheet1!I127="","",[1]Sheet1!I127)</f>
        <v/>
      </c>
      <c r="J127" t="str">
        <f>IF([1]Sheet1!J127="","",[1]Sheet1!J127)</f>
        <v/>
      </c>
      <c r="K127" t="str">
        <f>IF([1]Sheet1!K127="","",[1]Sheet1!K127)</f>
        <v/>
      </c>
      <c r="L127" t="str">
        <f>IF([1]Sheet1!L127="","",[1]Sheet1!L127)</f>
        <v/>
      </c>
      <c r="M127" t="str">
        <f>IF([1]Sheet1!M127="","",[1]Sheet1!M127)</f>
        <v/>
      </c>
      <c r="N127" t="str">
        <f>IF([1]Sheet1!N127="","",[1]Sheet1!N127)</f>
        <v/>
      </c>
      <c r="O127" t="str">
        <f>IF([1]Sheet1!O127="","",[1]Sheet1!O127)</f>
        <v/>
      </c>
      <c r="P127" t="str">
        <f>IF([1]Sheet1!P127="","",[1]Sheet1!P127)</f>
        <v/>
      </c>
      <c r="Q127" t="str">
        <f>IF([1]Sheet1!Q127="","",[1]Sheet1!Q127)</f>
        <v/>
      </c>
      <c r="R127" t="str">
        <f>IF([1]Sheet1!R127="","",[1]Sheet1!R127)</f>
        <v/>
      </c>
      <c r="S127" t="str">
        <f>IF([1]Sheet1!S127="","",[1]Sheet1!S127)</f>
        <v/>
      </c>
      <c r="T127" t="str">
        <f>IF([1]Sheet1!T127="","",[1]Sheet1!T127)</f>
        <v/>
      </c>
      <c r="U127" t="str">
        <f>IF([1]Sheet1!U127="","",[1]Sheet1!U127)</f>
        <v/>
      </c>
      <c r="V127" t="str">
        <f>IF([1]Sheet1!V127="","",[1]Sheet1!V127)</f>
        <v/>
      </c>
      <c r="W127" t="str">
        <f>IF([1]Sheet1!W127="","",[1]Sheet1!W127)</f>
        <v/>
      </c>
      <c r="X127" t="str">
        <f>IF([1]Sheet1!X127="","",[1]Sheet1!X127)</f>
        <v/>
      </c>
      <c r="Y127" t="str">
        <f>IF([1]Sheet1!Y127="","",[1]Sheet1!Y127)</f>
        <v/>
      </c>
      <c r="Z127" t="str">
        <f>IF([1]Sheet1!Z127="","",[1]Sheet1!Z127)</f>
        <v/>
      </c>
      <c r="AA127" t="str">
        <f>IF([1]Sheet1!AA127="","",[1]Sheet1!AA127)</f>
        <v/>
      </c>
      <c r="AB127" t="str">
        <f>IF([1]Sheet1!AB127="","",[1]Sheet1!AB127)</f>
        <v/>
      </c>
      <c r="AC127" t="str">
        <f>IF([1]Sheet1!AC127="","",[1]Sheet1!AC127)</f>
        <v/>
      </c>
      <c r="AD127" t="str">
        <f>IF([1]Sheet1!AD127="","",[1]Sheet1!AD127)</f>
        <v/>
      </c>
      <c r="AE127" t="str">
        <f>IF([1]Sheet1!AE127="","",[1]Sheet1!AE127)</f>
        <v/>
      </c>
      <c r="AF127" t="str">
        <f>IF([1]Sheet1!AF127="","",[1]Sheet1!AF127)</f>
        <v/>
      </c>
    </row>
    <row r="128" spans="1:32" x14ac:dyDescent="0.25">
      <c r="A128" t="str">
        <f>IF([1]Sheet1!A128="","",[1]Sheet1!A128)</f>
        <v/>
      </c>
      <c r="B128" t="str">
        <f>IF([1]Sheet1!B128="","",[1]Sheet1!B128)</f>
        <v/>
      </c>
      <c r="C128" t="str">
        <f>IF([1]Sheet1!C128="","",[1]Sheet1!C128)</f>
        <v/>
      </c>
      <c r="D128" t="str">
        <f>IF([1]Sheet1!D128="","",[1]Sheet1!D128)</f>
        <v/>
      </c>
      <c r="E128" t="str">
        <f>IF([1]Sheet1!E128="","",[1]Sheet1!E128)</f>
        <v/>
      </c>
      <c r="F128" t="str">
        <f>IF([1]Sheet1!F128="","",[1]Sheet1!F128)</f>
        <v/>
      </c>
      <c r="G128" t="str">
        <f>IF([1]Sheet1!G128="","",[1]Sheet1!G128)</f>
        <v/>
      </c>
      <c r="H128" t="str">
        <f>IF([1]Sheet1!H128="","",[1]Sheet1!H128)</f>
        <v/>
      </c>
      <c r="I128" t="str">
        <f>IF([1]Sheet1!I128="","",[1]Sheet1!I128)</f>
        <v/>
      </c>
      <c r="J128" t="str">
        <f>IF([1]Sheet1!J128="","",[1]Sheet1!J128)</f>
        <v/>
      </c>
      <c r="K128" t="str">
        <f>IF([1]Sheet1!K128="","",[1]Sheet1!K128)</f>
        <v/>
      </c>
      <c r="L128" t="str">
        <f>IF([1]Sheet1!L128="","",[1]Sheet1!L128)</f>
        <v/>
      </c>
      <c r="M128" t="str">
        <f>IF([1]Sheet1!M128="","",[1]Sheet1!M128)</f>
        <v/>
      </c>
      <c r="N128" t="str">
        <f>IF([1]Sheet1!N128="","",[1]Sheet1!N128)</f>
        <v/>
      </c>
      <c r="O128" t="str">
        <f>IF([1]Sheet1!O128="","",[1]Sheet1!O128)</f>
        <v/>
      </c>
      <c r="P128" t="str">
        <f>IF([1]Sheet1!P128="","",[1]Sheet1!P128)</f>
        <v/>
      </c>
      <c r="Q128" t="str">
        <f>IF([1]Sheet1!Q128="","",[1]Sheet1!Q128)</f>
        <v/>
      </c>
      <c r="R128" t="str">
        <f>IF([1]Sheet1!R128="","",[1]Sheet1!R128)</f>
        <v/>
      </c>
      <c r="S128" t="str">
        <f>IF([1]Sheet1!S128="","",[1]Sheet1!S128)</f>
        <v/>
      </c>
      <c r="T128" t="str">
        <f>IF([1]Sheet1!T128="","",[1]Sheet1!T128)</f>
        <v/>
      </c>
      <c r="U128" t="str">
        <f>IF([1]Sheet1!U128="","",[1]Sheet1!U128)</f>
        <v/>
      </c>
      <c r="V128" t="str">
        <f>IF([1]Sheet1!V128="","",[1]Sheet1!V128)</f>
        <v/>
      </c>
      <c r="W128" t="str">
        <f>IF([1]Sheet1!W128="","",[1]Sheet1!W128)</f>
        <v/>
      </c>
      <c r="X128" t="str">
        <f>IF([1]Sheet1!X128="","",[1]Sheet1!X128)</f>
        <v/>
      </c>
      <c r="Y128" t="str">
        <f>IF([1]Sheet1!Y128="","",[1]Sheet1!Y128)</f>
        <v/>
      </c>
      <c r="Z128" t="str">
        <f>IF([1]Sheet1!Z128="","",[1]Sheet1!Z128)</f>
        <v/>
      </c>
      <c r="AA128" t="str">
        <f>IF([1]Sheet1!AA128="","",[1]Sheet1!AA128)</f>
        <v/>
      </c>
      <c r="AB128" t="str">
        <f>IF([1]Sheet1!AB128="","",[1]Sheet1!AB128)</f>
        <v/>
      </c>
      <c r="AC128" t="str">
        <f>IF([1]Sheet1!AC128="","",[1]Sheet1!AC128)</f>
        <v/>
      </c>
      <c r="AD128" t="str">
        <f>IF([1]Sheet1!AD128="","",[1]Sheet1!AD128)</f>
        <v/>
      </c>
      <c r="AE128" t="str">
        <f>IF([1]Sheet1!AE128="","",[1]Sheet1!AE128)</f>
        <v/>
      </c>
      <c r="AF128" t="str">
        <f>IF([1]Sheet1!AF128="","",[1]Sheet1!AF128)</f>
        <v/>
      </c>
    </row>
    <row r="129" spans="1:32" x14ac:dyDescent="0.25">
      <c r="A129" t="str">
        <f>IF([1]Sheet1!A129="","",[1]Sheet1!A129)</f>
        <v/>
      </c>
      <c r="B129" t="str">
        <f>IF([1]Sheet1!B129="","",[1]Sheet1!B129)</f>
        <v/>
      </c>
      <c r="C129" t="str">
        <f>IF([1]Sheet1!C129="","",[1]Sheet1!C129)</f>
        <v/>
      </c>
      <c r="D129" t="str">
        <f>IF([1]Sheet1!D129="","",[1]Sheet1!D129)</f>
        <v/>
      </c>
      <c r="E129" t="str">
        <f>IF([1]Sheet1!E129="","",[1]Sheet1!E129)</f>
        <v/>
      </c>
      <c r="F129" t="str">
        <f>IF([1]Sheet1!F129="","",[1]Sheet1!F129)</f>
        <v/>
      </c>
      <c r="G129" t="str">
        <f>IF([1]Sheet1!G129="","",[1]Sheet1!G129)</f>
        <v/>
      </c>
      <c r="H129" t="str">
        <f>IF([1]Sheet1!H129="","",[1]Sheet1!H129)</f>
        <v/>
      </c>
      <c r="I129" t="str">
        <f>IF([1]Sheet1!I129="","",[1]Sheet1!I129)</f>
        <v/>
      </c>
      <c r="J129" t="str">
        <f>IF([1]Sheet1!J129="","",[1]Sheet1!J129)</f>
        <v/>
      </c>
      <c r="K129" t="str">
        <f>IF([1]Sheet1!K129="","",[1]Sheet1!K129)</f>
        <v/>
      </c>
      <c r="L129" t="str">
        <f>IF([1]Sheet1!L129="","",[1]Sheet1!L129)</f>
        <v/>
      </c>
      <c r="M129" t="str">
        <f>IF([1]Sheet1!M129="","",[1]Sheet1!M129)</f>
        <v/>
      </c>
      <c r="N129" t="str">
        <f>IF([1]Sheet1!N129="","",[1]Sheet1!N129)</f>
        <v/>
      </c>
      <c r="O129" t="str">
        <f>IF([1]Sheet1!O129="","",[1]Sheet1!O129)</f>
        <v/>
      </c>
      <c r="P129" t="str">
        <f>IF([1]Sheet1!P129="","",[1]Sheet1!P129)</f>
        <v/>
      </c>
      <c r="Q129" t="str">
        <f>IF([1]Sheet1!Q129="","",[1]Sheet1!Q129)</f>
        <v/>
      </c>
      <c r="R129" t="str">
        <f>IF([1]Sheet1!R129="","",[1]Sheet1!R129)</f>
        <v/>
      </c>
      <c r="S129" t="str">
        <f>IF([1]Sheet1!S129="","",[1]Sheet1!S129)</f>
        <v/>
      </c>
      <c r="T129" t="str">
        <f>IF([1]Sheet1!T129="","",[1]Sheet1!T129)</f>
        <v/>
      </c>
      <c r="U129" t="str">
        <f>IF([1]Sheet1!U129="","",[1]Sheet1!U129)</f>
        <v/>
      </c>
      <c r="V129" t="str">
        <f>IF([1]Sheet1!V129="","",[1]Sheet1!V129)</f>
        <v/>
      </c>
      <c r="W129" t="str">
        <f>IF([1]Sheet1!W129="","",[1]Sheet1!W129)</f>
        <v/>
      </c>
      <c r="X129" t="str">
        <f>IF([1]Sheet1!X129="","",[1]Sheet1!X129)</f>
        <v/>
      </c>
      <c r="Y129" t="str">
        <f>IF([1]Sheet1!Y129="","",[1]Sheet1!Y129)</f>
        <v/>
      </c>
      <c r="Z129" t="str">
        <f>IF([1]Sheet1!Z129="","",[1]Sheet1!Z129)</f>
        <v/>
      </c>
      <c r="AA129" t="str">
        <f>IF([1]Sheet1!AA129="","",[1]Sheet1!AA129)</f>
        <v/>
      </c>
      <c r="AB129" t="str">
        <f>IF([1]Sheet1!AB129="","",[1]Sheet1!AB129)</f>
        <v/>
      </c>
      <c r="AC129" t="str">
        <f>IF([1]Sheet1!AC129="","",[1]Sheet1!AC129)</f>
        <v/>
      </c>
      <c r="AD129" t="str">
        <f>IF([1]Sheet1!AD129="","",[1]Sheet1!AD129)</f>
        <v/>
      </c>
      <c r="AE129" t="str">
        <f>IF([1]Sheet1!AE129="","",[1]Sheet1!AE129)</f>
        <v/>
      </c>
      <c r="AF129" t="str">
        <f>IF([1]Sheet1!AF129="","",[1]Sheet1!AF129)</f>
        <v/>
      </c>
    </row>
    <row r="130" spans="1:32" x14ac:dyDescent="0.25">
      <c r="A130" t="str">
        <f>IF([1]Sheet1!A130="","",[1]Sheet1!A130)</f>
        <v/>
      </c>
      <c r="B130" t="str">
        <f>IF([1]Sheet1!B130="","",[1]Sheet1!B130)</f>
        <v/>
      </c>
      <c r="C130" t="str">
        <f>IF([1]Sheet1!C130="","",[1]Sheet1!C130)</f>
        <v/>
      </c>
      <c r="D130" t="str">
        <f>IF([1]Sheet1!D130="","",[1]Sheet1!D130)</f>
        <v/>
      </c>
      <c r="E130" t="str">
        <f>IF([1]Sheet1!E130="","",[1]Sheet1!E130)</f>
        <v/>
      </c>
      <c r="F130" t="str">
        <f>IF([1]Sheet1!F130="","",[1]Sheet1!F130)</f>
        <v/>
      </c>
      <c r="G130" t="str">
        <f>IF([1]Sheet1!G130="","",[1]Sheet1!G130)</f>
        <v/>
      </c>
      <c r="H130" t="str">
        <f>IF([1]Sheet1!H130="","",[1]Sheet1!H130)</f>
        <v/>
      </c>
      <c r="I130" t="str">
        <f>IF([1]Sheet1!I130="","",[1]Sheet1!I130)</f>
        <v/>
      </c>
      <c r="J130" t="str">
        <f>IF([1]Sheet1!J130="","",[1]Sheet1!J130)</f>
        <v/>
      </c>
      <c r="K130" t="str">
        <f>IF([1]Sheet1!K130="","",[1]Sheet1!K130)</f>
        <v/>
      </c>
      <c r="L130" t="str">
        <f>IF([1]Sheet1!L130="","",[1]Sheet1!L130)</f>
        <v/>
      </c>
      <c r="M130" t="str">
        <f>IF([1]Sheet1!M130="","",[1]Sheet1!M130)</f>
        <v/>
      </c>
      <c r="N130" t="str">
        <f>IF([1]Sheet1!N130="","",[1]Sheet1!N130)</f>
        <v/>
      </c>
      <c r="O130" t="str">
        <f>IF([1]Sheet1!O130="","",[1]Sheet1!O130)</f>
        <v/>
      </c>
      <c r="P130" t="str">
        <f>IF([1]Sheet1!P130="","",[1]Sheet1!P130)</f>
        <v/>
      </c>
      <c r="Q130" t="str">
        <f>IF([1]Sheet1!Q130="","",[1]Sheet1!Q130)</f>
        <v/>
      </c>
      <c r="R130" t="str">
        <f>IF([1]Sheet1!R130="","",[1]Sheet1!R130)</f>
        <v/>
      </c>
      <c r="S130" t="str">
        <f>IF([1]Sheet1!S130="","",[1]Sheet1!S130)</f>
        <v/>
      </c>
      <c r="T130" t="str">
        <f>IF([1]Sheet1!T130="","",[1]Sheet1!T130)</f>
        <v/>
      </c>
      <c r="U130" t="str">
        <f>IF([1]Sheet1!U130="","",[1]Sheet1!U130)</f>
        <v/>
      </c>
      <c r="V130" t="str">
        <f>IF([1]Sheet1!V130="","",[1]Sheet1!V130)</f>
        <v/>
      </c>
      <c r="W130" t="str">
        <f>IF([1]Sheet1!W130="","",[1]Sheet1!W130)</f>
        <v/>
      </c>
      <c r="X130" t="str">
        <f>IF([1]Sheet1!X130="","",[1]Sheet1!X130)</f>
        <v/>
      </c>
      <c r="Y130" t="str">
        <f>IF([1]Sheet1!Y130="","",[1]Sheet1!Y130)</f>
        <v/>
      </c>
      <c r="Z130" t="str">
        <f>IF([1]Sheet1!Z130="","",[1]Sheet1!Z130)</f>
        <v/>
      </c>
      <c r="AA130" t="str">
        <f>IF([1]Sheet1!AA130="","",[1]Sheet1!AA130)</f>
        <v/>
      </c>
      <c r="AB130" t="str">
        <f>IF([1]Sheet1!AB130="","",[1]Sheet1!AB130)</f>
        <v/>
      </c>
      <c r="AC130" t="str">
        <f>IF([1]Sheet1!AC130="","",[1]Sheet1!AC130)</f>
        <v/>
      </c>
      <c r="AD130" t="str">
        <f>IF([1]Sheet1!AD130="","",[1]Sheet1!AD130)</f>
        <v/>
      </c>
      <c r="AE130" t="str">
        <f>IF([1]Sheet1!AE130="","",[1]Sheet1!AE130)</f>
        <v/>
      </c>
      <c r="AF130" t="str">
        <f>IF([1]Sheet1!AF130="","",[1]Sheet1!AF130)</f>
        <v/>
      </c>
    </row>
    <row r="131" spans="1:32" x14ac:dyDescent="0.25">
      <c r="A131" t="str">
        <f>IF([1]Sheet1!A131="","",[1]Sheet1!A131)</f>
        <v/>
      </c>
      <c r="B131" t="str">
        <f>IF([1]Sheet1!B131="","",[1]Sheet1!B131)</f>
        <v/>
      </c>
      <c r="C131" t="str">
        <f>IF([1]Sheet1!C131="","",[1]Sheet1!C131)</f>
        <v/>
      </c>
      <c r="D131" t="str">
        <f>IF([1]Sheet1!D131="","",[1]Sheet1!D131)</f>
        <v/>
      </c>
      <c r="E131" t="str">
        <f>IF([1]Sheet1!E131="","",[1]Sheet1!E131)</f>
        <v/>
      </c>
      <c r="F131" t="str">
        <f>IF([1]Sheet1!F131="","",[1]Sheet1!F131)</f>
        <v/>
      </c>
      <c r="G131" t="str">
        <f>IF([1]Sheet1!G131="","",[1]Sheet1!G131)</f>
        <v/>
      </c>
      <c r="H131" t="str">
        <f>IF([1]Sheet1!H131="","",[1]Sheet1!H131)</f>
        <v/>
      </c>
      <c r="I131" t="str">
        <f>IF([1]Sheet1!I131="","",[1]Sheet1!I131)</f>
        <v/>
      </c>
      <c r="J131" t="str">
        <f>IF([1]Sheet1!J131="","",[1]Sheet1!J131)</f>
        <v/>
      </c>
      <c r="K131" t="str">
        <f>IF([1]Sheet1!K131="","",[1]Sheet1!K131)</f>
        <v/>
      </c>
      <c r="L131" t="str">
        <f>IF([1]Sheet1!L131="","",[1]Sheet1!L131)</f>
        <v/>
      </c>
      <c r="M131" t="str">
        <f>IF([1]Sheet1!M131="","",[1]Sheet1!M131)</f>
        <v/>
      </c>
      <c r="N131" t="str">
        <f>IF([1]Sheet1!N131="","",[1]Sheet1!N131)</f>
        <v/>
      </c>
      <c r="O131" t="str">
        <f>IF([1]Sheet1!O131="","",[1]Sheet1!O131)</f>
        <v/>
      </c>
      <c r="P131" t="str">
        <f>IF([1]Sheet1!P131="","",[1]Sheet1!P131)</f>
        <v/>
      </c>
      <c r="Q131" t="str">
        <f>IF([1]Sheet1!Q131="","",[1]Sheet1!Q131)</f>
        <v/>
      </c>
      <c r="R131" t="str">
        <f>IF([1]Sheet1!R131="","",[1]Sheet1!R131)</f>
        <v/>
      </c>
      <c r="S131" t="str">
        <f>IF([1]Sheet1!S131="","",[1]Sheet1!S131)</f>
        <v/>
      </c>
      <c r="T131" t="str">
        <f>IF([1]Sheet1!T131="","",[1]Sheet1!T131)</f>
        <v/>
      </c>
      <c r="U131" t="str">
        <f>IF([1]Sheet1!U131="","",[1]Sheet1!U131)</f>
        <v/>
      </c>
      <c r="V131" t="str">
        <f>IF([1]Sheet1!V131="","",[1]Sheet1!V131)</f>
        <v/>
      </c>
      <c r="W131" t="str">
        <f>IF([1]Sheet1!W131="","",[1]Sheet1!W131)</f>
        <v/>
      </c>
      <c r="X131" t="str">
        <f>IF([1]Sheet1!X131="","",[1]Sheet1!X131)</f>
        <v/>
      </c>
      <c r="Y131" t="str">
        <f>IF([1]Sheet1!Y131="","",[1]Sheet1!Y131)</f>
        <v/>
      </c>
      <c r="Z131" t="str">
        <f>IF([1]Sheet1!Z131="","",[1]Sheet1!Z131)</f>
        <v/>
      </c>
      <c r="AA131" t="str">
        <f>IF([1]Sheet1!AA131="","",[1]Sheet1!AA131)</f>
        <v/>
      </c>
      <c r="AB131" t="str">
        <f>IF([1]Sheet1!AB131="","",[1]Sheet1!AB131)</f>
        <v/>
      </c>
      <c r="AC131" t="str">
        <f>IF([1]Sheet1!AC131="","",[1]Sheet1!AC131)</f>
        <v/>
      </c>
      <c r="AD131" t="str">
        <f>IF([1]Sheet1!AD131="","",[1]Sheet1!AD131)</f>
        <v/>
      </c>
      <c r="AE131" t="str">
        <f>IF([1]Sheet1!AE131="","",[1]Sheet1!AE131)</f>
        <v/>
      </c>
      <c r="AF131" t="str">
        <f>IF([1]Sheet1!AF131="","",[1]Sheet1!AF131)</f>
        <v/>
      </c>
    </row>
    <row r="132" spans="1:32" x14ac:dyDescent="0.25">
      <c r="A132" t="str">
        <f>IF([1]Sheet1!A132="","",[1]Sheet1!A132)</f>
        <v/>
      </c>
      <c r="B132" t="str">
        <f>IF([1]Sheet1!B132="","",[1]Sheet1!B132)</f>
        <v/>
      </c>
      <c r="C132" t="str">
        <f>IF([1]Sheet1!C132="","",[1]Sheet1!C132)</f>
        <v/>
      </c>
      <c r="D132" t="str">
        <f>IF([1]Sheet1!D132="","",[1]Sheet1!D132)</f>
        <v/>
      </c>
      <c r="E132" t="str">
        <f>IF([1]Sheet1!E132="","",[1]Sheet1!E132)</f>
        <v/>
      </c>
      <c r="F132" t="str">
        <f>IF([1]Sheet1!F132="","",[1]Sheet1!F132)</f>
        <v/>
      </c>
      <c r="G132" t="str">
        <f>IF([1]Sheet1!G132="","",[1]Sheet1!G132)</f>
        <v/>
      </c>
      <c r="H132" t="str">
        <f>IF([1]Sheet1!H132="","",[1]Sheet1!H132)</f>
        <v/>
      </c>
      <c r="I132" t="str">
        <f>IF([1]Sheet1!I132="","",[1]Sheet1!I132)</f>
        <v/>
      </c>
      <c r="J132" t="str">
        <f>IF([1]Sheet1!J132="","",[1]Sheet1!J132)</f>
        <v/>
      </c>
      <c r="K132" t="str">
        <f>IF([1]Sheet1!K132="","",[1]Sheet1!K132)</f>
        <v/>
      </c>
      <c r="L132" t="str">
        <f>IF([1]Sheet1!L132="","",[1]Sheet1!L132)</f>
        <v/>
      </c>
      <c r="M132" t="str">
        <f>IF([1]Sheet1!M132="","",[1]Sheet1!M132)</f>
        <v/>
      </c>
      <c r="N132" t="str">
        <f>IF([1]Sheet1!N132="","",[1]Sheet1!N132)</f>
        <v/>
      </c>
      <c r="O132" t="str">
        <f>IF([1]Sheet1!O132="","",[1]Sheet1!O132)</f>
        <v/>
      </c>
      <c r="P132" t="str">
        <f>IF([1]Sheet1!P132="","",[1]Sheet1!P132)</f>
        <v/>
      </c>
      <c r="Q132" t="str">
        <f>IF([1]Sheet1!Q132="","",[1]Sheet1!Q132)</f>
        <v/>
      </c>
      <c r="R132" t="str">
        <f>IF([1]Sheet1!R132="","",[1]Sheet1!R132)</f>
        <v/>
      </c>
      <c r="S132" t="str">
        <f>IF([1]Sheet1!S132="","",[1]Sheet1!S132)</f>
        <v/>
      </c>
      <c r="T132" t="str">
        <f>IF([1]Sheet1!T132="","",[1]Sheet1!T132)</f>
        <v/>
      </c>
      <c r="U132" t="str">
        <f>IF([1]Sheet1!U132="","",[1]Sheet1!U132)</f>
        <v/>
      </c>
      <c r="V132" t="str">
        <f>IF([1]Sheet1!V132="","",[1]Sheet1!V132)</f>
        <v/>
      </c>
      <c r="W132" t="str">
        <f>IF([1]Sheet1!W132="","",[1]Sheet1!W132)</f>
        <v/>
      </c>
      <c r="X132" t="str">
        <f>IF([1]Sheet1!X132="","",[1]Sheet1!X132)</f>
        <v/>
      </c>
      <c r="Y132" t="str">
        <f>IF([1]Sheet1!Y132="","",[1]Sheet1!Y132)</f>
        <v/>
      </c>
      <c r="Z132" t="str">
        <f>IF([1]Sheet1!Z132="","",[1]Sheet1!Z132)</f>
        <v/>
      </c>
      <c r="AA132" t="str">
        <f>IF([1]Sheet1!AA132="","",[1]Sheet1!AA132)</f>
        <v/>
      </c>
      <c r="AB132" t="str">
        <f>IF([1]Sheet1!AB132="","",[1]Sheet1!AB132)</f>
        <v/>
      </c>
      <c r="AC132" t="str">
        <f>IF([1]Sheet1!AC132="","",[1]Sheet1!AC132)</f>
        <v/>
      </c>
      <c r="AD132" t="str">
        <f>IF([1]Sheet1!AD132="","",[1]Sheet1!AD132)</f>
        <v/>
      </c>
      <c r="AE132" t="str">
        <f>IF([1]Sheet1!AE132="","",[1]Sheet1!AE132)</f>
        <v/>
      </c>
      <c r="AF132" t="str">
        <f>IF([1]Sheet1!AF132="","",[1]Sheet1!AF132)</f>
        <v/>
      </c>
    </row>
    <row r="133" spans="1:32" x14ac:dyDescent="0.25">
      <c r="A133" t="str">
        <f>IF([1]Sheet1!A133="","",[1]Sheet1!A133)</f>
        <v/>
      </c>
      <c r="B133" t="str">
        <f>IF([1]Sheet1!B133="","",[1]Sheet1!B133)</f>
        <v/>
      </c>
      <c r="C133" t="str">
        <f>IF([1]Sheet1!C133="","",[1]Sheet1!C133)</f>
        <v/>
      </c>
      <c r="D133" t="str">
        <f>IF([1]Sheet1!D133="","",[1]Sheet1!D133)</f>
        <v/>
      </c>
      <c r="E133" t="str">
        <f>IF([1]Sheet1!E133="","",[1]Sheet1!E133)</f>
        <v/>
      </c>
      <c r="F133" t="str">
        <f>IF([1]Sheet1!F133="","",[1]Sheet1!F133)</f>
        <v/>
      </c>
      <c r="G133" t="str">
        <f>IF([1]Sheet1!G133="","",[1]Sheet1!G133)</f>
        <v/>
      </c>
      <c r="H133" t="str">
        <f>IF([1]Sheet1!H133="","",[1]Sheet1!H133)</f>
        <v/>
      </c>
      <c r="I133" t="str">
        <f>IF([1]Sheet1!I133="","",[1]Sheet1!I133)</f>
        <v/>
      </c>
      <c r="J133" t="str">
        <f>IF([1]Sheet1!J133="","",[1]Sheet1!J133)</f>
        <v/>
      </c>
      <c r="K133" t="str">
        <f>IF([1]Sheet1!K133="","",[1]Sheet1!K133)</f>
        <v/>
      </c>
      <c r="L133" t="str">
        <f>IF([1]Sheet1!L133="","",[1]Sheet1!L133)</f>
        <v/>
      </c>
      <c r="M133" t="str">
        <f>IF([1]Sheet1!M133="","",[1]Sheet1!M133)</f>
        <v/>
      </c>
      <c r="N133" t="str">
        <f>IF([1]Sheet1!N133="","",[1]Sheet1!N133)</f>
        <v/>
      </c>
      <c r="O133" t="str">
        <f>IF([1]Sheet1!O133="","",[1]Sheet1!O133)</f>
        <v/>
      </c>
      <c r="P133" t="str">
        <f>IF([1]Sheet1!P133="","",[1]Sheet1!P133)</f>
        <v/>
      </c>
      <c r="Q133" t="str">
        <f>IF([1]Sheet1!Q133="","",[1]Sheet1!Q133)</f>
        <v/>
      </c>
      <c r="R133" t="str">
        <f>IF([1]Sheet1!R133="","",[1]Sheet1!R133)</f>
        <v/>
      </c>
      <c r="S133" t="str">
        <f>IF([1]Sheet1!S133="","",[1]Sheet1!S133)</f>
        <v/>
      </c>
      <c r="T133" t="str">
        <f>IF([1]Sheet1!T133="","",[1]Sheet1!T133)</f>
        <v/>
      </c>
      <c r="U133" t="str">
        <f>IF([1]Sheet1!U133="","",[1]Sheet1!U133)</f>
        <v/>
      </c>
      <c r="V133" t="str">
        <f>IF([1]Sheet1!V133="","",[1]Sheet1!V133)</f>
        <v/>
      </c>
      <c r="W133" t="str">
        <f>IF([1]Sheet1!W133="","",[1]Sheet1!W133)</f>
        <v/>
      </c>
      <c r="X133" t="str">
        <f>IF([1]Sheet1!X133="","",[1]Sheet1!X133)</f>
        <v/>
      </c>
      <c r="Y133" t="str">
        <f>IF([1]Sheet1!Y133="","",[1]Sheet1!Y133)</f>
        <v/>
      </c>
      <c r="Z133" t="str">
        <f>IF([1]Sheet1!Z133="","",[1]Sheet1!Z133)</f>
        <v/>
      </c>
      <c r="AA133" t="str">
        <f>IF([1]Sheet1!AA133="","",[1]Sheet1!AA133)</f>
        <v/>
      </c>
      <c r="AB133" t="str">
        <f>IF([1]Sheet1!AB133="","",[1]Sheet1!AB133)</f>
        <v/>
      </c>
      <c r="AC133" t="str">
        <f>IF([1]Sheet1!AC133="","",[1]Sheet1!AC133)</f>
        <v/>
      </c>
      <c r="AD133" t="str">
        <f>IF([1]Sheet1!AD133="","",[1]Sheet1!AD133)</f>
        <v/>
      </c>
      <c r="AE133" t="str">
        <f>IF([1]Sheet1!AE133="","",[1]Sheet1!AE133)</f>
        <v/>
      </c>
      <c r="AF133" t="str">
        <f>IF([1]Sheet1!AF133="","",[1]Sheet1!AF133)</f>
        <v/>
      </c>
    </row>
    <row r="134" spans="1:32" x14ac:dyDescent="0.25">
      <c r="A134" t="str">
        <f>IF([1]Sheet1!A134="","",[1]Sheet1!A134)</f>
        <v/>
      </c>
      <c r="B134" t="str">
        <f>IF([1]Sheet1!B134="","",[1]Sheet1!B134)</f>
        <v/>
      </c>
      <c r="C134" t="str">
        <f>IF([1]Sheet1!C134="","",[1]Sheet1!C134)</f>
        <v/>
      </c>
      <c r="D134" t="str">
        <f>IF([1]Sheet1!D134="","",[1]Sheet1!D134)</f>
        <v/>
      </c>
      <c r="E134" t="str">
        <f>IF([1]Sheet1!E134="","",[1]Sheet1!E134)</f>
        <v/>
      </c>
      <c r="F134" t="str">
        <f>IF([1]Sheet1!F134="","",[1]Sheet1!F134)</f>
        <v/>
      </c>
      <c r="G134" t="str">
        <f>IF([1]Sheet1!G134="","",[1]Sheet1!G134)</f>
        <v/>
      </c>
      <c r="H134" t="str">
        <f>IF([1]Sheet1!H134="","",[1]Sheet1!H134)</f>
        <v/>
      </c>
      <c r="I134" t="str">
        <f>IF([1]Sheet1!I134="","",[1]Sheet1!I134)</f>
        <v/>
      </c>
      <c r="J134" t="str">
        <f>IF([1]Sheet1!J134="","",[1]Sheet1!J134)</f>
        <v/>
      </c>
      <c r="K134" t="str">
        <f>IF([1]Sheet1!K134="","",[1]Sheet1!K134)</f>
        <v/>
      </c>
      <c r="L134" t="str">
        <f>IF([1]Sheet1!L134="","",[1]Sheet1!L134)</f>
        <v/>
      </c>
      <c r="M134" t="str">
        <f>IF([1]Sheet1!M134="","",[1]Sheet1!M134)</f>
        <v/>
      </c>
      <c r="N134" t="str">
        <f>IF([1]Sheet1!N134="","",[1]Sheet1!N134)</f>
        <v/>
      </c>
      <c r="O134" t="str">
        <f>IF([1]Sheet1!O134="","",[1]Sheet1!O134)</f>
        <v/>
      </c>
      <c r="P134" t="str">
        <f>IF([1]Sheet1!P134="","",[1]Sheet1!P134)</f>
        <v/>
      </c>
      <c r="Q134" t="str">
        <f>IF([1]Sheet1!Q134="","",[1]Sheet1!Q134)</f>
        <v/>
      </c>
      <c r="R134" t="str">
        <f>IF([1]Sheet1!R134="","",[1]Sheet1!R134)</f>
        <v/>
      </c>
      <c r="S134" t="str">
        <f>IF([1]Sheet1!S134="","",[1]Sheet1!S134)</f>
        <v/>
      </c>
      <c r="T134" t="str">
        <f>IF([1]Sheet1!T134="","",[1]Sheet1!T134)</f>
        <v/>
      </c>
      <c r="U134" t="str">
        <f>IF([1]Sheet1!U134="","",[1]Sheet1!U134)</f>
        <v/>
      </c>
      <c r="V134" t="str">
        <f>IF([1]Sheet1!V134="","",[1]Sheet1!V134)</f>
        <v/>
      </c>
      <c r="W134" t="str">
        <f>IF([1]Sheet1!W134="","",[1]Sheet1!W134)</f>
        <v/>
      </c>
      <c r="X134" t="str">
        <f>IF([1]Sheet1!X134="","",[1]Sheet1!X134)</f>
        <v/>
      </c>
      <c r="Y134" t="str">
        <f>IF([1]Sheet1!Y134="","",[1]Sheet1!Y134)</f>
        <v/>
      </c>
      <c r="Z134" t="str">
        <f>IF([1]Sheet1!Z134="","",[1]Sheet1!Z134)</f>
        <v/>
      </c>
      <c r="AA134" t="str">
        <f>IF([1]Sheet1!AA134="","",[1]Sheet1!AA134)</f>
        <v/>
      </c>
      <c r="AB134" t="str">
        <f>IF([1]Sheet1!AB134="","",[1]Sheet1!AB134)</f>
        <v/>
      </c>
      <c r="AC134" t="str">
        <f>IF([1]Sheet1!AC134="","",[1]Sheet1!AC134)</f>
        <v/>
      </c>
      <c r="AD134" t="str">
        <f>IF([1]Sheet1!AD134="","",[1]Sheet1!AD134)</f>
        <v/>
      </c>
      <c r="AE134" t="str">
        <f>IF([1]Sheet1!AE134="","",[1]Sheet1!AE134)</f>
        <v/>
      </c>
      <c r="AF134" t="str">
        <f>IF([1]Sheet1!AF134="","",[1]Sheet1!AF134)</f>
        <v/>
      </c>
    </row>
    <row r="135" spans="1:32" x14ac:dyDescent="0.25">
      <c r="A135" t="str">
        <f>IF([1]Sheet1!A135="","",[1]Sheet1!A135)</f>
        <v/>
      </c>
      <c r="B135" t="str">
        <f>IF([1]Sheet1!B135="","",[1]Sheet1!B135)</f>
        <v/>
      </c>
      <c r="C135" t="str">
        <f>IF([1]Sheet1!C135="","",[1]Sheet1!C135)</f>
        <v/>
      </c>
      <c r="D135" t="str">
        <f>IF([1]Sheet1!D135="","",[1]Sheet1!D135)</f>
        <v/>
      </c>
      <c r="E135" t="str">
        <f>IF([1]Sheet1!E135="","",[1]Sheet1!E135)</f>
        <v/>
      </c>
      <c r="F135" t="str">
        <f>IF([1]Sheet1!F135="","",[1]Sheet1!F135)</f>
        <v/>
      </c>
      <c r="G135" t="str">
        <f>IF([1]Sheet1!G135="","",[1]Sheet1!G135)</f>
        <v/>
      </c>
      <c r="H135" t="str">
        <f>IF([1]Sheet1!H135="","",[1]Sheet1!H135)</f>
        <v/>
      </c>
      <c r="I135" t="str">
        <f>IF([1]Sheet1!I135="","",[1]Sheet1!I135)</f>
        <v/>
      </c>
      <c r="J135" t="str">
        <f>IF([1]Sheet1!J135="","",[1]Sheet1!J135)</f>
        <v/>
      </c>
      <c r="K135" t="str">
        <f>IF([1]Sheet1!K135="","",[1]Sheet1!K135)</f>
        <v/>
      </c>
      <c r="L135" t="str">
        <f>IF([1]Sheet1!L135="","",[1]Sheet1!L135)</f>
        <v/>
      </c>
      <c r="M135" t="str">
        <f>IF([1]Sheet1!M135="","",[1]Sheet1!M135)</f>
        <v/>
      </c>
      <c r="N135" t="str">
        <f>IF([1]Sheet1!N135="","",[1]Sheet1!N135)</f>
        <v/>
      </c>
      <c r="O135" t="str">
        <f>IF([1]Sheet1!O135="","",[1]Sheet1!O135)</f>
        <v/>
      </c>
      <c r="P135" t="str">
        <f>IF([1]Sheet1!P135="","",[1]Sheet1!P135)</f>
        <v/>
      </c>
      <c r="Q135" t="str">
        <f>IF([1]Sheet1!Q135="","",[1]Sheet1!Q135)</f>
        <v/>
      </c>
      <c r="R135" t="str">
        <f>IF([1]Sheet1!R135="","",[1]Sheet1!R135)</f>
        <v/>
      </c>
      <c r="S135" t="str">
        <f>IF([1]Sheet1!S135="","",[1]Sheet1!S135)</f>
        <v/>
      </c>
      <c r="T135" t="str">
        <f>IF([1]Sheet1!T135="","",[1]Sheet1!T135)</f>
        <v/>
      </c>
      <c r="U135" t="str">
        <f>IF([1]Sheet1!U135="","",[1]Sheet1!U135)</f>
        <v/>
      </c>
      <c r="V135" t="str">
        <f>IF([1]Sheet1!V135="","",[1]Sheet1!V135)</f>
        <v/>
      </c>
      <c r="W135" t="str">
        <f>IF([1]Sheet1!W135="","",[1]Sheet1!W135)</f>
        <v/>
      </c>
      <c r="X135" t="str">
        <f>IF([1]Sheet1!X135="","",[1]Sheet1!X135)</f>
        <v/>
      </c>
      <c r="Y135" t="str">
        <f>IF([1]Sheet1!Y135="","",[1]Sheet1!Y135)</f>
        <v/>
      </c>
      <c r="Z135" t="str">
        <f>IF([1]Sheet1!Z135="","",[1]Sheet1!Z135)</f>
        <v/>
      </c>
      <c r="AA135" t="str">
        <f>IF([1]Sheet1!AA135="","",[1]Sheet1!AA135)</f>
        <v/>
      </c>
      <c r="AB135" t="str">
        <f>IF([1]Sheet1!AB135="","",[1]Sheet1!AB135)</f>
        <v/>
      </c>
      <c r="AC135" t="str">
        <f>IF([1]Sheet1!AC135="","",[1]Sheet1!AC135)</f>
        <v/>
      </c>
      <c r="AD135" t="str">
        <f>IF([1]Sheet1!AD135="","",[1]Sheet1!AD135)</f>
        <v/>
      </c>
      <c r="AE135" t="str">
        <f>IF([1]Sheet1!AE135="","",[1]Sheet1!AE135)</f>
        <v/>
      </c>
      <c r="AF135" t="str">
        <f>IF([1]Sheet1!AF135="","",[1]Sheet1!AF135)</f>
        <v/>
      </c>
    </row>
    <row r="136" spans="1:32" x14ac:dyDescent="0.25">
      <c r="A136" t="str">
        <f>IF([1]Sheet1!A136="","",[1]Sheet1!A136)</f>
        <v/>
      </c>
      <c r="B136" t="str">
        <f>IF([1]Sheet1!B136="","",[1]Sheet1!B136)</f>
        <v/>
      </c>
      <c r="C136" t="str">
        <f>IF([1]Sheet1!C136="","",[1]Sheet1!C136)</f>
        <v/>
      </c>
      <c r="D136" t="str">
        <f>IF([1]Sheet1!D136="","",[1]Sheet1!D136)</f>
        <v/>
      </c>
      <c r="E136" t="str">
        <f>IF([1]Sheet1!E136="","",[1]Sheet1!E136)</f>
        <v/>
      </c>
      <c r="F136" t="str">
        <f>IF([1]Sheet1!F136="","",[1]Sheet1!F136)</f>
        <v/>
      </c>
      <c r="G136" t="str">
        <f>IF([1]Sheet1!G136="","",[1]Sheet1!G136)</f>
        <v/>
      </c>
      <c r="H136" t="str">
        <f>IF([1]Sheet1!H136="","",[1]Sheet1!H136)</f>
        <v/>
      </c>
      <c r="I136" t="str">
        <f>IF([1]Sheet1!I136="","",[1]Sheet1!I136)</f>
        <v/>
      </c>
      <c r="J136" t="str">
        <f>IF([1]Sheet1!J136="","",[1]Sheet1!J136)</f>
        <v/>
      </c>
      <c r="K136" t="str">
        <f>IF([1]Sheet1!K136="","",[1]Sheet1!K136)</f>
        <v/>
      </c>
      <c r="L136" t="str">
        <f>IF([1]Sheet1!L136="","",[1]Sheet1!L136)</f>
        <v/>
      </c>
      <c r="M136" t="str">
        <f>IF([1]Sheet1!M136="","",[1]Sheet1!M136)</f>
        <v/>
      </c>
      <c r="N136" t="str">
        <f>IF([1]Sheet1!N136="","",[1]Sheet1!N136)</f>
        <v/>
      </c>
      <c r="O136" t="str">
        <f>IF([1]Sheet1!O136="","",[1]Sheet1!O136)</f>
        <v/>
      </c>
      <c r="P136" t="str">
        <f>IF([1]Sheet1!P136="","",[1]Sheet1!P136)</f>
        <v/>
      </c>
      <c r="Q136" t="str">
        <f>IF([1]Sheet1!Q136="","",[1]Sheet1!Q136)</f>
        <v/>
      </c>
      <c r="R136" t="str">
        <f>IF([1]Sheet1!R136="","",[1]Sheet1!R136)</f>
        <v/>
      </c>
      <c r="S136" t="str">
        <f>IF([1]Sheet1!S136="","",[1]Sheet1!S136)</f>
        <v/>
      </c>
      <c r="T136" t="str">
        <f>IF([1]Sheet1!T136="","",[1]Sheet1!T136)</f>
        <v/>
      </c>
      <c r="U136" t="str">
        <f>IF([1]Sheet1!U136="","",[1]Sheet1!U136)</f>
        <v/>
      </c>
      <c r="V136" t="str">
        <f>IF([1]Sheet1!V136="","",[1]Sheet1!V136)</f>
        <v/>
      </c>
      <c r="W136" t="str">
        <f>IF([1]Sheet1!W136="","",[1]Sheet1!W136)</f>
        <v/>
      </c>
      <c r="X136" t="str">
        <f>IF([1]Sheet1!X136="","",[1]Sheet1!X136)</f>
        <v/>
      </c>
      <c r="Y136" t="str">
        <f>IF([1]Sheet1!Y136="","",[1]Sheet1!Y136)</f>
        <v/>
      </c>
      <c r="Z136" t="str">
        <f>IF([1]Sheet1!Z136="","",[1]Sheet1!Z136)</f>
        <v/>
      </c>
      <c r="AA136" t="str">
        <f>IF([1]Sheet1!AA136="","",[1]Sheet1!AA136)</f>
        <v/>
      </c>
      <c r="AB136" t="str">
        <f>IF([1]Sheet1!AB136="","",[1]Sheet1!AB136)</f>
        <v/>
      </c>
      <c r="AC136" t="str">
        <f>IF([1]Sheet1!AC136="","",[1]Sheet1!AC136)</f>
        <v/>
      </c>
      <c r="AD136" t="str">
        <f>IF([1]Sheet1!AD136="","",[1]Sheet1!AD136)</f>
        <v/>
      </c>
      <c r="AE136" t="str">
        <f>IF([1]Sheet1!AE136="","",[1]Sheet1!AE136)</f>
        <v/>
      </c>
      <c r="AF136" t="str">
        <f>IF([1]Sheet1!AF136="","",[1]Sheet1!AF136)</f>
        <v/>
      </c>
    </row>
    <row r="137" spans="1:32" x14ac:dyDescent="0.25">
      <c r="A137" t="str">
        <f>IF([1]Sheet1!A137="","",[1]Sheet1!A137)</f>
        <v/>
      </c>
      <c r="B137" t="str">
        <f>IF([1]Sheet1!B137="","",[1]Sheet1!B137)</f>
        <v/>
      </c>
      <c r="C137" t="str">
        <f>IF([1]Sheet1!C137="","",[1]Sheet1!C137)</f>
        <v/>
      </c>
      <c r="D137" t="str">
        <f>IF([1]Sheet1!D137="","",[1]Sheet1!D137)</f>
        <v/>
      </c>
      <c r="E137" t="str">
        <f>IF([1]Sheet1!E137="","",[1]Sheet1!E137)</f>
        <v/>
      </c>
      <c r="F137" t="str">
        <f>IF([1]Sheet1!F137="","",[1]Sheet1!F137)</f>
        <v/>
      </c>
      <c r="G137" t="str">
        <f>IF([1]Sheet1!G137="","",[1]Sheet1!G137)</f>
        <v/>
      </c>
      <c r="H137" t="str">
        <f>IF([1]Sheet1!H137="","",[1]Sheet1!H137)</f>
        <v/>
      </c>
      <c r="I137" t="str">
        <f>IF([1]Sheet1!I137="","",[1]Sheet1!I137)</f>
        <v/>
      </c>
      <c r="J137" t="str">
        <f>IF([1]Sheet1!J137="","",[1]Sheet1!J137)</f>
        <v/>
      </c>
      <c r="K137" t="str">
        <f>IF([1]Sheet1!K137="","",[1]Sheet1!K137)</f>
        <v/>
      </c>
      <c r="L137" t="str">
        <f>IF([1]Sheet1!L137="","",[1]Sheet1!L137)</f>
        <v/>
      </c>
      <c r="M137" t="str">
        <f>IF([1]Sheet1!M137="","",[1]Sheet1!M137)</f>
        <v/>
      </c>
      <c r="N137" t="str">
        <f>IF([1]Sheet1!N137="","",[1]Sheet1!N137)</f>
        <v/>
      </c>
      <c r="O137" t="str">
        <f>IF([1]Sheet1!O137="","",[1]Sheet1!O137)</f>
        <v/>
      </c>
      <c r="P137" t="str">
        <f>IF([1]Sheet1!P137="","",[1]Sheet1!P137)</f>
        <v/>
      </c>
      <c r="Q137" t="str">
        <f>IF([1]Sheet1!Q137="","",[1]Sheet1!Q137)</f>
        <v/>
      </c>
      <c r="R137" t="str">
        <f>IF([1]Sheet1!R137="","",[1]Sheet1!R137)</f>
        <v/>
      </c>
      <c r="S137" t="str">
        <f>IF([1]Sheet1!S137="","",[1]Sheet1!S137)</f>
        <v/>
      </c>
      <c r="T137" t="str">
        <f>IF([1]Sheet1!T137="","",[1]Sheet1!T137)</f>
        <v/>
      </c>
      <c r="U137" t="str">
        <f>IF([1]Sheet1!U137="","",[1]Sheet1!U137)</f>
        <v/>
      </c>
      <c r="V137" t="str">
        <f>IF([1]Sheet1!V137="","",[1]Sheet1!V137)</f>
        <v/>
      </c>
      <c r="W137" t="str">
        <f>IF([1]Sheet1!W137="","",[1]Sheet1!W137)</f>
        <v/>
      </c>
      <c r="X137" t="str">
        <f>IF([1]Sheet1!X137="","",[1]Sheet1!X137)</f>
        <v/>
      </c>
      <c r="Y137" t="str">
        <f>IF([1]Sheet1!Y137="","",[1]Sheet1!Y137)</f>
        <v/>
      </c>
      <c r="Z137" t="str">
        <f>IF([1]Sheet1!Z137="","",[1]Sheet1!Z137)</f>
        <v/>
      </c>
      <c r="AA137" t="str">
        <f>IF([1]Sheet1!AA137="","",[1]Sheet1!AA137)</f>
        <v/>
      </c>
      <c r="AB137" t="str">
        <f>IF([1]Sheet1!AB137="","",[1]Sheet1!AB137)</f>
        <v/>
      </c>
      <c r="AC137" t="str">
        <f>IF([1]Sheet1!AC137="","",[1]Sheet1!AC137)</f>
        <v/>
      </c>
      <c r="AD137" t="str">
        <f>IF([1]Sheet1!AD137="","",[1]Sheet1!AD137)</f>
        <v/>
      </c>
      <c r="AE137" t="str">
        <f>IF([1]Sheet1!AE137="","",[1]Sheet1!AE137)</f>
        <v/>
      </c>
      <c r="AF137" t="str">
        <f>IF([1]Sheet1!AF137="","",[1]Sheet1!AF137)</f>
        <v/>
      </c>
    </row>
    <row r="138" spans="1:32" x14ac:dyDescent="0.25">
      <c r="A138" t="str">
        <f>IF([1]Sheet1!A138="","",[1]Sheet1!A138)</f>
        <v/>
      </c>
      <c r="B138" t="str">
        <f>IF([1]Sheet1!B138="","",[1]Sheet1!B138)</f>
        <v/>
      </c>
      <c r="C138" t="str">
        <f>IF([1]Sheet1!C138="","",[1]Sheet1!C138)</f>
        <v/>
      </c>
      <c r="D138" t="str">
        <f>IF([1]Sheet1!D138="","",[1]Sheet1!D138)</f>
        <v/>
      </c>
      <c r="E138" t="str">
        <f>IF([1]Sheet1!E138="","",[1]Sheet1!E138)</f>
        <v/>
      </c>
      <c r="F138" t="str">
        <f>IF([1]Sheet1!F138="","",[1]Sheet1!F138)</f>
        <v/>
      </c>
      <c r="G138" t="str">
        <f>IF([1]Sheet1!G138="","",[1]Sheet1!G138)</f>
        <v/>
      </c>
      <c r="H138" t="str">
        <f>IF([1]Sheet1!H138="","",[1]Sheet1!H138)</f>
        <v/>
      </c>
      <c r="I138" t="str">
        <f>IF([1]Sheet1!I138="","",[1]Sheet1!I138)</f>
        <v/>
      </c>
      <c r="J138" t="str">
        <f>IF([1]Sheet1!J138="","",[1]Sheet1!J138)</f>
        <v/>
      </c>
      <c r="K138" t="str">
        <f>IF([1]Sheet1!K138="","",[1]Sheet1!K138)</f>
        <v/>
      </c>
      <c r="L138" t="str">
        <f>IF([1]Sheet1!L138="","",[1]Sheet1!L138)</f>
        <v/>
      </c>
      <c r="M138" t="str">
        <f>IF([1]Sheet1!M138="","",[1]Sheet1!M138)</f>
        <v/>
      </c>
      <c r="N138" t="str">
        <f>IF([1]Sheet1!N138="","",[1]Sheet1!N138)</f>
        <v/>
      </c>
      <c r="O138" t="str">
        <f>IF([1]Sheet1!O138="","",[1]Sheet1!O138)</f>
        <v/>
      </c>
      <c r="P138" t="str">
        <f>IF([1]Sheet1!P138="","",[1]Sheet1!P138)</f>
        <v/>
      </c>
      <c r="Q138" t="str">
        <f>IF([1]Sheet1!Q138="","",[1]Sheet1!Q138)</f>
        <v/>
      </c>
      <c r="R138" t="str">
        <f>IF([1]Sheet1!R138="","",[1]Sheet1!R138)</f>
        <v/>
      </c>
      <c r="S138" t="str">
        <f>IF([1]Sheet1!S138="","",[1]Sheet1!S138)</f>
        <v/>
      </c>
      <c r="T138" t="str">
        <f>IF([1]Sheet1!T138="","",[1]Sheet1!T138)</f>
        <v/>
      </c>
      <c r="U138" t="str">
        <f>IF([1]Sheet1!U138="","",[1]Sheet1!U138)</f>
        <v/>
      </c>
      <c r="V138" t="str">
        <f>IF([1]Sheet1!V138="","",[1]Sheet1!V138)</f>
        <v/>
      </c>
      <c r="W138" t="str">
        <f>IF([1]Sheet1!W138="","",[1]Sheet1!W138)</f>
        <v/>
      </c>
      <c r="X138" t="str">
        <f>IF([1]Sheet1!X138="","",[1]Sheet1!X138)</f>
        <v/>
      </c>
      <c r="Y138" t="str">
        <f>IF([1]Sheet1!Y138="","",[1]Sheet1!Y138)</f>
        <v/>
      </c>
      <c r="Z138" t="str">
        <f>IF([1]Sheet1!Z138="","",[1]Sheet1!Z138)</f>
        <v/>
      </c>
      <c r="AA138" t="str">
        <f>IF([1]Sheet1!AA138="","",[1]Sheet1!AA138)</f>
        <v/>
      </c>
      <c r="AB138" t="str">
        <f>IF([1]Sheet1!AB138="","",[1]Sheet1!AB138)</f>
        <v/>
      </c>
      <c r="AC138" t="str">
        <f>IF([1]Sheet1!AC138="","",[1]Sheet1!AC138)</f>
        <v/>
      </c>
      <c r="AD138" t="str">
        <f>IF([1]Sheet1!AD138="","",[1]Sheet1!AD138)</f>
        <v/>
      </c>
      <c r="AE138" t="str">
        <f>IF([1]Sheet1!AE138="","",[1]Sheet1!AE138)</f>
        <v/>
      </c>
      <c r="AF138" t="str">
        <f>IF([1]Sheet1!AF138="","",[1]Sheet1!AF138)</f>
        <v/>
      </c>
    </row>
    <row r="139" spans="1:32" x14ac:dyDescent="0.25">
      <c r="A139" t="str">
        <f>IF([1]Sheet1!A139="","",[1]Sheet1!A139)</f>
        <v/>
      </c>
      <c r="B139" t="str">
        <f>IF([1]Sheet1!B139="","",[1]Sheet1!B139)</f>
        <v/>
      </c>
      <c r="C139" t="str">
        <f>IF([1]Sheet1!C139="","",[1]Sheet1!C139)</f>
        <v/>
      </c>
      <c r="D139" t="str">
        <f>IF([1]Sheet1!D139="","",[1]Sheet1!D139)</f>
        <v/>
      </c>
      <c r="E139" t="str">
        <f>IF([1]Sheet1!E139="","",[1]Sheet1!E139)</f>
        <v/>
      </c>
      <c r="F139" t="str">
        <f>IF([1]Sheet1!F139="","",[1]Sheet1!F139)</f>
        <v/>
      </c>
      <c r="G139" t="str">
        <f>IF([1]Sheet1!G139="","",[1]Sheet1!G139)</f>
        <v/>
      </c>
      <c r="H139" t="str">
        <f>IF([1]Sheet1!H139="","",[1]Sheet1!H139)</f>
        <v/>
      </c>
      <c r="I139" t="str">
        <f>IF([1]Sheet1!I139="","",[1]Sheet1!I139)</f>
        <v/>
      </c>
      <c r="J139" t="str">
        <f>IF([1]Sheet1!J139="","",[1]Sheet1!J139)</f>
        <v/>
      </c>
      <c r="K139" t="str">
        <f>IF([1]Sheet1!K139="","",[1]Sheet1!K139)</f>
        <v/>
      </c>
      <c r="L139" t="str">
        <f>IF([1]Sheet1!L139="","",[1]Sheet1!L139)</f>
        <v/>
      </c>
      <c r="M139" t="str">
        <f>IF([1]Sheet1!M139="","",[1]Sheet1!M139)</f>
        <v/>
      </c>
      <c r="N139" t="str">
        <f>IF([1]Sheet1!N139="","",[1]Sheet1!N139)</f>
        <v/>
      </c>
      <c r="O139" t="str">
        <f>IF([1]Sheet1!O139="","",[1]Sheet1!O139)</f>
        <v/>
      </c>
      <c r="P139" t="str">
        <f>IF([1]Sheet1!P139="","",[1]Sheet1!P139)</f>
        <v/>
      </c>
      <c r="Q139" t="str">
        <f>IF([1]Sheet1!Q139="","",[1]Sheet1!Q139)</f>
        <v/>
      </c>
      <c r="R139" t="str">
        <f>IF([1]Sheet1!R139="","",[1]Sheet1!R139)</f>
        <v/>
      </c>
      <c r="S139" t="str">
        <f>IF([1]Sheet1!S139="","",[1]Sheet1!S139)</f>
        <v/>
      </c>
      <c r="T139" t="str">
        <f>IF([1]Sheet1!T139="","",[1]Sheet1!T139)</f>
        <v/>
      </c>
      <c r="U139" t="str">
        <f>IF([1]Sheet1!U139="","",[1]Sheet1!U139)</f>
        <v/>
      </c>
      <c r="V139" t="str">
        <f>IF([1]Sheet1!V139="","",[1]Sheet1!V139)</f>
        <v/>
      </c>
      <c r="W139" t="str">
        <f>IF([1]Sheet1!W139="","",[1]Sheet1!W139)</f>
        <v/>
      </c>
      <c r="X139" t="str">
        <f>IF([1]Sheet1!X139="","",[1]Sheet1!X139)</f>
        <v/>
      </c>
      <c r="Y139" t="str">
        <f>IF([1]Sheet1!Y139="","",[1]Sheet1!Y139)</f>
        <v/>
      </c>
      <c r="Z139" t="str">
        <f>IF([1]Sheet1!Z139="","",[1]Sheet1!Z139)</f>
        <v/>
      </c>
      <c r="AA139" t="str">
        <f>IF([1]Sheet1!AA139="","",[1]Sheet1!AA139)</f>
        <v/>
      </c>
      <c r="AB139" t="str">
        <f>IF([1]Sheet1!AB139="","",[1]Sheet1!AB139)</f>
        <v/>
      </c>
      <c r="AC139" t="str">
        <f>IF([1]Sheet1!AC139="","",[1]Sheet1!AC139)</f>
        <v/>
      </c>
      <c r="AD139" t="str">
        <f>IF([1]Sheet1!AD139="","",[1]Sheet1!AD139)</f>
        <v/>
      </c>
      <c r="AE139" t="str">
        <f>IF([1]Sheet1!AE139="","",[1]Sheet1!AE139)</f>
        <v/>
      </c>
      <c r="AF139" t="str">
        <f>IF([1]Sheet1!AF139="","",[1]Sheet1!AF139)</f>
        <v/>
      </c>
    </row>
    <row r="140" spans="1:32" x14ac:dyDescent="0.25">
      <c r="A140" t="str">
        <f>IF([1]Sheet1!A140="","",[1]Sheet1!A140)</f>
        <v/>
      </c>
      <c r="B140" t="str">
        <f>IF([1]Sheet1!B140="","",[1]Sheet1!B140)</f>
        <v/>
      </c>
      <c r="C140" t="str">
        <f>IF([1]Sheet1!C140="","",[1]Sheet1!C140)</f>
        <v/>
      </c>
      <c r="D140" t="str">
        <f>IF([1]Sheet1!D140="","",[1]Sheet1!D140)</f>
        <v/>
      </c>
      <c r="E140" t="str">
        <f>IF([1]Sheet1!E140="","",[1]Sheet1!E140)</f>
        <v/>
      </c>
      <c r="F140" t="str">
        <f>IF([1]Sheet1!F140="","",[1]Sheet1!F140)</f>
        <v/>
      </c>
      <c r="G140" t="str">
        <f>IF([1]Sheet1!G140="","",[1]Sheet1!G140)</f>
        <v/>
      </c>
      <c r="H140" t="str">
        <f>IF([1]Sheet1!H140="","",[1]Sheet1!H140)</f>
        <v/>
      </c>
      <c r="I140" t="str">
        <f>IF([1]Sheet1!I140="","",[1]Sheet1!I140)</f>
        <v/>
      </c>
      <c r="J140" t="str">
        <f>IF([1]Sheet1!J140="","",[1]Sheet1!J140)</f>
        <v/>
      </c>
      <c r="K140" t="str">
        <f>IF([1]Sheet1!K140="","",[1]Sheet1!K140)</f>
        <v/>
      </c>
      <c r="L140" t="str">
        <f>IF([1]Sheet1!L140="","",[1]Sheet1!L140)</f>
        <v/>
      </c>
      <c r="M140" t="str">
        <f>IF([1]Sheet1!M140="","",[1]Sheet1!M140)</f>
        <v/>
      </c>
      <c r="N140" t="str">
        <f>IF([1]Sheet1!N140="","",[1]Sheet1!N140)</f>
        <v/>
      </c>
      <c r="O140" t="str">
        <f>IF([1]Sheet1!O140="","",[1]Sheet1!O140)</f>
        <v/>
      </c>
      <c r="P140" t="str">
        <f>IF([1]Sheet1!P140="","",[1]Sheet1!P140)</f>
        <v/>
      </c>
      <c r="Q140" t="str">
        <f>IF([1]Sheet1!Q140="","",[1]Sheet1!Q140)</f>
        <v/>
      </c>
      <c r="R140" t="str">
        <f>IF([1]Sheet1!R140="","",[1]Sheet1!R140)</f>
        <v/>
      </c>
      <c r="S140" t="str">
        <f>IF([1]Sheet1!S140="","",[1]Sheet1!S140)</f>
        <v/>
      </c>
      <c r="T140" t="str">
        <f>IF([1]Sheet1!T140="","",[1]Sheet1!T140)</f>
        <v/>
      </c>
      <c r="U140" t="str">
        <f>IF([1]Sheet1!U140="","",[1]Sheet1!U140)</f>
        <v/>
      </c>
      <c r="V140" t="str">
        <f>IF([1]Sheet1!V140="","",[1]Sheet1!V140)</f>
        <v/>
      </c>
      <c r="W140" t="str">
        <f>IF([1]Sheet1!W140="","",[1]Sheet1!W140)</f>
        <v/>
      </c>
      <c r="X140" t="str">
        <f>IF([1]Sheet1!X140="","",[1]Sheet1!X140)</f>
        <v/>
      </c>
      <c r="Y140" t="str">
        <f>IF([1]Sheet1!Y140="","",[1]Sheet1!Y140)</f>
        <v/>
      </c>
      <c r="Z140" t="str">
        <f>IF([1]Sheet1!Z140="","",[1]Sheet1!Z140)</f>
        <v/>
      </c>
      <c r="AA140" t="str">
        <f>IF([1]Sheet1!AA140="","",[1]Sheet1!AA140)</f>
        <v/>
      </c>
      <c r="AB140" t="str">
        <f>IF([1]Sheet1!AB140="","",[1]Sheet1!AB140)</f>
        <v/>
      </c>
      <c r="AC140" t="str">
        <f>IF([1]Sheet1!AC140="","",[1]Sheet1!AC140)</f>
        <v/>
      </c>
      <c r="AD140" t="str">
        <f>IF([1]Sheet1!AD140="","",[1]Sheet1!AD140)</f>
        <v/>
      </c>
      <c r="AE140" t="str">
        <f>IF([1]Sheet1!AE140="","",[1]Sheet1!AE140)</f>
        <v/>
      </c>
      <c r="AF140" t="str">
        <f>IF([1]Sheet1!AF140="","",[1]Sheet1!AF140)</f>
        <v/>
      </c>
    </row>
    <row r="141" spans="1:32" x14ac:dyDescent="0.25">
      <c r="A141" t="str">
        <f>IF([1]Sheet1!A141="","",[1]Sheet1!A141)</f>
        <v/>
      </c>
      <c r="B141" t="str">
        <f>IF([1]Sheet1!B141="","",[1]Sheet1!B141)</f>
        <v/>
      </c>
      <c r="C141" t="str">
        <f>IF([1]Sheet1!C141="","",[1]Sheet1!C141)</f>
        <v/>
      </c>
      <c r="D141" t="str">
        <f>IF([1]Sheet1!D141="","",[1]Sheet1!D141)</f>
        <v/>
      </c>
      <c r="E141" t="str">
        <f>IF([1]Sheet1!E141="","",[1]Sheet1!E141)</f>
        <v/>
      </c>
      <c r="F141" t="str">
        <f>IF([1]Sheet1!F141="","",[1]Sheet1!F141)</f>
        <v/>
      </c>
      <c r="G141" t="str">
        <f>IF([1]Sheet1!G141="","",[1]Sheet1!G141)</f>
        <v/>
      </c>
      <c r="H141" t="str">
        <f>IF([1]Sheet1!H141="","",[1]Sheet1!H141)</f>
        <v/>
      </c>
      <c r="I141" t="str">
        <f>IF([1]Sheet1!I141="","",[1]Sheet1!I141)</f>
        <v/>
      </c>
      <c r="J141" t="str">
        <f>IF([1]Sheet1!J141="","",[1]Sheet1!J141)</f>
        <v/>
      </c>
      <c r="K141" t="str">
        <f>IF([1]Sheet1!K141="","",[1]Sheet1!K141)</f>
        <v/>
      </c>
      <c r="L141" t="str">
        <f>IF([1]Sheet1!L141="","",[1]Sheet1!L141)</f>
        <v/>
      </c>
      <c r="M141" t="str">
        <f>IF([1]Sheet1!M141="","",[1]Sheet1!M141)</f>
        <v/>
      </c>
      <c r="N141" t="str">
        <f>IF([1]Sheet1!N141="","",[1]Sheet1!N141)</f>
        <v/>
      </c>
      <c r="O141" t="str">
        <f>IF([1]Sheet1!O141="","",[1]Sheet1!O141)</f>
        <v/>
      </c>
      <c r="P141" t="str">
        <f>IF([1]Sheet1!P141="","",[1]Sheet1!P141)</f>
        <v/>
      </c>
      <c r="Q141" t="str">
        <f>IF([1]Sheet1!Q141="","",[1]Sheet1!Q141)</f>
        <v/>
      </c>
      <c r="R141" t="str">
        <f>IF([1]Sheet1!R141="","",[1]Sheet1!R141)</f>
        <v/>
      </c>
      <c r="S141" t="str">
        <f>IF([1]Sheet1!S141="","",[1]Sheet1!S141)</f>
        <v/>
      </c>
      <c r="T141" t="str">
        <f>IF([1]Sheet1!T141="","",[1]Sheet1!T141)</f>
        <v/>
      </c>
      <c r="U141" t="str">
        <f>IF([1]Sheet1!U141="","",[1]Sheet1!U141)</f>
        <v/>
      </c>
      <c r="V141" t="str">
        <f>IF([1]Sheet1!V141="","",[1]Sheet1!V141)</f>
        <v/>
      </c>
      <c r="W141" t="str">
        <f>IF([1]Sheet1!W141="","",[1]Sheet1!W141)</f>
        <v/>
      </c>
      <c r="X141" t="str">
        <f>IF([1]Sheet1!X141="","",[1]Sheet1!X141)</f>
        <v/>
      </c>
      <c r="Y141" t="str">
        <f>IF([1]Sheet1!Y141="","",[1]Sheet1!Y141)</f>
        <v/>
      </c>
      <c r="Z141" t="str">
        <f>IF([1]Sheet1!Z141="","",[1]Sheet1!Z141)</f>
        <v/>
      </c>
      <c r="AA141" t="str">
        <f>IF([1]Sheet1!AA141="","",[1]Sheet1!AA141)</f>
        <v/>
      </c>
      <c r="AB141" t="str">
        <f>IF([1]Sheet1!AB141="","",[1]Sheet1!AB141)</f>
        <v/>
      </c>
      <c r="AC141" t="str">
        <f>IF([1]Sheet1!AC141="","",[1]Sheet1!AC141)</f>
        <v/>
      </c>
      <c r="AD141" t="str">
        <f>IF([1]Sheet1!AD141="","",[1]Sheet1!AD141)</f>
        <v/>
      </c>
      <c r="AE141" t="str">
        <f>IF([1]Sheet1!AE141="","",[1]Sheet1!AE141)</f>
        <v/>
      </c>
      <c r="AF141" t="str">
        <f>IF([1]Sheet1!AF141="","",[1]Sheet1!AF141)</f>
        <v/>
      </c>
    </row>
    <row r="142" spans="1:32" x14ac:dyDescent="0.25">
      <c r="A142" t="str">
        <f>IF([1]Sheet1!A142="","",[1]Sheet1!A142)</f>
        <v/>
      </c>
      <c r="B142" t="str">
        <f>IF([1]Sheet1!B142="","",[1]Sheet1!B142)</f>
        <v/>
      </c>
      <c r="C142" t="str">
        <f>IF([1]Sheet1!C142="","",[1]Sheet1!C142)</f>
        <v/>
      </c>
      <c r="D142" t="str">
        <f>IF([1]Sheet1!D142="","",[1]Sheet1!D142)</f>
        <v/>
      </c>
      <c r="E142" t="str">
        <f>IF([1]Sheet1!E142="","",[1]Sheet1!E142)</f>
        <v/>
      </c>
      <c r="F142" t="str">
        <f>IF([1]Sheet1!F142="","",[1]Sheet1!F142)</f>
        <v/>
      </c>
      <c r="G142" t="str">
        <f>IF([1]Sheet1!G142="","",[1]Sheet1!G142)</f>
        <v/>
      </c>
      <c r="H142" t="str">
        <f>IF([1]Sheet1!H142="","",[1]Sheet1!H142)</f>
        <v/>
      </c>
      <c r="I142" t="str">
        <f>IF([1]Sheet1!I142="","",[1]Sheet1!I142)</f>
        <v/>
      </c>
      <c r="J142" t="str">
        <f>IF([1]Sheet1!J142="","",[1]Sheet1!J142)</f>
        <v/>
      </c>
      <c r="K142" t="str">
        <f>IF([1]Sheet1!K142="","",[1]Sheet1!K142)</f>
        <v/>
      </c>
      <c r="L142" t="str">
        <f>IF([1]Sheet1!L142="","",[1]Sheet1!L142)</f>
        <v/>
      </c>
      <c r="M142" t="str">
        <f>IF([1]Sheet1!M142="","",[1]Sheet1!M142)</f>
        <v/>
      </c>
      <c r="N142" t="str">
        <f>IF([1]Sheet1!N142="","",[1]Sheet1!N142)</f>
        <v/>
      </c>
      <c r="O142" t="str">
        <f>IF([1]Sheet1!O142="","",[1]Sheet1!O142)</f>
        <v/>
      </c>
      <c r="P142" t="str">
        <f>IF([1]Sheet1!P142="","",[1]Sheet1!P142)</f>
        <v/>
      </c>
      <c r="Q142" t="str">
        <f>IF([1]Sheet1!Q142="","",[1]Sheet1!Q142)</f>
        <v/>
      </c>
      <c r="R142" t="str">
        <f>IF([1]Sheet1!R142="","",[1]Sheet1!R142)</f>
        <v/>
      </c>
      <c r="S142" t="str">
        <f>IF([1]Sheet1!S142="","",[1]Sheet1!S142)</f>
        <v/>
      </c>
      <c r="T142" t="str">
        <f>IF([1]Sheet1!T142="","",[1]Sheet1!T142)</f>
        <v/>
      </c>
      <c r="U142" t="str">
        <f>IF([1]Sheet1!U142="","",[1]Sheet1!U142)</f>
        <v/>
      </c>
      <c r="V142" t="str">
        <f>IF([1]Sheet1!V142="","",[1]Sheet1!V142)</f>
        <v/>
      </c>
      <c r="W142" t="str">
        <f>IF([1]Sheet1!W142="","",[1]Sheet1!W142)</f>
        <v/>
      </c>
      <c r="X142" t="str">
        <f>IF([1]Sheet1!X142="","",[1]Sheet1!X142)</f>
        <v/>
      </c>
      <c r="Y142" t="str">
        <f>IF([1]Sheet1!Y142="","",[1]Sheet1!Y142)</f>
        <v/>
      </c>
      <c r="Z142" t="str">
        <f>IF([1]Sheet1!Z142="","",[1]Sheet1!Z142)</f>
        <v/>
      </c>
      <c r="AA142" t="str">
        <f>IF([1]Sheet1!AA142="","",[1]Sheet1!AA142)</f>
        <v/>
      </c>
      <c r="AB142" t="str">
        <f>IF([1]Sheet1!AB142="","",[1]Sheet1!AB142)</f>
        <v/>
      </c>
      <c r="AC142" t="str">
        <f>IF([1]Sheet1!AC142="","",[1]Sheet1!AC142)</f>
        <v/>
      </c>
      <c r="AD142" t="str">
        <f>IF([1]Sheet1!AD142="","",[1]Sheet1!AD142)</f>
        <v/>
      </c>
      <c r="AE142" t="str">
        <f>IF([1]Sheet1!AE142="","",[1]Sheet1!AE142)</f>
        <v/>
      </c>
      <c r="AF142" t="str">
        <f>IF([1]Sheet1!AF142="","",[1]Sheet1!AF142)</f>
        <v/>
      </c>
    </row>
    <row r="143" spans="1:32" x14ac:dyDescent="0.25">
      <c r="A143" t="str">
        <f>IF([1]Sheet1!A143="","",[1]Sheet1!A143)</f>
        <v/>
      </c>
      <c r="B143" t="str">
        <f>IF([1]Sheet1!B143="","",[1]Sheet1!B143)</f>
        <v/>
      </c>
      <c r="C143" t="str">
        <f>IF([1]Sheet1!C143="","",[1]Sheet1!C143)</f>
        <v/>
      </c>
      <c r="D143" t="str">
        <f>IF([1]Sheet1!D143="","",[1]Sheet1!D143)</f>
        <v/>
      </c>
      <c r="E143" t="str">
        <f>IF([1]Sheet1!E143="","",[1]Sheet1!E143)</f>
        <v/>
      </c>
      <c r="F143" t="str">
        <f>IF([1]Sheet1!F143="","",[1]Sheet1!F143)</f>
        <v/>
      </c>
      <c r="G143" t="str">
        <f>IF([1]Sheet1!G143="","",[1]Sheet1!G143)</f>
        <v/>
      </c>
      <c r="H143" t="str">
        <f>IF([1]Sheet1!H143="","",[1]Sheet1!H143)</f>
        <v/>
      </c>
      <c r="I143" t="str">
        <f>IF([1]Sheet1!I143="","",[1]Sheet1!I143)</f>
        <v/>
      </c>
      <c r="J143" t="str">
        <f>IF([1]Sheet1!J143="","",[1]Sheet1!J143)</f>
        <v/>
      </c>
      <c r="K143" t="str">
        <f>IF([1]Sheet1!K143="","",[1]Sheet1!K143)</f>
        <v/>
      </c>
      <c r="L143" t="str">
        <f>IF([1]Sheet1!L143="","",[1]Sheet1!L143)</f>
        <v/>
      </c>
      <c r="M143" t="str">
        <f>IF([1]Sheet1!M143="","",[1]Sheet1!M143)</f>
        <v/>
      </c>
      <c r="N143" t="str">
        <f>IF([1]Sheet1!N143="","",[1]Sheet1!N143)</f>
        <v/>
      </c>
      <c r="O143" t="str">
        <f>IF([1]Sheet1!O143="","",[1]Sheet1!O143)</f>
        <v/>
      </c>
      <c r="P143" t="str">
        <f>IF([1]Sheet1!P143="","",[1]Sheet1!P143)</f>
        <v/>
      </c>
      <c r="Q143" t="str">
        <f>IF([1]Sheet1!Q143="","",[1]Sheet1!Q143)</f>
        <v/>
      </c>
      <c r="R143" t="str">
        <f>IF([1]Sheet1!R143="","",[1]Sheet1!R143)</f>
        <v/>
      </c>
      <c r="S143" t="str">
        <f>IF([1]Sheet1!S143="","",[1]Sheet1!S143)</f>
        <v/>
      </c>
      <c r="T143" t="str">
        <f>IF([1]Sheet1!T143="","",[1]Sheet1!T143)</f>
        <v/>
      </c>
      <c r="U143" t="str">
        <f>IF([1]Sheet1!U143="","",[1]Sheet1!U143)</f>
        <v/>
      </c>
      <c r="V143" t="str">
        <f>IF([1]Sheet1!V143="","",[1]Sheet1!V143)</f>
        <v/>
      </c>
      <c r="W143" t="str">
        <f>IF([1]Sheet1!W143="","",[1]Sheet1!W143)</f>
        <v/>
      </c>
      <c r="X143" t="str">
        <f>IF([1]Sheet1!X143="","",[1]Sheet1!X143)</f>
        <v/>
      </c>
      <c r="Y143" t="str">
        <f>IF([1]Sheet1!Y143="","",[1]Sheet1!Y143)</f>
        <v/>
      </c>
      <c r="Z143" t="str">
        <f>IF([1]Sheet1!Z143="","",[1]Sheet1!Z143)</f>
        <v/>
      </c>
      <c r="AA143" t="str">
        <f>IF([1]Sheet1!AA143="","",[1]Sheet1!AA143)</f>
        <v/>
      </c>
      <c r="AB143" t="str">
        <f>IF([1]Sheet1!AB143="","",[1]Sheet1!AB143)</f>
        <v/>
      </c>
      <c r="AC143" t="str">
        <f>IF([1]Sheet1!AC143="","",[1]Sheet1!AC143)</f>
        <v/>
      </c>
      <c r="AD143" t="str">
        <f>IF([1]Sheet1!AD143="","",[1]Sheet1!AD143)</f>
        <v/>
      </c>
      <c r="AE143" t="str">
        <f>IF([1]Sheet1!AE143="","",[1]Sheet1!AE143)</f>
        <v/>
      </c>
      <c r="AF143" t="str">
        <f>IF([1]Sheet1!AF143="","",[1]Sheet1!AF143)</f>
        <v/>
      </c>
    </row>
    <row r="144" spans="1:32" x14ac:dyDescent="0.25">
      <c r="A144" t="str">
        <f>IF([1]Sheet1!A144="","",[1]Sheet1!A144)</f>
        <v/>
      </c>
      <c r="B144" t="str">
        <f>IF([1]Sheet1!B144="","",[1]Sheet1!B144)</f>
        <v/>
      </c>
      <c r="C144" t="str">
        <f>IF([1]Sheet1!C144="","",[1]Sheet1!C144)</f>
        <v/>
      </c>
      <c r="D144" t="str">
        <f>IF([1]Sheet1!D144="","",[1]Sheet1!D144)</f>
        <v/>
      </c>
      <c r="E144" t="str">
        <f>IF([1]Sheet1!E144="","",[1]Sheet1!E144)</f>
        <v/>
      </c>
      <c r="F144" t="str">
        <f>IF([1]Sheet1!F144="","",[1]Sheet1!F144)</f>
        <v/>
      </c>
      <c r="G144" t="str">
        <f>IF([1]Sheet1!G144="","",[1]Sheet1!G144)</f>
        <v/>
      </c>
      <c r="H144" t="str">
        <f>IF([1]Sheet1!H144="","",[1]Sheet1!H144)</f>
        <v/>
      </c>
      <c r="I144" t="str">
        <f>IF([1]Sheet1!I144="","",[1]Sheet1!I144)</f>
        <v/>
      </c>
      <c r="J144" t="str">
        <f>IF([1]Sheet1!J144="","",[1]Sheet1!J144)</f>
        <v/>
      </c>
      <c r="K144" t="str">
        <f>IF([1]Sheet1!K144="","",[1]Sheet1!K144)</f>
        <v/>
      </c>
      <c r="L144" t="str">
        <f>IF([1]Sheet1!L144="","",[1]Sheet1!L144)</f>
        <v/>
      </c>
      <c r="M144" t="str">
        <f>IF([1]Sheet1!M144="","",[1]Sheet1!M144)</f>
        <v/>
      </c>
      <c r="N144" t="str">
        <f>IF([1]Sheet1!N144="","",[1]Sheet1!N144)</f>
        <v/>
      </c>
      <c r="O144" t="str">
        <f>IF([1]Sheet1!O144="","",[1]Sheet1!O144)</f>
        <v/>
      </c>
      <c r="P144" t="str">
        <f>IF([1]Sheet1!P144="","",[1]Sheet1!P144)</f>
        <v/>
      </c>
      <c r="Q144" t="str">
        <f>IF([1]Sheet1!Q144="","",[1]Sheet1!Q144)</f>
        <v/>
      </c>
      <c r="R144" t="str">
        <f>IF([1]Sheet1!R144="","",[1]Sheet1!R144)</f>
        <v/>
      </c>
      <c r="S144" t="str">
        <f>IF([1]Sheet1!S144="","",[1]Sheet1!S144)</f>
        <v/>
      </c>
      <c r="T144" t="str">
        <f>IF([1]Sheet1!T144="","",[1]Sheet1!T144)</f>
        <v/>
      </c>
      <c r="U144" t="str">
        <f>IF([1]Sheet1!U144="","",[1]Sheet1!U144)</f>
        <v/>
      </c>
      <c r="V144" t="str">
        <f>IF([1]Sheet1!V144="","",[1]Sheet1!V144)</f>
        <v/>
      </c>
      <c r="W144" t="str">
        <f>IF([1]Sheet1!W144="","",[1]Sheet1!W144)</f>
        <v/>
      </c>
      <c r="X144" t="str">
        <f>IF([1]Sheet1!X144="","",[1]Sheet1!X144)</f>
        <v/>
      </c>
      <c r="Y144" t="str">
        <f>IF([1]Sheet1!Y144="","",[1]Sheet1!Y144)</f>
        <v/>
      </c>
      <c r="Z144" t="str">
        <f>IF([1]Sheet1!Z144="","",[1]Sheet1!Z144)</f>
        <v/>
      </c>
      <c r="AA144" t="str">
        <f>IF([1]Sheet1!AA144="","",[1]Sheet1!AA144)</f>
        <v/>
      </c>
      <c r="AB144" t="str">
        <f>IF([1]Sheet1!AB144="","",[1]Sheet1!AB144)</f>
        <v/>
      </c>
      <c r="AC144" t="str">
        <f>IF([1]Sheet1!AC144="","",[1]Sheet1!AC144)</f>
        <v/>
      </c>
      <c r="AD144" t="str">
        <f>IF([1]Sheet1!AD144="","",[1]Sheet1!AD144)</f>
        <v/>
      </c>
      <c r="AE144" t="str">
        <f>IF([1]Sheet1!AE144="","",[1]Sheet1!AE144)</f>
        <v/>
      </c>
      <c r="AF144" t="str">
        <f>IF([1]Sheet1!AF144="","",[1]Sheet1!AF144)</f>
        <v/>
      </c>
    </row>
    <row r="145" spans="1:32" x14ac:dyDescent="0.25">
      <c r="A145" t="str">
        <f>IF([1]Sheet1!A145="","",[1]Sheet1!A145)</f>
        <v/>
      </c>
      <c r="B145" t="str">
        <f>IF([1]Sheet1!B145="","",[1]Sheet1!B145)</f>
        <v/>
      </c>
      <c r="C145" t="str">
        <f>IF([1]Sheet1!C145="","",[1]Sheet1!C145)</f>
        <v/>
      </c>
      <c r="D145" t="str">
        <f>IF([1]Sheet1!D145="","",[1]Sheet1!D145)</f>
        <v/>
      </c>
      <c r="E145" t="str">
        <f>IF([1]Sheet1!E145="","",[1]Sheet1!E145)</f>
        <v/>
      </c>
      <c r="F145" t="str">
        <f>IF([1]Sheet1!F145="","",[1]Sheet1!F145)</f>
        <v/>
      </c>
      <c r="G145" t="str">
        <f>IF([1]Sheet1!G145="","",[1]Sheet1!G145)</f>
        <v/>
      </c>
      <c r="H145" t="str">
        <f>IF([1]Sheet1!H145="","",[1]Sheet1!H145)</f>
        <v/>
      </c>
      <c r="I145" t="str">
        <f>IF([1]Sheet1!I145="","",[1]Sheet1!I145)</f>
        <v/>
      </c>
      <c r="J145" t="str">
        <f>IF([1]Sheet1!J145="","",[1]Sheet1!J145)</f>
        <v/>
      </c>
      <c r="K145" t="str">
        <f>IF([1]Sheet1!K145="","",[1]Sheet1!K145)</f>
        <v/>
      </c>
      <c r="L145" t="str">
        <f>IF([1]Sheet1!L145="","",[1]Sheet1!L145)</f>
        <v/>
      </c>
      <c r="M145" t="str">
        <f>IF([1]Sheet1!M145="","",[1]Sheet1!M145)</f>
        <v/>
      </c>
      <c r="N145" t="str">
        <f>IF([1]Sheet1!N145="","",[1]Sheet1!N145)</f>
        <v/>
      </c>
      <c r="O145" t="str">
        <f>IF([1]Sheet1!O145="","",[1]Sheet1!O145)</f>
        <v/>
      </c>
      <c r="P145" t="str">
        <f>IF([1]Sheet1!P145="","",[1]Sheet1!P145)</f>
        <v/>
      </c>
      <c r="Q145" t="str">
        <f>IF([1]Sheet1!Q145="","",[1]Sheet1!Q145)</f>
        <v/>
      </c>
      <c r="R145" t="str">
        <f>IF([1]Sheet1!R145="","",[1]Sheet1!R145)</f>
        <v/>
      </c>
      <c r="S145" t="str">
        <f>IF([1]Sheet1!S145="","",[1]Sheet1!S145)</f>
        <v/>
      </c>
      <c r="T145" t="str">
        <f>IF([1]Sheet1!T145="","",[1]Sheet1!T145)</f>
        <v/>
      </c>
      <c r="U145" t="str">
        <f>IF([1]Sheet1!U145="","",[1]Sheet1!U145)</f>
        <v/>
      </c>
      <c r="V145" t="str">
        <f>IF([1]Sheet1!V145="","",[1]Sheet1!V145)</f>
        <v/>
      </c>
      <c r="W145" t="str">
        <f>IF([1]Sheet1!W145="","",[1]Sheet1!W145)</f>
        <v/>
      </c>
      <c r="X145" t="str">
        <f>IF([1]Sheet1!X145="","",[1]Sheet1!X145)</f>
        <v/>
      </c>
      <c r="Y145" t="str">
        <f>IF([1]Sheet1!Y145="","",[1]Sheet1!Y145)</f>
        <v/>
      </c>
      <c r="Z145" t="str">
        <f>IF([1]Sheet1!Z145="","",[1]Sheet1!Z145)</f>
        <v/>
      </c>
      <c r="AA145" t="str">
        <f>IF([1]Sheet1!AA145="","",[1]Sheet1!AA145)</f>
        <v/>
      </c>
      <c r="AB145" t="str">
        <f>IF([1]Sheet1!AB145="","",[1]Sheet1!AB145)</f>
        <v/>
      </c>
      <c r="AC145" t="str">
        <f>IF([1]Sheet1!AC145="","",[1]Sheet1!AC145)</f>
        <v/>
      </c>
      <c r="AD145" t="str">
        <f>IF([1]Sheet1!AD145="","",[1]Sheet1!AD145)</f>
        <v/>
      </c>
      <c r="AE145" t="str">
        <f>IF([1]Sheet1!AE145="","",[1]Sheet1!AE145)</f>
        <v/>
      </c>
      <c r="AF145" t="str">
        <f>IF([1]Sheet1!AF145="","",[1]Sheet1!AF145)</f>
        <v/>
      </c>
    </row>
    <row r="146" spans="1:32" x14ac:dyDescent="0.25">
      <c r="A146" t="str">
        <f>IF([1]Sheet1!A146="","",[1]Sheet1!A146)</f>
        <v/>
      </c>
      <c r="B146" t="str">
        <f>IF([1]Sheet1!B146="","",[1]Sheet1!B146)</f>
        <v/>
      </c>
      <c r="C146" t="str">
        <f>IF([1]Sheet1!C146="","",[1]Sheet1!C146)</f>
        <v/>
      </c>
      <c r="D146" t="str">
        <f>IF([1]Sheet1!D146="","",[1]Sheet1!D146)</f>
        <v/>
      </c>
      <c r="E146" t="str">
        <f>IF([1]Sheet1!E146="","",[1]Sheet1!E146)</f>
        <v/>
      </c>
      <c r="F146" t="str">
        <f>IF([1]Sheet1!F146="","",[1]Sheet1!F146)</f>
        <v/>
      </c>
      <c r="G146" t="str">
        <f>IF([1]Sheet1!G146="","",[1]Sheet1!G146)</f>
        <v/>
      </c>
      <c r="H146" t="str">
        <f>IF([1]Sheet1!H146="","",[1]Sheet1!H146)</f>
        <v/>
      </c>
      <c r="I146" t="str">
        <f>IF([1]Sheet1!I146="","",[1]Sheet1!I146)</f>
        <v/>
      </c>
      <c r="J146" t="str">
        <f>IF([1]Sheet1!J146="","",[1]Sheet1!J146)</f>
        <v/>
      </c>
      <c r="K146" t="str">
        <f>IF([1]Sheet1!K146="","",[1]Sheet1!K146)</f>
        <v/>
      </c>
      <c r="L146" t="str">
        <f>IF([1]Sheet1!L146="","",[1]Sheet1!L146)</f>
        <v/>
      </c>
      <c r="M146" t="str">
        <f>IF([1]Sheet1!M146="","",[1]Sheet1!M146)</f>
        <v/>
      </c>
      <c r="N146" t="str">
        <f>IF([1]Sheet1!N146="","",[1]Sheet1!N146)</f>
        <v/>
      </c>
      <c r="O146" t="str">
        <f>IF([1]Sheet1!O146="","",[1]Sheet1!O146)</f>
        <v/>
      </c>
      <c r="P146" t="str">
        <f>IF([1]Sheet1!P146="","",[1]Sheet1!P146)</f>
        <v/>
      </c>
      <c r="Q146" t="str">
        <f>IF([1]Sheet1!Q146="","",[1]Sheet1!Q146)</f>
        <v/>
      </c>
      <c r="R146" t="str">
        <f>IF([1]Sheet1!R146="","",[1]Sheet1!R146)</f>
        <v/>
      </c>
      <c r="S146" t="str">
        <f>IF([1]Sheet1!S146="","",[1]Sheet1!S146)</f>
        <v/>
      </c>
      <c r="T146" t="str">
        <f>IF([1]Sheet1!T146="","",[1]Sheet1!T146)</f>
        <v/>
      </c>
      <c r="U146" t="str">
        <f>IF([1]Sheet1!U146="","",[1]Sheet1!U146)</f>
        <v/>
      </c>
      <c r="V146" t="str">
        <f>IF([1]Sheet1!V146="","",[1]Sheet1!V146)</f>
        <v/>
      </c>
      <c r="W146" t="str">
        <f>IF([1]Sheet1!W146="","",[1]Sheet1!W146)</f>
        <v/>
      </c>
      <c r="X146" t="str">
        <f>IF([1]Sheet1!X146="","",[1]Sheet1!X146)</f>
        <v/>
      </c>
      <c r="Y146" t="str">
        <f>IF([1]Sheet1!Y146="","",[1]Sheet1!Y146)</f>
        <v/>
      </c>
      <c r="Z146" t="str">
        <f>IF([1]Sheet1!Z146="","",[1]Sheet1!Z146)</f>
        <v/>
      </c>
      <c r="AA146" t="str">
        <f>IF([1]Sheet1!AA146="","",[1]Sheet1!AA146)</f>
        <v/>
      </c>
      <c r="AB146" t="str">
        <f>IF([1]Sheet1!AB146="","",[1]Sheet1!AB146)</f>
        <v/>
      </c>
      <c r="AC146" t="str">
        <f>IF([1]Sheet1!AC146="","",[1]Sheet1!AC146)</f>
        <v/>
      </c>
      <c r="AD146" t="str">
        <f>IF([1]Sheet1!AD146="","",[1]Sheet1!AD146)</f>
        <v/>
      </c>
      <c r="AE146" t="str">
        <f>IF([1]Sheet1!AE146="","",[1]Sheet1!AE146)</f>
        <v/>
      </c>
      <c r="AF146" t="str">
        <f>IF([1]Sheet1!AF146="","",[1]Sheet1!AF146)</f>
        <v/>
      </c>
    </row>
    <row r="147" spans="1:32" x14ac:dyDescent="0.25">
      <c r="A147" t="str">
        <f>IF([1]Sheet1!A147="","",[1]Sheet1!A147)</f>
        <v/>
      </c>
      <c r="B147" t="str">
        <f>IF([1]Sheet1!B147="","",[1]Sheet1!B147)</f>
        <v/>
      </c>
      <c r="C147" t="str">
        <f>IF([1]Sheet1!C147="","",[1]Sheet1!C147)</f>
        <v/>
      </c>
      <c r="D147" t="str">
        <f>IF([1]Sheet1!D147="","",[1]Sheet1!D147)</f>
        <v/>
      </c>
      <c r="E147" t="str">
        <f>IF([1]Sheet1!E147="","",[1]Sheet1!E147)</f>
        <v/>
      </c>
      <c r="F147" t="str">
        <f>IF([1]Sheet1!F147="","",[1]Sheet1!F147)</f>
        <v/>
      </c>
      <c r="G147" t="str">
        <f>IF([1]Sheet1!G147="","",[1]Sheet1!G147)</f>
        <v/>
      </c>
      <c r="H147" t="str">
        <f>IF([1]Sheet1!H147="","",[1]Sheet1!H147)</f>
        <v/>
      </c>
      <c r="I147" t="str">
        <f>IF([1]Sheet1!I147="","",[1]Sheet1!I147)</f>
        <v/>
      </c>
      <c r="J147" t="str">
        <f>IF([1]Sheet1!J147="","",[1]Sheet1!J147)</f>
        <v/>
      </c>
      <c r="K147" t="str">
        <f>IF([1]Sheet1!K147="","",[1]Sheet1!K147)</f>
        <v/>
      </c>
      <c r="L147" t="str">
        <f>IF([1]Sheet1!L147="","",[1]Sheet1!L147)</f>
        <v/>
      </c>
      <c r="M147" t="str">
        <f>IF([1]Sheet1!M147="","",[1]Sheet1!M147)</f>
        <v/>
      </c>
      <c r="N147" t="str">
        <f>IF([1]Sheet1!N147="","",[1]Sheet1!N147)</f>
        <v/>
      </c>
      <c r="O147" t="str">
        <f>IF([1]Sheet1!O147="","",[1]Sheet1!O147)</f>
        <v/>
      </c>
      <c r="P147" t="str">
        <f>IF([1]Sheet1!P147="","",[1]Sheet1!P147)</f>
        <v/>
      </c>
      <c r="Q147" t="str">
        <f>IF([1]Sheet1!Q147="","",[1]Sheet1!Q147)</f>
        <v/>
      </c>
      <c r="R147" t="str">
        <f>IF([1]Sheet1!R147="","",[1]Sheet1!R147)</f>
        <v/>
      </c>
      <c r="S147" t="str">
        <f>IF([1]Sheet1!S147="","",[1]Sheet1!S147)</f>
        <v/>
      </c>
      <c r="T147" t="str">
        <f>IF([1]Sheet1!T147="","",[1]Sheet1!T147)</f>
        <v/>
      </c>
      <c r="U147" t="str">
        <f>IF([1]Sheet1!U147="","",[1]Sheet1!U147)</f>
        <v/>
      </c>
      <c r="V147" t="str">
        <f>IF([1]Sheet1!V147="","",[1]Sheet1!V147)</f>
        <v/>
      </c>
      <c r="W147" t="str">
        <f>IF([1]Sheet1!W147="","",[1]Sheet1!W147)</f>
        <v/>
      </c>
      <c r="X147" t="str">
        <f>IF([1]Sheet1!X147="","",[1]Sheet1!X147)</f>
        <v/>
      </c>
      <c r="Y147" t="str">
        <f>IF([1]Sheet1!Y147="","",[1]Sheet1!Y147)</f>
        <v/>
      </c>
      <c r="Z147" t="str">
        <f>IF([1]Sheet1!Z147="","",[1]Sheet1!Z147)</f>
        <v/>
      </c>
      <c r="AA147" t="str">
        <f>IF([1]Sheet1!AA147="","",[1]Sheet1!AA147)</f>
        <v/>
      </c>
      <c r="AB147" t="str">
        <f>IF([1]Sheet1!AB147="","",[1]Sheet1!AB147)</f>
        <v/>
      </c>
      <c r="AC147" t="str">
        <f>IF([1]Sheet1!AC147="","",[1]Sheet1!AC147)</f>
        <v/>
      </c>
      <c r="AD147" t="str">
        <f>IF([1]Sheet1!AD147="","",[1]Sheet1!AD147)</f>
        <v/>
      </c>
      <c r="AE147" t="str">
        <f>IF([1]Sheet1!AE147="","",[1]Sheet1!AE147)</f>
        <v/>
      </c>
      <c r="AF147" t="str">
        <f>IF([1]Sheet1!AF147="","",[1]Sheet1!AF147)</f>
        <v/>
      </c>
    </row>
    <row r="148" spans="1:32" x14ac:dyDescent="0.25">
      <c r="A148" t="str">
        <f>IF([1]Sheet1!A148="","",[1]Sheet1!A148)</f>
        <v/>
      </c>
      <c r="B148" t="str">
        <f>IF([1]Sheet1!B148="","",[1]Sheet1!B148)</f>
        <v/>
      </c>
      <c r="C148" t="str">
        <f>IF([1]Sheet1!C148="","",[1]Sheet1!C148)</f>
        <v/>
      </c>
      <c r="D148" t="str">
        <f>IF([1]Sheet1!D148="","",[1]Sheet1!D148)</f>
        <v/>
      </c>
      <c r="E148" t="str">
        <f>IF([1]Sheet1!E148="","",[1]Sheet1!E148)</f>
        <v/>
      </c>
      <c r="F148" t="str">
        <f>IF([1]Sheet1!F148="","",[1]Sheet1!F148)</f>
        <v/>
      </c>
      <c r="G148" t="str">
        <f>IF([1]Sheet1!G148="","",[1]Sheet1!G148)</f>
        <v/>
      </c>
      <c r="H148" t="str">
        <f>IF([1]Sheet1!H148="","",[1]Sheet1!H148)</f>
        <v/>
      </c>
      <c r="I148" t="str">
        <f>IF([1]Sheet1!I148="","",[1]Sheet1!I148)</f>
        <v/>
      </c>
      <c r="J148" t="str">
        <f>IF([1]Sheet1!J148="","",[1]Sheet1!J148)</f>
        <v/>
      </c>
      <c r="K148" t="str">
        <f>IF([1]Sheet1!K148="","",[1]Sheet1!K148)</f>
        <v/>
      </c>
      <c r="L148" t="str">
        <f>IF([1]Sheet1!L148="","",[1]Sheet1!L148)</f>
        <v/>
      </c>
      <c r="M148" t="str">
        <f>IF([1]Sheet1!M148="","",[1]Sheet1!M148)</f>
        <v/>
      </c>
      <c r="N148" t="str">
        <f>IF([1]Sheet1!N148="","",[1]Sheet1!N148)</f>
        <v/>
      </c>
      <c r="O148" t="str">
        <f>IF([1]Sheet1!O148="","",[1]Sheet1!O148)</f>
        <v/>
      </c>
      <c r="P148" t="str">
        <f>IF([1]Sheet1!P148="","",[1]Sheet1!P148)</f>
        <v/>
      </c>
      <c r="Q148" t="str">
        <f>IF([1]Sheet1!Q148="","",[1]Sheet1!Q148)</f>
        <v/>
      </c>
      <c r="R148" t="str">
        <f>IF([1]Sheet1!R148="","",[1]Sheet1!R148)</f>
        <v/>
      </c>
      <c r="S148" t="str">
        <f>IF([1]Sheet1!S148="","",[1]Sheet1!S148)</f>
        <v/>
      </c>
      <c r="T148" t="str">
        <f>IF([1]Sheet1!T148="","",[1]Sheet1!T148)</f>
        <v/>
      </c>
      <c r="U148" t="str">
        <f>IF([1]Sheet1!U148="","",[1]Sheet1!U148)</f>
        <v/>
      </c>
      <c r="V148" t="str">
        <f>IF([1]Sheet1!V148="","",[1]Sheet1!V148)</f>
        <v/>
      </c>
      <c r="W148" t="str">
        <f>IF([1]Sheet1!W148="","",[1]Sheet1!W148)</f>
        <v/>
      </c>
      <c r="X148" t="str">
        <f>IF([1]Sheet1!X148="","",[1]Sheet1!X148)</f>
        <v/>
      </c>
      <c r="Y148" t="str">
        <f>IF([1]Sheet1!Y148="","",[1]Sheet1!Y148)</f>
        <v/>
      </c>
      <c r="Z148" t="str">
        <f>IF([1]Sheet1!Z148="","",[1]Sheet1!Z148)</f>
        <v/>
      </c>
      <c r="AA148" t="str">
        <f>IF([1]Sheet1!AA148="","",[1]Sheet1!AA148)</f>
        <v/>
      </c>
      <c r="AB148" t="str">
        <f>IF([1]Sheet1!AB148="","",[1]Sheet1!AB148)</f>
        <v/>
      </c>
      <c r="AC148" t="str">
        <f>IF([1]Sheet1!AC148="","",[1]Sheet1!AC148)</f>
        <v/>
      </c>
      <c r="AD148" t="str">
        <f>IF([1]Sheet1!AD148="","",[1]Sheet1!AD148)</f>
        <v/>
      </c>
      <c r="AE148" t="str">
        <f>IF([1]Sheet1!AE148="","",[1]Sheet1!AE148)</f>
        <v/>
      </c>
      <c r="AF148" t="str">
        <f>IF([1]Sheet1!AF148="","",[1]Sheet1!AF148)</f>
        <v/>
      </c>
    </row>
    <row r="149" spans="1:32" x14ac:dyDescent="0.25">
      <c r="A149" t="str">
        <f>IF([1]Sheet1!A149="","",[1]Sheet1!A149)</f>
        <v/>
      </c>
      <c r="B149" t="str">
        <f>IF([1]Sheet1!B149="","",[1]Sheet1!B149)</f>
        <v/>
      </c>
      <c r="C149" t="str">
        <f>IF([1]Sheet1!C149="","",[1]Sheet1!C149)</f>
        <v/>
      </c>
      <c r="D149" t="str">
        <f>IF([1]Sheet1!D149="","",[1]Sheet1!D149)</f>
        <v/>
      </c>
      <c r="E149" t="str">
        <f>IF([1]Sheet1!E149="","",[1]Sheet1!E149)</f>
        <v/>
      </c>
      <c r="F149" t="str">
        <f>IF([1]Sheet1!F149="","",[1]Sheet1!F149)</f>
        <v/>
      </c>
      <c r="G149" t="str">
        <f>IF([1]Sheet1!G149="","",[1]Sheet1!G149)</f>
        <v/>
      </c>
      <c r="H149" t="str">
        <f>IF([1]Sheet1!H149="","",[1]Sheet1!H149)</f>
        <v/>
      </c>
      <c r="I149" t="str">
        <f>IF([1]Sheet1!I149="","",[1]Sheet1!I149)</f>
        <v/>
      </c>
      <c r="J149" t="str">
        <f>IF([1]Sheet1!J149="","",[1]Sheet1!J149)</f>
        <v/>
      </c>
      <c r="K149" t="str">
        <f>IF([1]Sheet1!K149="","",[1]Sheet1!K149)</f>
        <v/>
      </c>
      <c r="L149" t="str">
        <f>IF([1]Sheet1!L149="","",[1]Sheet1!L149)</f>
        <v/>
      </c>
      <c r="M149" t="str">
        <f>IF([1]Sheet1!M149="","",[1]Sheet1!M149)</f>
        <v/>
      </c>
      <c r="N149" t="str">
        <f>IF([1]Sheet1!N149="","",[1]Sheet1!N149)</f>
        <v/>
      </c>
      <c r="O149" t="str">
        <f>IF([1]Sheet1!O149="","",[1]Sheet1!O149)</f>
        <v/>
      </c>
      <c r="P149" t="str">
        <f>IF([1]Sheet1!P149="","",[1]Sheet1!P149)</f>
        <v/>
      </c>
      <c r="Q149" t="str">
        <f>IF([1]Sheet1!Q149="","",[1]Sheet1!Q149)</f>
        <v/>
      </c>
      <c r="R149" t="str">
        <f>IF([1]Sheet1!R149="","",[1]Sheet1!R149)</f>
        <v/>
      </c>
      <c r="S149" t="str">
        <f>IF([1]Sheet1!S149="","",[1]Sheet1!S149)</f>
        <v/>
      </c>
      <c r="T149" t="str">
        <f>IF([1]Sheet1!T149="","",[1]Sheet1!T149)</f>
        <v/>
      </c>
      <c r="U149" t="str">
        <f>IF([1]Sheet1!U149="","",[1]Sheet1!U149)</f>
        <v/>
      </c>
      <c r="V149" t="str">
        <f>IF([1]Sheet1!V149="","",[1]Sheet1!V149)</f>
        <v/>
      </c>
      <c r="W149" t="str">
        <f>IF([1]Sheet1!W149="","",[1]Sheet1!W149)</f>
        <v/>
      </c>
      <c r="X149" t="str">
        <f>IF([1]Sheet1!X149="","",[1]Sheet1!X149)</f>
        <v/>
      </c>
      <c r="Y149" t="str">
        <f>IF([1]Sheet1!Y149="","",[1]Sheet1!Y149)</f>
        <v/>
      </c>
      <c r="Z149" t="str">
        <f>IF([1]Sheet1!Z149="","",[1]Sheet1!Z149)</f>
        <v/>
      </c>
      <c r="AA149" t="str">
        <f>IF([1]Sheet1!AA149="","",[1]Sheet1!AA149)</f>
        <v/>
      </c>
      <c r="AB149" t="str">
        <f>IF([1]Sheet1!AB149="","",[1]Sheet1!AB149)</f>
        <v/>
      </c>
      <c r="AC149" t="str">
        <f>IF([1]Sheet1!AC149="","",[1]Sheet1!AC149)</f>
        <v/>
      </c>
      <c r="AD149" t="str">
        <f>IF([1]Sheet1!AD149="","",[1]Sheet1!AD149)</f>
        <v/>
      </c>
      <c r="AE149" t="str">
        <f>IF([1]Sheet1!AE149="","",[1]Sheet1!AE149)</f>
        <v/>
      </c>
      <c r="AF149" t="str">
        <f>IF([1]Sheet1!AF149="","",[1]Sheet1!AF149)</f>
        <v/>
      </c>
    </row>
    <row r="150" spans="1:32" x14ac:dyDescent="0.25">
      <c r="A150" t="str">
        <f>IF([1]Sheet1!A150="","",[1]Sheet1!A150)</f>
        <v/>
      </c>
      <c r="B150" t="str">
        <f>IF([1]Sheet1!B150="","",[1]Sheet1!B150)</f>
        <v/>
      </c>
      <c r="C150" t="str">
        <f>IF([1]Sheet1!C150="","",[1]Sheet1!C150)</f>
        <v/>
      </c>
      <c r="D150" t="str">
        <f>IF([1]Sheet1!D150="","",[1]Sheet1!D150)</f>
        <v/>
      </c>
      <c r="E150" t="str">
        <f>IF([1]Sheet1!E150="","",[1]Sheet1!E150)</f>
        <v/>
      </c>
      <c r="F150" t="str">
        <f>IF([1]Sheet1!F150="","",[1]Sheet1!F150)</f>
        <v/>
      </c>
      <c r="G150" t="str">
        <f>IF([1]Sheet1!G150="","",[1]Sheet1!G150)</f>
        <v/>
      </c>
      <c r="H150" t="str">
        <f>IF([1]Sheet1!H150="","",[1]Sheet1!H150)</f>
        <v/>
      </c>
      <c r="I150" t="str">
        <f>IF([1]Sheet1!I150="","",[1]Sheet1!I150)</f>
        <v/>
      </c>
      <c r="J150" t="str">
        <f>IF([1]Sheet1!J150="","",[1]Sheet1!J150)</f>
        <v/>
      </c>
      <c r="K150" t="str">
        <f>IF([1]Sheet1!K150="","",[1]Sheet1!K150)</f>
        <v/>
      </c>
      <c r="L150" t="str">
        <f>IF([1]Sheet1!L150="","",[1]Sheet1!L150)</f>
        <v/>
      </c>
      <c r="M150" t="str">
        <f>IF([1]Sheet1!M150="","",[1]Sheet1!M150)</f>
        <v/>
      </c>
      <c r="N150" t="str">
        <f>IF([1]Sheet1!N150="","",[1]Sheet1!N150)</f>
        <v/>
      </c>
      <c r="O150" t="str">
        <f>IF([1]Sheet1!O150="","",[1]Sheet1!O150)</f>
        <v/>
      </c>
      <c r="P150" t="str">
        <f>IF([1]Sheet1!P150="","",[1]Sheet1!P150)</f>
        <v/>
      </c>
      <c r="Q150" t="str">
        <f>IF([1]Sheet1!Q150="","",[1]Sheet1!Q150)</f>
        <v/>
      </c>
      <c r="R150" t="str">
        <f>IF([1]Sheet1!R150="","",[1]Sheet1!R150)</f>
        <v/>
      </c>
      <c r="S150" t="str">
        <f>IF([1]Sheet1!S150="","",[1]Sheet1!S150)</f>
        <v/>
      </c>
      <c r="T150" t="str">
        <f>IF([1]Sheet1!T150="","",[1]Sheet1!T150)</f>
        <v/>
      </c>
      <c r="U150" t="str">
        <f>IF([1]Sheet1!U150="","",[1]Sheet1!U150)</f>
        <v/>
      </c>
      <c r="V150" t="str">
        <f>IF([1]Sheet1!V150="","",[1]Sheet1!V150)</f>
        <v/>
      </c>
      <c r="W150" t="str">
        <f>IF([1]Sheet1!W150="","",[1]Sheet1!W150)</f>
        <v/>
      </c>
      <c r="X150" t="str">
        <f>IF([1]Sheet1!X150="","",[1]Sheet1!X150)</f>
        <v/>
      </c>
      <c r="Y150" t="str">
        <f>IF([1]Sheet1!Y150="","",[1]Sheet1!Y150)</f>
        <v/>
      </c>
      <c r="Z150" t="str">
        <f>IF([1]Sheet1!Z150="","",[1]Sheet1!Z150)</f>
        <v/>
      </c>
      <c r="AA150" t="str">
        <f>IF([1]Sheet1!AA150="","",[1]Sheet1!AA150)</f>
        <v/>
      </c>
      <c r="AB150" t="str">
        <f>IF([1]Sheet1!AB150="","",[1]Sheet1!AB150)</f>
        <v/>
      </c>
      <c r="AC150" t="str">
        <f>IF([1]Sheet1!AC150="","",[1]Sheet1!AC150)</f>
        <v/>
      </c>
      <c r="AD150" t="str">
        <f>IF([1]Sheet1!AD150="","",[1]Sheet1!AD150)</f>
        <v/>
      </c>
      <c r="AE150" t="str">
        <f>IF([1]Sheet1!AE150="","",[1]Sheet1!AE150)</f>
        <v/>
      </c>
      <c r="AF150" t="str">
        <f>IF([1]Sheet1!AF150="","",[1]Sheet1!AF150)</f>
        <v/>
      </c>
    </row>
    <row r="151" spans="1:32" x14ac:dyDescent="0.25">
      <c r="A151" t="str">
        <f>IF([1]Sheet1!A151="","",[1]Sheet1!A151)</f>
        <v/>
      </c>
      <c r="B151" t="str">
        <f>IF([1]Sheet1!B151="","",[1]Sheet1!B151)</f>
        <v/>
      </c>
      <c r="C151" t="str">
        <f>IF([1]Sheet1!C151="","",[1]Sheet1!C151)</f>
        <v/>
      </c>
      <c r="D151" t="str">
        <f>IF([1]Sheet1!D151="","",[1]Sheet1!D151)</f>
        <v/>
      </c>
      <c r="E151" t="str">
        <f>IF([1]Sheet1!E151="","",[1]Sheet1!E151)</f>
        <v/>
      </c>
      <c r="F151" t="str">
        <f>IF([1]Sheet1!F151="","",[1]Sheet1!F151)</f>
        <v/>
      </c>
      <c r="G151" t="str">
        <f>IF([1]Sheet1!G151="","",[1]Sheet1!G151)</f>
        <v/>
      </c>
      <c r="H151" t="str">
        <f>IF([1]Sheet1!H151="","",[1]Sheet1!H151)</f>
        <v/>
      </c>
      <c r="I151" t="str">
        <f>IF([1]Sheet1!I151="","",[1]Sheet1!I151)</f>
        <v/>
      </c>
      <c r="J151" t="str">
        <f>IF([1]Sheet1!J151="","",[1]Sheet1!J151)</f>
        <v/>
      </c>
      <c r="K151" t="str">
        <f>IF([1]Sheet1!K151="","",[1]Sheet1!K151)</f>
        <v/>
      </c>
      <c r="L151" t="str">
        <f>IF([1]Sheet1!L151="","",[1]Sheet1!L151)</f>
        <v/>
      </c>
      <c r="M151" t="str">
        <f>IF([1]Sheet1!M151="","",[1]Sheet1!M151)</f>
        <v/>
      </c>
      <c r="N151" t="str">
        <f>IF([1]Sheet1!N151="","",[1]Sheet1!N151)</f>
        <v/>
      </c>
      <c r="O151" t="str">
        <f>IF([1]Sheet1!O151="","",[1]Sheet1!O151)</f>
        <v/>
      </c>
      <c r="P151" t="str">
        <f>IF([1]Sheet1!P151="","",[1]Sheet1!P151)</f>
        <v/>
      </c>
      <c r="Q151" t="str">
        <f>IF([1]Sheet1!Q151="","",[1]Sheet1!Q151)</f>
        <v/>
      </c>
      <c r="R151" t="str">
        <f>IF([1]Sheet1!R151="","",[1]Sheet1!R151)</f>
        <v/>
      </c>
      <c r="S151" t="str">
        <f>IF([1]Sheet1!S151="","",[1]Sheet1!S151)</f>
        <v/>
      </c>
      <c r="T151" t="str">
        <f>IF([1]Sheet1!T151="","",[1]Sheet1!T151)</f>
        <v/>
      </c>
      <c r="U151" t="str">
        <f>IF([1]Sheet1!U151="","",[1]Sheet1!U151)</f>
        <v/>
      </c>
      <c r="V151" t="str">
        <f>IF([1]Sheet1!V151="","",[1]Sheet1!V151)</f>
        <v/>
      </c>
      <c r="W151" t="str">
        <f>IF([1]Sheet1!W151="","",[1]Sheet1!W151)</f>
        <v/>
      </c>
      <c r="X151" t="str">
        <f>IF([1]Sheet1!X151="","",[1]Sheet1!X151)</f>
        <v/>
      </c>
      <c r="Y151" t="str">
        <f>IF([1]Sheet1!Y151="","",[1]Sheet1!Y151)</f>
        <v/>
      </c>
      <c r="Z151" t="str">
        <f>IF([1]Sheet1!Z151="","",[1]Sheet1!Z151)</f>
        <v/>
      </c>
      <c r="AA151" t="str">
        <f>IF([1]Sheet1!AA151="","",[1]Sheet1!AA151)</f>
        <v/>
      </c>
      <c r="AB151" t="str">
        <f>IF([1]Sheet1!AB151="","",[1]Sheet1!AB151)</f>
        <v/>
      </c>
      <c r="AC151" t="str">
        <f>IF([1]Sheet1!AC151="","",[1]Sheet1!AC151)</f>
        <v/>
      </c>
      <c r="AD151" t="str">
        <f>IF([1]Sheet1!AD151="","",[1]Sheet1!AD151)</f>
        <v/>
      </c>
      <c r="AE151" t="str">
        <f>IF([1]Sheet1!AE151="","",[1]Sheet1!AE151)</f>
        <v/>
      </c>
      <c r="AF151" t="str">
        <f>IF([1]Sheet1!AF151="","",[1]Sheet1!AF151)</f>
        <v/>
      </c>
    </row>
    <row r="152" spans="1:32" x14ac:dyDescent="0.25">
      <c r="A152" t="str">
        <f>IF([1]Sheet1!A152="","",[1]Sheet1!A152)</f>
        <v/>
      </c>
      <c r="B152" t="str">
        <f>IF([1]Sheet1!B152="","",[1]Sheet1!B152)</f>
        <v/>
      </c>
      <c r="C152" t="str">
        <f>IF([1]Sheet1!C152="","",[1]Sheet1!C152)</f>
        <v/>
      </c>
      <c r="D152" t="str">
        <f>IF([1]Sheet1!D152="","",[1]Sheet1!D152)</f>
        <v/>
      </c>
      <c r="E152" t="str">
        <f>IF([1]Sheet1!E152="","",[1]Sheet1!E152)</f>
        <v/>
      </c>
      <c r="F152" t="str">
        <f>IF([1]Sheet1!F152="","",[1]Sheet1!F152)</f>
        <v/>
      </c>
      <c r="G152" t="str">
        <f>IF([1]Sheet1!G152="","",[1]Sheet1!G152)</f>
        <v/>
      </c>
      <c r="H152" t="str">
        <f>IF([1]Sheet1!H152="","",[1]Sheet1!H152)</f>
        <v/>
      </c>
      <c r="I152" t="str">
        <f>IF([1]Sheet1!I152="","",[1]Sheet1!I152)</f>
        <v/>
      </c>
      <c r="J152" t="str">
        <f>IF([1]Sheet1!J152="","",[1]Sheet1!J152)</f>
        <v/>
      </c>
      <c r="K152" t="str">
        <f>IF([1]Sheet1!K152="","",[1]Sheet1!K152)</f>
        <v/>
      </c>
      <c r="L152" t="str">
        <f>IF([1]Sheet1!L152="","",[1]Sheet1!L152)</f>
        <v/>
      </c>
      <c r="M152" t="str">
        <f>IF([1]Sheet1!M152="","",[1]Sheet1!M152)</f>
        <v/>
      </c>
      <c r="N152" t="str">
        <f>IF([1]Sheet1!N152="","",[1]Sheet1!N152)</f>
        <v/>
      </c>
      <c r="O152" t="str">
        <f>IF([1]Sheet1!O152="","",[1]Sheet1!O152)</f>
        <v/>
      </c>
      <c r="P152" t="str">
        <f>IF([1]Sheet1!P152="","",[1]Sheet1!P152)</f>
        <v/>
      </c>
      <c r="Q152" t="str">
        <f>IF([1]Sheet1!Q152="","",[1]Sheet1!Q152)</f>
        <v/>
      </c>
      <c r="R152" t="str">
        <f>IF([1]Sheet1!R152="","",[1]Sheet1!R152)</f>
        <v/>
      </c>
      <c r="S152" t="str">
        <f>IF([1]Sheet1!S152="","",[1]Sheet1!S152)</f>
        <v/>
      </c>
      <c r="T152" t="str">
        <f>IF([1]Sheet1!T152="","",[1]Sheet1!T152)</f>
        <v/>
      </c>
      <c r="U152" t="str">
        <f>IF([1]Sheet1!U152="","",[1]Sheet1!U152)</f>
        <v/>
      </c>
      <c r="V152" t="str">
        <f>IF([1]Sheet1!V152="","",[1]Sheet1!V152)</f>
        <v/>
      </c>
      <c r="W152" t="str">
        <f>IF([1]Sheet1!W152="","",[1]Sheet1!W152)</f>
        <v/>
      </c>
      <c r="X152" t="str">
        <f>IF([1]Sheet1!X152="","",[1]Sheet1!X152)</f>
        <v/>
      </c>
      <c r="Y152" t="str">
        <f>IF([1]Sheet1!Y152="","",[1]Sheet1!Y152)</f>
        <v/>
      </c>
      <c r="Z152" t="str">
        <f>IF([1]Sheet1!Z152="","",[1]Sheet1!Z152)</f>
        <v/>
      </c>
      <c r="AA152" t="str">
        <f>IF([1]Sheet1!AA152="","",[1]Sheet1!AA152)</f>
        <v/>
      </c>
      <c r="AB152" t="str">
        <f>IF([1]Sheet1!AB152="","",[1]Sheet1!AB152)</f>
        <v/>
      </c>
      <c r="AC152" t="str">
        <f>IF([1]Sheet1!AC152="","",[1]Sheet1!AC152)</f>
        <v/>
      </c>
      <c r="AD152" t="str">
        <f>IF([1]Sheet1!AD152="","",[1]Sheet1!AD152)</f>
        <v/>
      </c>
      <c r="AE152" t="str">
        <f>IF([1]Sheet1!AE152="","",[1]Sheet1!AE152)</f>
        <v/>
      </c>
      <c r="AF152" t="str">
        <f>IF([1]Sheet1!AF152="","",[1]Sheet1!AF152)</f>
        <v/>
      </c>
    </row>
    <row r="153" spans="1:32" x14ac:dyDescent="0.25">
      <c r="A153" t="str">
        <f>IF([1]Sheet1!A153="","",[1]Sheet1!A153)</f>
        <v/>
      </c>
      <c r="B153" t="str">
        <f>IF([1]Sheet1!B153="","",[1]Sheet1!B153)</f>
        <v/>
      </c>
      <c r="C153" t="str">
        <f>IF([1]Sheet1!C153="","",[1]Sheet1!C153)</f>
        <v/>
      </c>
      <c r="D153" t="str">
        <f>IF([1]Sheet1!D153="","",[1]Sheet1!D153)</f>
        <v/>
      </c>
      <c r="E153" t="str">
        <f>IF([1]Sheet1!E153="","",[1]Sheet1!E153)</f>
        <v/>
      </c>
      <c r="F153" t="str">
        <f>IF([1]Sheet1!F153="","",[1]Sheet1!F153)</f>
        <v/>
      </c>
      <c r="G153" t="str">
        <f>IF([1]Sheet1!G153="","",[1]Sheet1!G153)</f>
        <v/>
      </c>
      <c r="H153" t="str">
        <f>IF([1]Sheet1!H153="","",[1]Sheet1!H153)</f>
        <v/>
      </c>
      <c r="I153" t="str">
        <f>IF([1]Sheet1!I153="","",[1]Sheet1!I153)</f>
        <v/>
      </c>
      <c r="J153" t="str">
        <f>IF([1]Sheet1!J153="","",[1]Sheet1!J153)</f>
        <v/>
      </c>
      <c r="K153" t="str">
        <f>IF([1]Sheet1!K153="","",[1]Sheet1!K153)</f>
        <v/>
      </c>
      <c r="L153" t="str">
        <f>IF([1]Sheet1!L153="","",[1]Sheet1!L153)</f>
        <v/>
      </c>
      <c r="M153" t="str">
        <f>IF([1]Sheet1!M153="","",[1]Sheet1!M153)</f>
        <v/>
      </c>
      <c r="N153" t="str">
        <f>IF([1]Sheet1!N153="","",[1]Sheet1!N153)</f>
        <v/>
      </c>
      <c r="O153" t="str">
        <f>IF([1]Sheet1!O153="","",[1]Sheet1!O153)</f>
        <v/>
      </c>
      <c r="P153" t="str">
        <f>IF([1]Sheet1!P153="","",[1]Sheet1!P153)</f>
        <v/>
      </c>
      <c r="Q153" t="str">
        <f>IF([1]Sheet1!Q153="","",[1]Sheet1!Q153)</f>
        <v/>
      </c>
      <c r="R153" t="str">
        <f>IF([1]Sheet1!R153="","",[1]Sheet1!R153)</f>
        <v/>
      </c>
      <c r="S153" t="str">
        <f>IF([1]Sheet1!S153="","",[1]Sheet1!S153)</f>
        <v/>
      </c>
      <c r="T153" t="str">
        <f>IF([1]Sheet1!T153="","",[1]Sheet1!T153)</f>
        <v/>
      </c>
      <c r="U153" t="str">
        <f>IF([1]Sheet1!U153="","",[1]Sheet1!U153)</f>
        <v/>
      </c>
      <c r="V153" t="str">
        <f>IF([1]Sheet1!V153="","",[1]Sheet1!V153)</f>
        <v/>
      </c>
      <c r="W153" t="str">
        <f>IF([1]Sheet1!W153="","",[1]Sheet1!W153)</f>
        <v/>
      </c>
      <c r="X153" t="str">
        <f>IF([1]Sheet1!X153="","",[1]Sheet1!X153)</f>
        <v/>
      </c>
      <c r="Y153" t="str">
        <f>IF([1]Sheet1!Y153="","",[1]Sheet1!Y153)</f>
        <v/>
      </c>
      <c r="Z153" t="str">
        <f>IF([1]Sheet1!Z153="","",[1]Sheet1!Z153)</f>
        <v/>
      </c>
      <c r="AA153" t="str">
        <f>IF([1]Sheet1!AA153="","",[1]Sheet1!AA153)</f>
        <v/>
      </c>
      <c r="AB153" t="str">
        <f>IF([1]Sheet1!AB153="","",[1]Sheet1!AB153)</f>
        <v/>
      </c>
      <c r="AC153" t="str">
        <f>IF([1]Sheet1!AC153="","",[1]Sheet1!AC153)</f>
        <v/>
      </c>
      <c r="AD153" t="str">
        <f>IF([1]Sheet1!AD153="","",[1]Sheet1!AD153)</f>
        <v/>
      </c>
      <c r="AE153" t="str">
        <f>IF([1]Sheet1!AE153="","",[1]Sheet1!AE153)</f>
        <v/>
      </c>
      <c r="AF153" t="str">
        <f>IF([1]Sheet1!AF153="","",[1]Sheet1!AF153)</f>
        <v/>
      </c>
    </row>
    <row r="154" spans="1:32" x14ac:dyDescent="0.25">
      <c r="A154" t="str">
        <f>IF([1]Sheet1!A154="","",[1]Sheet1!A154)</f>
        <v/>
      </c>
      <c r="B154" t="str">
        <f>IF([1]Sheet1!B154="","",[1]Sheet1!B154)</f>
        <v/>
      </c>
      <c r="C154" t="str">
        <f>IF([1]Sheet1!C154="","",[1]Sheet1!C154)</f>
        <v/>
      </c>
      <c r="D154" t="str">
        <f>IF([1]Sheet1!D154="","",[1]Sheet1!D154)</f>
        <v/>
      </c>
      <c r="E154" t="str">
        <f>IF([1]Sheet1!E154="","",[1]Sheet1!E154)</f>
        <v/>
      </c>
      <c r="F154" t="str">
        <f>IF([1]Sheet1!F154="","",[1]Sheet1!F154)</f>
        <v/>
      </c>
      <c r="G154" t="str">
        <f>IF([1]Sheet1!G154="","",[1]Sheet1!G154)</f>
        <v/>
      </c>
      <c r="H154" t="str">
        <f>IF([1]Sheet1!H154="","",[1]Sheet1!H154)</f>
        <v/>
      </c>
      <c r="I154" t="str">
        <f>IF([1]Sheet1!I154="","",[1]Sheet1!I154)</f>
        <v/>
      </c>
      <c r="J154" t="str">
        <f>IF([1]Sheet1!J154="","",[1]Sheet1!J154)</f>
        <v/>
      </c>
      <c r="K154" t="str">
        <f>IF([1]Sheet1!K154="","",[1]Sheet1!K154)</f>
        <v/>
      </c>
      <c r="L154" t="str">
        <f>IF([1]Sheet1!L154="","",[1]Sheet1!L154)</f>
        <v/>
      </c>
      <c r="M154" t="str">
        <f>IF([1]Sheet1!M154="","",[1]Sheet1!M154)</f>
        <v/>
      </c>
      <c r="N154" t="str">
        <f>IF([1]Sheet1!N154="","",[1]Sheet1!N154)</f>
        <v/>
      </c>
      <c r="O154" t="str">
        <f>IF([1]Sheet1!O154="","",[1]Sheet1!O154)</f>
        <v/>
      </c>
      <c r="P154" t="str">
        <f>IF([1]Sheet1!P154="","",[1]Sheet1!P154)</f>
        <v/>
      </c>
      <c r="Q154" t="str">
        <f>IF([1]Sheet1!Q154="","",[1]Sheet1!Q154)</f>
        <v/>
      </c>
      <c r="R154" t="str">
        <f>IF([1]Sheet1!R154="","",[1]Sheet1!R154)</f>
        <v/>
      </c>
      <c r="S154" t="str">
        <f>IF([1]Sheet1!S154="","",[1]Sheet1!S154)</f>
        <v/>
      </c>
      <c r="T154" t="str">
        <f>IF([1]Sheet1!T154="","",[1]Sheet1!T154)</f>
        <v/>
      </c>
      <c r="U154" t="str">
        <f>IF([1]Sheet1!U154="","",[1]Sheet1!U154)</f>
        <v/>
      </c>
      <c r="V154" t="str">
        <f>IF([1]Sheet1!V154="","",[1]Sheet1!V154)</f>
        <v/>
      </c>
      <c r="W154" t="str">
        <f>IF([1]Sheet1!W154="","",[1]Sheet1!W154)</f>
        <v/>
      </c>
      <c r="X154" t="str">
        <f>IF([1]Sheet1!X154="","",[1]Sheet1!X154)</f>
        <v/>
      </c>
      <c r="Y154" t="str">
        <f>IF([1]Sheet1!Y154="","",[1]Sheet1!Y154)</f>
        <v/>
      </c>
      <c r="Z154" t="str">
        <f>IF([1]Sheet1!Z154="","",[1]Sheet1!Z154)</f>
        <v/>
      </c>
      <c r="AA154" t="str">
        <f>IF([1]Sheet1!AA154="","",[1]Sheet1!AA154)</f>
        <v/>
      </c>
      <c r="AB154" t="str">
        <f>IF([1]Sheet1!AB154="","",[1]Sheet1!AB154)</f>
        <v/>
      </c>
      <c r="AC154" t="str">
        <f>IF([1]Sheet1!AC154="","",[1]Sheet1!AC154)</f>
        <v/>
      </c>
      <c r="AD154" t="str">
        <f>IF([1]Sheet1!AD154="","",[1]Sheet1!AD154)</f>
        <v/>
      </c>
      <c r="AE154" t="str">
        <f>IF([1]Sheet1!AE154="","",[1]Sheet1!AE154)</f>
        <v/>
      </c>
      <c r="AF154" t="str">
        <f>IF([1]Sheet1!AF154="","",[1]Sheet1!AF154)</f>
        <v/>
      </c>
    </row>
    <row r="155" spans="1:32" x14ac:dyDescent="0.25">
      <c r="A155" t="str">
        <f>IF([1]Sheet1!A155="","",[1]Sheet1!A155)</f>
        <v/>
      </c>
      <c r="B155" t="str">
        <f>IF([1]Sheet1!B155="","",[1]Sheet1!B155)</f>
        <v/>
      </c>
      <c r="C155" t="str">
        <f>IF([1]Sheet1!C155="","",[1]Sheet1!C155)</f>
        <v/>
      </c>
      <c r="D155" t="str">
        <f>IF([1]Sheet1!D155="","",[1]Sheet1!D155)</f>
        <v/>
      </c>
      <c r="E155" t="str">
        <f>IF([1]Sheet1!E155="","",[1]Sheet1!E155)</f>
        <v/>
      </c>
      <c r="F155" t="str">
        <f>IF([1]Sheet1!F155="","",[1]Sheet1!F155)</f>
        <v/>
      </c>
      <c r="G155" t="str">
        <f>IF([1]Sheet1!G155="","",[1]Sheet1!G155)</f>
        <v/>
      </c>
      <c r="H155" t="str">
        <f>IF([1]Sheet1!H155="","",[1]Sheet1!H155)</f>
        <v/>
      </c>
      <c r="I155" t="str">
        <f>IF([1]Sheet1!I155="","",[1]Sheet1!I155)</f>
        <v/>
      </c>
      <c r="J155" t="str">
        <f>IF([1]Sheet1!J155="","",[1]Sheet1!J155)</f>
        <v/>
      </c>
      <c r="K155" t="str">
        <f>IF([1]Sheet1!K155="","",[1]Sheet1!K155)</f>
        <v/>
      </c>
      <c r="L155" t="str">
        <f>IF([1]Sheet1!L155="","",[1]Sheet1!L155)</f>
        <v/>
      </c>
      <c r="M155" t="str">
        <f>IF([1]Sheet1!M155="","",[1]Sheet1!M155)</f>
        <v/>
      </c>
      <c r="N155" t="str">
        <f>IF([1]Sheet1!N155="","",[1]Sheet1!N155)</f>
        <v/>
      </c>
      <c r="O155" t="str">
        <f>IF([1]Sheet1!O155="","",[1]Sheet1!O155)</f>
        <v/>
      </c>
      <c r="P155" t="str">
        <f>IF([1]Sheet1!P155="","",[1]Sheet1!P155)</f>
        <v/>
      </c>
      <c r="Q155" t="str">
        <f>IF([1]Sheet1!Q155="","",[1]Sheet1!Q155)</f>
        <v/>
      </c>
      <c r="R155" t="str">
        <f>IF([1]Sheet1!R155="","",[1]Sheet1!R155)</f>
        <v/>
      </c>
      <c r="S155" t="str">
        <f>IF([1]Sheet1!S155="","",[1]Sheet1!S155)</f>
        <v/>
      </c>
      <c r="T155" t="str">
        <f>IF([1]Sheet1!T155="","",[1]Sheet1!T155)</f>
        <v/>
      </c>
      <c r="U155" t="str">
        <f>IF([1]Sheet1!U155="","",[1]Sheet1!U155)</f>
        <v/>
      </c>
      <c r="V155" t="str">
        <f>IF([1]Sheet1!V155="","",[1]Sheet1!V155)</f>
        <v/>
      </c>
      <c r="W155" t="str">
        <f>IF([1]Sheet1!W155="","",[1]Sheet1!W155)</f>
        <v/>
      </c>
      <c r="X155" t="str">
        <f>IF([1]Sheet1!X155="","",[1]Sheet1!X155)</f>
        <v/>
      </c>
      <c r="Y155" t="str">
        <f>IF([1]Sheet1!Y155="","",[1]Sheet1!Y155)</f>
        <v/>
      </c>
      <c r="Z155" t="str">
        <f>IF([1]Sheet1!Z155="","",[1]Sheet1!Z155)</f>
        <v/>
      </c>
      <c r="AA155" t="str">
        <f>IF([1]Sheet1!AA155="","",[1]Sheet1!AA155)</f>
        <v/>
      </c>
      <c r="AB155" t="str">
        <f>IF([1]Sheet1!AB155="","",[1]Sheet1!AB155)</f>
        <v/>
      </c>
      <c r="AC155" t="str">
        <f>IF([1]Sheet1!AC155="","",[1]Sheet1!AC155)</f>
        <v/>
      </c>
      <c r="AD155" t="str">
        <f>IF([1]Sheet1!AD155="","",[1]Sheet1!AD155)</f>
        <v/>
      </c>
      <c r="AE155" t="str">
        <f>IF([1]Sheet1!AE155="","",[1]Sheet1!AE155)</f>
        <v/>
      </c>
      <c r="AF155" t="str">
        <f>IF([1]Sheet1!AF155="","",[1]Sheet1!AF155)</f>
        <v/>
      </c>
    </row>
    <row r="156" spans="1:32" x14ac:dyDescent="0.25">
      <c r="A156" t="str">
        <f>IF([1]Sheet1!A156="","",[1]Sheet1!A156)</f>
        <v/>
      </c>
      <c r="B156" t="str">
        <f>IF([1]Sheet1!B156="","",[1]Sheet1!B156)</f>
        <v/>
      </c>
      <c r="C156" t="str">
        <f>IF([1]Sheet1!C156="","",[1]Sheet1!C156)</f>
        <v/>
      </c>
      <c r="D156" t="str">
        <f>IF([1]Sheet1!D156="","",[1]Sheet1!D156)</f>
        <v/>
      </c>
      <c r="E156" t="str">
        <f>IF([1]Sheet1!E156="","",[1]Sheet1!E156)</f>
        <v/>
      </c>
      <c r="F156" t="str">
        <f>IF([1]Sheet1!F156="","",[1]Sheet1!F156)</f>
        <v/>
      </c>
      <c r="G156" t="str">
        <f>IF([1]Sheet1!G156="","",[1]Sheet1!G156)</f>
        <v/>
      </c>
      <c r="H156" t="str">
        <f>IF([1]Sheet1!H156="","",[1]Sheet1!H156)</f>
        <v/>
      </c>
      <c r="I156" t="str">
        <f>IF([1]Sheet1!I156="","",[1]Sheet1!I156)</f>
        <v/>
      </c>
      <c r="J156" t="str">
        <f>IF([1]Sheet1!J156="","",[1]Sheet1!J156)</f>
        <v/>
      </c>
      <c r="K156" t="str">
        <f>IF([1]Sheet1!K156="","",[1]Sheet1!K156)</f>
        <v/>
      </c>
      <c r="L156" t="str">
        <f>IF([1]Sheet1!L156="","",[1]Sheet1!L156)</f>
        <v/>
      </c>
      <c r="M156" t="str">
        <f>IF([1]Sheet1!M156="","",[1]Sheet1!M156)</f>
        <v/>
      </c>
      <c r="N156" t="str">
        <f>IF([1]Sheet1!N156="","",[1]Sheet1!N156)</f>
        <v/>
      </c>
      <c r="O156" t="str">
        <f>IF([1]Sheet1!O156="","",[1]Sheet1!O156)</f>
        <v/>
      </c>
      <c r="P156" t="str">
        <f>IF([1]Sheet1!P156="","",[1]Sheet1!P156)</f>
        <v/>
      </c>
      <c r="Q156" t="str">
        <f>IF([1]Sheet1!Q156="","",[1]Sheet1!Q156)</f>
        <v/>
      </c>
      <c r="R156" t="str">
        <f>IF([1]Sheet1!R156="","",[1]Sheet1!R156)</f>
        <v/>
      </c>
      <c r="S156" t="str">
        <f>IF([1]Sheet1!S156="","",[1]Sheet1!S156)</f>
        <v/>
      </c>
      <c r="T156" t="str">
        <f>IF([1]Sheet1!T156="","",[1]Sheet1!T156)</f>
        <v/>
      </c>
      <c r="U156" t="str">
        <f>IF([1]Sheet1!U156="","",[1]Sheet1!U156)</f>
        <v/>
      </c>
      <c r="V156" t="str">
        <f>IF([1]Sheet1!V156="","",[1]Sheet1!V156)</f>
        <v/>
      </c>
      <c r="W156" t="str">
        <f>IF([1]Sheet1!W156="","",[1]Sheet1!W156)</f>
        <v/>
      </c>
      <c r="X156" t="str">
        <f>IF([1]Sheet1!X156="","",[1]Sheet1!X156)</f>
        <v/>
      </c>
      <c r="Y156" t="str">
        <f>IF([1]Sheet1!Y156="","",[1]Sheet1!Y156)</f>
        <v/>
      </c>
      <c r="Z156" t="str">
        <f>IF([1]Sheet1!Z156="","",[1]Sheet1!Z156)</f>
        <v/>
      </c>
      <c r="AA156" t="str">
        <f>IF([1]Sheet1!AA156="","",[1]Sheet1!AA156)</f>
        <v/>
      </c>
      <c r="AB156" t="str">
        <f>IF([1]Sheet1!AB156="","",[1]Sheet1!AB156)</f>
        <v/>
      </c>
      <c r="AC156" t="str">
        <f>IF([1]Sheet1!AC156="","",[1]Sheet1!AC156)</f>
        <v/>
      </c>
      <c r="AD156" t="str">
        <f>IF([1]Sheet1!AD156="","",[1]Sheet1!AD156)</f>
        <v/>
      </c>
      <c r="AE156" t="str">
        <f>IF([1]Sheet1!AE156="","",[1]Sheet1!AE156)</f>
        <v/>
      </c>
      <c r="AF156" t="str">
        <f>IF([1]Sheet1!AF156="","",[1]Sheet1!AF156)</f>
        <v/>
      </c>
    </row>
    <row r="157" spans="1:32" x14ac:dyDescent="0.25">
      <c r="A157" t="str">
        <f>IF([1]Sheet1!A157="","",[1]Sheet1!A157)</f>
        <v/>
      </c>
      <c r="B157" t="str">
        <f>IF([1]Sheet1!B157="","",[1]Sheet1!B157)</f>
        <v/>
      </c>
      <c r="C157" t="str">
        <f>IF([1]Sheet1!C157="","",[1]Sheet1!C157)</f>
        <v/>
      </c>
      <c r="D157" t="str">
        <f>IF([1]Sheet1!D157="","",[1]Sheet1!D157)</f>
        <v/>
      </c>
      <c r="E157" t="str">
        <f>IF([1]Sheet1!E157="","",[1]Sheet1!E157)</f>
        <v/>
      </c>
      <c r="F157" t="str">
        <f>IF([1]Sheet1!F157="","",[1]Sheet1!F157)</f>
        <v/>
      </c>
      <c r="G157" t="str">
        <f>IF([1]Sheet1!G157="","",[1]Sheet1!G157)</f>
        <v/>
      </c>
      <c r="H157" t="str">
        <f>IF([1]Sheet1!H157="","",[1]Sheet1!H157)</f>
        <v/>
      </c>
      <c r="I157" t="str">
        <f>IF([1]Sheet1!I157="","",[1]Sheet1!I157)</f>
        <v/>
      </c>
      <c r="J157" t="str">
        <f>IF([1]Sheet1!J157="","",[1]Sheet1!J157)</f>
        <v/>
      </c>
      <c r="K157" t="str">
        <f>IF([1]Sheet1!K157="","",[1]Sheet1!K157)</f>
        <v/>
      </c>
      <c r="L157" t="str">
        <f>IF([1]Sheet1!L157="","",[1]Sheet1!L157)</f>
        <v/>
      </c>
      <c r="M157" t="str">
        <f>IF([1]Sheet1!M157="","",[1]Sheet1!M157)</f>
        <v/>
      </c>
      <c r="N157" t="str">
        <f>IF([1]Sheet1!N157="","",[1]Sheet1!N157)</f>
        <v/>
      </c>
      <c r="O157" t="str">
        <f>IF([1]Sheet1!O157="","",[1]Sheet1!O157)</f>
        <v/>
      </c>
      <c r="P157" t="str">
        <f>IF([1]Sheet1!P157="","",[1]Sheet1!P157)</f>
        <v/>
      </c>
      <c r="Q157" t="str">
        <f>IF([1]Sheet1!Q157="","",[1]Sheet1!Q157)</f>
        <v/>
      </c>
      <c r="R157" t="str">
        <f>IF([1]Sheet1!R157="","",[1]Sheet1!R157)</f>
        <v/>
      </c>
      <c r="S157" t="str">
        <f>IF([1]Sheet1!S157="","",[1]Sheet1!S157)</f>
        <v/>
      </c>
      <c r="T157" t="str">
        <f>IF([1]Sheet1!T157="","",[1]Sheet1!T157)</f>
        <v/>
      </c>
      <c r="U157" t="str">
        <f>IF([1]Sheet1!U157="","",[1]Sheet1!U157)</f>
        <v/>
      </c>
      <c r="V157" t="str">
        <f>IF([1]Sheet1!V157="","",[1]Sheet1!V157)</f>
        <v/>
      </c>
      <c r="W157" t="str">
        <f>IF([1]Sheet1!W157="","",[1]Sheet1!W157)</f>
        <v/>
      </c>
      <c r="X157" t="str">
        <f>IF([1]Sheet1!X157="","",[1]Sheet1!X157)</f>
        <v/>
      </c>
      <c r="Y157" t="str">
        <f>IF([1]Sheet1!Y157="","",[1]Sheet1!Y157)</f>
        <v/>
      </c>
      <c r="Z157" t="str">
        <f>IF([1]Sheet1!Z157="","",[1]Sheet1!Z157)</f>
        <v/>
      </c>
      <c r="AA157" t="str">
        <f>IF([1]Sheet1!AA157="","",[1]Sheet1!AA157)</f>
        <v/>
      </c>
      <c r="AB157" t="str">
        <f>IF([1]Sheet1!AB157="","",[1]Sheet1!AB157)</f>
        <v/>
      </c>
      <c r="AC157" t="str">
        <f>IF([1]Sheet1!AC157="","",[1]Sheet1!AC157)</f>
        <v/>
      </c>
      <c r="AD157" t="str">
        <f>IF([1]Sheet1!AD157="","",[1]Sheet1!AD157)</f>
        <v/>
      </c>
      <c r="AE157" t="str">
        <f>IF([1]Sheet1!AE157="","",[1]Sheet1!AE157)</f>
        <v/>
      </c>
      <c r="AF157" t="str">
        <f>IF([1]Sheet1!AF157="","",[1]Sheet1!AF157)</f>
        <v/>
      </c>
    </row>
    <row r="158" spans="1:32" x14ac:dyDescent="0.25">
      <c r="A158" t="str">
        <f>IF([1]Sheet1!A158="","",[1]Sheet1!A158)</f>
        <v/>
      </c>
      <c r="B158" t="str">
        <f>IF([1]Sheet1!B158="","",[1]Sheet1!B158)</f>
        <v/>
      </c>
      <c r="C158" t="str">
        <f>IF([1]Sheet1!C158="","",[1]Sheet1!C158)</f>
        <v/>
      </c>
      <c r="D158" t="str">
        <f>IF([1]Sheet1!D158="","",[1]Sheet1!D158)</f>
        <v/>
      </c>
      <c r="E158" t="str">
        <f>IF([1]Sheet1!E158="","",[1]Sheet1!E158)</f>
        <v/>
      </c>
      <c r="F158" t="str">
        <f>IF([1]Sheet1!F158="","",[1]Sheet1!F158)</f>
        <v/>
      </c>
      <c r="G158" t="str">
        <f>IF([1]Sheet1!G158="","",[1]Sheet1!G158)</f>
        <v/>
      </c>
      <c r="H158" t="str">
        <f>IF([1]Sheet1!H158="","",[1]Sheet1!H158)</f>
        <v/>
      </c>
      <c r="I158" t="str">
        <f>IF([1]Sheet1!I158="","",[1]Sheet1!I158)</f>
        <v/>
      </c>
      <c r="J158" t="str">
        <f>IF([1]Sheet1!J158="","",[1]Sheet1!J158)</f>
        <v/>
      </c>
      <c r="K158" t="str">
        <f>IF([1]Sheet1!K158="","",[1]Sheet1!K158)</f>
        <v/>
      </c>
      <c r="L158" t="str">
        <f>IF([1]Sheet1!L158="","",[1]Sheet1!L158)</f>
        <v/>
      </c>
      <c r="M158" t="str">
        <f>IF([1]Sheet1!M158="","",[1]Sheet1!M158)</f>
        <v/>
      </c>
      <c r="N158" t="str">
        <f>IF([1]Sheet1!N158="","",[1]Sheet1!N158)</f>
        <v/>
      </c>
      <c r="O158" t="str">
        <f>IF([1]Sheet1!O158="","",[1]Sheet1!O158)</f>
        <v/>
      </c>
      <c r="P158" t="str">
        <f>IF([1]Sheet1!P158="","",[1]Sheet1!P158)</f>
        <v/>
      </c>
      <c r="Q158" t="str">
        <f>IF([1]Sheet1!Q158="","",[1]Sheet1!Q158)</f>
        <v/>
      </c>
      <c r="R158" t="str">
        <f>IF([1]Sheet1!R158="","",[1]Sheet1!R158)</f>
        <v/>
      </c>
      <c r="S158" t="str">
        <f>IF([1]Sheet1!S158="","",[1]Sheet1!S158)</f>
        <v/>
      </c>
      <c r="T158" t="str">
        <f>IF([1]Sheet1!T158="","",[1]Sheet1!T158)</f>
        <v/>
      </c>
      <c r="U158" t="str">
        <f>IF([1]Sheet1!U158="","",[1]Sheet1!U158)</f>
        <v/>
      </c>
      <c r="V158" t="str">
        <f>IF([1]Sheet1!V158="","",[1]Sheet1!V158)</f>
        <v/>
      </c>
      <c r="W158" t="str">
        <f>IF([1]Sheet1!W158="","",[1]Sheet1!W158)</f>
        <v/>
      </c>
      <c r="X158" t="str">
        <f>IF([1]Sheet1!X158="","",[1]Sheet1!X158)</f>
        <v/>
      </c>
      <c r="Y158" t="str">
        <f>IF([1]Sheet1!Y158="","",[1]Sheet1!Y158)</f>
        <v/>
      </c>
      <c r="Z158" t="str">
        <f>IF([1]Sheet1!Z158="","",[1]Sheet1!Z158)</f>
        <v/>
      </c>
      <c r="AA158" t="str">
        <f>IF([1]Sheet1!AA158="","",[1]Sheet1!AA158)</f>
        <v/>
      </c>
      <c r="AB158" t="str">
        <f>IF([1]Sheet1!AB158="","",[1]Sheet1!AB158)</f>
        <v/>
      </c>
      <c r="AC158" t="str">
        <f>IF([1]Sheet1!AC158="","",[1]Sheet1!AC158)</f>
        <v/>
      </c>
      <c r="AD158" t="str">
        <f>IF([1]Sheet1!AD158="","",[1]Sheet1!AD158)</f>
        <v/>
      </c>
      <c r="AE158" t="str">
        <f>IF([1]Sheet1!AE158="","",[1]Sheet1!AE158)</f>
        <v/>
      </c>
      <c r="AF158" t="str">
        <f>IF([1]Sheet1!AF158="","",[1]Sheet1!AF158)</f>
        <v/>
      </c>
    </row>
    <row r="159" spans="1:32" x14ac:dyDescent="0.25">
      <c r="A159" t="str">
        <f>IF([1]Sheet1!A159="","",[1]Sheet1!A159)</f>
        <v/>
      </c>
      <c r="B159" t="str">
        <f>IF([1]Sheet1!B159="","",[1]Sheet1!B159)</f>
        <v/>
      </c>
      <c r="C159" t="str">
        <f>IF([1]Sheet1!C159="","",[1]Sheet1!C159)</f>
        <v/>
      </c>
      <c r="D159" t="str">
        <f>IF([1]Sheet1!D159="","",[1]Sheet1!D159)</f>
        <v/>
      </c>
      <c r="E159" t="str">
        <f>IF([1]Sheet1!E159="","",[1]Sheet1!E159)</f>
        <v/>
      </c>
      <c r="F159" t="str">
        <f>IF([1]Sheet1!F159="","",[1]Sheet1!F159)</f>
        <v/>
      </c>
      <c r="G159" t="str">
        <f>IF([1]Sheet1!G159="","",[1]Sheet1!G159)</f>
        <v/>
      </c>
      <c r="H159" t="str">
        <f>IF([1]Sheet1!H159="","",[1]Sheet1!H159)</f>
        <v/>
      </c>
      <c r="I159" t="str">
        <f>IF([1]Sheet1!I159="","",[1]Sheet1!I159)</f>
        <v/>
      </c>
      <c r="J159" t="str">
        <f>IF([1]Sheet1!J159="","",[1]Sheet1!J159)</f>
        <v/>
      </c>
      <c r="K159" t="str">
        <f>IF([1]Sheet1!K159="","",[1]Sheet1!K159)</f>
        <v/>
      </c>
      <c r="L159" t="str">
        <f>IF([1]Sheet1!L159="","",[1]Sheet1!L159)</f>
        <v/>
      </c>
      <c r="M159" t="str">
        <f>IF([1]Sheet1!M159="","",[1]Sheet1!M159)</f>
        <v/>
      </c>
      <c r="N159" t="str">
        <f>IF([1]Sheet1!N159="","",[1]Sheet1!N159)</f>
        <v/>
      </c>
      <c r="O159" t="str">
        <f>IF([1]Sheet1!O159="","",[1]Sheet1!O159)</f>
        <v/>
      </c>
      <c r="P159" t="str">
        <f>IF([1]Sheet1!P159="","",[1]Sheet1!P159)</f>
        <v/>
      </c>
      <c r="Q159" t="str">
        <f>IF([1]Sheet1!Q159="","",[1]Sheet1!Q159)</f>
        <v/>
      </c>
      <c r="R159" t="str">
        <f>IF([1]Sheet1!R159="","",[1]Sheet1!R159)</f>
        <v/>
      </c>
      <c r="S159" t="str">
        <f>IF([1]Sheet1!S159="","",[1]Sheet1!S159)</f>
        <v/>
      </c>
      <c r="T159" t="str">
        <f>IF([1]Sheet1!T159="","",[1]Sheet1!T159)</f>
        <v/>
      </c>
      <c r="U159" t="str">
        <f>IF([1]Sheet1!U159="","",[1]Sheet1!U159)</f>
        <v/>
      </c>
      <c r="V159" t="str">
        <f>IF([1]Sheet1!V159="","",[1]Sheet1!V159)</f>
        <v/>
      </c>
      <c r="W159" t="str">
        <f>IF([1]Sheet1!W159="","",[1]Sheet1!W159)</f>
        <v/>
      </c>
      <c r="X159" t="str">
        <f>IF([1]Sheet1!X159="","",[1]Sheet1!X159)</f>
        <v/>
      </c>
      <c r="Y159" t="str">
        <f>IF([1]Sheet1!Y159="","",[1]Sheet1!Y159)</f>
        <v/>
      </c>
      <c r="Z159" t="str">
        <f>IF([1]Sheet1!Z159="","",[1]Sheet1!Z159)</f>
        <v/>
      </c>
      <c r="AA159" t="str">
        <f>IF([1]Sheet1!AA159="","",[1]Sheet1!AA159)</f>
        <v/>
      </c>
      <c r="AB159" t="str">
        <f>IF([1]Sheet1!AB159="","",[1]Sheet1!AB159)</f>
        <v/>
      </c>
      <c r="AC159" t="str">
        <f>IF([1]Sheet1!AC159="","",[1]Sheet1!AC159)</f>
        <v/>
      </c>
      <c r="AD159" t="str">
        <f>IF([1]Sheet1!AD159="","",[1]Sheet1!AD159)</f>
        <v/>
      </c>
      <c r="AE159" t="str">
        <f>IF([1]Sheet1!AE159="","",[1]Sheet1!AE159)</f>
        <v/>
      </c>
      <c r="AF159" t="str">
        <f>IF([1]Sheet1!AF159="","",[1]Sheet1!AF159)</f>
        <v/>
      </c>
    </row>
    <row r="160" spans="1:32" x14ac:dyDescent="0.25">
      <c r="A160" t="str">
        <f>IF([1]Sheet1!A160="","",[1]Sheet1!A160)</f>
        <v/>
      </c>
      <c r="B160" t="str">
        <f>IF([1]Sheet1!B160="","",[1]Sheet1!B160)</f>
        <v/>
      </c>
      <c r="C160" t="str">
        <f>IF([1]Sheet1!C160="","",[1]Sheet1!C160)</f>
        <v/>
      </c>
      <c r="D160" t="str">
        <f>IF([1]Sheet1!D160="","",[1]Sheet1!D160)</f>
        <v/>
      </c>
      <c r="E160" t="str">
        <f>IF([1]Sheet1!E160="","",[1]Sheet1!E160)</f>
        <v/>
      </c>
      <c r="F160" t="str">
        <f>IF([1]Sheet1!F160="","",[1]Sheet1!F160)</f>
        <v/>
      </c>
      <c r="G160" t="str">
        <f>IF([1]Sheet1!G160="","",[1]Sheet1!G160)</f>
        <v/>
      </c>
      <c r="H160" t="str">
        <f>IF([1]Sheet1!H160="","",[1]Sheet1!H160)</f>
        <v/>
      </c>
      <c r="I160" t="str">
        <f>IF([1]Sheet1!I160="","",[1]Sheet1!I160)</f>
        <v/>
      </c>
      <c r="J160" t="str">
        <f>IF([1]Sheet1!J160="","",[1]Sheet1!J160)</f>
        <v/>
      </c>
      <c r="K160" t="str">
        <f>IF([1]Sheet1!K160="","",[1]Sheet1!K160)</f>
        <v/>
      </c>
      <c r="L160" t="str">
        <f>IF([1]Sheet1!L160="","",[1]Sheet1!L160)</f>
        <v/>
      </c>
      <c r="M160" t="str">
        <f>IF([1]Sheet1!M160="","",[1]Sheet1!M160)</f>
        <v/>
      </c>
      <c r="N160" t="str">
        <f>IF([1]Sheet1!N160="","",[1]Sheet1!N160)</f>
        <v/>
      </c>
      <c r="O160" t="str">
        <f>IF([1]Sheet1!O160="","",[1]Sheet1!O160)</f>
        <v/>
      </c>
      <c r="P160" t="str">
        <f>IF([1]Sheet1!P160="","",[1]Sheet1!P160)</f>
        <v/>
      </c>
      <c r="Q160" t="str">
        <f>IF([1]Sheet1!Q160="","",[1]Sheet1!Q160)</f>
        <v/>
      </c>
      <c r="R160" t="str">
        <f>IF([1]Sheet1!R160="","",[1]Sheet1!R160)</f>
        <v/>
      </c>
      <c r="S160" t="str">
        <f>IF([1]Sheet1!S160="","",[1]Sheet1!S160)</f>
        <v/>
      </c>
      <c r="T160" t="str">
        <f>IF([1]Sheet1!T160="","",[1]Sheet1!T160)</f>
        <v/>
      </c>
      <c r="U160" t="str">
        <f>IF([1]Sheet1!U160="","",[1]Sheet1!U160)</f>
        <v/>
      </c>
      <c r="V160" t="str">
        <f>IF([1]Sheet1!V160="","",[1]Sheet1!V160)</f>
        <v/>
      </c>
      <c r="W160" t="str">
        <f>IF([1]Sheet1!W160="","",[1]Sheet1!W160)</f>
        <v/>
      </c>
      <c r="X160" t="str">
        <f>IF([1]Sheet1!X160="","",[1]Sheet1!X160)</f>
        <v/>
      </c>
      <c r="Y160" t="str">
        <f>IF([1]Sheet1!Y160="","",[1]Sheet1!Y160)</f>
        <v/>
      </c>
      <c r="Z160" t="str">
        <f>IF([1]Sheet1!Z160="","",[1]Sheet1!Z160)</f>
        <v/>
      </c>
      <c r="AA160" t="str">
        <f>IF([1]Sheet1!AA160="","",[1]Sheet1!AA160)</f>
        <v/>
      </c>
      <c r="AB160" t="str">
        <f>IF([1]Sheet1!AB160="","",[1]Sheet1!AB160)</f>
        <v/>
      </c>
      <c r="AC160" t="str">
        <f>IF([1]Sheet1!AC160="","",[1]Sheet1!AC160)</f>
        <v/>
      </c>
      <c r="AD160" t="str">
        <f>IF([1]Sheet1!AD160="","",[1]Sheet1!AD160)</f>
        <v/>
      </c>
      <c r="AE160" t="str">
        <f>IF([1]Sheet1!AE160="","",[1]Sheet1!AE160)</f>
        <v/>
      </c>
      <c r="AF160" t="str">
        <f>IF([1]Sheet1!AF160="","",[1]Sheet1!AF160)</f>
        <v/>
      </c>
    </row>
    <row r="161" spans="1:32" x14ac:dyDescent="0.25">
      <c r="A161" t="str">
        <f>IF([1]Sheet1!A161="","",[1]Sheet1!A161)</f>
        <v/>
      </c>
      <c r="B161" t="str">
        <f>IF([1]Sheet1!B161="","",[1]Sheet1!B161)</f>
        <v/>
      </c>
      <c r="C161" t="str">
        <f>IF([1]Sheet1!C161="","",[1]Sheet1!C161)</f>
        <v/>
      </c>
      <c r="D161" t="str">
        <f>IF([1]Sheet1!D161="","",[1]Sheet1!D161)</f>
        <v/>
      </c>
      <c r="E161" t="str">
        <f>IF([1]Sheet1!E161="","",[1]Sheet1!E161)</f>
        <v/>
      </c>
      <c r="F161" t="str">
        <f>IF([1]Sheet1!F161="","",[1]Sheet1!F161)</f>
        <v/>
      </c>
      <c r="G161" t="str">
        <f>IF([1]Sheet1!G161="","",[1]Sheet1!G161)</f>
        <v/>
      </c>
      <c r="H161" t="str">
        <f>IF([1]Sheet1!H161="","",[1]Sheet1!H161)</f>
        <v/>
      </c>
      <c r="I161" t="str">
        <f>IF([1]Sheet1!I161="","",[1]Sheet1!I161)</f>
        <v/>
      </c>
      <c r="J161" t="str">
        <f>IF([1]Sheet1!J161="","",[1]Sheet1!J161)</f>
        <v/>
      </c>
      <c r="K161" t="str">
        <f>IF([1]Sheet1!K161="","",[1]Sheet1!K161)</f>
        <v/>
      </c>
      <c r="L161" t="str">
        <f>IF([1]Sheet1!L161="","",[1]Sheet1!L161)</f>
        <v/>
      </c>
      <c r="M161" t="str">
        <f>IF([1]Sheet1!M161="","",[1]Sheet1!M161)</f>
        <v/>
      </c>
      <c r="N161" t="str">
        <f>IF([1]Sheet1!N161="","",[1]Sheet1!N161)</f>
        <v/>
      </c>
      <c r="O161" t="str">
        <f>IF([1]Sheet1!O161="","",[1]Sheet1!O161)</f>
        <v/>
      </c>
      <c r="P161" t="str">
        <f>IF([1]Sheet1!P161="","",[1]Sheet1!P161)</f>
        <v/>
      </c>
      <c r="Q161" t="str">
        <f>IF([1]Sheet1!Q161="","",[1]Sheet1!Q161)</f>
        <v/>
      </c>
      <c r="R161" t="str">
        <f>IF([1]Sheet1!R161="","",[1]Sheet1!R161)</f>
        <v/>
      </c>
      <c r="S161" t="str">
        <f>IF([1]Sheet1!S161="","",[1]Sheet1!S161)</f>
        <v/>
      </c>
      <c r="T161" t="str">
        <f>IF([1]Sheet1!T161="","",[1]Sheet1!T161)</f>
        <v/>
      </c>
      <c r="U161" t="str">
        <f>IF([1]Sheet1!U161="","",[1]Sheet1!U161)</f>
        <v/>
      </c>
      <c r="V161" t="str">
        <f>IF([1]Sheet1!V161="","",[1]Sheet1!V161)</f>
        <v/>
      </c>
      <c r="W161" t="str">
        <f>IF([1]Sheet1!W161="","",[1]Sheet1!W161)</f>
        <v/>
      </c>
      <c r="X161" t="str">
        <f>IF([1]Sheet1!X161="","",[1]Sheet1!X161)</f>
        <v/>
      </c>
      <c r="Y161" t="str">
        <f>IF([1]Sheet1!Y161="","",[1]Sheet1!Y161)</f>
        <v/>
      </c>
      <c r="Z161" t="str">
        <f>IF([1]Sheet1!Z161="","",[1]Sheet1!Z161)</f>
        <v/>
      </c>
      <c r="AA161" t="str">
        <f>IF([1]Sheet1!AA161="","",[1]Sheet1!AA161)</f>
        <v/>
      </c>
      <c r="AB161" t="str">
        <f>IF([1]Sheet1!AB161="","",[1]Sheet1!AB161)</f>
        <v/>
      </c>
      <c r="AC161" t="str">
        <f>IF([1]Sheet1!AC161="","",[1]Sheet1!AC161)</f>
        <v/>
      </c>
      <c r="AD161" t="str">
        <f>IF([1]Sheet1!AD161="","",[1]Sheet1!AD161)</f>
        <v/>
      </c>
      <c r="AE161" t="str">
        <f>IF([1]Sheet1!AE161="","",[1]Sheet1!AE161)</f>
        <v/>
      </c>
      <c r="AF161" t="str">
        <f>IF([1]Sheet1!AF161="","",[1]Sheet1!AF161)</f>
        <v/>
      </c>
    </row>
    <row r="162" spans="1:32" x14ac:dyDescent="0.25">
      <c r="A162" t="str">
        <f>IF([1]Sheet1!A162="","",[1]Sheet1!A162)</f>
        <v/>
      </c>
      <c r="B162" t="str">
        <f>IF([1]Sheet1!B162="","",[1]Sheet1!B162)</f>
        <v/>
      </c>
      <c r="C162" t="str">
        <f>IF([1]Sheet1!C162="","",[1]Sheet1!C162)</f>
        <v/>
      </c>
      <c r="D162" t="str">
        <f>IF([1]Sheet1!D162="","",[1]Sheet1!D162)</f>
        <v/>
      </c>
      <c r="E162" t="str">
        <f>IF([1]Sheet1!E162="","",[1]Sheet1!E162)</f>
        <v/>
      </c>
      <c r="F162" t="str">
        <f>IF([1]Sheet1!F162="","",[1]Sheet1!F162)</f>
        <v/>
      </c>
      <c r="G162" t="str">
        <f>IF([1]Sheet1!G162="","",[1]Sheet1!G162)</f>
        <v/>
      </c>
      <c r="H162" t="str">
        <f>IF([1]Sheet1!H162="","",[1]Sheet1!H162)</f>
        <v/>
      </c>
      <c r="I162" t="str">
        <f>IF([1]Sheet1!I162="","",[1]Sheet1!I162)</f>
        <v/>
      </c>
      <c r="J162" t="str">
        <f>IF([1]Sheet1!J162="","",[1]Sheet1!J162)</f>
        <v/>
      </c>
      <c r="K162" t="str">
        <f>IF([1]Sheet1!K162="","",[1]Sheet1!K162)</f>
        <v/>
      </c>
      <c r="L162" t="str">
        <f>IF([1]Sheet1!L162="","",[1]Sheet1!L162)</f>
        <v/>
      </c>
      <c r="M162" t="str">
        <f>IF([1]Sheet1!M162="","",[1]Sheet1!M162)</f>
        <v/>
      </c>
      <c r="N162" t="str">
        <f>IF([1]Sheet1!N162="","",[1]Sheet1!N162)</f>
        <v/>
      </c>
      <c r="O162" t="str">
        <f>IF([1]Sheet1!O162="","",[1]Sheet1!O162)</f>
        <v/>
      </c>
      <c r="P162" t="str">
        <f>IF([1]Sheet1!P162="","",[1]Sheet1!P162)</f>
        <v/>
      </c>
      <c r="Q162" t="str">
        <f>IF([1]Sheet1!Q162="","",[1]Sheet1!Q162)</f>
        <v/>
      </c>
      <c r="R162" t="str">
        <f>IF([1]Sheet1!R162="","",[1]Sheet1!R162)</f>
        <v/>
      </c>
      <c r="S162" t="str">
        <f>IF([1]Sheet1!S162="","",[1]Sheet1!S162)</f>
        <v/>
      </c>
      <c r="T162" t="str">
        <f>IF([1]Sheet1!T162="","",[1]Sheet1!T162)</f>
        <v/>
      </c>
      <c r="U162" t="str">
        <f>IF([1]Sheet1!U162="","",[1]Sheet1!U162)</f>
        <v/>
      </c>
      <c r="V162" t="str">
        <f>IF([1]Sheet1!V162="","",[1]Sheet1!V162)</f>
        <v/>
      </c>
      <c r="W162" t="str">
        <f>IF([1]Sheet1!W162="","",[1]Sheet1!W162)</f>
        <v/>
      </c>
      <c r="X162" t="str">
        <f>IF([1]Sheet1!X162="","",[1]Sheet1!X162)</f>
        <v/>
      </c>
      <c r="Y162" t="str">
        <f>IF([1]Sheet1!Y162="","",[1]Sheet1!Y162)</f>
        <v/>
      </c>
      <c r="Z162" t="str">
        <f>IF([1]Sheet1!Z162="","",[1]Sheet1!Z162)</f>
        <v/>
      </c>
      <c r="AA162" t="str">
        <f>IF([1]Sheet1!AA162="","",[1]Sheet1!AA162)</f>
        <v/>
      </c>
      <c r="AB162" t="str">
        <f>IF([1]Sheet1!AB162="","",[1]Sheet1!AB162)</f>
        <v/>
      </c>
      <c r="AC162" t="str">
        <f>IF([1]Sheet1!AC162="","",[1]Sheet1!AC162)</f>
        <v/>
      </c>
      <c r="AD162" t="str">
        <f>IF([1]Sheet1!AD162="","",[1]Sheet1!AD162)</f>
        <v/>
      </c>
      <c r="AE162" t="str">
        <f>IF([1]Sheet1!AE162="","",[1]Sheet1!AE162)</f>
        <v/>
      </c>
      <c r="AF162" t="str">
        <f>IF([1]Sheet1!AF162="","",[1]Sheet1!AF162)</f>
        <v/>
      </c>
    </row>
    <row r="163" spans="1:32" x14ac:dyDescent="0.25">
      <c r="A163" t="str">
        <f>IF([1]Sheet1!A163="","",[1]Sheet1!A163)</f>
        <v/>
      </c>
      <c r="B163" t="str">
        <f>IF([1]Sheet1!B163="","",[1]Sheet1!B163)</f>
        <v/>
      </c>
      <c r="C163" t="str">
        <f>IF([1]Sheet1!C163="","",[1]Sheet1!C163)</f>
        <v/>
      </c>
      <c r="D163" t="str">
        <f>IF([1]Sheet1!D163="","",[1]Sheet1!D163)</f>
        <v/>
      </c>
      <c r="E163" t="str">
        <f>IF([1]Sheet1!E163="","",[1]Sheet1!E163)</f>
        <v/>
      </c>
      <c r="F163" t="str">
        <f>IF([1]Sheet1!F163="","",[1]Sheet1!F163)</f>
        <v/>
      </c>
      <c r="G163" t="str">
        <f>IF([1]Sheet1!G163="","",[1]Sheet1!G163)</f>
        <v/>
      </c>
      <c r="H163" t="str">
        <f>IF([1]Sheet1!H163="","",[1]Sheet1!H163)</f>
        <v/>
      </c>
      <c r="I163" t="str">
        <f>IF([1]Sheet1!I163="","",[1]Sheet1!I163)</f>
        <v/>
      </c>
      <c r="J163" t="str">
        <f>IF([1]Sheet1!J163="","",[1]Sheet1!J163)</f>
        <v/>
      </c>
      <c r="K163" t="str">
        <f>IF([1]Sheet1!K163="","",[1]Sheet1!K163)</f>
        <v/>
      </c>
      <c r="L163" t="str">
        <f>IF([1]Sheet1!L163="","",[1]Sheet1!L163)</f>
        <v/>
      </c>
      <c r="M163" t="str">
        <f>IF([1]Sheet1!M163="","",[1]Sheet1!M163)</f>
        <v/>
      </c>
      <c r="N163" t="str">
        <f>IF([1]Sheet1!N163="","",[1]Sheet1!N163)</f>
        <v/>
      </c>
      <c r="O163" t="str">
        <f>IF([1]Sheet1!O163="","",[1]Sheet1!O163)</f>
        <v/>
      </c>
      <c r="P163" t="str">
        <f>IF([1]Sheet1!P163="","",[1]Sheet1!P163)</f>
        <v/>
      </c>
      <c r="Q163" t="str">
        <f>IF([1]Sheet1!Q163="","",[1]Sheet1!Q163)</f>
        <v/>
      </c>
      <c r="R163" t="str">
        <f>IF([1]Sheet1!R163="","",[1]Sheet1!R163)</f>
        <v/>
      </c>
      <c r="S163" t="str">
        <f>IF([1]Sheet1!S163="","",[1]Sheet1!S163)</f>
        <v/>
      </c>
      <c r="T163" t="str">
        <f>IF([1]Sheet1!T163="","",[1]Sheet1!T163)</f>
        <v/>
      </c>
      <c r="U163" t="str">
        <f>IF([1]Sheet1!U163="","",[1]Sheet1!U163)</f>
        <v/>
      </c>
      <c r="V163" t="str">
        <f>IF([1]Sheet1!V163="","",[1]Sheet1!V163)</f>
        <v/>
      </c>
      <c r="W163" t="str">
        <f>IF([1]Sheet1!W163="","",[1]Sheet1!W163)</f>
        <v/>
      </c>
      <c r="X163" t="str">
        <f>IF([1]Sheet1!X163="","",[1]Sheet1!X163)</f>
        <v/>
      </c>
      <c r="Y163" t="str">
        <f>IF([1]Sheet1!Y163="","",[1]Sheet1!Y163)</f>
        <v/>
      </c>
      <c r="Z163" t="str">
        <f>IF([1]Sheet1!Z163="","",[1]Sheet1!Z163)</f>
        <v/>
      </c>
      <c r="AA163" t="str">
        <f>IF([1]Sheet1!AA163="","",[1]Sheet1!AA163)</f>
        <v/>
      </c>
      <c r="AB163" t="str">
        <f>IF([1]Sheet1!AB163="","",[1]Sheet1!AB163)</f>
        <v/>
      </c>
      <c r="AC163" t="str">
        <f>IF([1]Sheet1!AC163="","",[1]Sheet1!AC163)</f>
        <v/>
      </c>
      <c r="AD163" t="str">
        <f>IF([1]Sheet1!AD163="","",[1]Sheet1!AD163)</f>
        <v/>
      </c>
      <c r="AE163" t="str">
        <f>IF([1]Sheet1!AE163="","",[1]Sheet1!AE163)</f>
        <v/>
      </c>
      <c r="AF163" t="str">
        <f>IF([1]Sheet1!AF163="","",[1]Sheet1!AF163)</f>
        <v/>
      </c>
    </row>
    <row r="164" spans="1:32" x14ac:dyDescent="0.25">
      <c r="A164" t="str">
        <f>IF([1]Sheet1!A164="","",[1]Sheet1!A164)</f>
        <v/>
      </c>
      <c r="B164" t="str">
        <f>IF([1]Sheet1!B164="","",[1]Sheet1!B164)</f>
        <v/>
      </c>
      <c r="C164" t="str">
        <f>IF([1]Sheet1!C164="","",[1]Sheet1!C164)</f>
        <v/>
      </c>
      <c r="D164" t="str">
        <f>IF([1]Sheet1!D164="","",[1]Sheet1!D164)</f>
        <v/>
      </c>
      <c r="E164" t="str">
        <f>IF([1]Sheet1!E164="","",[1]Sheet1!E164)</f>
        <v/>
      </c>
      <c r="F164" t="str">
        <f>IF([1]Sheet1!F164="","",[1]Sheet1!F164)</f>
        <v/>
      </c>
      <c r="G164" t="str">
        <f>IF([1]Sheet1!G164="","",[1]Sheet1!G164)</f>
        <v/>
      </c>
      <c r="H164" t="str">
        <f>IF([1]Sheet1!H164="","",[1]Sheet1!H164)</f>
        <v/>
      </c>
      <c r="I164" t="str">
        <f>IF([1]Sheet1!I164="","",[1]Sheet1!I164)</f>
        <v/>
      </c>
      <c r="J164" t="str">
        <f>IF([1]Sheet1!J164="","",[1]Sheet1!J164)</f>
        <v/>
      </c>
      <c r="K164" t="str">
        <f>IF([1]Sheet1!K164="","",[1]Sheet1!K164)</f>
        <v/>
      </c>
      <c r="L164" t="str">
        <f>IF([1]Sheet1!L164="","",[1]Sheet1!L164)</f>
        <v/>
      </c>
      <c r="M164" t="str">
        <f>IF([1]Sheet1!M164="","",[1]Sheet1!M164)</f>
        <v/>
      </c>
      <c r="N164" t="str">
        <f>IF([1]Sheet1!N164="","",[1]Sheet1!N164)</f>
        <v/>
      </c>
      <c r="O164" t="str">
        <f>IF([1]Sheet1!O164="","",[1]Sheet1!O164)</f>
        <v/>
      </c>
      <c r="P164" t="str">
        <f>IF([1]Sheet1!P164="","",[1]Sheet1!P164)</f>
        <v/>
      </c>
      <c r="Q164" t="str">
        <f>IF([1]Sheet1!Q164="","",[1]Sheet1!Q164)</f>
        <v/>
      </c>
      <c r="R164" t="str">
        <f>IF([1]Sheet1!R164="","",[1]Sheet1!R164)</f>
        <v/>
      </c>
      <c r="S164" t="str">
        <f>IF([1]Sheet1!S164="","",[1]Sheet1!S164)</f>
        <v/>
      </c>
      <c r="T164" t="str">
        <f>IF([1]Sheet1!T164="","",[1]Sheet1!T164)</f>
        <v/>
      </c>
      <c r="U164" t="str">
        <f>IF([1]Sheet1!U164="","",[1]Sheet1!U164)</f>
        <v/>
      </c>
      <c r="V164" t="str">
        <f>IF([1]Sheet1!V164="","",[1]Sheet1!V164)</f>
        <v/>
      </c>
      <c r="W164" t="str">
        <f>IF([1]Sheet1!W164="","",[1]Sheet1!W164)</f>
        <v/>
      </c>
      <c r="X164" t="str">
        <f>IF([1]Sheet1!X164="","",[1]Sheet1!X164)</f>
        <v/>
      </c>
      <c r="Y164" t="str">
        <f>IF([1]Sheet1!Y164="","",[1]Sheet1!Y164)</f>
        <v/>
      </c>
      <c r="Z164" t="str">
        <f>IF([1]Sheet1!Z164="","",[1]Sheet1!Z164)</f>
        <v/>
      </c>
      <c r="AA164" t="str">
        <f>IF([1]Sheet1!AA164="","",[1]Sheet1!AA164)</f>
        <v/>
      </c>
      <c r="AB164" t="str">
        <f>IF([1]Sheet1!AB164="","",[1]Sheet1!AB164)</f>
        <v/>
      </c>
      <c r="AC164" t="str">
        <f>IF([1]Sheet1!AC164="","",[1]Sheet1!AC164)</f>
        <v/>
      </c>
      <c r="AD164" t="str">
        <f>IF([1]Sheet1!AD164="","",[1]Sheet1!AD164)</f>
        <v/>
      </c>
      <c r="AE164" t="str">
        <f>IF([1]Sheet1!AE164="","",[1]Sheet1!AE164)</f>
        <v/>
      </c>
      <c r="AF164" t="str">
        <f>IF([1]Sheet1!AF164="","",[1]Sheet1!AF164)</f>
        <v/>
      </c>
    </row>
    <row r="165" spans="1:32" x14ac:dyDescent="0.25">
      <c r="A165" t="str">
        <f>IF([1]Sheet1!A165="","",[1]Sheet1!A165)</f>
        <v/>
      </c>
      <c r="B165" t="str">
        <f>IF([1]Sheet1!B165="","",[1]Sheet1!B165)</f>
        <v/>
      </c>
      <c r="C165" t="str">
        <f>IF([1]Sheet1!C165="","",[1]Sheet1!C165)</f>
        <v/>
      </c>
      <c r="D165" t="str">
        <f>IF([1]Sheet1!D165="","",[1]Sheet1!D165)</f>
        <v/>
      </c>
      <c r="E165" t="str">
        <f>IF([1]Sheet1!E165="","",[1]Sheet1!E165)</f>
        <v/>
      </c>
      <c r="F165" t="str">
        <f>IF([1]Sheet1!F165="","",[1]Sheet1!F165)</f>
        <v/>
      </c>
      <c r="G165" t="str">
        <f>IF([1]Sheet1!G165="","",[1]Sheet1!G165)</f>
        <v/>
      </c>
      <c r="H165" t="str">
        <f>IF([1]Sheet1!H165="","",[1]Sheet1!H165)</f>
        <v/>
      </c>
      <c r="I165" t="str">
        <f>IF([1]Sheet1!I165="","",[1]Sheet1!I165)</f>
        <v/>
      </c>
      <c r="J165" t="str">
        <f>IF([1]Sheet1!J165="","",[1]Sheet1!J165)</f>
        <v/>
      </c>
      <c r="K165" t="str">
        <f>IF([1]Sheet1!K165="","",[1]Sheet1!K165)</f>
        <v/>
      </c>
      <c r="L165" t="str">
        <f>IF([1]Sheet1!L165="","",[1]Sheet1!L165)</f>
        <v/>
      </c>
      <c r="M165" t="str">
        <f>IF([1]Sheet1!M165="","",[1]Sheet1!M165)</f>
        <v/>
      </c>
      <c r="N165" t="str">
        <f>IF([1]Sheet1!N165="","",[1]Sheet1!N165)</f>
        <v/>
      </c>
      <c r="O165" t="str">
        <f>IF([1]Sheet1!O165="","",[1]Sheet1!O165)</f>
        <v/>
      </c>
      <c r="P165" t="str">
        <f>IF([1]Sheet1!P165="","",[1]Sheet1!P165)</f>
        <v/>
      </c>
      <c r="Q165" t="str">
        <f>IF([1]Sheet1!Q165="","",[1]Sheet1!Q165)</f>
        <v/>
      </c>
      <c r="R165" t="str">
        <f>IF([1]Sheet1!R165="","",[1]Sheet1!R165)</f>
        <v/>
      </c>
      <c r="S165" t="str">
        <f>IF([1]Sheet1!S165="","",[1]Sheet1!S165)</f>
        <v/>
      </c>
      <c r="T165" t="str">
        <f>IF([1]Sheet1!T165="","",[1]Sheet1!T165)</f>
        <v/>
      </c>
      <c r="U165" t="str">
        <f>IF([1]Sheet1!U165="","",[1]Sheet1!U165)</f>
        <v/>
      </c>
      <c r="V165" t="str">
        <f>IF([1]Sheet1!V165="","",[1]Sheet1!V165)</f>
        <v/>
      </c>
      <c r="W165" t="str">
        <f>IF([1]Sheet1!W165="","",[1]Sheet1!W165)</f>
        <v/>
      </c>
      <c r="X165" t="str">
        <f>IF([1]Sheet1!X165="","",[1]Sheet1!X165)</f>
        <v/>
      </c>
      <c r="Y165" t="str">
        <f>IF([1]Sheet1!Y165="","",[1]Sheet1!Y165)</f>
        <v/>
      </c>
      <c r="Z165" t="str">
        <f>IF([1]Sheet1!Z165="","",[1]Sheet1!Z165)</f>
        <v/>
      </c>
      <c r="AA165" t="str">
        <f>IF([1]Sheet1!AA165="","",[1]Sheet1!AA165)</f>
        <v/>
      </c>
      <c r="AB165" t="str">
        <f>IF([1]Sheet1!AB165="","",[1]Sheet1!AB165)</f>
        <v/>
      </c>
      <c r="AC165" t="str">
        <f>IF([1]Sheet1!AC165="","",[1]Sheet1!AC165)</f>
        <v/>
      </c>
      <c r="AD165" t="str">
        <f>IF([1]Sheet1!AD165="","",[1]Sheet1!AD165)</f>
        <v/>
      </c>
      <c r="AE165" t="str">
        <f>IF([1]Sheet1!AE165="","",[1]Sheet1!AE165)</f>
        <v/>
      </c>
      <c r="AF165" t="str">
        <f>IF([1]Sheet1!AF165="","",[1]Sheet1!AF165)</f>
        <v/>
      </c>
    </row>
    <row r="166" spans="1:32" x14ac:dyDescent="0.25">
      <c r="A166" t="str">
        <f>IF([1]Sheet1!A166="","",[1]Sheet1!A166)</f>
        <v/>
      </c>
      <c r="B166" t="str">
        <f>IF([1]Sheet1!B166="","",[1]Sheet1!B166)</f>
        <v/>
      </c>
      <c r="C166" t="str">
        <f>IF([1]Sheet1!C166="","",[1]Sheet1!C166)</f>
        <v/>
      </c>
      <c r="D166" t="str">
        <f>IF([1]Sheet1!D166="","",[1]Sheet1!D166)</f>
        <v/>
      </c>
      <c r="E166" t="str">
        <f>IF([1]Sheet1!E166="","",[1]Sheet1!E166)</f>
        <v/>
      </c>
      <c r="F166" t="str">
        <f>IF([1]Sheet1!F166="","",[1]Sheet1!F166)</f>
        <v/>
      </c>
      <c r="G166" t="str">
        <f>IF([1]Sheet1!G166="","",[1]Sheet1!G166)</f>
        <v/>
      </c>
      <c r="H166" t="str">
        <f>IF([1]Sheet1!H166="","",[1]Sheet1!H166)</f>
        <v/>
      </c>
      <c r="I166" t="str">
        <f>IF([1]Sheet1!I166="","",[1]Sheet1!I166)</f>
        <v/>
      </c>
      <c r="J166" t="str">
        <f>IF([1]Sheet1!J166="","",[1]Sheet1!J166)</f>
        <v/>
      </c>
      <c r="K166" t="str">
        <f>IF([1]Sheet1!K166="","",[1]Sheet1!K166)</f>
        <v/>
      </c>
      <c r="L166" t="str">
        <f>IF([1]Sheet1!L166="","",[1]Sheet1!L166)</f>
        <v/>
      </c>
      <c r="M166" t="str">
        <f>IF([1]Sheet1!M166="","",[1]Sheet1!M166)</f>
        <v/>
      </c>
      <c r="N166" t="str">
        <f>IF([1]Sheet1!N166="","",[1]Sheet1!N166)</f>
        <v/>
      </c>
      <c r="O166" t="str">
        <f>IF([1]Sheet1!O166="","",[1]Sheet1!O166)</f>
        <v/>
      </c>
      <c r="P166" t="str">
        <f>IF([1]Sheet1!P166="","",[1]Sheet1!P166)</f>
        <v/>
      </c>
      <c r="Q166" t="str">
        <f>IF([1]Sheet1!Q166="","",[1]Sheet1!Q166)</f>
        <v/>
      </c>
      <c r="R166" t="str">
        <f>IF([1]Sheet1!R166="","",[1]Sheet1!R166)</f>
        <v/>
      </c>
      <c r="S166" t="str">
        <f>IF([1]Sheet1!S166="","",[1]Sheet1!S166)</f>
        <v/>
      </c>
      <c r="T166" t="str">
        <f>IF([1]Sheet1!T166="","",[1]Sheet1!T166)</f>
        <v/>
      </c>
      <c r="U166" t="str">
        <f>IF([1]Sheet1!U166="","",[1]Sheet1!U166)</f>
        <v/>
      </c>
      <c r="V166" t="str">
        <f>IF([1]Sheet1!V166="","",[1]Sheet1!V166)</f>
        <v/>
      </c>
      <c r="W166" t="str">
        <f>IF([1]Sheet1!W166="","",[1]Sheet1!W166)</f>
        <v/>
      </c>
      <c r="X166" t="str">
        <f>IF([1]Sheet1!X166="","",[1]Sheet1!X166)</f>
        <v/>
      </c>
      <c r="Y166" t="str">
        <f>IF([1]Sheet1!Y166="","",[1]Sheet1!Y166)</f>
        <v/>
      </c>
      <c r="Z166" t="str">
        <f>IF([1]Sheet1!Z166="","",[1]Sheet1!Z166)</f>
        <v/>
      </c>
      <c r="AA166" t="str">
        <f>IF([1]Sheet1!AA166="","",[1]Sheet1!AA166)</f>
        <v/>
      </c>
      <c r="AB166" t="str">
        <f>IF([1]Sheet1!AB166="","",[1]Sheet1!AB166)</f>
        <v/>
      </c>
      <c r="AC166" t="str">
        <f>IF([1]Sheet1!AC166="","",[1]Sheet1!AC166)</f>
        <v/>
      </c>
      <c r="AD166" t="str">
        <f>IF([1]Sheet1!AD166="","",[1]Sheet1!AD166)</f>
        <v/>
      </c>
      <c r="AE166" t="str">
        <f>IF([1]Sheet1!AE166="","",[1]Sheet1!AE166)</f>
        <v/>
      </c>
      <c r="AF166" t="str">
        <f>IF([1]Sheet1!AF166="","",[1]Sheet1!AF166)</f>
        <v/>
      </c>
    </row>
    <row r="167" spans="1:32" x14ac:dyDescent="0.25">
      <c r="A167" t="str">
        <f>IF([1]Sheet1!A167="","",[1]Sheet1!A167)</f>
        <v/>
      </c>
      <c r="B167" t="str">
        <f>IF([1]Sheet1!B167="","",[1]Sheet1!B167)</f>
        <v/>
      </c>
      <c r="C167" t="str">
        <f>IF([1]Sheet1!C167="","",[1]Sheet1!C167)</f>
        <v/>
      </c>
      <c r="D167" t="str">
        <f>IF([1]Sheet1!D167="","",[1]Sheet1!D167)</f>
        <v/>
      </c>
      <c r="E167" t="str">
        <f>IF([1]Sheet1!E167="","",[1]Sheet1!E167)</f>
        <v/>
      </c>
      <c r="F167" t="str">
        <f>IF([1]Sheet1!F167="","",[1]Sheet1!F167)</f>
        <v/>
      </c>
      <c r="G167" t="str">
        <f>IF([1]Sheet1!G167="","",[1]Sheet1!G167)</f>
        <v/>
      </c>
      <c r="H167" t="str">
        <f>IF([1]Sheet1!H167="","",[1]Sheet1!H167)</f>
        <v/>
      </c>
      <c r="I167" t="str">
        <f>IF([1]Sheet1!I167="","",[1]Sheet1!I167)</f>
        <v/>
      </c>
      <c r="J167" t="str">
        <f>IF([1]Sheet1!J167="","",[1]Sheet1!J167)</f>
        <v/>
      </c>
      <c r="K167" t="str">
        <f>IF([1]Sheet1!K167="","",[1]Sheet1!K167)</f>
        <v/>
      </c>
      <c r="L167" t="str">
        <f>IF([1]Sheet1!L167="","",[1]Sheet1!L167)</f>
        <v/>
      </c>
      <c r="M167" t="str">
        <f>IF([1]Sheet1!M167="","",[1]Sheet1!M167)</f>
        <v/>
      </c>
      <c r="N167" t="str">
        <f>IF([1]Sheet1!N167="","",[1]Sheet1!N167)</f>
        <v/>
      </c>
      <c r="O167" t="str">
        <f>IF([1]Sheet1!O167="","",[1]Sheet1!O167)</f>
        <v/>
      </c>
      <c r="P167" t="str">
        <f>IF([1]Sheet1!P167="","",[1]Sheet1!P167)</f>
        <v/>
      </c>
      <c r="Q167" t="str">
        <f>IF([1]Sheet1!Q167="","",[1]Sheet1!Q167)</f>
        <v/>
      </c>
      <c r="R167" t="str">
        <f>IF([1]Sheet1!R167="","",[1]Sheet1!R167)</f>
        <v/>
      </c>
      <c r="S167" t="str">
        <f>IF([1]Sheet1!S167="","",[1]Sheet1!S167)</f>
        <v/>
      </c>
      <c r="T167" t="str">
        <f>IF([1]Sheet1!T167="","",[1]Sheet1!T167)</f>
        <v/>
      </c>
      <c r="U167" t="str">
        <f>IF([1]Sheet1!U167="","",[1]Sheet1!U167)</f>
        <v/>
      </c>
      <c r="V167" t="str">
        <f>IF([1]Sheet1!V167="","",[1]Sheet1!V167)</f>
        <v/>
      </c>
      <c r="W167" t="str">
        <f>IF([1]Sheet1!W167="","",[1]Sheet1!W167)</f>
        <v/>
      </c>
      <c r="X167" t="str">
        <f>IF([1]Sheet1!X167="","",[1]Sheet1!X167)</f>
        <v/>
      </c>
      <c r="Y167" t="str">
        <f>IF([1]Sheet1!Y167="","",[1]Sheet1!Y167)</f>
        <v/>
      </c>
      <c r="Z167" t="str">
        <f>IF([1]Sheet1!Z167="","",[1]Sheet1!Z167)</f>
        <v/>
      </c>
      <c r="AA167" t="str">
        <f>IF([1]Sheet1!AA167="","",[1]Sheet1!AA167)</f>
        <v/>
      </c>
      <c r="AB167" t="str">
        <f>IF([1]Sheet1!AB167="","",[1]Sheet1!AB167)</f>
        <v/>
      </c>
      <c r="AC167" t="str">
        <f>IF([1]Sheet1!AC167="","",[1]Sheet1!AC167)</f>
        <v/>
      </c>
      <c r="AD167" t="str">
        <f>IF([1]Sheet1!AD167="","",[1]Sheet1!AD167)</f>
        <v/>
      </c>
      <c r="AE167" t="str">
        <f>IF([1]Sheet1!AE167="","",[1]Sheet1!AE167)</f>
        <v/>
      </c>
      <c r="AF167" t="str">
        <f>IF([1]Sheet1!AF167="","",[1]Sheet1!AF167)</f>
        <v/>
      </c>
    </row>
    <row r="168" spans="1:32" x14ac:dyDescent="0.25">
      <c r="A168" t="str">
        <f>IF([1]Sheet1!A168="","",[1]Sheet1!A168)</f>
        <v/>
      </c>
      <c r="B168" t="str">
        <f>IF([1]Sheet1!B168="","",[1]Sheet1!B168)</f>
        <v/>
      </c>
      <c r="C168" t="str">
        <f>IF([1]Sheet1!C168="","",[1]Sheet1!C168)</f>
        <v/>
      </c>
      <c r="D168" t="str">
        <f>IF([1]Sheet1!D168="","",[1]Sheet1!D168)</f>
        <v/>
      </c>
      <c r="E168" t="str">
        <f>IF([1]Sheet1!E168="","",[1]Sheet1!E168)</f>
        <v/>
      </c>
      <c r="F168" t="str">
        <f>IF([1]Sheet1!F168="","",[1]Sheet1!F168)</f>
        <v/>
      </c>
      <c r="G168" t="str">
        <f>IF([1]Sheet1!G168="","",[1]Sheet1!G168)</f>
        <v/>
      </c>
      <c r="H168" t="str">
        <f>IF([1]Sheet1!H168="","",[1]Sheet1!H168)</f>
        <v/>
      </c>
      <c r="I168" t="str">
        <f>IF([1]Sheet1!I168="","",[1]Sheet1!I168)</f>
        <v/>
      </c>
      <c r="J168" t="str">
        <f>IF([1]Sheet1!J168="","",[1]Sheet1!J168)</f>
        <v/>
      </c>
      <c r="K168" t="str">
        <f>IF([1]Sheet1!K168="","",[1]Sheet1!K168)</f>
        <v/>
      </c>
      <c r="L168" t="str">
        <f>IF([1]Sheet1!L168="","",[1]Sheet1!L168)</f>
        <v/>
      </c>
      <c r="M168" t="str">
        <f>IF([1]Sheet1!M168="","",[1]Sheet1!M168)</f>
        <v/>
      </c>
      <c r="N168" t="str">
        <f>IF([1]Sheet1!N168="","",[1]Sheet1!N168)</f>
        <v/>
      </c>
      <c r="O168" t="str">
        <f>IF([1]Sheet1!O168="","",[1]Sheet1!O168)</f>
        <v/>
      </c>
      <c r="P168" t="str">
        <f>IF([1]Sheet1!P168="","",[1]Sheet1!P168)</f>
        <v/>
      </c>
      <c r="Q168" t="str">
        <f>IF([1]Sheet1!Q168="","",[1]Sheet1!Q168)</f>
        <v/>
      </c>
      <c r="R168" t="str">
        <f>IF([1]Sheet1!R168="","",[1]Sheet1!R168)</f>
        <v/>
      </c>
      <c r="S168" t="str">
        <f>IF([1]Sheet1!S168="","",[1]Sheet1!S168)</f>
        <v/>
      </c>
      <c r="T168" t="str">
        <f>IF([1]Sheet1!T168="","",[1]Sheet1!T168)</f>
        <v/>
      </c>
      <c r="U168" t="str">
        <f>IF([1]Sheet1!U168="","",[1]Sheet1!U168)</f>
        <v/>
      </c>
      <c r="V168" t="str">
        <f>IF([1]Sheet1!V168="","",[1]Sheet1!V168)</f>
        <v/>
      </c>
      <c r="W168" t="str">
        <f>IF([1]Sheet1!W168="","",[1]Sheet1!W168)</f>
        <v/>
      </c>
      <c r="X168" t="str">
        <f>IF([1]Sheet1!X168="","",[1]Sheet1!X168)</f>
        <v/>
      </c>
      <c r="Y168" t="str">
        <f>IF([1]Sheet1!Y168="","",[1]Sheet1!Y168)</f>
        <v/>
      </c>
      <c r="Z168" t="str">
        <f>IF([1]Sheet1!Z168="","",[1]Sheet1!Z168)</f>
        <v/>
      </c>
      <c r="AA168" t="str">
        <f>IF([1]Sheet1!AA168="","",[1]Sheet1!AA168)</f>
        <v/>
      </c>
      <c r="AB168" t="str">
        <f>IF([1]Sheet1!AB168="","",[1]Sheet1!AB168)</f>
        <v/>
      </c>
      <c r="AC168" t="str">
        <f>IF([1]Sheet1!AC168="","",[1]Sheet1!AC168)</f>
        <v/>
      </c>
      <c r="AD168" t="str">
        <f>IF([1]Sheet1!AD168="","",[1]Sheet1!AD168)</f>
        <v/>
      </c>
      <c r="AE168" t="str">
        <f>IF([1]Sheet1!AE168="","",[1]Sheet1!AE168)</f>
        <v/>
      </c>
      <c r="AF168" t="str">
        <f>IF([1]Sheet1!AF168="","",[1]Sheet1!AF168)</f>
        <v/>
      </c>
    </row>
    <row r="169" spans="1:32" x14ac:dyDescent="0.25">
      <c r="A169" t="str">
        <f>IF([1]Sheet1!A169="","",[1]Sheet1!A169)</f>
        <v/>
      </c>
      <c r="B169" t="str">
        <f>IF([1]Sheet1!B169="","",[1]Sheet1!B169)</f>
        <v/>
      </c>
      <c r="C169" t="str">
        <f>IF([1]Sheet1!C169="","",[1]Sheet1!C169)</f>
        <v/>
      </c>
      <c r="D169" t="str">
        <f>IF([1]Sheet1!D169="","",[1]Sheet1!D169)</f>
        <v/>
      </c>
      <c r="E169" t="str">
        <f>IF([1]Sheet1!E169="","",[1]Sheet1!E169)</f>
        <v/>
      </c>
      <c r="F169" t="str">
        <f>IF([1]Sheet1!F169="","",[1]Sheet1!F169)</f>
        <v/>
      </c>
      <c r="G169" t="str">
        <f>IF([1]Sheet1!G169="","",[1]Sheet1!G169)</f>
        <v/>
      </c>
      <c r="H169" t="str">
        <f>IF([1]Sheet1!H169="","",[1]Sheet1!H169)</f>
        <v/>
      </c>
      <c r="I169" t="str">
        <f>IF([1]Sheet1!I169="","",[1]Sheet1!I169)</f>
        <v/>
      </c>
      <c r="J169" t="str">
        <f>IF([1]Sheet1!J169="","",[1]Sheet1!J169)</f>
        <v/>
      </c>
      <c r="K169" t="str">
        <f>IF([1]Sheet1!K169="","",[1]Sheet1!K169)</f>
        <v/>
      </c>
      <c r="L169" t="str">
        <f>IF([1]Sheet1!L169="","",[1]Sheet1!L169)</f>
        <v/>
      </c>
      <c r="M169" t="str">
        <f>IF([1]Sheet1!M169="","",[1]Sheet1!M169)</f>
        <v/>
      </c>
      <c r="N169" t="str">
        <f>IF([1]Sheet1!N169="","",[1]Sheet1!N169)</f>
        <v/>
      </c>
      <c r="O169" t="str">
        <f>IF([1]Sheet1!O169="","",[1]Sheet1!O169)</f>
        <v/>
      </c>
      <c r="P169" t="str">
        <f>IF([1]Sheet1!P169="","",[1]Sheet1!P169)</f>
        <v/>
      </c>
      <c r="Q169" t="str">
        <f>IF([1]Sheet1!Q169="","",[1]Sheet1!Q169)</f>
        <v/>
      </c>
      <c r="R169" t="str">
        <f>IF([1]Sheet1!R169="","",[1]Sheet1!R169)</f>
        <v/>
      </c>
      <c r="S169" t="str">
        <f>IF([1]Sheet1!S169="","",[1]Sheet1!S169)</f>
        <v/>
      </c>
      <c r="T169" t="str">
        <f>IF([1]Sheet1!T169="","",[1]Sheet1!T169)</f>
        <v/>
      </c>
      <c r="U169" t="str">
        <f>IF([1]Sheet1!U169="","",[1]Sheet1!U169)</f>
        <v/>
      </c>
      <c r="V169" t="str">
        <f>IF([1]Sheet1!V169="","",[1]Sheet1!V169)</f>
        <v/>
      </c>
      <c r="W169" t="str">
        <f>IF([1]Sheet1!W169="","",[1]Sheet1!W169)</f>
        <v/>
      </c>
      <c r="X169" t="str">
        <f>IF([1]Sheet1!X169="","",[1]Sheet1!X169)</f>
        <v/>
      </c>
      <c r="Y169" t="str">
        <f>IF([1]Sheet1!Y169="","",[1]Sheet1!Y169)</f>
        <v/>
      </c>
      <c r="Z169" t="str">
        <f>IF([1]Sheet1!Z169="","",[1]Sheet1!Z169)</f>
        <v/>
      </c>
      <c r="AA169" t="str">
        <f>IF([1]Sheet1!AA169="","",[1]Sheet1!AA169)</f>
        <v/>
      </c>
      <c r="AB169" t="str">
        <f>IF([1]Sheet1!AB169="","",[1]Sheet1!AB169)</f>
        <v/>
      </c>
      <c r="AC169" t="str">
        <f>IF([1]Sheet1!AC169="","",[1]Sheet1!AC169)</f>
        <v/>
      </c>
      <c r="AD169" t="str">
        <f>IF([1]Sheet1!AD169="","",[1]Sheet1!AD169)</f>
        <v/>
      </c>
      <c r="AE169" t="str">
        <f>IF([1]Sheet1!AE169="","",[1]Sheet1!AE169)</f>
        <v/>
      </c>
      <c r="AF169" t="str">
        <f>IF([1]Sheet1!AF169="","",[1]Sheet1!AF169)</f>
        <v/>
      </c>
    </row>
    <row r="170" spans="1:32" x14ac:dyDescent="0.25">
      <c r="A170" t="str">
        <f>IF([1]Sheet1!A170="","",[1]Sheet1!A170)</f>
        <v/>
      </c>
      <c r="B170" t="str">
        <f>IF([1]Sheet1!B170="","",[1]Sheet1!B170)</f>
        <v/>
      </c>
      <c r="C170" t="str">
        <f>IF([1]Sheet1!C170="","",[1]Sheet1!C170)</f>
        <v/>
      </c>
      <c r="D170" t="str">
        <f>IF([1]Sheet1!D170="","",[1]Sheet1!D170)</f>
        <v/>
      </c>
      <c r="E170" t="str">
        <f>IF([1]Sheet1!E170="","",[1]Sheet1!E170)</f>
        <v/>
      </c>
      <c r="F170" t="str">
        <f>IF([1]Sheet1!F170="","",[1]Sheet1!F170)</f>
        <v/>
      </c>
      <c r="G170" t="str">
        <f>IF([1]Sheet1!G170="","",[1]Sheet1!G170)</f>
        <v/>
      </c>
      <c r="H170" t="str">
        <f>IF([1]Sheet1!H170="","",[1]Sheet1!H170)</f>
        <v/>
      </c>
      <c r="I170" t="str">
        <f>IF([1]Sheet1!I170="","",[1]Sheet1!I170)</f>
        <v/>
      </c>
      <c r="J170" t="str">
        <f>IF([1]Sheet1!J170="","",[1]Sheet1!J170)</f>
        <v/>
      </c>
      <c r="K170" t="str">
        <f>IF([1]Sheet1!K170="","",[1]Sheet1!K170)</f>
        <v/>
      </c>
      <c r="L170" t="str">
        <f>IF([1]Sheet1!L170="","",[1]Sheet1!L170)</f>
        <v/>
      </c>
      <c r="M170" t="str">
        <f>IF([1]Sheet1!M170="","",[1]Sheet1!M170)</f>
        <v/>
      </c>
      <c r="N170" t="str">
        <f>IF([1]Sheet1!N170="","",[1]Sheet1!N170)</f>
        <v/>
      </c>
      <c r="O170" t="str">
        <f>IF([1]Sheet1!O170="","",[1]Sheet1!O170)</f>
        <v/>
      </c>
      <c r="P170" t="str">
        <f>IF([1]Sheet1!P170="","",[1]Sheet1!P170)</f>
        <v/>
      </c>
      <c r="Q170" t="str">
        <f>IF([1]Sheet1!Q170="","",[1]Sheet1!Q170)</f>
        <v/>
      </c>
      <c r="R170" t="str">
        <f>IF([1]Sheet1!R170="","",[1]Sheet1!R170)</f>
        <v/>
      </c>
      <c r="S170" t="str">
        <f>IF([1]Sheet1!S170="","",[1]Sheet1!S170)</f>
        <v/>
      </c>
      <c r="T170" t="str">
        <f>IF([1]Sheet1!T170="","",[1]Sheet1!T170)</f>
        <v/>
      </c>
      <c r="U170" t="str">
        <f>IF([1]Sheet1!U170="","",[1]Sheet1!U170)</f>
        <v/>
      </c>
      <c r="V170" t="str">
        <f>IF([1]Sheet1!V170="","",[1]Sheet1!V170)</f>
        <v/>
      </c>
      <c r="W170" t="str">
        <f>IF([1]Sheet1!W170="","",[1]Sheet1!W170)</f>
        <v/>
      </c>
      <c r="X170" t="str">
        <f>IF([1]Sheet1!X170="","",[1]Sheet1!X170)</f>
        <v/>
      </c>
      <c r="Y170" t="str">
        <f>IF([1]Sheet1!Y170="","",[1]Sheet1!Y170)</f>
        <v/>
      </c>
      <c r="Z170" t="str">
        <f>IF([1]Sheet1!Z170="","",[1]Sheet1!Z170)</f>
        <v/>
      </c>
      <c r="AA170" t="str">
        <f>IF([1]Sheet1!AA170="","",[1]Sheet1!AA170)</f>
        <v/>
      </c>
      <c r="AB170" t="str">
        <f>IF([1]Sheet1!AB170="","",[1]Sheet1!AB170)</f>
        <v/>
      </c>
      <c r="AC170" t="str">
        <f>IF([1]Sheet1!AC170="","",[1]Sheet1!AC170)</f>
        <v/>
      </c>
      <c r="AD170" t="str">
        <f>IF([1]Sheet1!AD170="","",[1]Sheet1!AD170)</f>
        <v/>
      </c>
      <c r="AE170" t="str">
        <f>IF([1]Sheet1!AE170="","",[1]Sheet1!AE170)</f>
        <v/>
      </c>
      <c r="AF170" t="str">
        <f>IF([1]Sheet1!AF170="","",[1]Sheet1!AF170)</f>
        <v/>
      </c>
    </row>
    <row r="171" spans="1:32" x14ac:dyDescent="0.25">
      <c r="A171" t="str">
        <f>IF([1]Sheet1!A171="","",[1]Sheet1!A171)</f>
        <v/>
      </c>
      <c r="B171" t="str">
        <f>IF([1]Sheet1!B171="","",[1]Sheet1!B171)</f>
        <v/>
      </c>
      <c r="C171" t="str">
        <f>IF([1]Sheet1!C171="","",[1]Sheet1!C171)</f>
        <v/>
      </c>
      <c r="D171" t="str">
        <f>IF([1]Sheet1!D171="","",[1]Sheet1!D171)</f>
        <v/>
      </c>
      <c r="E171" t="str">
        <f>IF([1]Sheet1!E171="","",[1]Sheet1!E171)</f>
        <v/>
      </c>
      <c r="F171" t="str">
        <f>IF([1]Sheet1!F171="","",[1]Sheet1!F171)</f>
        <v/>
      </c>
      <c r="G171" t="str">
        <f>IF([1]Sheet1!G171="","",[1]Sheet1!G171)</f>
        <v/>
      </c>
      <c r="H171" t="str">
        <f>IF([1]Sheet1!H171="","",[1]Sheet1!H171)</f>
        <v/>
      </c>
      <c r="I171" t="str">
        <f>IF([1]Sheet1!I171="","",[1]Sheet1!I171)</f>
        <v/>
      </c>
      <c r="J171" t="str">
        <f>IF([1]Sheet1!J171="","",[1]Sheet1!J171)</f>
        <v/>
      </c>
      <c r="K171" t="str">
        <f>IF([1]Sheet1!K171="","",[1]Sheet1!K171)</f>
        <v/>
      </c>
      <c r="L171" t="str">
        <f>IF([1]Sheet1!L171="","",[1]Sheet1!L171)</f>
        <v/>
      </c>
      <c r="M171" t="str">
        <f>IF([1]Sheet1!M171="","",[1]Sheet1!M171)</f>
        <v/>
      </c>
      <c r="N171" t="str">
        <f>IF([1]Sheet1!N171="","",[1]Sheet1!N171)</f>
        <v/>
      </c>
      <c r="O171" t="str">
        <f>IF([1]Sheet1!O171="","",[1]Sheet1!O171)</f>
        <v/>
      </c>
      <c r="P171" t="str">
        <f>IF([1]Sheet1!P171="","",[1]Sheet1!P171)</f>
        <v/>
      </c>
      <c r="Q171" t="str">
        <f>IF([1]Sheet1!Q171="","",[1]Sheet1!Q171)</f>
        <v/>
      </c>
      <c r="R171" t="str">
        <f>IF([1]Sheet1!R171="","",[1]Sheet1!R171)</f>
        <v/>
      </c>
      <c r="S171" t="str">
        <f>IF([1]Sheet1!S171="","",[1]Sheet1!S171)</f>
        <v/>
      </c>
      <c r="T171" t="str">
        <f>IF([1]Sheet1!T171="","",[1]Sheet1!T171)</f>
        <v/>
      </c>
      <c r="U171" t="str">
        <f>IF([1]Sheet1!U171="","",[1]Sheet1!U171)</f>
        <v/>
      </c>
      <c r="V171" t="str">
        <f>IF([1]Sheet1!V171="","",[1]Sheet1!V171)</f>
        <v/>
      </c>
      <c r="W171" t="str">
        <f>IF([1]Sheet1!W171="","",[1]Sheet1!W171)</f>
        <v/>
      </c>
      <c r="X171" t="str">
        <f>IF([1]Sheet1!X171="","",[1]Sheet1!X171)</f>
        <v/>
      </c>
      <c r="Y171" t="str">
        <f>IF([1]Sheet1!Y171="","",[1]Sheet1!Y171)</f>
        <v/>
      </c>
      <c r="Z171" t="str">
        <f>IF([1]Sheet1!Z171="","",[1]Sheet1!Z171)</f>
        <v/>
      </c>
      <c r="AA171" t="str">
        <f>IF([1]Sheet1!AA171="","",[1]Sheet1!AA171)</f>
        <v/>
      </c>
      <c r="AB171" t="str">
        <f>IF([1]Sheet1!AB171="","",[1]Sheet1!AB171)</f>
        <v/>
      </c>
      <c r="AC171" t="str">
        <f>IF([1]Sheet1!AC171="","",[1]Sheet1!AC171)</f>
        <v/>
      </c>
      <c r="AD171" t="str">
        <f>IF([1]Sheet1!AD171="","",[1]Sheet1!AD171)</f>
        <v/>
      </c>
      <c r="AE171" t="str">
        <f>IF([1]Sheet1!AE171="","",[1]Sheet1!AE171)</f>
        <v/>
      </c>
      <c r="AF171" t="str">
        <f>IF([1]Sheet1!AF171="","",[1]Sheet1!AF171)</f>
        <v/>
      </c>
    </row>
    <row r="172" spans="1:32" x14ac:dyDescent="0.25">
      <c r="A172" t="str">
        <f>IF([1]Sheet1!A172="","",[1]Sheet1!A172)</f>
        <v/>
      </c>
      <c r="B172" t="str">
        <f>IF([1]Sheet1!B172="","",[1]Sheet1!B172)</f>
        <v/>
      </c>
      <c r="C172" t="str">
        <f>IF([1]Sheet1!C172="","",[1]Sheet1!C172)</f>
        <v/>
      </c>
      <c r="D172" t="str">
        <f>IF([1]Sheet1!D172="","",[1]Sheet1!D172)</f>
        <v/>
      </c>
      <c r="E172" t="str">
        <f>IF([1]Sheet1!E172="","",[1]Sheet1!E172)</f>
        <v/>
      </c>
      <c r="F172" t="str">
        <f>IF([1]Sheet1!F172="","",[1]Sheet1!F172)</f>
        <v/>
      </c>
      <c r="G172" t="str">
        <f>IF([1]Sheet1!G172="","",[1]Sheet1!G172)</f>
        <v/>
      </c>
      <c r="H172" t="str">
        <f>IF([1]Sheet1!H172="","",[1]Sheet1!H172)</f>
        <v/>
      </c>
      <c r="I172" t="str">
        <f>IF([1]Sheet1!I172="","",[1]Sheet1!I172)</f>
        <v/>
      </c>
      <c r="J172" t="str">
        <f>IF([1]Sheet1!J172="","",[1]Sheet1!J172)</f>
        <v/>
      </c>
      <c r="K172" t="str">
        <f>IF([1]Sheet1!K172="","",[1]Sheet1!K172)</f>
        <v/>
      </c>
      <c r="L172" t="str">
        <f>IF([1]Sheet1!L172="","",[1]Sheet1!L172)</f>
        <v/>
      </c>
      <c r="M172" t="str">
        <f>IF([1]Sheet1!M172="","",[1]Sheet1!M172)</f>
        <v/>
      </c>
      <c r="N172" t="str">
        <f>IF([1]Sheet1!N172="","",[1]Sheet1!N172)</f>
        <v/>
      </c>
      <c r="O172" t="str">
        <f>IF([1]Sheet1!O172="","",[1]Sheet1!O172)</f>
        <v/>
      </c>
      <c r="P172" t="str">
        <f>IF([1]Sheet1!P172="","",[1]Sheet1!P172)</f>
        <v/>
      </c>
      <c r="Q172" t="str">
        <f>IF([1]Sheet1!Q172="","",[1]Sheet1!Q172)</f>
        <v/>
      </c>
      <c r="R172" t="str">
        <f>IF([1]Sheet1!R172="","",[1]Sheet1!R172)</f>
        <v/>
      </c>
      <c r="S172" t="str">
        <f>IF([1]Sheet1!S172="","",[1]Sheet1!S172)</f>
        <v/>
      </c>
      <c r="T172" t="str">
        <f>IF([1]Sheet1!T172="","",[1]Sheet1!T172)</f>
        <v/>
      </c>
      <c r="U172" t="str">
        <f>IF([1]Sheet1!U172="","",[1]Sheet1!U172)</f>
        <v/>
      </c>
      <c r="V172" t="str">
        <f>IF([1]Sheet1!V172="","",[1]Sheet1!V172)</f>
        <v/>
      </c>
      <c r="W172" t="str">
        <f>IF([1]Sheet1!W172="","",[1]Sheet1!W172)</f>
        <v/>
      </c>
      <c r="X172" t="str">
        <f>IF([1]Sheet1!X172="","",[1]Sheet1!X172)</f>
        <v/>
      </c>
      <c r="Y172" t="str">
        <f>IF([1]Sheet1!Y172="","",[1]Sheet1!Y172)</f>
        <v/>
      </c>
      <c r="Z172" t="str">
        <f>IF([1]Sheet1!Z172="","",[1]Sheet1!Z172)</f>
        <v/>
      </c>
      <c r="AA172" t="str">
        <f>IF([1]Sheet1!AA172="","",[1]Sheet1!AA172)</f>
        <v/>
      </c>
      <c r="AB172" t="str">
        <f>IF([1]Sheet1!AB172="","",[1]Sheet1!AB172)</f>
        <v/>
      </c>
      <c r="AC172" t="str">
        <f>IF([1]Sheet1!AC172="","",[1]Sheet1!AC172)</f>
        <v/>
      </c>
      <c r="AD172" t="str">
        <f>IF([1]Sheet1!AD172="","",[1]Sheet1!AD172)</f>
        <v/>
      </c>
      <c r="AE172" t="str">
        <f>IF([1]Sheet1!AE172="","",[1]Sheet1!AE172)</f>
        <v/>
      </c>
      <c r="AF172" t="str">
        <f>IF([1]Sheet1!AF172="","",[1]Sheet1!AF172)</f>
        <v/>
      </c>
    </row>
    <row r="173" spans="1:32" x14ac:dyDescent="0.25">
      <c r="A173" t="str">
        <f>IF([1]Sheet1!A173="","",[1]Sheet1!A173)</f>
        <v/>
      </c>
      <c r="B173" t="str">
        <f>IF([1]Sheet1!B173="","",[1]Sheet1!B173)</f>
        <v/>
      </c>
      <c r="C173" t="str">
        <f>IF([1]Sheet1!C173="","",[1]Sheet1!C173)</f>
        <v/>
      </c>
      <c r="D173" t="str">
        <f>IF([1]Sheet1!D173="","",[1]Sheet1!D173)</f>
        <v/>
      </c>
      <c r="E173" t="str">
        <f>IF([1]Sheet1!E173="","",[1]Sheet1!E173)</f>
        <v/>
      </c>
      <c r="F173" t="str">
        <f>IF([1]Sheet1!F173="","",[1]Sheet1!F173)</f>
        <v/>
      </c>
      <c r="G173" t="str">
        <f>IF([1]Sheet1!G173="","",[1]Sheet1!G173)</f>
        <v/>
      </c>
      <c r="H173" t="str">
        <f>IF([1]Sheet1!H173="","",[1]Sheet1!H173)</f>
        <v/>
      </c>
      <c r="I173" t="str">
        <f>IF([1]Sheet1!I173="","",[1]Sheet1!I173)</f>
        <v/>
      </c>
      <c r="J173" t="str">
        <f>IF([1]Sheet1!J173="","",[1]Sheet1!J173)</f>
        <v/>
      </c>
      <c r="K173" t="str">
        <f>IF([1]Sheet1!K173="","",[1]Sheet1!K173)</f>
        <v/>
      </c>
      <c r="L173" t="str">
        <f>IF([1]Sheet1!L173="","",[1]Sheet1!L173)</f>
        <v/>
      </c>
      <c r="M173" t="str">
        <f>IF([1]Sheet1!M173="","",[1]Sheet1!M173)</f>
        <v/>
      </c>
      <c r="N173" t="str">
        <f>IF([1]Sheet1!N173="","",[1]Sheet1!N173)</f>
        <v/>
      </c>
      <c r="O173" t="str">
        <f>IF([1]Sheet1!O173="","",[1]Sheet1!O173)</f>
        <v/>
      </c>
      <c r="P173" t="str">
        <f>IF([1]Sheet1!P173="","",[1]Sheet1!P173)</f>
        <v/>
      </c>
      <c r="Q173" t="str">
        <f>IF([1]Sheet1!Q173="","",[1]Sheet1!Q173)</f>
        <v/>
      </c>
      <c r="R173" t="str">
        <f>IF([1]Sheet1!R173="","",[1]Sheet1!R173)</f>
        <v/>
      </c>
      <c r="S173" t="str">
        <f>IF([1]Sheet1!S173="","",[1]Sheet1!S173)</f>
        <v/>
      </c>
      <c r="T173" t="str">
        <f>IF([1]Sheet1!T173="","",[1]Sheet1!T173)</f>
        <v/>
      </c>
      <c r="U173" t="str">
        <f>IF([1]Sheet1!U173="","",[1]Sheet1!U173)</f>
        <v/>
      </c>
      <c r="V173" t="str">
        <f>IF([1]Sheet1!V173="","",[1]Sheet1!V173)</f>
        <v/>
      </c>
      <c r="W173" t="str">
        <f>IF([1]Sheet1!W173="","",[1]Sheet1!W173)</f>
        <v/>
      </c>
      <c r="X173" t="str">
        <f>IF([1]Sheet1!X173="","",[1]Sheet1!X173)</f>
        <v/>
      </c>
      <c r="Y173" t="str">
        <f>IF([1]Sheet1!Y173="","",[1]Sheet1!Y173)</f>
        <v/>
      </c>
      <c r="Z173" t="str">
        <f>IF([1]Sheet1!Z173="","",[1]Sheet1!Z173)</f>
        <v/>
      </c>
      <c r="AA173" t="str">
        <f>IF([1]Sheet1!AA173="","",[1]Sheet1!AA173)</f>
        <v/>
      </c>
      <c r="AB173" t="str">
        <f>IF([1]Sheet1!AB173="","",[1]Sheet1!AB173)</f>
        <v/>
      </c>
      <c r="AC173" t="str">
        <f>IF([1]Sheet1!AC173="","",[1]Sheet1!AC173)</f>
        <v/>
      </c>
      <c r="AD173" t="str">
        <f>IF([1]Sheet1!AD173="","",[1]Sheet1!AD173)</f>
        <v/>
      </c>
      <c r="AE173" t="str">
        <f>IF([1]Sheet1!AE173="","",[1]Sheet1!AE173)</f>
        <v/>
      </c>
      <c r="AF173" t="str">
        <f>IF([1]Sheet1!AF173="","",[1]Sheet1!AF173)</f>
        <v/>
      </c>
    </row>
    <row r="174" spans="1:32" x14ac:dyDescent="0.25">
      <c r="A174" t="str">
        <f>IF([1]Sheet1!A174="","",[1]Sheet1!A174)</f>
        <v/>
      </c>
      <c r="B174" t="str">
        <f>IF([1]Sheet1!B174="","",[1]Sheet1!B174)</f>
        <v/>
      </c>
      <c r="C174" t="str">
        <f>IF([1]Sheet1!C174="","",[1]Sheet1!C174)</f>
        <v/>
      </c>
      <c r="D174" t="str">
        <f>IF([1]Sheet1!D174="","",[1]Sheet1!D174)</f>
        <v/>
      </c>
      <c r="E174" t="str">
        <f>IF([1]Sheet1!E174="","",[1]Sheet1!E174)</f>
        <v/>
      </c>
      <c r="F174" t="str">
        <f>IF([1]Sheet1!F174="","",[1]Sheet1!F174)</f>
        <v/>
      </c>
      <c r="G174" t="str">
        <f>IF([1]Sheet1!G174="","",[1]Sheet1!G174)</f>
        <v/>
      </c>
      <c r="H174" t="str">
        <f>IF([1]Sheet1!H174="","",[1]Sheet1!H174)</f>
        <v/>
      </c>
      <c r="I174" t="str">
        <f>IF([1]Sheet1!I174="","",[1]Sheet1!I174)</f>
        <v/>
      </c>
      <c r="J174" t="str">
        <f>IF([1]Sheet1!J174="","",[1]Sheet1!J174)</f>
        <v/>
      </c>
      <c r="K174" t="str">
        <f>IF([1]Sheet1!K174="","",[1]Sheet1!K174)</f>
        <v/>
      </c>
      <c r="L174" t="str">
        <f>IF([1]Sheet1!L174="","",[1]Sheet1!L174)</f>
        <v/>
      </c>
      <c r="M174" t="str">
        <f>IF([1]Sheet1!M174="","",[1]Sheet1!M174)</f>
        <v/>
      </c>
      <c r="N174" t="str">
        <f>IF([1]Sheet1!N174="","",[1]Sheet1!N174)</f>
        <v/>
      </c>
      <c r="O174" t="str">
        <f>IF([1]Sheet1!O174="","",[1]Sheet1!O174)</f>
        <v/>
      </c>
      <c r="P174" t="str">
        <f>IF([1]Sheet1!P174="","",[1]Sheet1!P174)</f>
        <v/>
      </c>
      <c r="Q174" t="str">
        <f>IF([1]Sheet1!Q174="","",[1]Sheet1!Q174)</f>
        <v/>
      </c>
      <c r="R174" t="str">
        <f>IF([1]Sheet1!R174="","",[1]Sheet1!R174)</f>
        <v/>
      </c>
      <c r="S174" t="str">
        <f>IF([1]Sheet1!S174="","",[1]Sheet1!S174)</f>
        <v/>
      </c>
      <c r="T174" t="str">
        <f>IF([1]Sheet1!T174="","",[1]Sheet1!T174)</f>
        <v/>
      </c>
      <c r="U174" t="str">
        <f>IF([1]Sheet1!U174="","",[1]Sheet1!U174)</f>
        <v/>
      </c>
      <c r="V174" t="str">
        <f>IF([1]Sheet1!V174="","",[1]Sheet1!V174)</f>
        <v/>
      </c>
      <c r="W174" t="str">
        <f>IF([1]Sheet1!W174="","",[1]Sheet1!W174)</f>
        <v/>
      </c>
      <c r="X174" t="str">
        <f>IF([1]Sheet1!X174="","",[1]Sheet1!X174)</f>
        <v/>
      </c>
      <c r="Y174" t="str">
        <f>IF([1]Sheet1!Y174="","",[1]Sheet1!Y174)</f>
        <v/>
      </c>
      <c r="Z174" t="str">
        <f>IF([1]Sheet1!Z174="","",[1]Sheet1!Z174)</f>
        <v/>
      </c>
      <c r="AA174" t="str">
        <f>IF([1]Sheet1!AA174="","",[1]Sheet1!AA174)</f>
        <v/>
      </c>
      <c r="AB174" t="str">
        <f>IF([1]Sheet1!AB174="","",[1]Sheet1!AB174)</f>
        <v/>
      </c>
      <c r="AC174" t="str">
        <f>IF([1]Sheet1!AC174="","",[1]Sheet1!AC174)</f>
        <v/>
      </c>
      <c r="AD174" t="str">
        <f>IF([1]Sheet1!AD174="","",[1]Sheet1!AD174)</f>
        <v/>
      </c>
      <c r="AE174" t="str">
        <f>IF([1]Sheet1!AE174="","",[1]Sheet1!AE174)</f>
        <v/>
      </c>
      <c r="AF174" t="str">
        <f>IF([1]Sheet1!AF174="","",[1]Sheet1!AF174)</f>
        <v/>
      </c>
    </row>
    <row r="175" spans="1:32" x14ac:dyDescent="0.25">
      <c r="A175" t="str">
        <f>IF([1]Sheet1!A175="","",[1]Sheet1!A175)</f>
        <v/>
      </c>
      <c r="B175" t="str">
        <f>IF([1]Sheet1!B175="","",[1]Sheet1!B175)</f>
        <v/>
      </c>
      <c r="C175" t="str">
        <f>IF([1]Sheet1!C175="","",[1]Sheet1!C175)</f>
        <v/>
      </c>
      <c r="D175" t="str">
        <f>IF([1]Sheet1!D175="","",[1]Sheet1!D175)</f>
        <v/>
      </c>
      <c r="E175" t="str">
        <f>IF([1]Sheet1!E175="","",[1]Sheet1!E175)</f>
        <v/>
      </c>
      <c r="F175" t="str">
        <f>IF([1]Sheet1!F175="","",[1]Sheet1!F175)</f>
        <v/>
      </c>
      <c r="G175" t="str">
        <f>IF([1]Sheet1!G175="","",[1]Sheet1!G175)</f>
        <v/>
      </c>
      <c r="H175" t="str">
        <f>IF([1]Sheet1!H175="","",[1]Sheet1!H175)</f>
        <v/>
      </c>
      <c r="I175" t="str">
        <f>IF([1]Sheet1!I175="","",[1]Sheet1!I175)</f>
        <v/>
      </c>
      <c r="J175" t="str">
        <f>IF([1]Sheet1!J175="","",[1]Sheet1!J175)</f>
        <v/>
      </c>
      <c r="K175" t="str">
        <f>IF([1]Sheet1!K175="","",[1]Sheet1!K175)</f>
        <v/>
      </c>
      <c r="L175" t="str">
        <f>IF([1]Sheet1!L175="","",[1]Sheet1!L175)</f>
        <v/>
      </c>
      <c r="M175" t="str">
        <f>IF([1]Sheet1!M175="","",[1]Sheet1!M175)</f>
        <v/>
      </c>
      <c r="N175" t="str">
        <f>IF([1]Sheet1!N175="","",[1]Sheet1!N175)</f>
        <v/>
      </c>
      <c r="O175" t="str">
        <f>IF([1]Sheet1!O175="","",[1]Sheet1!O175)</f>
        <v/>
      </c>
      <c r="P175" t="str">
        <f>IF([1]Sheet1!P175="","",[1]Sheet1!P175)</f>
        <v/>
      </c>
      <c r="Q175" t="str">
        <f>IF([1]Sheet1!Q175="","",[1]Sheet1!Q175)</f>
        <v/>
      </c>
      <c r="R175" t="str">
        <f>IF([1]Sheet1!R175="","",[1]Sheet1!R175)</f>
        <v/>
      </c>
      <c r="S175" t="str">
        <f>IF([1]Sheet1!S175="","",[1]Sheet1!S175)</f>
        <v/>
      </c>
      <c r="T175" t="str">
        <f>IF([1]Sheet1!T175="","",[1]Sheet1!T175)</f>
        <v/>
      </c>
      <c r="U175" t="str">
        <f>IF([1]Sheet1!U175="","",[1]Sheet1!U175)</f>
        <v/>
      </c>
      <c r="V175" t="str">
        <f>IF([1]Sheet1!V175="","",[1]Sheet1!V175)</f>
        <v/>
      </c>
      <c r="W175" t="str">
        <f>IF([1]Sheet1!W175="","",[1]Sheet1!W175)</f>
        <v/>
      </c>
      <c r="X175" t="str">
        <f>IF([1]Sheet1!X175="","",[1]Sheet1!X175)</f>
        <v/>
      </c>
      <c r="Y175" t="str">
        <f>IF([1]Sheet1!Y175="","",[1]Sheet1!Y175)</f>
        <v/>
      </c>
      <c r="Z175" t="str">
        <f>IF([1]Sheet1!Z175="","",[1]Sheet1!Z175)</f>
        <v/>
      </c>
      <c r="AA175" t="str">
        <f>IF([1]Sheet1!AA175="","",[1]Sheet1!AA175)</f>
        <v/>
      </c>
      <c r="AB175" t="str">
        <f>IF([1]Sheet1!AB175="","",[1]Sheet1!AB175)</f>
        <v/>
      </c>
      <c r="AC175" t="str">
        <f>IF([1]Sheet1!AC175="","",[1]Sheet1!AC175)</f>
        <v/>
      </c>
      <c r="AD175" t="str">
        <f>IF([1]Sheet1!AD175="","",[1]Sheet1!AD175)</f>
        <v/>
      </c>
      <c r="AE175" t="str">
        <f>IF([1]Sheet1!AE175="","",[1]Sheet1!AE175)</f>
        <v/>
      </c>
      <c r="AF175" t="str">
        <f>IF([1]Sheet1!AF175="","",[1]Sheet1!AF175)</f>
        <v/>
      </c>
    </row>
    <row r="176" spans="1:32" x14ac:dyDescent="0.25">
      <c r="A176" t="str">
        <f>IF([1]Sheet1!A176="","",[1]Sheet1!A176)</f>
        <v/>
      </c>
      <c r="B176" t="str">
        <f>IF([1]Sheet1!B176="","",[1]Sheet1!B176)</f>
        <v/>
      </c>
      <c r="C176" t="str">
        <f>IF([1]Sheet1!C176="","",[1]Sheet1!C176)</f>
        <v/>
      </c>
      <c r="D176" t="str">
        <f>IF([1]Sheet1!D176="","",[1]Sheet1!D176)</f>
        <v/>
      </c>
      <c r="E176" t="str">
        <f>IF([1]Sheet1!E176="","",[1]Sheet1!E176)</f>
        <v/>
      </c>
      <c r="F176" t="str">
        <f>IF([1]Sheet1!F176="","",[1]Sheet1!F176)</f>
        <v/>
      </c>
      <c r="G176" t="str">
        <f>IF([1]Sheet1!G176="","",[1]Sheet1!G176)</f>
        <v/>
      </c>
      <c r="H176" t="str">
        <f>IF([1]Sheet1!H176="","",[1]Sheet1!H176)</f>
        <v/>
      </c>
      <c r="I176" t="str">
        <f>IF([1]Sheet1!I176="","",[1]Sheet1!I176)</f>
        <v/>
      </c>
      <c r="J176" t="str">
        <f>IF([1]Sheet1!J176="","",[1]Sheet1!J176)</f>
        <v/>
      </c>
      <c r="K176" t="str">
        <f>IF([1]Sheet1!K176="","",[1]Sheet1!K176)</f>
        <v/>
      </c>
      <c r="L176" t="str">
        <f>IF([1]Sheet1!L176="","",[1]Sheet1!L176)</f>
        <v/>
      </c>
      <c r="M176" t="str">
        <f>IF([1]Sheet1!M176="","",[1]Sheet1!M176)</f>
        <v/>
      </c>
      <c r="N176" t="str">
        <f>IF([1]Sheet1!N176="","",[1]Sheet1!N176)</f>
        <v/>
      </c>
      <c r="O176" t="str">
        <f>IF([1]Sheet1!O176="","",[1]Sheet1!O176)</f>
        <v/>
      </c>
      <c r="P176" t="str">
        <f>IF([1]Sheet1!P176="","",[1]Sheet1!P176)</f>
        <v/>
      </c>
      <c r="Q176" t="str">
        <f>IF([1]Sheet1!Q176="","",[1]Sheet1!Q176)</f>
        <v/>
      </c>
      <c r="R176" t="str">
        <f>IF([1]Sheet1!R176="","",[1]Sheet1!R176)</f>
        <v/>
      </c>
      <c r="S176" t="str">
        <f>IF([1]Sheet1!S176="","",[1]Sheet1!S176)</f>
        <v/>
      </c>
      <c r="T176" t="str">
        <f>IF([1]Sheet1!T176="","",[1]Sheet1!T176)</f>
        <v/>
      </c>
      <c r="U176" t="str">
        <f>IF([1]Sheet1!U176="","",[1]Sheet1!U176)</f>
        <v/>
      </c>
      <c r="V176" t="str">
        <f>IF([1]Sheet1!V176="","",[1]Sheet1!V176)</f>
        <v/>
      </c>
      <c r="W176" t="str">
        <f>IF([1]Sheet1!W176="","",[1]Sheet1!W176)</f>
        <v/>
      </c>
      <c r="X176" t="str">
        <f>IF([1]Sheet1!X176="","",[1]Sheet1!X176)</f>
        <v/>
      </c>
      <c r="Y176" t="str">
        <f>IF([1]Sheet1!Y176="","",[1]Sheet1!Y176)</f>
        <v/>
      </c>
      <c r="Z176" t="str">
        <f>IF([1]Sheet1!Z176="","",[1]Sheet1!Z176)</f>
        <v/>
      </c>
      <c r="AA176" t="str">
        <f>IF([1]Sheet1!AA176="","",[1]Sheet1!AA176)</f>
        <v/>
      </c>
      <c r="AB176" t="str">
        <f>IF([1]Sheet1!AB176="","",[1]Sheet1!AB176)</f>
        <v/>
      </c>
      <c r="AC176" t="str">
        <f>IF([1]Sheet1!AC176="","",[1]Sheet1!AC176)</f>
        <v/>
      </c>
      <c r="AD176" t="str">
        <f>IF([1]Sheet1!AD176="","",[1]Sheet1!AD176)</f>
        <v/>
      </c>
      <c r="AE176" t="str">
        <f>IF([1]Sheet1!AE176="","",[1]Sheet1!AE176)</f>
        <v/>
      </c>
      <c r="AF176" t="str">
        <f>IF([1]Sheet1!AF176="","",[1]Sheet1!AF176)</f>
        <v/>
      </c>
    </row>
    <row r="177" spans="1:32" x14ac:dyDescent="0.25">
      <c r="A177" t="str">
        <f>IF([1]Sheet1!A177="","",[1]Sheet1!A177)</f>
        <v/>
      </c>
      <c r="B177" t="str">
        <f>IF([1]Sheet1!B177="","",[1]Sheet1!B177)</f>
        <v/>
      </c>
      <c r="C177" t="str">
        <f>IF([1]Sheet1!C177="","",[1]Sheet1!C177)</f>
        <v/>
      </c>
      <c r="D177" t="str">
        <f>IF([1]Sheet1!D177="","",[1]Sheet1!D177)</f>
        <v/>
      </c>
      <c r="E177" t="str">
        <f>IF([1]Sheet1!E177="","",[1]Sheet1!E177)</f>
        <v/>
      </c>
      <c r="F177" t="str">
        <f>IF([1]Sheet1!F177="","",[1]Sheet1!F177)</f>
        <v/>
      </c>
      <c r="G177" t="str">
        <f>IF([1]Sheet1!G177="","",[1]Sheet1!G177)</f>
        <v/>
      </c>
      <c r="H177" t="str">
        <f>IF([1]Sheet1!H177="","",[1]Sheet1!H177)</f>
        <v/>
      </c>
      <c r="I177" t="str">
        <f>IF([1]Sheet1!I177="","",[1]Sheet1!I177)</f>
        <v/>
      </c>
      <c r="J177" t="str">
        <f>IF([1]Sheet1!J177="","",[1]Sheet1!J177)</f>
        <v/>
      </c>
      <c r="K177" t="str">
        <f>IF([1]Sheet1!K177="","",[1]Sheet1!K177)</f>
        <v/>
      </c>
      <c r="L177" t="str">
        <f>IF([1]Sheet1!L177="","",[1]Sheet1!L177)</f>
        <v/>
      </c>
      <c r="M177" t="str">
        <f>IF([1]Sheet1!M177="","",[1]Sheet1!M177)</f>
        <v/>
      </c>
      <c r="N177" t="str">
        <f>IF([1]Sheet1!N177="","",[1]Sheet1!N177)</f>
        <v/>
      </c>
      <c r="O177" t="str">
        <f>IF([1]Sheet1!O177="","",[1]Sheet1!O177)</f>
        <v/>
      </c>
      <c r="P177" t="str">
        <f>IF([1]Sheet1!P177="","",[1]Sheet1!P177)</f>
        <v/>
      </c>
      <c r="Q177" t="str">
        <f>IF([1]Sheet1!Q177="","",[1]Sheet1!Q177)</f>
        <v/>
      </c>
      <c r="R177" t="str">
        <f>IF([1]Sheet1!R177="","",[1]Sheet1!R177)</f>
        <v/>
      </c>
      <c r="S177" t="str">
        <f>IF([1]Sheet1!S177="","",[1]Sheet1!S177)</f>
        <v/>
      </c>
      <c r="T177" t="str">
        <f>IF([1]Sheet1!T177="","",[1]Sheet1!T177)</f>
        <v/>
      </c>
      <c r="U177" t="str">
        <f>IF([1]Sheet1!U177="","",[1]Sheet1!U177)</f>
        <v/>
      </c>
      <c r="V177" t="str">
        <f>IF([1]Sheet1!V177="","",[1]Sheet1!V177)</f>
        <v/>
      </c>
      <c r="W177" t="str">
        <f>IF([1]Sheet1!W177="","",[1]Sheet1!W177)</f>
        <v/>
      </c>
      <c r="X177" t="str">
        <f>IF([1]Sheet1!X177="","",[1]Sheet1!X177)</f>
        <v/>
      </c>
      <c r="Y177" t="str">
        <f>IF([1]Sheet1!Y177="","",[1]Sheet1!Y177)</f>
        <v/>
      </c>
      <c r="Z177" t="str">
        <f>IF([1]Sheet1!Z177="","",[1]Sheet1!Z177)</f>
        <v/>
      </c>
      <c r="AA177" t="str">
        <f>IF([1]Sheet1!AA177="","",[1]Sheet1!AA177)</f>
        <v/>
      </c>
      <c r="AB177" t="str">
        <f>IF([1]Sheet1!AB177="","",[1]Sheet1!AB177)</f>
        <v/>
      </c>
      <c r="AC177" t="str">
        <f>IF([1]Sheet1!AC177="","",[1]Sheet1!AC177)</f>
        <v/>
      </c>
      <c r="AD177" t="str">
        <f>IF([1]Sheet1!AD177="","",[1]Sheet1!AD177)</f>
        <v/>
      </c>
      <c r="AE177" t="str">
        <f>IF([1]Sheet1!AE177="","",[1]Sheet1!AE177)</f>
        <v/>
      </c>
      <c r="AF177" t="str">
        <f>IF([1]Sheet1!AF177="","",[1]Sheet1!AF177)</f>
        <v/>
      </c>
    </row>
    <row r="178" spans="1:32" x14ac:dyDescent="0.25">
      <c r="A178" t="str">
        <f>IF([1]Sheet1!A178="","",[1]Sheet1!A178)</f>
        <v/>
      </c>
      <c r="B178" t="str">
        <f>IF([1]Sheet1!B178="","",[1]Sheet1!B178)</f>
        <v/>
      </c>
      <c r="C178" t="str">
        <f>IF([1]Sheet1!C178="","",[1]Sheet1!C178)</f>
        <v/>
      </c>
      <c r="D178" t="str">
        <f>IF([1]Sheet1!D178="","",[1]Sheet1!D178)</f>
        <v/>
      </c>
      <c r="E178" t="str">
        <f>IF([1]Sheet1!E178="","",[1]Sheet1!E178)</f>
        <v/>
      </c>
      <c r="F178" t="str">
        <f>IF([1]Sheet1!F178="","",[1]Sheet1!F178)</f>
        <v/>
      </c>
      <c r="G178" t="str">
        <f>IF([1]Sheet1!G178="","",[1]Sheet1!G178)</f>
        <v/>
      </c>
      <c r="H178" t="str">
        <f>IF([1]Sheet1!H178="","",[1]Sheet1!H178)</f>
        <v/>
      </c>
      <c r="I178" t="str">
        <f>IF([1]Sheet1!I178="","",[1]Sheet1!I178)</f>
        <v/>
      </c>
      <c r="J178" t="str">
        <f>IF([1]Sheet1!J178="","",[1]Sheet1!J178)</f>
        <v/>
      </c>
      <c r="K178" t="str">
        <f>IF([1]Sheet1!K178="","",[1]Sheet1!K178)</f>
        <v/>
      </c>
      <c r="L178" t="str">
        <f>IF([1]Sheet1!L178="","",[1]Sheet1!L178)</f>
        <v/>
      </c>
      <c r="M178" t="str">
        <f>IF([1]Sheet1!M178="","",[1]Sheet1!M178)</f>
        <v/>
      </c>
      <c r="N178" t="str">
        <f>IF([1]Sheet1!N178="","",[1]Sheet1!N178)</f>
        <v/>
      </c>
      <c r="O178" t="str">
        <f>IF([1]Sheet1!O178="","",[1]Sheet1!O178)</f>
        <v/>
      </c>
      <c r="P178" t="str">
        <f>IF([1]Sheet1!P178="","",[1]Sheet1!P178)</f>
        <v/>
      </c>
      <c r="Q178" t="str">
        <f>IF([1]Sheet1!Q178="","",[1]Sheet1!Q178)</f>
        <v/>
      </c>
      <c r="R178" t="str">
        <f>IF([1]Sheet1!R178="","",[1]Sheet1!R178)</f>
        <v/>
      </c>
      <c r="S178" t="str">
        <f>IF([1]Sheet1!S178="","",[1]Sheet1!S178)</f>
        <v/>
      </c>
      <c r="T178" t="str">
        <f>IF([1]Sheet1!T178="","",[1]Sheet1!T178)</f>
        <v/>
      </c>
      <c r="U178" t="str">
        <f>IF([1]Sheet1!U178="","",[1]Sheet1!U178)</f>
        <v/>
      </c>
      <c r="V178" t="str">
        <f>IF([1]Sheet1!V178="","",[1]Sheet1!V178)</f>
        <v/>
      </c>
      <c r="W178" t="str">
        <f>IF([1]Sheet1!W178="","",[1]Sheet1!W178)</f>
        <v/>
      </c>
      <c r="X178" t="str">
        <f>IF([1]Sheet1!X178="","",[1]Sheet1!X178)</f>
        <v/>
      </c>
      <c r="Y178" t="str">
        <f>IF([1]Sheet1!Y178="","",[1]Sheet1!Y178)</f>
        <v/>
      </c>
      <c r="Z178" t="str">
        <f>IF([1]Sheet1!Z178="","",[1]Sheet1!Z178)</f>
        <v/>
      </c>
      <c r="AA178" t="str">
        <f>IF([1]Sheet1!AA178="","",[1]Sheet1!AA178)</f>
        <v/>
      </c>
      <c r="AB178" t="str">
        <f>IF([1]Sheet1!AB178="","",[1]Sheet1!AB178)</f>
        <v/>
      </c>
      <c r="AC178" t="str">
        <f>IF([1]Sheet1!AC178="","",[1]Sheet1!AC178)</f>
        <v/>
      </c>
      <c r="AD178" t="str">
        <f>IF([1]Sheet1!AD178="","",[1]Sheet1!AD178)</f>
        <v/>
      </c>
      <c r="AE178" t="str">
        <f>IF([1]Sheet1!AE178="","",[1]Sheet1!AE178)</f>
        <v/>
      </c>
      <c r="AF178" t="str">
        <f>IF([1]Sheet1!AF178="","",[1]Sheet1!AF178)</f>
        <v/>
      </c>
    </row>
    <row r="179" spans="1:32" x14ac:dyDescent="0.25">
      <c r="A179" t="str">
        <f>IF([1]Sheet1!A179="","",[1]Sheet1!A179)</f>
        <v/>
      </c>
      <c r="B179" t="str">
        <f>IF([1]Sheet1!B179="","",[1]Sheet1!B179)</f>
        <v/>
      </c>
      <c r="C179" t="str">
        <f>IF([1]Sheet1!C179="","",[1]Sheet1!C179)</f>
        <v/>
      </c>
      <c r="D179" t="str">
        <f>IF([1]Sheet1!D179="","",[1]Sheet1!D179)</f>
        <v/>
      </c>
      <c r="E179" t="str">
        <f>IF([1]Sheet1!E179="","",[1]Sheet1!E179)</f>
        <v/>
      </c>
      <c r="F179" t="str">
        <f>IF([1]Sheet1!F179="","",[1]Sheet1!F179)</f>
        <v/>
      </c>
      <c r="G179" t="str">
        <f>IF([1]Sheet1!G179="","",[1]Sheet1!G179)</f>
        <v/>
      </c>
      <c r="H179" t="str">
        <f>IF([1]Sheet1!H179="","",[1]Sheet1!H179)</f>
        <v/>
      </c>
      <c r="I179" t="str">
        <f>IF([1]Sheet1!I179="","",[1]Sheet1!I179)</f>
        <v/>
      </c>
      <c r="J179" t="str">
        <f>IF([1]Sheet1!J179="","",[1]Sheet1!J179)</f>
        <v/>
      </c>
      <c r="K179" t="str">
        <f>IF([1]Sheet1!K179="","",[1]Sheet1!K179)</f>
        <v/>
      </c>
      <c r="L179" t="str">
        <f>IF([1]Sheet1!L179="","",[1]Sheet1!L179)</f>
        <v/>
      </c>
      <c r="M179" t="str">
        <f>IF([1]Sheet1!M179="","",[1]Sheet1!M179)</f>
        <v/>
      </c>
      <c r="N179" t="str">
        <f>IF([1]Sheet1!N179="","",[1]Sheet1!N179)</f>
        <v/>
      </c>
      <c r="O179" t="str">
        <f>IF([1]Sheet1!O179="","",[1]Sheet1!O179)</f>
        <v/>
      </c>
      <c r="P179" t="str">
        <f>IF([1]Sheet1!P179="","",[1]Sheet1!P179)</f>
        <v/>
      </c>
      <c r="Q179" t="str">
        <f>IF([1]Sheet1!Q179="","",[1]Sheet1!Q179)</f>
        <v/>
      </c>
      <c r="R179" t="str">
        <f>IF([1]Sheet1!R179="","",[1]Sheet1!R179)</f>
        <v/>
      </c>
      <c r="S179" t="str">
        <f>IF([1]Sheet1!S179="","",[1]Sheet1!S179)</f>
        <v/>
      </c>
      <c r="T179" t="str">
        <f>IF([1]Sheet1!T179="","",[1]Sheet1!T179)</f>
        <v/>
      </c>
      <c r="U179" t="str">
        <f>IF([1]Sheet1!U179="","",[1]Sheet1!U179)</f>
        <v/>
      </c>
      <c r="V179" t="str">
        <f>IF([1]Sheet1!V179="","",[1]Sheet1!V179)</f>
        <v/>
      </c>
      <c r="W179" t="str">
        <f>IF([1]Sheet1!W179="","",[1]Sheet1!W179)</f>
        <v/>
      </c>
      <c r="X179" t="str">
        <f>IF([1]Sheet1!X179="","",[1]Sheet1!X179)</f>
        <v/>
      </c>
      <c r="Y179" t="str">
        <f>IF([1]Sheet1!Y179="","",[1]Sheet1!Y179)</f>
        <v/>
      </c>
      <c r="Z179" t="str">
        <f>IF([1]Sheet1!Z179="","",[1]Sheet1!Z179)</f>
        <v/>
      </c>
      <c r="AA179" t="str">
        <f>IF([1]Sheet1!AA179="","",[1]Sheet1!AA179)</f>
        <v/>
      </c>
      <c r="AB179" t="str">
        <f>IF([1]Sheet1!AB179="","",[1]Sheet1!AB179)</f>
        <v/>
      </c>
      <c r="AC179" t="str">
        <f>IF([1]Sheet1!AC179="","",[1]Sheet1!AC179)</f>
        <v/>
      </c>
      <c r="AD179" t="str">
        <f>IF([1]Sheet1!AD179="","",[1]Sheet1!AD179)</f>
        <v/>
      </c>
      <c r="AE179" t="str">
        <f>IF([1]Sheet1!AE179="","",[1]Sheet1!AE179)</f>
        <v/>
      </c>
      <c r="AF179" t="str">
        <f>IF([1]Sheet1!AF179="","",[1]Sheet1!AF179)</f>
        <v/>
      </c>
    </row>
    <row r="180" spans="1:32" x14ac:dyDescent="0.25">
      <c r="A180" t="str">
        <f>IF([1]Sheet1!A180="","",[1]Sheet1!A180)</f>
        <v/>
      </c>
      <c r="B180" t="str">
        <f>IF([1]Sheet1!B180="","",[1]Sheet1!B180)</f>
        <v/>
      </c>
      <c r="C180" t="str">
        <f>IF([1]Sheet1!C180="","",[1]Sheet1!C180)</f>
        <v/>
      </c>
      <c r="D180" t="str">
        <f>IF([1]Sheet1!D180="","",[1]Sheet1!D180)</f>
        <v/>
      </c>
      <c r="E180" t="str">
        <f>IF([1]Sheet1!E180="","",[1]Sheet1!E180)</f>
        <v/>
      </c>
      <c r="F180" t="str">
        <f>IF([1]Sheet1!F180="","",[1]Sheet1!F180)</f>
        <v/>
      </c>
      <c r="G180" t="str">
        <f>IF([1]Sheet1!G180="","",[1]Sheet1!G180)</f>
        <v/>
      </c>
      <c r="H180" t="str">
        <f>IF([1]Sheet1!H180="","",[1]Sheet1!H180)</f>
        <v/>
      </c>
      <c r="I180" t="str">
        <f>IF([1]Sheet1!I180="","",[1]Sheet1!I180)</f>
        <v/>
      </c>
      <c r="J180" t="str">
        <f>IF([1]Sheet1!J180="","",[1]Sheet1!J180)</f>
        <v/>
      </c>
      <c r="K180" t="str">
        <f>IF([1]Sheet1!K180="","",[1]Sheet1!K180)</f>
        <v/>
      </c>
      <c r="L180" t="str">
        <f>IF([1]Sheet1!L180="","",[1]Sheet1!L180)</f>
        <v/>
      </c>
      <c r="M180" t="str">
        <f>IF([1]Sheet1!M180="","",[1]Sheet1!M180)</f>
        <v/>
      </c>
      <c r="N180" t="str">
        <f>IF([1]Sheet1!N180="","",[1]Sheet1!N180)</f>
        <v/>
      </c>
      <c r="O180" t="str">
        <f>IF([1]Sheet1!O180="","",[1]Sheet1!O180)</f>
        <v/>
      </c>
      <c r="P180" t="str">
        <f>IF([1]Sheet1!P180="","",[1]Sheet1!P180)</f>
        <v/>
      </c>
      <c r="Q180" t="str">
        <f>IF([1]Sheet1!Q180="","",[1]Sheet1!Q180)</f>
        <v/>
      </c>
      <c r="R180" t="str">
        <f>IF([1]Sheet1!R180="","",[1]Sheet1!R180)</f>
        <v/>
      </c>
      <c r="S180" t="str">
        <f>IF([1]Sheet1!S180="","",[1]Sheet1!S180)</f>
        <v/>
      </c>
      <c r="T180" t="str">
        <f>IF([1]Sheet1!T180="","",[1]Sheet1!T180)</f>
        <v/>
      </c>
      <c r="U180" t="str">
        <f>IF([1]Sheet1!U180="","",[1]Sheet1!U180)</f>
        <v/>
      </c>
      <c r="V180" t="str">
        <f>IF([1]Sheet1!V180="","",[1]Sheet1!V180)</f>
        <v/>
      </c>
      <c r="W180" t="str">
        <f>IF([1]Sheet1!W180="","",[1]Sheet1!W180)</f>
        <v/>
      </c>
      <c r="X180" t="str">
        <f>IF([1]Sheet1!X180="","",[1]Sheet1!X180)</f>
        <v/>
      </c>
      <c r="Y180" t="str">
        <f>IF([1]Sheet1!Y180="","",[1]Sheet1!Y180)</f>
        <v/>
      </c>
      <c r="Z180" t="str">
        <f>IF([1]Sheet1!Z180="","",[1]Sheet1!Z180)</f>
        <v/>
      </c>
      <c r="AA180" t="str">
        <f>IF([1]Sheet1!AA180="","",[1]Sheet1!AA180)</f>
        <v/>
      </c>
      <c r="AB180" t="str">
        <f>IF([1]Sheet1!AB180="","",[1]Sheet1!AB180)</f>
        <v/>
      </c>
      <c r="AC180" t="str">
        <f>IF([1]Sheet1!AC180="","",[1]Sheet1!AC180)</f>
        <v/>
      </c>
      <c r="AD180" t="str">
        <f>IF([1]Sheet1!AD180="","",[1]Sheet1!AD180)</f>
        <v/>
      </c>
      <c r="AE180" t="str">
        <f>IF([1]Sheet1!AE180="","",[1]Sheet1!AE180)</f>
        <v/>
      </c>
      <c r="AF180" t="str">
        <f>IF([1]Sheet1!AF180="","",[1]Sheet1!AF180)</f>
        <v/>
      </c>
    </row>
    <row r="181" spans="1:32" x14ac:dyDescent="0.25">
      <c r="A181" t="str">
        <f>IF([1]Sheet1!A181="","",[1]Sheet1!A181)</f>
        <v/>
      </c>
      <c r="B181" t="str">
        <f>IF([1]Sheet1!B181="","",[1]Sheet1!B181)</f>
        <v/>
      </c>
      <c r="C181" t="str">
        <f>IF([1]Sheet1!C181="","",[1]Sheet1!C181)</f>
        <v/>
      </c>
      <c r="D181" t="str">
        <f>IF([1]Sheet1!D181="","",[1]Sheet1!D181)</f>
        <v/>
      </c>
      <c r="E181" t="str">
        <f>IF([1]Sheet1!E181="","",[1]Sheet1!E181)</f>
        <v/>
      </c>
      <c r="F181" t="str">
        <f>IF([1]Sheet1!F181="","",[1]Sheet1!F181)</f>
        <v/>
      </c>
      <c r="G181" t="str">
        <f>IF([1]Sheet1!G181="","",[1]Sheet1!G181)</f>
        <v/>
      </c>
      <c r="H181" t="str">
        <f>IF([1]Sheet1!H181="","",[1]Sheet1!H181)</f>
        <v/>
      </c>
      <c r="I181" t="str">
        <f>IF([1]Sheet1!I181="","",[1]Sheet1!I181)</f>
        <v/>
      </c>
      <c r="J181" t="str">
        <f>IF([1]Sheet1!J181="","",[1]Sheet1!J181)</f>
        <v/>
      </c>
      <c r="K181" t="str">
        <f>IF([1]Sheet1!K181="","",[1]Sheet1!K181)</f>
        <v/>
      </c>
      <c r="L181" t="str">
        <f>IF([1]Sheet1!L181="","",[1]Sheet1!L181)</f>
        <v/>
      </c>
      <c r="M181" t="str">
        <f>IF([1]Sheet1!M181="","",[1]Sheet1!M181)</f>
        <v/>
      </c>
      <c r="N181" t="str">
        <f>IF([1]Sheet1!N181="","",[1]Sheet1!N181)</f>
        <v/>
      </c>
      <c r="O181" t="str">
        <f>IF([1]Sheet1!O181="","",[1]Sheet1!O181)</f>
        <v/>
      </c>
      <c r="P181" t="str">
        <f>IF([1]Sheet1!P181="","",[1]Sheet1!P181)</f>
        <v/>
      </c>
      <c r="Q181" t="str">
        <f>IF([1]Sheet1!Q181="","",[1]Sheet1!Q181)</f>
        <v/>
      </c>
      <c r="R181" t="str">
        <f>IF([1]Sheet1!R181="","",[1]Sheet1!R181)</f>
        <v/>
      </c>
      <c r="S181" t="str">
        <f>IF([1]Sheet1!S181="","",[1]Sheet1!S181)</f>
        <v/>
      </c>
      <c r="T181" t="str">
        <f>IF([1]Sheet1!T181="","",[1]Sheet1!T181)</f>
        <v/>
      </c>
      <c r="U181" t="str">
        <f>IF([1]Sheet1!U181="","",[1]Sheet1!U181)</f>
        <v/>
      </c>
      <c r="V181" t="str">
        <f>IF([1]Sheet1!V181="","",[1]Sheet1!V181)</f>
        <v/>
      </c>
      <c r="W181" t="str">
        <f>IF([1]Sheet1!W181="","",[1]Sheet1!W181)</f>
        <v/>
      </c>
      <c r="X181" t="str">
        <f>IF([1]Sheet1!X181="","",[1]Sheet1!X181)</f>
        <v/>
      </c>
      <c r="Y181" t="str">
        <f>IF([1]Sheet1!Y181="","",[1]Sheet1!Y181)</f>
        <v/>
      </c>
      <c r="Z181" t="str">
        <f>IF([1]Sheet1!Z181="","",[1]Sheet1!Z181)</f>
        <v/>
      </c>
      <c r="AA181" t="str">
        <f>IF([1]Sheet1!AA181="","",[1]Sheet1!AA181)</f>
        <v/>
      </c>
      <c r="AB181" t="str">
        <f>IF([1]Sheet1!AB181="","",[1]Sheet1!AB181)</f>
        <v/>
      </c>
      <c r="AC181" t="str">
        <f>IF([1]Sheet1!AC181="","",[1]Sheet1!AC181)</f>
        <v/>
      </c>
      <c r="AD181" t="str">
        <f>IF([1]Sheet1!AD181="","",[1]Sheet1!AD181)</f>
        <v/>
      </c>
      <c r="AE181" t="str">
        <f>IF([1]Sheet1!AE181="","",[1]Sheet1!AE181)</f>
        <v/>
      </c>
      <c r="AF181" t="str">
        <f>IF([1]Sheet1!AF181="","",[1]Sheet1!AF181)</f>
        <v/>
      </c>
    </row>
    <row r="182" spans="1:32" x14ac:dyDescent="0.25">
      <c r="A182" t="str">
        <f>IF([1]Sheet1!A182="","",[1]Sheet1!A182)</f>
        <v/>
      </c>
      <c r="B182" t="str">
        <f>IF([1]Sheet1!B182="","",[1]Sheet1!B182)</f>
        <v/>
      </c>
      <c r="C182" t="str">
        <f>IF([1]Sheet1!C182="","",[1]Sheet1!C182)</f>
        <v/>
      </c>
      <c r="D182" t="str">
        <f>IF([1]Sheet1!D182="","",[1]Sheet1!D182)</f>
        <v/>
      </c>
      <c r="E182" t="str">
        <f>IF([1]Sheet1!E182="","",[1]Sheet1!E182)</f>
        <v/>
      </c>
      <c r="F182" t="str">
        <f>IF([1]Sheet1!F182="","",[1]Sheet1!F182)</f>
        <v/>
      </c>
      <c r="G182" t="str">
        <f>IF([1]Sheet1!G182="","",[1]Sheet1!G182)</f>
        <v/>
      </c>
      <c r="H182" t="str">
        <f>IF([1]Sheet1!H182="","",[1]Sheet1!H182)</f>
        <v/>
      </c>
      <c r="I182" t="str">
        <f>IF([1]Sheet1!I182="","",[1]Sheet1!I182)</f>
        <v/>
      </c>
      <c r="J182" t="str">
        <f>IF([1]Sheet1!J182="","",[1]Sheet1!J182)</f>
        <v/>
      </c>
      <c r="K182" t="str">
        <f>IF([1]Sheet1!K182="","",[1]Sheet1!K182)</f>
        <v/>
      </c>
      <c r="L182" t="str">
        <f>IF([1]Sheet1!L182="","",[1]Sheet1!L182)</f>
        <v/>
      </c>
      <c r="M182" t="str">
        <f>IF([1]Sheet1!M182="","",[1]Sheet1!M182)</f>
        <v/>
      </c>
      <c r="N182" t="str">
        <f>IF([1]Sheet1!N182="","",[1]Sheet1!N182)</f>
        <v/>
      </c>
      <c r="O182" t="str">
        <f>IF([1]Sheet1!O182="","",[1]Sheet1!O182)</f>
        <v/>
      </c>
      <c r="P182" t="str">
        <f>IF([1]Sheet1!P182="","",[1]Sheet1!P182)</f>
        <v/>
      </c>
      <c r="Q182" t="str">
        <f>IF([1]Sheet1!Q182="","",[1]Sheet1!Q182)</f>
        <v/>
      </c>
      <c r="R182" t="str">
        <f>IF([1]Sheet1!R182="","",[1]Sheet1!R182)</f>
        <v/>
      </c>
      <c r="S182" t="str">
        <f>IF([1]Sheet1!S182="","",[1]Sheet1!S182)</f>
        <v/>
      </c>
      <c r="T182" t="str">
        <f>IF([1]Sheet1!T182="","",[1]Sheet1!T182)</f>
        <v/>
      </c>
      <c r="U182" t="str">
        <f>IF([1]Sheet1!U182="","",[1]Sheet1!U182)</f>
        <v/>
      </c>
      <c r="V182" t="str">
        <f>IF([1]Sheet1!V182="","",[1]Sheet1!V182)</f>
        <v/>
      </c>
      <c r="W182" t="str">
        <f>IF([1]Sheet1!W182="","",[1]Sheet1!W182)</f>
        <v/>
      </c>
      <c r="X182" t="str">
        <f>IF([1]Sheet1!X182="","",[1]Sheet1!X182)</f>
        <v/>
      </c>
      <c r="Y182" t="str">
        <f>IF([1]Sheet1!Y182="","",[1]Sheet1!Y182)</f>
        <v/>
      </c>
      <c r="Z182" t="str">
        <f>IF([1]Sheet1!Z182="","",[1]Sheet1!Z182)</f>
        <v/>
      </c>
      <c r="AA182" t="str">
        <f>IF([1]Sheet1!AA182="","",[1]Sheet1!AA182)</f>
        <v/>
      </c>
      <c r="AB182" t="str">
        <f>IF([1]Sheet1!AB182="","",[1]Sheet1!AB182)</f>
        <v/>
      </c>
      <c r="AC182" t="str">
        <f>IF([1]Sheet1!AC182="","",[1]Sheet1!AC182)</f>
        <v/>
      </c>
      <c r="AD182" t="str">
        <f>IF([1]Sheet1!AD182="","",[1]Sheet1!AD182)</f>
        <v/>
      </c>
      <c r="AE182" t="str">
        <f>IF([1]Sheet1!AE182="","",[1]Sheet1!AE182)</f>
        <v/>
      </c>
      <c r="AF182" t="str">
        <f>IF([1]Sheet1!AF182="","",[1]Sheet1!AF182)</f>
        <v/>
      </c>
    </row>
    <row r="183" spans="1:32" x14ac:dyDescent="0.25">
      <c r="A183" t="str">
        <f>IF([1]Sheet1!A183="","",[1]Sheet1!A183)</f>
        <v/>
      </c>
      <c r="B183" t="str">
        <f>IF([1]Sheet1!B183="","",[1]Sheet1!B183)</f>
        <v/>
      </c>
      <c r="C183" t="str">
        <f>IF([1]Sheet1!C183="","",[1]Sheet1!C183)</f>
        <v/>
      </c>
      <c r="D183" t="str">
        <f>IF([1]Sheet1!D183="","",[1]Sheet1!D183)</f>
        <v/>
      </c>
      <c r="E183" t="str">
        <f>IF([1]Sheet1!E183="","",[1]Sheet1!E183)</f>
        <v/>
      </c>
      <c r="F183" t="str">
        <f>IF([1]Sheet1!F183="","",[1]Sheet1!F183)</f>
        <v/>
      </c>
      <c r="G183" t="str">
        <f>IF([1]Sheet1!G183="","",[1]Sheet1!G183)</f>
        <v/>
      </c>
      <c r="H183" t="str">
        <f>IF([1]Sheet1!H183="","",[1]Sheet1!H183)</f>
        <v/>
      </c>
      <c r="I183" t="str">
        <f>IF([1]Sheet1!I183="","",[1]Sheet1!I183)</f>
        <v/>
      </c>
      <c r="J183" t="str">
        <f>IF([1]Sheet1!J183="","",[1]Sheet1!J183)</f>
        <v/>
      </c>
      <c r="K183" t="str">
        <f>IF([1]Sheet1!K183="","",[1]Sheet1!K183)</f>
        <v/>
      </c>
      <c r="L183" t="str">
        <f>IF([1]Sheet1!L183="","",[1]Sheet1!L183)</f>
        <v/>
      </c>
      <c r="M183" t="str">
        <f>IF([1]Sheet1!M183="","",[1]Sheet1!M183)</f>
        <v/>
      </c>
      <c r="N183" t="str">
        <f>IF([1]Sheet1!N183="","",[1]Sheet1!N183)</f>
        <v/>
      </c>
      <c r="O183" t="str">
        <f>IF([1]Sheet1!O183="","",[1]Sheet1!O183)</f>
        <v/>
      </c>
      <c r="P183" t="str">
        <f>IF([1]Sheet1!P183="","",[1]Sheet1!P183)</f>
        <v/>
      </c>
      <c r="Q183" t="str">
        <f>IF([1]Sheet1!Q183="","",[1]Sheet1!Q183)</f>
        <v/>
      </c>
      <c r="R183" t="str">
        <f>IF([1]Sheet1!R183="","",[1]Sheet1!R183)</f>
        <v/>
      </c>
      <c r="S183" t="str">
        <f>IF([1]Sheet1!S183="","",[1]Sheet1!S183)</f>
        <v/>
      </c>
      <c r="T183" t="str">
        <f>IF([1]Sheet1!T183="","",[1]Sheet1!T183)</f>
        <v/>
      </c>
      <c r="U183" t="str">
        <f>IF([1]Sheet1!U183="","",[1]Sheet1!U183)</f>
        <v/>
      </c>
      <c r="V183" t="str">
        <f>IF([1]Sheet1!V183="","",[1]Sheet1!V183)</f>
        <v/>
      </c>
      <c r="W183" t="str">
        <f>IF([1]Sheet1!W183="","",[1]Sheet1!W183)</f>
        <v/>
      </c>
      <c r="X183" t="str">
        <f>IF([1]Sheet1!X183="","",[1]Sheet1!X183)</f>
        <v/>
      </c>
      <c r="Y183" t="str">
        <f>IF([1]Sheet1!Y183="","",[1]Sheet1!Y183)</f>
        <v/>
      </c>
      <c r="Z183" t="str">
        <f>IF([1]Sheet1!Z183="","",[1]Sheet1!Z183)</f>
        <v/>
      </c>
      <c r="AA183" t="str">
        <f>IF([1]Sheet1!AA183="","",[1]Sheet1!AA183)</f>
        <v/>
      </c>
      <c r="AB183" t="str">
        <f>IF([1]Sheet1!AB183="","",[1]Sheet1!AB183)</f>
        <v/>
      </c>
      <c r="AC183" t="str">
        <f>IF([1]Sheet1!AC183="","",[1]Sheet1!AC183)</f>
        <v/>
      </c>
      <c r="AD183" t="str">
        <f>IF([1]Sheet1!AD183="","",[1]Sheet1!AD183)</f>
        <v/>
      </c>
      <c r="AE183" t="str">
        <f>IF([1]Sheet1!AE183="","",[1]Sheet1!AE183)</f>
        <v/>
      </c>
      <c r="AF183" t="str">
        <f>IF([1]Sheet1!AF183="","",[1]Sheet1!AF183)</f>
        <v/>
      </c>
    </row>
    <row r="184" spans="1:32" x14ac:dyDescent="0.25">
      <c r="A184" t="str">
        <f>IF([1]Sheet1!A184="","",[1]Sheet1!A184)</f>
        <v/>
      </c>
      <c r="B184" t="str">
        <f>IF([1]Sheet1!B184="","",[1]Sheet1!B184)</f>
        <v/>
      </c>
      <c r="C184" t="str">
        <f>IF([1]Sheet1!C184="","",[1]Sheet1!C184)</f>
        <v/>
      </c>
      <c r="D184" t="str">
        <f>IF([1]Sheet1!D184="","",[1]Sheet1!D184)</f>
        <v/>
      </c>
      <c r="E184" t="str">
        <f>IF([1]Sheet1!E184="","",[1]Sheet1!E184)</f>
        <v/>
      </c>
      <c r="F184" t="str">
        <f>IF([1]Sheet1!F184="","",[1]Sheet1!F184)</f>
        <v/>
      </c>
      <c r="G184" t="str">
        <f>IF([1]Sheet1!G184="","",[1]Sheet1!G184)</f>
        <v/>
      </c>
      <c r="H184" t="str">
        <f>IF([1]Sheet1!H184="","",[1]Sheet1!H184)</f>
        <v/>
      </c>
      <c r="I184" t="str">
        <f>IF([1]Sheet1!I184="","",[1]Sheet1!I184)</f>
        <v/>
      </c>
      <c r="J184" t="str">
        <f>IF([1]Sheet1!J184="","",[1]Sheet1!J184)</f>
        <v/>
      </c>
      <c r="K184" t="str">
        <f>IF([1]Sheet1!K184="","",[1]Sheet1!K184)</f>
        <v/>
      </c>
      <c r="L184" t="str">
        <f>IF([1]Sheet1!L184="","",[1]Sheet1!L184)</f>
        <v/>
      </c>
      <c r="M184" t="str">
        <f>IF([1]Sheet1!M184="","",[1]Sheet1!M184)</f>
        <v/>
      </c>
      <c r="N184" t="str">
        <f>IF([1]Sheet1!N184="","",[1]Sheet1!N184)</f>
        <v/>
      </c>
      <c r="O184" t="str">
        <f>IF([1]Sheet1!O184="","",[1]Sheet1!O184)</f>
        <v/>
      </c>
      <c r="P184" t="str">
        <f>IF([1]Sheet1!P184="","",[1]Sheet1!P184)</f>
        <v/>
      </c>
      <c r="Q184" t="str">
        <f>IF([1]Sheet1!Q184="","",[1]Sheet1!Q184)</f>
        <v/>
      </c>
      <c r="R184" t="str">
        <f>IF([1]Sheet1!R184="","",[1]Sheet1!R184)</f>
        <v/>
      </c>
      <c r="S184" t="str">
        <f>IF([1]Sheet1!S184="","",[1]Sheet1!S184)</f>
        <v/>
      </c>
      <c r="T184" t="str">
        <f>IF([1]Sheet1!T184="","",[1]Sheet1!T184)</f>
        <v/>
      </c>
      <c r="U184" t="str">
        <f>IF([1]Sheet1!U184="","",[1]Sheet1!U184)</f>
        <v/>
      </c>
      <c r="V184" t="str">
        <f>IF([1]Sheet1!V184="","",[1]Sheet1!V184)</f>
        <v/>
      </c>
      <c r="W184" t="str">
        <f>IF([1]Sheet1!W184="","",[1]Sheet1!W184)</f>
        <v/>
      </c>
      <c r="X184" t="str">
        <f>IF([1]Sheet1!X184="","",[1]Sheet1!X184)</f>
        <v/>
      </c>
      <c r="Y184" t="str">
        <f>IF([1]Sheet1!Y184="","",[1]Sheet1!Y184)</f>
        <v/>
      </c>
      <c r="Z184" t="str">
        <f>IF([1]Sheet1!Z184="","",[1]Sheet1!Z184)</f>
        <v/>
      </c>
      <c r="AA184" t="str">
        <f>IF([1]Sheet1!AA184="","",[1]Sheet1!AA184)</f>
        <v/>
      </c>
      <c r="AB184" t="str">
        <f>IF([1]Sheet1!AB184="","",[1]Sheet1!AB184)</f>
        <v/>
      </c>
      <c r="AC184" t="str">
        <f>IF([1]Sheet1!AC184="","",[1]Sheet1!AC184)</f>
        <v/>
      </c>
      <c r="AD184" t="str">
        <f>IF([1]Sheet1!AD184="","",[1]Sheet1!AD184)</f>
        <v/>
      </c>
      <c r="AE184" t="str">
        <f>IF([1]Sheet1!AE184="","",[1]Sheet1!AE184)</f>
        <v/>
      </c>
      <c r="AF184" t="str">
        <f>IF([1]Sheet1!AF184="","",[1]Sheet1!AF184)</f>
        <v/>
      </c>
    </row>
    <row r="185" spans="1:32" x14ac:dyDescent="0.25">
      <c r="A185" t="str">
        <f>IF([1]Sheet1!A185="","",[1]Sheet1!A185)</f>
        <v/>
      </c>
      <c r="B185" t="str">
        <f>IF([1]Sheet1!B185="","",[1]Sheet1!B185)</f>
        <v/>
      </c>
      <c r="C185" t="str">
        <f>IF([1]Sheet1!C185="","",[1]Sheet1!C185)</f>
        <v/>
      </c>
      <c r="D185" t="str">
        <f>IF([1]Sheet1!D185="","",[1]Sheet1!D185)</f>
        <v/>
      </c>
      <c r="E185" t="str">
        <f>IF([1]Sheet1!E185="","",[1]Sheet1!E185)</f>
        <v/>
      </c>
      <c r="F185" t="str">
        <f>IF([1]Sheet1!F185="","",[1]Sheet1!F185)</f>
        <v/>
      </c>
      <c r="G185" t="str">
        <f>IF([1]Sheet1!G185="","",[1]Sheet1!G185)</f>
        <v/>
      </c>
      <c r="H185" t="str">
        <f>IF([1]Sheet1!H185="","",[1]Sheet1!H185)</f>
        <v/>
      </c>
      <c r="I185" t="str">
        <f>IF([1]Sheet1!I185="","",[1]Sheet1!I185)</f>
        <v/>
      </c>
      <c r="J185" t="str">
        <f>IF([1]Sheet1!J185="","",[1]Sheet1!J185)</f>
        <v/>
      </c>
      <c r="K185" t="str">
        <f>IF([1]Sheet1!K185="","",[1]Sheet1!K185)</f>
        <v/>
      </c>
      <c r="L185" t="str">
        <f>IF([1]Sheet1!L185="","",[1]Sheet1!L185)</f>
        <v/>
      </c>
      <c r="M185" t="str">
        <f>IF([1]Sheet1!M185="","",[1]Sheet1!M185)</f>
        <v/>
      </c>
      <c r="N185" t="str">
        <f>IF([1]Sheet1!N185="","",[1]Sheet1!N185)</f>
        <v/>
      </c>
      <c r="O185" t="str">
        <f>IF([1]Sheet1!O185="","",[1]Sheet1!O185)</f>
        <v/>
      </c>
      <c r="P185" t="str">
        <f>IF([1]Sheet1!P185="","",[1]Sheet1!P185)</f>
        <v/>
      </c>
      <c r="Q185" t="str">
        <f>IF([1]Sheet1!Q185="","",[1]Sheet1!Q185)</f>
        <v/>
      </c>
      <c r="R185" t="str">
        <f>IF([1]Sheet1!R185="","",[1]Sheet1!R185)</f>
        <v/>
      </c>
      <c r="S185" t="str">
        <f>IF([1]Sheet1!S185="","",[1]Sheet1!S185)</f>
        <v/>
      </c>
      <c r="T185" t="str">
        <f>IF([1]Sheet1!T185="","",[1]Sheet1!T185)</f>
        <v/>
      </c>
      <c r="U185" t="str">
        <f>IF([1]Sheet1!U185="","",[1]Sheet1!U185)</f>
        <v/>
      </c>
      <c r="V185" t="str">
        <f>IF([1]Sheet1!V185="","",[1]Sheet1!V185)</f>
        <v/>
      </c>
      <c r="W185" t="str">
        <f>IF([1]Sheet1!W185="","",[1]Sheet1!W185)</f>
        <v/>
      </c>
      <c r="X185" t="str">
        <f>IF([1]Sheet1!X185="","",[1]Sheet1!X185)</f>
        <v/>
      </c>
      <c r="Y185" t="str">
        <f>IF([1]Sheet1!Y185="","",[1]Sheet1!Y185)</f>
        <v/>
      </c>
      <c r="Z185" t="str">
        <f>IF([1]Sheet1!Z185="","",[1]Sheet1!Z185)</f>
        <v/>
      </c>
      <c r="AA185" t="str">
        <f>IF([1]Sheet1!AA185="","",[1]Sheet1!AA185)</f>
        <v/>
      </c>
      <c r="AB185" t="str">
        <f>IF([1]Sheet1!AB185="","",[1]Sheet1!AB185)</f>
        <v/>
      </c>
      <c r="AC185" t="str">
        <f>IF([1]Sheet1!AC185="","",[1]Sheet1!AC185)</f>
        <v/>
      </c>
      <c r="AD185" t="str">
        <f>IF([1]Sheet1!AD185="","",[1]Sheet1!AD185)</f>
        <v/>
      </c>
      <c r="AE185" t="str">
        <f>IF([1]Sheet1!AE185="","",[1]Sheet1!AE185)</f>
        <v/>
      </c>
      <c r="AF185" t="str">
        <f>IF([1]Sheet1!AF185="","",[1]Sheet1!AF185)</f>
        <v/>
      </c>
    </row>
    <row r="186" spans="1:32" x14ac:dyDescent="0.25">
      <c r="A186" t="str">
        <f>IF([1]Sheet1!A186="","",[1]Sheet1!A186)</f>
        <v/>
      </c>
      <c r="B186" t="str">
        <f>IF([1]Sheet1!B186="","",[1]Sheet1!B186)</f>
        <v/>
      </c>
      <c r="C186" t="str">
        <f>IF([1]Sheet1!C186="","",[1]Sheet1!C186)</f>
        <v/>
      </c>
      <c r="D186" t="str">
        <f>IF([1]Sheet1!D186="","",[1]Sheet1!D186)</f>
        <v/>
      </c>
      <c r="E186" t="str">
        <f>IF([1]Sheet1!E186="","",[1]Sheet1!E186)</f>
        <v/>
      </c>
      <c r="F186" t="str">
        <f>IF([1]Sheet1!F186="","",[1]Sheet1!F186)</f>
        <v/>
      </c>
      <c r="G186" t="str">
        <f>IF([1]Sheet1!G186="","",[1]Sheet1!G186)</f>
        <v/>
      </c>
      <c r="H186" t="str">
        <f>IF([1]Sheet1!H186="","",[1]Sheet1!H186)</f>
        <v/>
      </c>
      <c r="I186" t="str">
        <f>IF([1]Sheet1!I186="","",[1]Sheet1!I186)</f>
        <v/>
      </c>
      <c r="J186" t="str">
        <f>IF([1]Sheet1!J186="","",[1]Sheet1!J186)</f>
        <v/>
      </c>
      <c r="K186" t="str">
        <f>IF([1]Sheet1!K186="","",[1]Sheet1!K186)</f>
        <v/>
      </c>
      <c r="L186" t="str">
        <f>IF([1]Sheet1!L186="","",[1]Sheet1!L186)</f>
        <v/>
      </c>
      <c r="M186" t="str">
        <f>IF([1]Sheet1!M186="","",[1]Sheet1!M186)</f>
        <v/>
      </c>
      <c r="N186" t="str">
        <f>IF([1]Sheet1!N186="","",[1]Sheet1!N186)</f>
        <v/>
      </c>
      <c r="O186" t="str">
        <f>IF([1]Sheet1!O186="","",[1]Sheet1!O186)</f>
        <v/>
      </c>
      <c r="P186" t="str">
        <f>IF([1]Sheet1!P186="","",[1]Sheet1!P186)</f>
        <v/>
      </c>
      <c r="Q186" t="str">
        <f>IF([1]Sheet1!Q186="","",[1]Sheet1!Q186)</f>
        <v/>
      </c>
      <c r="R186" t="str">
        <f>IF([1]Sheet1!R186="","",[1]Sheet1!R186)</f>
        <v/>
      </c>
      <c r="S186" t="str">
        <f>IF([1]Sheet1!S186="","",[1]Sheet1!S186)</f>
        <v/>
      </c>
      <c r="T186" t="str">
        <f>IF([1]Sheet1!T186="","",[1]Sheet1!T186)</f>
        <v/>
      </c>
      <c r="U186" t="str">
        <f>IF([1]Sheet1!U186="","",[1]Sheet1!U186)</f>
        <v/>
      </c>
      <c r="V186" t="str">
        <f>IF([1]Sheet1!V186="","",[1]Sheet1!V186)</f>
        <v/>
      </c>
      <c r="W186" t="str">
        <f>IF([1]Sheet1!W186="","",[1]Sheet1!W186)</f>
        <v/>
      </c>
      <c r="X186" t="str">
        <f>IF([1]Sheet1!X186="","",[1]Sheet1!X186)</f>
        <v/>
      </c>
      <c r="Y186" t="str">
        <f>IF([1]Sheet1!Y186="","",[1]Sheet1!Y186)</f>
        <v/>
      </c>
      <c r="Z186" t="str">
        <f>IF([1]Sheet1!Z186="","",[1]Sheet1!Z186)</f>
        <v/>
      </c>
      <c r="AA186" t="str">
        <f>IF([1]Sheet1!AA186="","",[1]Sheet1!AA186)</f>
        <v/>
      </c>
      <c r="AB186" t="str">
        <f>IF([1]Sheet1!AB186="","",[1]Sheet1!AB186)</f>
        <v/>
      </c>
      <c r="AC186" t="str">
        <f>IF([1]Sheet1!AC186="","",[1]Sheet1!AC186)</f>
        <v/>
      </c>
      <c r="AD186" t="str">
        <f>IF([1]Sheet1!AD186="","",[1]Sheet1!AD186)</f>
        <v/>
      </c>
      <c r="AE186" t="str">
        <f>IF([1]Sheet1!AE186="","",[1]Sheet1!AE186)</f>
        <v/>
      </c>
      <c r="AF186" t="str">
        <f>IF([1]Sheet1!AF186="","",[1]Sheet1!AF186)</f>
        <v/>
      </c>
    </row>
    <row r="187" spans="1:32" x14ac:dyDescent="0.25">
      <c r="A187" t="str">
        <f>IF([1]Sheet1!A187="","",[1]Sheet1!A187)</f>
        <v/>
      </c>
      <c r="B187" t="str">
        <f>IF([1]Sheet1!B187="","",[1]Sheet1!B187)</f>
        <v/>
      </c>
      <c r="C187" t="str">
        <f>IF([1]Sheet1!C187="","",[1]Sheet1!C187)</f>
        <v/>
      </c>
      <c r="D187" t="str">
        <f>IF([1]Sheet1!D187="","",[1]Sheet1!D187)</f>
        <v/>
      </c>
      <c r="E187" t="str">
        <f>IF([1]Sheet1!E187="","",[1]Sheet1!E187)</f>
        <v/>
      </c>
      <c r="F187" t="str">
        <f>IF([1]Sheet1!F187="","",[1]Sheet1!F187)</f>
        <v/>
      </c>
      <c r="G187" t="str">
        <f>IF([1]Sheet1!G187="","",[1]Sheet1!G187)</f>
        <v/>
      </c>
      <c r="H187" t="str">
        <f>IF([1]Sheet1!H187="","",[1]Sheet1!H187)</f>
        <v/>
      </c>
      <c r="I187" t="str">
        <f>IF([1]Sheet1!I187="","",[1]Sheet1!I187)</f>
        <v/>
      </c>
      <c r="J187" t="str">
        <f>IF([1]Sheet1!J187="","",[1]Sheet1!J187)</f>
        <v/>
      </c>
      <c r="K187" t="str">
        <f>IF([1]Sheet1!K187="","",[1]Sheet1!K187)</f>
        <v/>
      </c>
      <c r="L187" t="str">
        <f>IF([1]Sheet1!L187="","",[1]Sheet1!L187)</f>
        <v/>
      </c>
      <c r="M187" t="str">
        <f>IF([1]Sheet1!M187="","",[1]Sheet1!M187)</f>
        <v/>
      </c>
      <c r="N187" t="str">
        <f>IF([1]Sheet1!N187="","",[1]Sheet1!N187)</f>
        <v/>
      </c>
      <c r="O187" t="str">
        <f>IF([1]Sheet1!O187="","",[1]Sheet1!O187)</f>
        <v/>
      </c>
      <c r="P187" t="str">
        <f>IF([1]Sheet1!P187="","",[1]Sheet1!P187)</f>
        <v/>
      </c>
      <c r="Q187" t="str">
        <f>IF([1]Sheet1!Q187="","",[1]Sheet1!Q187)</f>
        <v/>
      </c>
      <c r="R187" t="str">
        <f>IF([1]Sheet1!R187="","",[1]Sheet1!R187)</f>
        <v/>
      </c>
      <c r="S187" t="str">
        <f>IF([1]Sheet1!S187="","",[1]Sheet1!S187)</f>
        <v/>
      </c>
      <c r="T187" t="str">
        <f>IF([1]Sheet1!T187="","",[1]Sheet1!T187)</f>
        <v/>
      </c>
      <c r="U187" t="str">
        <f>IF([1]Sheet1!U187="","",[1]Sheet1!U187)</f>
        <v/>
      </c>
      <c r="V187" t="str">
        <f>IF([1]Sheet1!V187="","",[1]Sheet1!V187)</f>
        <v/>
      </c>
      <c r="W187" t="str">
        <f>IF([1]Sheet1!W187="","",[1]Sheet1!W187)</f>
        <v/>
      </c>
      <c r="X187" t="str">
        <f>IF([1]Sheet1!X187="","",[1]Sheet1!X187)</f>
        <v/>
      </c>
      <c r="Y187" t="str">
        <f>IF([1]Sheet1!Y187="","",[1]Sheet1!Y187)</f>
        <v/>
      </c>
      <c r="Z187" t="str">
        <f>IF([1]Sheet1!Z187="","",[1]Sheet1!Z187)</f>
        <v/>
      </c>
      <c r="AA187" t="str">
        <f>IF([1]Sheet1!AA187="","",[1]Sheet1!AA187)</f>
        <v/>
      </c>
      <c r="AB187" t="str">
        <f>IF([1]Sheet1!AB187="","",[1]Sheet1!AB187)</f>
        <v/>
      </c>
      <c r="AC187" t="str">
        <f>IF([1]Sheet1!AC187="","",[1]Sheet1!AC187)</f>
        <v/>
      </c>
      <c r="AD187" t="str">
        <f>IF([1]Sheet1!AD187="","",[1]Sheet1!AD187)</f>
        <v/>
      </c>
      <c r="AE187" t="str">
        <f>IF([1]Sheet1!AE187="","",[1]Sheet1!AE187)</f>
        <v/>
      </c>
      <c r="AF187" t="str">
        <f>IF([1]Sheet1!AF187="","",[1]Sheet1!AF187)</f>
        <v/>
      </c>
    </row>
    <row r="188" spans="1:32" x14ac:dyDescent="0.25">
      <c r="A188" t="str">
        <f>IF([1]Sheet1!A188="","",[1]Sheet1!A188)</f>
        <v/>
      </c>
      <c r="B188" t="str">
        <f>IF([1]Sheet1!B188="","",[1]Sheet1!B188)</f>
        <v/>
      </c>
      <c r="C188" t="str">
        <f>IF([1]Sheet1!C188="","",[1]Sheet1!C188)</f>
        <v/>
      </c>
      <c r="D188" t="str">
        <f>IF([1]Sheet1!D188="","",[1]Sheet1!D188)</f>
        <v/>
      </c>
      <c r="E188" t="str">
        <f>IF([1]Sheet1!E188="","",[1]Sheet1!E188)</f>
        <v/>
      </c>
      <c r="F188" t="str">
        <f>IF([1]Sheet1!F188="","",[1]Sheet1!F188)</f>
        <v/>
      </c>
      <c r="G188" t="str">
        <f>IF([1]Sheet1!G188="","",[1]Sheet1!G188)</f>
        <v/>
      </c>
      <c r="H188" t="str">
        <f>IF([1]Sheet1!H188="","",[1]Sheet1!H188)</f>
        <v/>
      </c>
      <c r="I188" t="str">
        <f>IF([1]Sheet1!I188="","",[1]Sheet1!I188)</f>
        <v/>
      </c>
      <c r="J188" t="str">
        <f>IF([1]Sheet1!J188="","",[1]Sheet1!J188)</f>
        <v/>
      </c>
      <c r="K188" t="str">
        <f>IF([1]Sheet1!K188="","",[1]Sheet1!K188)</f>
        <v/>
      </c>
      <c r="L188" t="str">
        <f>IF([1]Sheet1!L188="","",[1]Sheet1!L188)</f>
        <v/>
      </c>
      <c r="M188" t="str">
        <f>IF([1]Sheet1!M188="","",[1]Sheet1!M188)</f>
        <v/>
      </c>
      <c r="N188" t="str">
        <f>IF([1]Sheet1!N188="","",[1]Sheet1!N188)</f>
        <v/>
      </c>
      <c r="O188" t="str">
        <f>IF([1]Sheet1!O188="","",[1]Sheet1!O188)</f>
        <v/>
      </c>
      <c r="P188" t="str">
        <f>IF([1]Sheet1!P188="","",[1]Sheet1!P188)</f>
        <v/>
      </c>
      <c r="Q188" t="str">
        <f>IF([1]Sheet1!Q188="","",[1]Sheet1!Q188)</f>
        <v/>
      </c>
      <c r="R188" t="str">
        <f>IF([1]Sheet1!R188="","",[1]Sheet1!R188)</f>
        <v/>
      </c>
      <c r="S188" t="str">
        <f>IF([1]Sheet1!S188="","",[1]Sheet1!S188)</f>
        <v/>
      </c>
      <c r="T188" t="str">
        <f>IF([1]Sheet1!T188="","",[1]Sheet1!T188)</f>
        <v/>
      </c>
      <c r="U188" t="str">
        <f>IF([1]Sheet1!U188="","",[1]Sheet1!U188)</f>
        <v/>
      </c>
      <c r="V188" t="str">
        <f>IF([1]Sheet1!V188="","",[1]Sheet1!V188)</f>
        <v/>
      </c>
      <c r="W188" t="str">
        <f>IF([1]Sheet1!W188="","",[1]Sheet1!W188)</f>
        <v/>
      </c>
      <c r="X188" t="str">
        <f>IF([1]Sheet1!X188="","",[1]Sheet1!X188)</f>
        <v/>
      </c>
      <c r="Y188" t="str">
        <f>IF([1]Sheet1!Y188="","",[1]Sheet1!Y188)</f>
        <v/>
      </c>
      <c r="Z188" t="str">
        <f>IF([1]Sheet1!Z188="","",[1]Sheet1!Z188)</f>
        <v/>
      </c>
      <c r="AA188" t="str">
        <f>IF([1]Sheet1!AA188="","",[1]Sheet1!AA188)</f>
        <v/>
      </c>
      <c r="AB188" t="str">
        <f>IF([1]Sheet1!AB188="","",[1]Sheet1!AB188)</f>
        <v/>
      </c>
      <c r="AC188" t="str">
        <f>IF([1]Sheet1!AC188="","",[1]Sheet1!AC188)</f>
        <v/>
      </c>
      <c r="AD188" t="str">
        <f>IF([1]Sheet1!AD188="","",[1]Sheet1!AD188)</f>
        <v/>
      </c>
      <c r="AE188" t="str">
        <f>IF([1]Sheet1!AE188="","",[1]Sheet1!AE188)</f>
        <v/>
      </c>
      <c r="AF188" t="str">
        <f>IF([1]Sheet1!AF188="","",[1]Sheet1!AF188)</f>
        <v/>
      </c>
    </row>
    <row r="189" spans="1:32" x14ac:dyDescent="0.25">
      <c r="A189" t="str">
        <f>IF([1]Sheet1!A189="","",[1]Sheet1!A189)</f>
        <v/>
      </c>
      <c r="B189" t="str">
        <f>IF([1]Sheet1!B189="","",[1]Sheet1!B189)</f>
        <v/>
      </c>
      <c r="C189" t="str">
        <f>IF([1]Sheet1!C189="","",[1]Sheet1!C189)</f>
        <v/>
      </c>
      <c r="D189" t="str">
        <f>IF([1]Sheet1!D189="","",[1]Sheet1!D189)</f>
        <v/>
      </c>
      <c r="E189" t="str">
        <f>IF([1]Sheet1!E189="","",[1]Sheet1!E189)</f>
        <v/>
      </c>
      <c r="F189" t="str">
        <f>IF([1]Sheet1!F189="","",[1]Sheet1!F189)</f>
        <v/>
      </c>
      <c r="G189" t="str">
        <f>IF([1]Sheet1!G189="","",[1]Sheet1!G189)</f>
        <v/>
      </c>
      <c r="H189" t="str">
        <f>IF([1]Sheet1!H189="","",[1]Sheet1!H189)</f>
        <v/>
      </c>
      <c r="I189" t="str">
        <f>IF([1]Sheet1!I189="","",[1]Sheet1!I189)</f>
        <v/>
      </c>
      <c r="J189" t="str">
        <f>IF([1]Sheet1!J189="","",[1]Sheet1!J189)</f>
        <v/>
      </c>
      <c r="K189" t="str">
        <f>IF([1]Sheet1!K189="","",[1]Sheet1!K189)</f>
        <v/>
      </c>
      <c r="L189" t="str">
        <f>IF([1]Sheet1!L189="","",[1]Sheet1!L189)</f>
        <v/>
      </c>
      <c r="M189" t="str">
        <f>IF([1]Sheet1!M189="","",[1]Sheet1!M189)</f>
        <v/>
      </c>
      <c r="N189" t="str">
        <f>IF([1]Sheet1!N189="","",[1]Sheet1!N189)</f>
        <v/>
      </c>
      <c r="O189" t="str">
        <f>IF([1]Sheet1!O189="","",[1]Sheet1!O189)</f>
        <v/>
      </c>
      <c r="P189" t="str">
        <f>IF([1]Sheet1!P189="","",[1]Sheet1!P189)</f>
        <v/>
      </c>
      <c r="Q189" t="str">
        <f>IF([1]Sheet1!Q189="","",[1]Sheet1!Q189)</f>
        <v/>
      </c>
      <c r="R189" t="str">
        <f>IF([1]Sheet1!R189="","",[1]Sheet1!R189)</f>
        <v/>
      </c>
      <c r="S189" t="str">
        <f>IF([1]Sheet1!S189="","",[1]Sheet1!S189)</f>
        <v/>
      </c>
      <c r="T189" t="str">
        <f>IF([1]Sheet1!T189="","",[1]Sheet1!T189)</f>
        <v/>
      </c>
      <c r="U189" t="str">
        <f>IF([1]Sheet1!U189="","",[1]Sheet1!U189)</f>
        <v/>
      </c>
      <c r="V189" t="str">
        <f>IF([1]Sheet1!V189="","",[1]Sheet1!V189)</f>
        <v/>
      </c>
      <c r="W189" t="str">
        <f>IF([1]Sheet1!W189="","",[1]Sheet1!W189)</f>
        <v/>
      </c>
      <c r="X189" t="str">
        <f>IF([1]Sheet1!X189="","",[1]Sheet1!X189)</f>
        <v/>
      </c>
      <c r="Y189" t="str">
        <f>IF([1]Sheet1!Y189="","",[1]Sheet1!Y189)</f>
        <v/>
      </c>
      <c r="Z189" t="str">
        <f>IF([1]Sheet1!Z189="","",[1]Sheet1!Z189)</f>
        <v/>
      </c>
      <c r="AA189" t="str">
        <f>IF([1]Sheet1!AA189="","",[1]Sheet1!AA189)</f>
        <v/>
      </c>
      <c r="AB189" t="str">
        <f>IF([1]Sheet1!AB189="","",[1]Sheet1!AB189)</f>
        <v/>
      </c>
      <c r="AC189" t="str">
        <f>IF([1]Sheet1!AC189="","",[1]Sheet1!AC189)</f>
        <v/>
      </c>
      <c r="AD189" t="str">
        <f>IF([1]Sheet1!AD189="","",[1]Sheet1!AD189)</f>
        <v/>
      </c>
      <c r="AE189" t="str">
        <f>IF([1]Sheet1!AE189="","",[1]Sheet1!AE189)</f>
        <v/>
      </c>
      <c r="AF189" t="str">
        <f>IF([1]Sheet1!AF189="","",[1]Sheet1!AF189)</f>
        <v/>
      </c>
    </row>
    <row r="190" spans="1:32" x14ac:dyDescent="0.25">
      <c r="A190" t="str">
        <f>IF([1]Sheet1!A190="","",[1]Sheet1!A190)</f>
        <v/>
      </c>
      <c r="B190" t="str">
        <f>IF([1]Sheet1!B190="","",[1]Sheet1!B190)</f>
        <v/>
      </c>
      <c r="C190" t="str">
        <f>IF([1]Sheet1!C190="","",[1]Sheet1!C190)</f>
        <v/>
      </c>
      <c r="D190" t="str">
        <f>IF([1]Sheet1!D190="","",[1]Sheet1!D190)</f>
        <v/>
      </c>
      <c r="E190" t="str">
        <f>IF([1]Sheet1!E190="","",[1]Sheet1!E190)</f>
        <v/>
      </c>
      <c r="F190" t="str">
        <f>IF([1]Sheet1!F190="","",[1]Sheet1!F190)</f>
        <v/>
      </c>
      <c r="G190" t="str">
        <f>IF([1]Sheet1!G190="","",[1]Sheet1!G190)</f>
        <v/>
      </c>
      <c r="H190" t="str">
        <f>IF([1]Sheet1!H190="","",[1]Sheet1!H190)</f>
        <v/>
      </c>
      <c r="I190" t="str">
        <f>IF([1]Sheet1!I190="","",[1]Sheet1!I190)</f>
        <v/>
      </c>
      <c r="J190" t="str">
        <f>IF([1]Sheet1!J190="","",[1]Sheet1!J190)</f>
        <v/>
      </c>
      <c r="K190" t="str">
        <f>IF([1]Sheet1!K190="","",[1]Sheet1!K190)</f>
        <v/>
      </c>
      <c r="L190" t="str">
        <f>IF([1]Sheet1!L190="","",[1]Sheet1!L190)</f>
        <v/>
      </c>
      <c r="M190" t="str">
        <f>IF([1]Sheet1!M190="","",[1]Sheet1!M190)</f>
        <v/>
      </c>
      <c r="N190" t="str">
        <f>IF([1]Sheet1!N190="","",[1]Sheet1!N190)</f>
        <v/>
      </c>
      <c r="O190" t="str">
        <f>IF([1]Sheet1!O190="","",[1]Sheet1!O190)</f>
        <v/>
      </c>
      <c r="P190" t="str">
        <f>IF([1]Sheet1!P190="","",[1]Sheet1!P190)</f>
        <v/>
      </c>
      <c r="Q190" t="str">
        <f>IF([1]Sheet1!Q190="","",[1]Sheet1!Q190)</f>
        <v/>
      </c>
      <c r="R190" t="str">
        <f>IF([1]Sheet1!R190="","",[1]Sheet1!R190)</f>
        <v/>
      </c>
      <c r="S190" t="str">
        <f>IF([1]Sheet1!S190="","",[1]Sheet1!S190)</f>
        <v/>
      </c>
      <c r="T190" t="str">
        <f>IF([1]Sheet1!T190="","",[1]Sheet1!T190)</f>
        <v/>
      </c>
      <c r="U190" t="str">
        <f>IF([1]Sheet1!U190="","",[1]Sheet1!U190)</f>
        <v/>
      </c>
      <c r="V190" t="str">
        <f>IF([1]Sheet1!V190="","",[1]Sheet1!V190)</f>
        <v/>
      </c>
      <c r="W190" t="str">
        <f>IF([1]Sheet1!W190="","",[1]Sheet1!W190)</f>
        <v/>
      </c>
      <c r="X190" t="str">
        <f>IF([1]Sheet1!X190="","",[1]Sheet1!X190)</f>
        <v/>
      </c>
      <c r="Y190" t="str">
        <f>IF([1]Sheet1!Y190="","",[1]Sheet1!Y190)</f>
        <v/>
      </c>
      <c r="Z190" t="str">
        <f>IF([1]Sheet1!Z190="","",[1]Sheet1!Z190)</f>
        <v/>
      </c>
      <c r="AA190" t="str">
        <f>IF([1]Sheet1!AA190="","",[1]Sheet1!AA190)</f>
        <v/>
      </c>
      <c r="AB190" t="str">
        <f>IF([1]Sheet1!AB190="","",[1]Sheet1!AB190)</f>
        <v/>
      </c>
      <c r="AC190" t="str">
        <f>IF([1]Sheet1!AC190="","",[1]Sheet1!AC190)</f>
        <v/>
      </c>
      <c r="AD190" t="str">
        <f>IF([1]Sheet1!AD190="","",[1]Sheet1!AD190)</f>
        <v/>
      </c>
      <c r="AE190" t="str">
        <f>IF([1]Sheet1!AE190="","",[1]Sheet1!AE190)</f>
        <v/>
      </c>
      <c r="AF190" t="str">
        <f>IF([1]Sheet1!AF190="","",[1]Sheet1!AF190)</f>
        <v/>
      </c>
    </row>
    <row r="191" spans="1:32" x14ac:dyDescent="0.25">
      <c r="A191" t="str">
        <f>IF([1]Sheet1!A191="","",[1]Sheet1!A191)</f>
        <v/>
      </c>
      <c r="B191" t="str">
        <f>IF([1]Sheet1!B191="","",[1]Sheet1!B191)</f>
        <v/>
      </c>
      <c r="C191" t="str">
        <f>IF([1]Sheet1!C191="","",[1]Sheet1!C191)</f>
        <v/>
      </c>
      <c r="D191" t="str">
        <f>IF([1]Sheet1!D191="","",[1]Sheet1!D191)</f>
        <v/>
      </c>
      <c r="E191" t="str">
        <f>IF([1]Sheet1!E191="","",[1]Sheet1!E191)</f>
        <v/>
      </c>
      <c r="F191" t="str">
        <f>IF([1]Sheet1!F191="","",[1]Sheet1!F191)</f>
        <v/>
      </c>
      <c r="G191" t="str">
        <f>IF([1]Sheet1!G191="","",[1]Sheet1!G191)</f>
        <v/>
      </c>
      <c r="H191" t="str">
        <f>IF([1]Sheet1!H191="","",[1]Sheet1!H191)</f>
        <v/>
      </c>
      <c r="I191" t="str">
        <f>IF([1]Sheet1!I191="","",[1]Sheet1!I191)</f>
        <v/>
      </c>
      <c r="J191" t="str">
        <f>IF([1]Sheet1!J191="","",[1]Sheet1!J191)</f>
        <v/>
      </c>
      <c r="K191" t="str">
        <f>IF([1]Sheet1!K191="","",[1]Sheet1!K191)</f>
        <v/>
      </c>
      <c r="L191" t="str">
        <f>IF([1]Sheet1!L191="","",[1]Sheet1!L191)</f>
        <v/>
      </c>
      <c r="M191" t="str">
        <f>IF([1]Sheet1!M191="","",[1]Sheet1!M191)</f>
        <v/>
      </c>
      <c r="N191" t="str">
        <f>IF([1]Sheet1!N191="","",[1]Sheet1!N191)</f>
        <v/>
      </c>
      <c r="O191" t="str">
        <f>IF([1]Sheet1!O191="","",[1]Sheet1!O191)</f>
        <v/>
      </c>
      <c r="P191" t="str">
        <f>IF([1]Sheet1!P191="","",[1]Sheet1!P191)</f>
        <v/>
      </c>
      <c r="Q191" t="str">
        <f>IF([1]Sheet1!Q191="","",[1]Sheet1!Q191)</f>
        <v/>
      </c>
      <c r="R191" t="str">
        <f>IF([1]Sheet1!R191="","",[1]Sheet1!R191)</f>
        <v/>
      </c>
      <c r="S191" t="str">
        <f>IF([1]Sheet1!S191="","",[1]Sheet1!S191)</f>
        <v/>
      </c>
      <c r="T191" t="str">
        <f>IF([1]Sheet1!T191="","",[1]Sheet1!T191)</f>
        <v/>
      </c>
      <c r="U191" t="str">
        <f>IF([1]Sheet1!U191="","",[1]Sheet1!U191)</f>
        <v/>
      </c>
      <c r="V191" t="str">
        <f>IF([1]Sheet1!V191="","",[1]Sheet1!V191)</f>
        <v/>
      </c>
      <c r="W191" t="str">
        <f>IF([1]Sheet1!W191="","",[1]Sheet1!W191)</f>
        <v/>
      </c>
      <c r="X191" t="str">
        <f>IF([1]Sheet1!X191="","",[1]Sheet1!X191)</f>
        <v/>
      </c>
      <c r="Y191" t="str">
        <f>IF([1]Sheet1!Y191="","",[1]Sheet1!Y191)</f>
        <v/>
      </c>
      <c r="Z191" t="str">
        <f>IF([1]Sheet1!Z191="","",[1]Sheet1!Z191)</f>
        <v/>
      </c>
      <c r="AA191" t="str">
        <f>IF([1]Sheet1!AA191="","",[1]Sheet1!AA191)</f>
        <v/>
      </c>
      <c r="AB191" t="str">
        <f>IF([1]Sheet1!AB191="","",[1]Sheet1!AB191)</f>
        <v/>
      </c>
      <c r="AC191" t="str">
        <f>IF([1]Sheet1!AC191="","",[1]Sheet1!AC191)</f>
        <v/>
      </c>
      <c r="AD191" t="str">
        <f>IF([1]Sheet1!AD191="","",[1]Sheet1!AD191)</f>
        <v/>
      </c>
      <c r="AE191" t="str">
        <f>IF([1]Sheet1!AE191="","",[1]Sheet1!AE191)</f>
        <v/>
      </c>
      <c r="AF191" t="str">
        <f>IF([1]Sheet1!AF191="","",[1]Sheet1!AF191)</f>
        <v/>
      </c>
    </row>
    <row r="192" spans="1:32" x14ac:dyDescent="0.25">
      <c r="A192" t="str">
        <f>IF([1]Sheet1!A192="","",[1]Sheet1!A192)</f>
        <v/>
      </c>
      <c r="B192" t="str">
        <f>IF([1]Sheet1!B192="","",[1]Sheet1!B192)</f>
        <v/>
      </c>
      <c r="C192" t="str">
        <f>IF([1]Sheet1!C192="","",[1]Sheet1!C192)</f>
        <v/>
      </c>
      <c r="D192" t="str">
        <f>IF([1]Sheet1!D192="","",[1]Sheet1!D192)</f>
        <v/>
      </c>
      <c r="E192" t="str">
        <f>IF([1]Sheet1!E192="","",[1]Sheet1!E192)</f>
        <v/>
      </c>
      <c r="F192" t="str">
        <f>IF([1]Sheet1!F192="","",[1]Sheet1!F192)</f>
        <v/>
      </c>
      <c r="G192" t="str">
        <f>IF([1]Sheet1!G192="","",[1]Sheet1!G192)</f>
        <v/>
      </c>
      <c r="H192" t="str">
        <f>IF([1]Sheet1!H192="","",[1]Sheet1!H192)</f>
        <v/>
      </c>
      <c r="I192" t="str">
        <f>IF([1]Sheet1!I192="","",[1]Sheet1!I192)</f>
        <v/>
      </c>
      <c r="J192" t="str">
        <f>IF([1]Sheet1!J192="","",[1]Sheet1!J192)</f>
        <v/>
      </c>
      <c r="K192" t="str">
        <f>IF([1]Sheet1!K192="","",[1]Sheet1!K192)</f>
        <v/>
      </c>
      <c r="L192" t="str">
        <f>IF([1]Sheet1!L192="","",[1]Sheet1!L192)</f>
        <v/>
      </c>
      <c r="M192" t="str">
        <f>IF([1]Sheet1!M192="","",[1]Sheet1!M192)</f>
        <v/>
      </c>
      <c r="N192" t="str">
        <f>IF([1]Sheet1!N192="","",[1]Sheet1!N192)</f>
        <v/>
      </c>
      <c r="O192" t="str">
        <f>IF([1]Sheet1!O192="","",[1]Sheet1!O192)</f>
        <v/>
      </c>
      <c r="P192" t="str">
        <f>IF([1]Sheet1!P192="","",[1]Sheet1!P192)</f>
        <v/>
      </c>
      <c r="Q192" t="str">
        <f>IF([1]Sheet1!Q192="","",[1]Sheet1!Q192)</f>
        <v/>
      </c>
      <c r="R192" t="str">
        <f>IF([1]Sheet1!R192="","",[1]Sheet1!R192)</f>
        <v/>
      </c>
      <c r="S192" t="str">
        <f>IF([1]Sheet1!S192="","",[1]Sheet1!S192)</f>
        <v/>
      </c>
      <c r="T192" t="str">
        <f>IF([1]Sheet1!T192="","",[1]Sheet1!T192)</f>
        <v/>
      </c>
      <c r="U192" t="str">
        <f>IF([1]Sheet1!U192="","",[1]Sheet1!U192)</f>
        <v/>
      </c>
      <c r="V192" t="str">
        <f>IF([1]Sheet1!V192="","",[1]Sheet1!V192)</f>
        <v/>
      </c>
      <c r="W192" t="str">
        <f>IF([1]Sheet1!W192="","",[1]Sheet1!W192)</f>
        <v/>
      </c>
      <c r="X192" t="str">
        <f>IF([1]Sheet1!X192="","",[1]Sheet1!X192)</f>
        <v/>
      </c>
      <c r="Y192" t="str">
        <f>IF([1]Sheet1!Y192="","",[1]Sheet1!Y192)</f>
        <v/>
      </c>
      <c r="Z192" t="str">
        <f>IF([1]Sheet1!Z192="","",[1]Sheet1!Z192)</f>
        <v/>
      </c>
      <c r="AA192" t="str">
        <f>IF([1]Sheet1!AA192="","",[1]Sheet1!AA192)</f>
        <v/>
      </c>
      <c r="AB192" t="str">
        <f>IF([1]Sheet1!AB192="","",[1]Sheet1!AB192)</f>
        <v/>
      </c>
      <c r="AC192" t="str">
        <f>IF([1]Sheet1!AC192="","",[1]Sheet1!AC192)</f>
        <v/>
      </c>
      <c r="AD192" t="str">
        <f>IF([1]Sheet1!AD192="","",[1]Sheet1!AD192)</f>
        <v/>
      </c>
      <c r="AE192" t="str">
        <f>IF([1]Sheet1!AE192="","",[1]Sheet1!AE192)</f>
        <v/>
      </c>
      <c r="AF192" t="str">
        <f>IF([1]Sheet1!AF192="","",[1]Sheet1!AF192)</f>
        <v/>
      </c>
    </row>
    <row r="193" spans="1:32" x14ac:dyDescent="0.25">
      <c r="A193" t="str">
        <f>IF([1]Sheet1!A193="","",[1]Sheet1!A193)</f>
        <v/>
      </c>
      <c r="B193" t="str">
        <f>IF([1]Sheet1!B193="","",[1]Sheet1!B193)</f>
        <v/>
      </c>
      <c r="C193" t="str">
        <f>IF([1]Sheet1!C193="","",[1]Sheet1!C193)</f>
        <v/>
      </c>
      <c r="D193" t="str">
        <f>IF([1]Sheet1!D193="","",[1]Sheet1!D193)</f>
        <v/>
      </c>
      <c r="E193" t="str">
        <f>IF([1]Sheet1!E193="","",[1]Sheet1!E193)</f>
        <v/>
      </c>
      <c r="F193" t="str">
        <f>IF([1]Sheet1!F193="","",[1]Sheet1!F193)</f>
        <v/>
      </c>
      <c r="G193" t="str">
        <f>IF([1]Sheet1!G193="","",[1]Sheet1!G193)</f>
        <v/>
      </c>
      <c r="H193" t="str">
        <f>IF([1]Sheet1!H193="","",[1]Sheet1!H193)</f>
        <v/>
      </c>
      <c r="I193" t="str">
        <f>IF([1]Sheet1!I193="","",[1]Sheet1!I193)</f>
        <v/>
      </c>
      <c r="J193" t="str">
        <f>IF([1]Sheet1!J193="","",[1]Sheet1!J193)</f>
        <v/>
      </c>
      <c r="K193" t="str">
        <f>IF([1]Sheet1!K193="","",[1]Sheet1!K193)</f>
        <v/>
      </c>
      <c r="L193" t="str">
        <f>IF([1]Sheet1!L193="","",[1]Sheet1!L193)</f>
        <v/>
      </c>
      <c r="M193" t="str">
        <f>IF([1]Sheet1!M193="","",[1]Sheet1!M193)</f>
        <v/>
      </c>
      <c r="N193" t="str">
        <f>IF([1]Sheet1!N193="","",[1]Sheet1!N193)</f>
        <v/>
      </c>
      <c r="O193" t="str">
        <f>IF([1]Sheet1!O193="","",[1]Sheet1!O193)</f>
        <v/>
      </c>
      <c r="P193" t="str">
        <f>IF([1]Sheet1!P193="","",[1]Sheet1!P193)</f>
        <v/>
      </c>
      <c r="Q193" t="str">
        <f>IF([1]Sheet1!Q193="","",[1]Sheet1!Q193)</f>
        <v/>
      </c>
      <c r="R193" t="str">
        <f>IF([1]Sheet1!R193="","",[1]Sheet1!R193)</f>
        <v/>
      </c>
      <c r="S193" t="str">
        <f>IF([1]Sheet1!S193="","",[1]Sheet1!S193)</f>
        <v/>
      </c>
      <c r="T193" t="str">
        <f>IF([1]Sheet1!T193="","",[1]Sheet1!T193)</f>
        <v/>
      </c>
      <c r="U193" t="str">
        <f>IF([1]Sheet1!U193="","",[1]Sheet1!U193)</f>
        <v/>
      </c>
      <c r="V193" t="str">
        <f>IF([1]Sheet1!V193="","",[1]Sheet1!V193)</f>
        <v/>
      </c>
      <c r="W193" t="str">
        <f>IF([1]Sheet1!W193="","",[1]Sheet1!W193)</f>
        <v/>
      </c>
      <c r="X193" t="str">
        <f>IF([1]Sheet1!X193="","",[1]Sheet1!X193)</f>
        <v/>
      </c>
      <c r="Y193" t="str">
        <f>IF([1]Sheet1!Y193="","",[1]Sheet1!Y193)</f>
        <v/>
      </c>
      <c r="Z193" t="str">
        <f>IF([1]Sheet1!Z193="","",[1]Sheet1!Z193)</f>
        <v/>
      </c>
      <c r="AA193" t="str">
        <f>IF([1]Sheet1!AA193="","",[1]Sheet1!AA193)</f>
        <v/>
      </c>
      <c r="AB193" t="str">
        <f>IF([1]Sheet1!AB193="","",[1]Sheet1!AB193)</f>
        <v/>
      </c>
      <c r="AC193" t="str">
        <f>IF([1]Sheet1!AC193="","",[1]Sheet1!AC193)</f>
        <v/>
      </c>
      <c r="AD193" t="str">
        <f>IF([1]Sheet1!AD193="","",[1]Sheet1!AD193)</f>
        <v/>
      </c>
      <c r="AE193" t="str">
        <f>IF([1]Sheet1!AE193="","",[1]Sheet1!AE193)</f>
        <v/>
      </c>
      <c r="AF193" t="str">
        <f>IF([1]Sheet1!AF193="","",[1]Sheet1!AF193)</f>
        <v/>
      </c>
    </row>
    <row r="194" spans="1:32" x14ac:dyDescent="0.25">
      <c r="A194" t="str">
        <f>IF([1]Sheet1!A194="","",[1]Sheet1!A194)</f>
        <v/>
      </c>
      <c r="B194" t="str">
        <f>IF([1]Sheet1!B194="","",[1]Sheet1!B194)</f>
        <v/>
      </c>
      <c r="C194" t="str">
        <f>IF([1]Sheet1!C194="","",[1]Sheet1!C194)</f>
        <v/>
      </c>
      <c r="D194" t="str">
        <f>IF([1]Sheet1!D194="","",[1]Sheet1!D194)</f>
        <v/>
      </c>
      <c r="E194" t="str">
        <f>IF([1]Sheet1!E194="","",[1]Sheet1!E194)</f>
        <v/>
      </c>
      <c r="F194" t="str">
        <f>IF([1]Sheet1!F194="","",[1]Sheet1!F194)</f>
        <v/>
      </c>
      <c r="G194" t="str">
        <f>IF([1]Sheet1!G194="","",[1]Sheet1!G194)</f>
        <v/>
      </c>
      <c r="H194" t="str">
        <f>IF([1]Sheet1!H194="","",[1]Sheet1!H194)</f>
        <v/>
      </c>
      <c r="I194" t="str">
        <f>IF([1]Sheet1!I194="","",[1]Sheet1!I194)</f>
        <v/>
      </c>
      <c r="J194" t="str">
        <f>IF([1]Sheet1!J194="","",[1]Sheet1!J194)</f>
        <v/>
      </c>
      <c r="K194" t="str">
        <f>IF([1]Sheet1!K194="","",[1]Sheet1!K194)</f>
        <v/>
      </c>
      <c r="L194" t="str">
        <f>IF([1]Sheet1!L194="","",[1]Sheet1!L194)</f>
        <v/>
      </c>
      <c r="M194" t="str">
        <f>IF([1]Sheet1!M194="","",[1]Sheet1!M194)</f>
        <v/>
      </c>
      <c r="N194" t="str">
        <f>IF([1]Sheet1!N194="","",[1]Sheet1!N194)</f>
        <v/>
      </c>
      <c r="O194" t="str">
        <f>IF([1]Sheet1!O194="","",[1]Sheet1!O194)</f>
        <v/>
      </c>
      <c r="P194" t="str">
        <f>IF([1]Sheet1!P194="","",[1]Sheet1!P194)</f>
        <v/>
      </c>
      <c r="Q194" t="str">
        <f>IF([1]Sheet1!Q194="","",[1]Sheet1!Q194)</f>
        <v/>
      </c>
      <c r="R194" t="str">
        <f>IF([1]Sheet1!R194="","",[1]Sheet1!R194)</f>
        <v/>
      </c>
      <c r="S194" t="str">
        <f>IF([1]Sheet1!S194="","",[1]Sheet1!S194)</f>
        <v/>
      </c>
      <c r="T194" t="str">
        <f>IF([1]Sheet1!T194="","",[1]Sheet1!T194)</f>
        <v/>
      </c>
      <c r="U194" t="str">
        <f>IF([1]Sheet1!U194="","",[1]Sheet1!U194)</f>
        <v/>
      </c>
      <c r="V194" t="str">
        <f>IF([1]Sheet1!V194="","",[1]Sheet1!V194)</f>
        <v/>
      </c>
      <c r="W194" t="str">
        <f>IF([1]Sheet1!W194="","",[1]Sheet1!W194)</f>
        <v/>
      </c>
      <c r="X194" t="str">
        <f>IF([1]Sheet1!X194="","",[1]Sheet1!X194)</f>
        <v/>
      </c>
      <c r="Y194" t="str">
        <f>IF([1]Sheet1!Y194="","",[1]Sheet1!Y194)</f>
        <v/>
      </c>
      <c r="Z194" t="str">
        <f>IF([1]Sheet1!Z194="","",[1]Sheet1!Z194)</f>
        <v/>
      </c>
      <c r="AA194" t="str">
        <f>IF([1]Sheet1!AA194="","",[1]Sheet1!AA194)</f>
        <v/>
      </c>
      <c r="AB194" t="str">
        <f>IF([1]Sheet1!AB194="","",[1]Sheet1!AB194)</f>
        <v/>
      </c>
      <c r="AC194" t="str">
        <f>IF([1]Sheet1!AC194="","",[1]Sheet1!AC194)</f>
        <v/>
      </c>
      <c r="AD194" t="str">
        <f>IF([1]Sheet1!AD194="","",[1]Sheet1!AD194)</f>
        <v/>
      </c>
      <c r="AE194" t="str">
        <f>IF([1]Sheet1!AE194="","",[1]Sheet1!AE194)</f>
        <v/>
      </c>
      <c r="AF194" t="str">
        <f>IF([1]Sheet1!AF194="","",[1]Sheet1!AF194)</f>
        <v/>
      </c>
    </row>
    <row r="195" spans="1:32" x14ac:dyDescent="0.25">
      <c r="A195" t="str">
        <f>IF([1]Sheet1!A195="","",[1]Sheet1!A195)</f>
        <v/>
      </c>
      <c r="B195" t="str">
        <f>IF([1]Sheet1!B195="","",[1]Sheet1!B195)</f>
        <v/>
      </c>
      <c r="C195" t="str">
        <f>IF([1]Sheet1!C195="","",[1]Sheet1!C195)</f>
        <v/>
      </c>
      <c r="D195" t="str">
        <f>IF([1]Sheet1!D195="","",[1]Sheet1!D195)</f>
        <v/>
      </c>
      <c r="E195" t="str">
        <f>IF([1]Sheet1!E195="","",[1]Sheet1!E195)</f>
        <v/>
      </c>
      <c r="F195" t="str">
        <f>IF([1]Sheet1!F195="","",[1]Sheet1!F195)</f>
        <v/>
      </c>
      <c r="G195" t="str">
        <f>IF([1]Sheet1!G195="","",[1]Sheet1!G195)</f>
        <v/>
      </c>
      <c r="H195" t="str">
        <f>IF([1]Sheet1!H195="","",[1]Sheet1!H195)</f>
        <v/>
      </c>
      <c r="I195" t="str">
        <f>IF([1]Sheet1!I195="","",[1]Sheet1!I195)</f>
        <v/>
      </c>
      <c r="J195" t="str">
        <f>IF([1]Sheet1!J195="","",[1]Sheet1!J195)</f>
        <v/>
      </c>
      <c r="K195" t="str">
        <f>IF([1]Sheet1!K195="","",[1]Sheet1!K195)</f>
        <v/>
      </c>
      <c r="L195" t="str">
        <f>IF([1]Sheet1!L195="","",[1]Sheet1!L195)</f>
        <v/>
      </c>
      <c r="M195" t="str">
        <f>IF([1]Sheet1!M195="","",[1]Sheet1!M195)</f>
        <v/>
      </c>
      <c r="N195" t="str">
        <f>IF([1]Sheet1!N195="","",[1]Sheet1!N195)</f>
        <v/>
      </c>
      <c r="O195" t="str">
        <f>IF([1]Sheet1!O195="","",[1]Sheet1!O195)</f>
        <v/>
      </c>
      <c r="P195" t="str">
        <f>IF([1]Sheet1!P195="","",[1]Sheet1!P195)</f>
        <v/>
      </c>
      <c r="Q195" t="str">
        <f>IF([1]Sheet1!Q195="","",[1]Sheet1!Q195)</f>
        <v/>
      </c>
      <c r="R195" t="str">
        <f>IF([1]Sheet1!R195="","",[1]Sheet1!R195)</f>
        <v/>
      </c>
      <c r="S195" t="str">
        <f>IF([1]Sheet1!S195="","",[1]Sheet1!S195)</f>
        <v/>
      </c>
      <c r="T195" t="str">
        <f>IF([1]Sheet1!T195="","",[1]Sheet1!T195)</f>
        <v/>
      </c>
      <c r="U195" t="str">
        <f>IF([1]Sheet1!U195="","",[1]Sheet1!U195)</f>
        <v/>
      </c>
      <c r="V195" t="str">
        <f>IF([1]Sheet1!V195="","",[1]Sheet1!V195)</f>
        <v/>
      </c>
      <c r="W195" t="str">
        <f>IF([1]Sheet1!W195="","",[1]Sheet1!W195)</f>
        <v/>
      </c>
      <c r="X195" t="str">
        <f>IF([1]Sheet1!X195="","",[1]Sheet1!X195)</f>
        <v/>
      </c>
      <c r="Y195" t="str">
        <f>IF([1]Sheet1!Y195="","",[1]Sheet1!Y195)</f>
        <v/>
      </c>
      <c r="Z195" t="str">
        <f>IF([1]Sheet1!Z195="","",[1]Sheet1!Z195)</f>
        <v/>
      </c>
      <c r="AA195" t="str">
        <f>IF([1]Sheet1!AA195="","",[1]Sheet1!AA195)</f>
        <v/>
      </c>
      <c r="AB195" t="str">
        <f>IF([1]Sheet1!AB195="","",[1]Sheet1!AB195)</f>
        <v/>
      </c>
      <c r="AC195" t="str">
        <f>IF([1]Sheet1!AC195="","",[1]Sheet1!AC195)</f>
        <v/>
      </c>
      <c r="AD195" t="str">
        <f>IF([1]Sheet1!AD195="","",[1]Sheet1!AD195)</f>
        <v/>
      </c>
      <c r="AE195" t="str">
        <f>IF([1]Sheet1!AE195="","",[1]Sheet1!AE195)</f>
        <v/>
      </c>
      <c r="AF195" t="str">
        <f>IF([1]Sheet1!AF195="","",[1]Sheet1!AF195)</f>
        <v/>
      </c>
    </row>
    <row r="196" spans="1:32" x14ac:dyDescent="0.25">
      <c r="A196" t="str">
        <f>IF([1]Sheet1!A196="","",[1]Sheet1!A196)</f>
        <v/>
      </c>
      <c r="B196" t="str">
        <f>IF([1]Sheet1!B196="","",[1]Sheet1!B196)</f>
        <v/>
      </c>
      <c r="C196" t="str">
        <f>IF([1]Sheet1!C196="","",[1]Sheet1!C196)</f>
        <v/>
      </c>
      <c r="D196" t="str">
        <f>IF([1]Sheet1!D196="","",[1]Sheet1!D196)</f>
        <v/>
      </c>
      <c r="E196" t="str">
        <f>IF([1]Sheet1!E196="","",[1]Sheet1!E196)</f>
        <v/>
      </c>
      <c r="F196" t="str">
        <f>IF([1]Sheet1!F196="","",[1]Sheet1!F196)</f>
        <v/>
      </c>
      <c r="G196" t="str">
        <f>IF([1]Sheet1!G196="","",[1]Sheet1!G196)</f>
        <v/>
      </c>
      <c r="H196" t="str">
        <f>IF([1]Sheet1!H196="","",[1]Sheet1!H196)</f>
        <v/>
      </c>
      <c r="I196" t="str">
        <f>IF([1]Sheet1!I196="","",[1]Sheet1!I196)</f>
        <v/>
      </c>
      <c r="J196" t="str">
        <f>IF([1]Sheet1!J196="","",[1]Sheet1!J196)</f>
        <v/>
      </c>
      <c r="K196" t="str">
        <f>IF([1]Sheet1!K196="","",[1]Sheet1!K196)</f>
        <v/>
      </c>
      <c r="L196" t="str">
        <f>IF([1]Sheet1!L196="","",[1]Sheet1!L196)</f>
        <v/>
      </c>
      <c r="M196" t="str">
        <f>IF([1]Sheet1!M196="","",[1]Sheet1!M196)</f>
        <v/>
      </c>
      <c r="N196" t="str">
        <f>IF([1]Sheet1!N196="","",[1]Sheet1!N196)</f>
        <v/>
      </c>
      <c r="O196" t="str">
        <f>IF([1]Sheet1!O196="","",[1]Sheet1!O196)</f>
        <v/>
      </c>
      <c r="P196" t="str">
        <f>IF([1]Sheet1!P196="","",[1]Sheet1!P196)</f>
        <v/>
      </c>
      <c r="Q196" t="str">
        <f>IF([1]Sheet1!Q196="","",[1]Sheet1!Q196)</f>
        <v/>
      </c>
      <c r="R196" t="str">
        <f>IF([1]Sheet1!R196="","",[1]Sheet1!R196)</f>
        <v/>
      </c>
      <c r="S196" t="str">
        <f>IF([1]Sheet1!S196="","",[1]Sheet1!S196)</f>
        <v/>
      </c>
      <c r="T196" t="str">
        <f>IF([1]Sheet1!T196="","",[1]Sheet1!T196)</f>
        <v/>
      </c>
      <c r="U196" t="str">
        <f>IF([1]Sheet1!U196="","",[1]Sheet1!U196)</f>
        <v/>
      </c>
      <c r="V196" t="str">
        <f>IF([1]Sheet1!V196="","",[1]Sheet1!V196)</f>
        <v/>
      </c>
      <c r="W196" t="str">
        <f>IF([1]Sheet1!W196="","",[1]Sheet1!W196)</f>
        <v/>
      </c>
      <c r="X196" t="str">
        <f>IF([1]Sheet1!X196="","",[1]Sheet1!X196)</f>
        <v/>
      </c>
      <c r="Y196" t="str">
        <f>IF([1]Sheet1!Y196="","",[1]Sheet1!Y196)</f>
        <v/>
      </c>
      <c r="Z196" t="str">
        <f>IF([1]Sheet1!Z196="","",[1]Sheet1!Z196)</f>
        <v/>
      </c>
      <c r="AA196" t="str">
        <f>IF([1]Sheet1!AA196="","",[1]Sheet1!AA196)</f>
        <v/>
      </c>
      <c r="AB196" t="str">
        <f>IF([1]Sheet1!AB196="","",[1]Sheet1!AB196)</f>
        <v/>
      </c>
      <c r="AC196" t="str">
        <f>IF([1]Sheet1!AC196="","",[1]Sheet1!AC196)</f>
        <v/>
      </c>
      <c r="AD196" t="str">
        <f>IF([1]Sheet1!AD196="","",[1]Sheet1!AD196)</f>
        <v/>
      </c>
      <c r="AE196" t="str">
        <f>IF([1]Sheet1!AE196="","",[1]Sheet1!AE196)</f>
        <v/>
      </c>
      <c r="AF196" t="str">
        <f>IF([1]Sheet1!AF196="","",[1]Sheet1!AF196)</f>
        <v/>
      </c>
    </row>
    <row r="197" spans="1:32" x14ac:dyDescent="0.25">
      <c r="A197" t="str">
        <f>IF([1]Sheet1!A197="","",[1]Sheet1!A197)</f>
        <v/>
      </c>
      <c r="B197" t="str">
        <f>IF([1]Sheet1!B197="","",[1]Sheet1!B197)</f>
        <v/>
      </c>
      <c r="C197" t="str">
        <f>IF([1]Sheet1!C197="","",[1]Sheet1!C197)</f>
        <v/>
      </c>
      <c r="D197" t="str">
        <f>IF([1]Sheet1!D197="","",[1]Sheet1!D197)</f>
        <v/>
      </c>
      <c r="E197" t="str">
        <f>IF([1]Sheet1!E197="","",[1]Sheet1!E197)</f>
        <v/>
      </c>
      <c r="F197" t="str">
        <f>IF([1]Sheet1!F197="","",[1]Sheet1!F197)</f>
        <v/>
      </c>
      <c r="G197" t="str">
        <f>IF([1]Sheet1!G197="","",[1]Sheet1!G197)</f>
        <v/>
      </c>
      <c r="H197" t="str">
        <f>IF([1]Sheet1!H197="","",[1]Sheet1!H197)</f>
        <v/>
      </c>
      <c r="I197" t="str">
        <f>IF([1]Sheet1!I197="","",[1]Sheet1!I197)</f>
        <v/>
      </c>
      <c r="J197" t="str">
        <f>IF([1]Sheet1!J197="","",[1]Sheet1!J197)</f>
        <v/>
      </c>
      <c r="K197" t="str">
        <f>IF([1]Sheet1!K197="","",[1]Sheet1!K197)</f>
        <v/>
      </c>
      <c r="L197" t="str">
        <f>IF([1]Sheet1!L197="","",[1]Sheet1!L197)</f>
        <v/>
      </c>
      <c r="M197" t="str">
        <f>IF([1]Sheet1!M197="","",[1]Sheet1!M197)</f>
        <v/>
      </c>
      <c r="N197" t="str">
        <f>IF([1]Sheet1!N197="","",[1]Sheet1!N197)</f>
        <v/>
      </c>
      <c r="O197" t="str">
        <f>IF([1]Sheet1!O197="","",[1]Sheet1!O197)</f>
        <v/>
      </c>
      <c r="P197" t="str">
        <f>IF([1]Sheet1!P197="","",[1]Sheet1!P197)</f>
        <v/>
      </c>
      <c r="Q197" t="str">
        <f>IF([1]Sheet1!Q197="","",[1]Sheet1!Q197)</f>
        <v/>
      </c>
      <c r="R197" t="str">
        <f>IF([1]Sheet1!R197="","",[1]Sheet1!R197)</f>
        <v/>
      </c>
      <c r="S197" t="str">
        <f>IF([1]Sheet1!S197="","",[1]Sheet1!S197)</f>
        <v/>
      </c>
      <c r="T197" t="str">
        <f>IF([1]Sheet1!T197="","",[1]Sheet1!T197)</f>
        <v/>
      </c>
      <c r="U197" t="str">
        <f>IF([1]Sheet1!U197="","",[1]Sheet1!U197)</f>
        <v/>
      </c>
      <c r="V197" t="str">
        <f>IF([1]Sheet1!V197="","",[1]Sheet1!V197)</f>
        <v/>
      </c>
      <c r="W197" t="str">
        <f>IF([1]Sheet1!W197="","",[1]Sheet1!W197)</f>
        <v/>
      </c>
      <c r="X197" t="str">
        <f>IF([1]Sheet1!X197="","",[1]Sheet1!X197)</f>
        <v/>
      </c>
      <c r="Y197" t="str">
        <f>IF([1]Sheet1!Y197="","",[1]Sheet1!Y197)</f>
        <v/>
      </c>
      <c r="Z197" t="str">
        <f>IF([1]Sheet1!Z197="","",[1]Sheet1!Z197)</f>
        <v/>
      </c>
      <c r="AA197" t="str">
        <f>IF([1]Sheet1!AA197="","",[1]Sheet1!AA197)</f>
        <v/>
      </c>
      <c r="AB197" t="str">
        <f>IF([1]Sheet1!AB197="","",[1]Sheet1!AB197)</f>
        <v/>
      </c>
      <c r="AC197" t="str">
        <f>IF([1]Sheet1!AC197="","",[1]Sheet1!AC197)</f>
        <v/>
      </c>
      <c r="AD197" t="str">
        <f>IF([1]Sheet1!AD197="","",[1]Sheet1!AD197)</f>
        <v/>
      </c>
      <c r="AE197" t="str">
        <f>IF([1]Sheet1!AE197="","",[1]Sheet1!AE197)</f>
        <v/>
      </c>
      <c r="AF197" t="str">
        <f>IF([1]Sheet1!AF197="","",[1]Sheet1!AF197)</f>
        <v/>
      </c>
    </row>
    <row r="198" spans="1:32" x14ac:dyDescent="0.25">
      <c r="A198" t="str">
        <f>IF([1]Sheet1!A198="","",[1]Sheet1!A198)</f>
        <v/>
      </c>
      <c r="B198" t="str">
        <f>IF([1]Sheet1!B198="","",[1]Sheet1!B198)</f>
        <v/>
      </c>
      <c r="C198" t="str">
        <f>IF([1]Sheet1!C198="","",[1]Sheet1!C198)</f>
        <v/>
      </c>
      <c r="D198" t="str">
        <f>IF([1]Sheet1!D198="","",[1]Sheet1!D198)</f>
        <v/>
      </c>
      <c r="E198" t="str">
        <f>IF([1]Sheet1!E198="","",[1]Sheet1!E198)</f>
        <v/>
      </c>
      <c r="F198" t="str">
        <f>IF([1]Sheet1!F198="","",[1]Sheet1!F198)</f>
        <v/>
      </c>
      <c r="G198" t="str">
        <f>IF([1]Sheet1!G198="","",[1]Sheet1!G198)</f>
        <v/>
      </c>
      <c r="H198" t="str">
        <f>IF([1]Sheet1!H198="","",[1]Sheet1!H198)</f>
        <v/>
      </c>
      <c r="I198" t="str">
        <f>IF([1]Sheet1!I198="","",[1]Sheet1!I198)</f>
        <v/>
      </c>
      <c r="J198" t="str">
        <f>IF([1]Sheet1!J198="","",[1]Sheet1!J198)</f>
        <v/>
      </c>
      <c r="K198" t="str">
        <f>IF([1]Sheet1!K198="","",[1]Sheet1!K198)</f>
        <v/>
      </c>
      <c r="L198" t="str">
        <f>IF([1]Sheet1!L198="","",[1]Sheet1!L198)</f>
        <v/>
      </c>
      <c r="M198" t="str">
        <f>IF([1]Sheet1!M198="","",[1]Sheet1!M198)</f>
        <v/>
      </c>
      <c r="N198" t="str">
        <f>IF([1]Sheet1!N198="","",[1]Sheet1!N198)</f>
        <v/>
      </c>
      <c r="O198" t="str">
        <f>IF([1]Sheet1!O198="","",[1]Sheet1!O198)</f>
        <v/>
      </c>
      <c r="P198" t="str">
        <f>IF([1]Sheet1!P198="","",[1]Sheet1!P198)</f>
        <v/>
      </c>
      <c r="Q198" t="str">
        <f>IF([1]Sheet1!Q198="","",[1]Sheet1!Q198)</f>
        <v/>
      </c>
      <c r="R198" t="str">
        <f>IF([1]Sheet1!R198="","",[1]Sheet1!R198)</f>
        <v/>
      </c>
      <c r="S198" t="str">
        <f>IF([1]Sheet1!S198="","",[1]Sheet1!S198)</f>
        <v/>
      </c>
      <c r="T198" t="str">
        <f>IF([1]Sheet1!T198="","",[1]Sheet1!T198)</f>
        <v/>
      </c>
      <c r="U198" t="str">
        <f>IF([1]Sheet1!U198="","",[1]Sheet1!U198)</f>
        <v/>
      </c>
      <c r="V198" t="str">
        <f>IF([1]Sheet1!V198="","",[1]Sheet1!V198)</f>
        <v/>
      </c>
      <c r="W198" t="str">
        <f>IF([1]Sheet1!W198="","",[1]Sheet1!W198)</f>
        <v/>
      </c>
      <c r="X198" t="str">
        <f>IF([1]Sheet1!X198="","",[1]Sheet1!X198)</f>
        <v/>
      </c>
      <c r="Y198" t="str">
        <f>IF([1]Sheet1!Y198="","",[1]Sheet1!Y198)</f>
        <v/>
      </c>
      <c r="Z198" t="str">
        <f>IF([1]Sheet1!Z198="","",[1]Sheet1!Z198)</f>
        <v/>
      </c>
      <c r="AA198" t="str">
        <f>IF([1]Sheet1!AA198="","",[1]Sheet1!AA198)</f>
        <v/>
      </c>
      <c r="AB198" t="str">
        <f>IF([1]Sheet1!AB198="","",[1]Sheet1!AB198)</f>
        <v/>
      </c>
      <c r="AC198" t="str">
        <f>IF([1]Sheet1!AC198="","",[1]Sheet1!AC198)</f>
        <v/>
      </c>
      <c r="AD198" t="str">
        <f>IF([1]Sheet1!AD198="","",[1]Sheet1!AD198)</f>
        <v/>
      </c>
      <c r="AE198" t="str">
        <f>IF([1]Sheet1!AE198="","",[1]Sheet1!AE198)</f>
        <v/>
      </c>
      <c r="AF198" t="str">
        <f>IF([1]Sheet1!AF198="","",[1]Sheet1!AF198)</f>
        <v/>
      </c>
    </row>
    <row r="199" spans="1:32" x14ac:dyDescent="0.25">
      <c r="A199" t="str">
        <f>IF([1]Sheet1!A199="","",[1]Sheet1!A199)</f>
        <v/>
      </c>
      <c r="B199" t="str">
        <f>IF([1]Sheet1!B199="","",[1]Sheet1!B199)</f>
        <v/>
      </c>
      <c r="C199" t="str">
        <f>IF([1]Sheet1!C199="","",[1]Sheet1!C199)</f>
        <v/>
      </c>
      <c r="D199" t="str">
        <f>IF([1]Sheet1!D199="","",[1]Sheet1!D199)</f>
        <v/>
      </c>
      <c r="E199" t="str">
        <f>IF([1]Sheet1!E199="","",[1]Sheet1!E199)</f>
        <v/>
      </c>
      <c r="F199" t="str">
        <f>IF([1]Sheet1!F199="","",[1]Sheet1!F199)</f>
        <v/>
      </c>
      <c r="G199" t="str">
        <f>IF([1]Sheet1!G199="","",[1]Sheet1!G199)</f>
        <v/>
      </c>
      <c r="H199" t="str">
        <f>IF([1]Sheet1!H199="","",[1]Sheet1!H199)</f>
        <v/>
      </c>
      <c r="I199" t="str">
        <f>IF([1]Sheet1!I199="","",[1]Sheet1!I199)</f>
        <v/>
      </c>
      <c r="J199" t="str">
        <f>IF([1]Sheet1!J199="","",[1]Sheet1!J199)</f>
        <v/>
      </c>
      <c r="K199" t="str">
        <f>IF([1]Sheet1!K199="","",[1]Sheet1!K199)</f>
        <v/>
      </c>
      <c r="L199" t="str">
        <f>IF([1]Sheet1!L199="","",[1]Sheet1!L199)</f>
        <v/>
      </c>
      <c r="M199" t="str">
        <f>IF([1]Sheet1!M199="","",[1]Sheet1!M199)</f>
        <v/>
      </c>
      <c r="N199" t="str">
        <f>IF([1]Sheet1!N199="","",[1]Sheet1!N199)</f>
        <v/>
      </c>
      <c r="O199" t="str">
        <f>IF([1]Sheet1!O199="","",[1]Sheet1!O199)</f>
        <v/>
      </c>
      <c r="P199" t="str">
        <f>IF([1]Sheet1!P199="","",[1]Sheet1!P199)</f>
        <v/>
      </c>
      <c r="Q199" t="str">
        <f>IF([1]Sheet1!Q199="","",[1]Sheet1!Q199)</f>
        <v/>
      </c>
      <c r="R199" t="str">
        <f>IF([1]Sheet1!R199="","",[1]Sheet1!R199)</f>
        <v/>
      </c>
      <c r="S199" t="str">
        <f>IF([1]Sheet1!S199="","",[1]Sheet1!S199)</f>
        <v/>
      </c>
      <c r="T199" t="str">
        <f>IF([1]Sheet1!T199="","",[1]Sheet1!T199)</f>
        <v/>
      </c>
      <c r="U199" t="str">
        <f>IF([1]Sheet1!U199="","",[1]Sheet1!U199)</f>
        <v/>
      </c>
      <c r="V199" t="str">
        <f>IF([1]Sheet1!V199="","",[1]Sheet1!V199)</f>
        <v/>
      </c>
      <c r="W199" t="str">
        <f>IF([1]Sheet1!W199="","",[1]Sheet1!W199)</f>
        <v/>
      </c>
      <c r="X199" t="str">
        <f>IF([1]Sheet1!X199="","",[1]Sheet1!X199)</f>
        <v/>
      </c>
      <c r="Y199" t="str">
        <f>IF([1]Sheet1!Y199="","",[1]Sheet1!Y199)</f>
        <v/>
      </c>
      <c r="Z199" t="str">
        <f>IF([1]Sheet1!Z199="","",[1]Sheet1!Z199)</f>
        <v/>
      </c>
      <c r="AA199" t="str">
        <f>IF([1]Sheet1!AA199="","",[1]Sheet1!AA199)</f>
        <v/>
      </c>
      <c r="AB199" t="str">
        <f>IF([1]Sheet1!AB199="","",[1]Sheet1!AB199)</f>
        <v/>
      </c>
      <c r="AC199" t="str">
        <f>IF([1]Sheet1!AC199="","",[1]Sheet1!AC199)</f>
        <v/>
      </c>
      <c r="AD199" t="str">
        <f>IF([1]Sheet1!AD199="","",[1]Sheet1!AD199)</f>
        <v/>
      </c>
      <c r="AE199" t="str">
        <f>IF([1]Sheet1!AE199="","",[1]Sheet1!AE199)</f>
        <v/>
      </c>
      <c r="AF199" t="str">
        <f>IF([1]Sheet1!AF199="","",[1]Sheet1!AF199)</f>
        <v/>
      </c>
    </row>
    <row r="200" spans="1:32" x14ac:dyDescent="0.25">
      <c r="A200" t="str">
        <f>IF([1]Sheet1!A200="","",[1]Sheet1!A200)</f>
        <v/>
      </c>
      <c r="B200" t="str">
        <f>IF([1]Sheet1!B200="","",[1]Sheet1!B200)</f>
        <v/>
      </c>
      <c r="C200" t="str">
        <f>IF([1]Sheet1!C200="","",[1]Sheet1!C200)</f>
        <v/>
      </c>
      <c r="D200" t="str">
        <f>IF([1]Sheet1!D200="","",[1]Sheet1!D200)</f>
        <v/>
      </c>
      <c r="E200" t="str">
        <f>IF([1]Sheet1!E200="","",[1]Sheet1!E200)</f>
        <v/>
      </c>
      <c r="F200" t="str">
        <f>IF([1]Sheet1!F200="","",[1]Sheet1!F200)</f>
        <v/>
      </c>
      <c r="G200" t="str">
        <f>IF([1]Sheet1!G200="","",[1]Sheet1!G200)</f>
        <v/>
      </c>
      <c r="H200" t="str">
        <f>IF([1]Sheet1!H200="","",[1]Sheet1!H200)</f>
        <v/>
      </c>
      <c r="I200" t="str">
        <f>IF([1]Sheet1!I200="","",[1]Sheet1!I200)</f>
        <v/>
      </c>
      <c r="J200" t="str">
        <f>IF([1]Sheet1!J200="","",[1]Sheet1!J200)</f>
        <v/>
      </c>
      <c r="K200" t="str">
        <f>IF([1]Sheet1!K200="","",[1]Sheet1!K200)</f>
        <v/>
      </c>
      <c r="L200" t="str">
        <f>IF([1]Sheet1!L200="","",[1]Sheet1!L200)</f>
        <v/>
      </c>
      <c r="M200" t="str">
        <f>IF([1]Sheet1!M200="","",[1]Sheet1!M200)</f>
        <v/>
      </c>
      <c r="N200" t="str">
        <f>IF([1]Sheet1!N200="","",[1]Sheet1!N200)</f>
        <v/>
      </c>
      <c r="O200" t="str">
        <f>IF([1]Sheet1!O200="","",[1]Sheet1!O200)</f>
        <v/>
      </c>
      <c r="P200" t="str">
        <f>IF([1]Sheet1!P200="","",[1]Sheet1!P200)</f>
        <v/>
      </c>
      <c r="Q200" t="str">
        <f>IF([1]Sheet1!Q200="","",[1]Sheet1!Q200)</f>
        <v/>
      </c>
      <c r="R200" t="str">
        <f>IF([1]Sheet1!R200="","",[1]Sheet1!R200)</f>
        <v/>
      </c>
      <c r="S200" t="str">
        <f>IF([1]Sheet1!S200="","",[1]Sheet1!S200)</f>
        <v/>
      </c>
      <c r="T200" t="str">
        <f>IF([1]Sheet1!T200="","",[1]Sheet1!T200)</f>
        <v/>
      </c>
      <c r="U200" t="str">
        <f>IF([1]Sheet1!U200="","",[1]Sheet1!U200)</f>
        <v/>
      </c>
      <c r="V200" t="str">
        <f>IF([1]Sheet1!V200="","",[1]Sheet1!V200)</f>
        <v/>
      </c>
      <c r="W200" t="str">
        <f>IF([1]Sheet1!W200="","",[1]Sheet1!W200)</f>
        <v/>
      </c>
      <c r="X200" t="str">
        <f>IF([1]Sheet1!X200="","",[1]Sheet1!X200)</f>
        <v/>
      </c>
      <c r="Y200" t="str">
        <f>IF([1]Sheet1!Y200="","",[1]Sheet1!Y200)</f>
        <v/>
      </c>
      <c r="Z200" t="str">
        <f>IF([1]Sheet1!Z200="","",[1]Sheet1!Z200)</f>
        <v/>
      </c>
      <c r="AA200" t="str">
        <f>IF([1]Sheet1!AA200="","",[1]Sheet1!AA200)</f>
        <v/>
      </c>
      <c r="AB200" t="str">
        <f>IF([1]Sheet1!AB200="","",[1]Sheet1!AB200)</f>
        <v/>
      </c>
      <c r="AC200" t="str">
        <f>IF([1]Sheet1!AC200="","",[1]Sheet1!AC200)</f>
        <v/>
      </c>
      <c r="AD200" t="str">
        <f>IF([1]Sheet1!AD200="","",[1]Sheet1!AD200)</f>
        <v/>
      </c>
      <c r="AE200" t="str">
        <f>IF([1]Sheet1!AE200="","",[1]Sheet1!AE200)</f>
        <v/>
      </c>
      <c r="AF200" t="str">
        <f>IF([1]Sheet1!AF200="","",[1]Sheet1!AF200)</f>
        <v/>
      </c>
    </row>
    <row r="201" spans="1:32" s="6" customForma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0B74-5334-4338-A694-F28F4F3665DD}">
  <dimension ref="A1:C1"/>
  <sheetViews>
    <sheetView workbookViewId="0">
      <selection activeCell="D1" sqref="D1"/>
    </sheetView>
  </sheetViews>
  <sheetFormatPr defaultRowHeight="15" x14ac:dyDescent="0.25"/>
  <cols>
    <col min="1" max="1" width="12.140625" bestFit="1" customWidth="1"/>
    <col min="2" max="2" width="14.7109375" bestFit="1" customWidth="1"/>
    <col min="3" max="3" width="14.140625" bestFit="1" customWidth="1"/>
  </cols>
  <sheetData>
    <row r="1" spans="1:3" x14ac:dyDescent="0.25">
      <c r="A1" t="s">
        <v>40</v>
      </c>
      <c r="B1" t="s">
        <v>58</v>
      </c>
      <c r="C1"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38E82-3D9D-4856-AEAE-7235BD433104}">
  <dimension ref="A1:F201"/>
  <sheetViews>
    <sheetView workbookViewId="0">
      <selection activeCell="D2" sqref="D2"/>
    </sheetView>
  </sheetViews>
  <sheetFormatPr defaultRowHeight="15" x14ac:dyDescent="0.25"/>
  <cols>
    <col min="1" max="1" width="3" bestFit="1" customWidth="1"/>
    <col min="2" max="2" width="13.140625" bestFit="1" customWidth="1"/>
    <col min="3" max="3" width="18.85546875" bestFit="1" customWidth="1"/>
    <col min="4" max="4" width="8.42578125" bestFit="1" customWidth="1"/>
    <col min="5" max="5" width="14.140625" bestFit="1" customWidth="1"/>
    <col min="6" max="6" width="29.5703125" customWidth="1"/>
  </cols>
  <sheetData>
    <row r="1" spans="1:6" x14ac:dyDescent="0.25">
      <c r="A1" t="str">
        <f>IF([2]Sheet1!A1="","",[2]Sheet1!A1)</f>
        <v/>
      </c>
      <c r="B1" t="str">
        <f>IF([2]Sheet1!B1="","",[2]Sheet1!B1)</f>
        <v>STOCKNAME</v>
      </c>
      <c r="C1" t="str">
        <f>IF([2]Sheet1!C1="","",[2]Sheet1!C1)</f>
        <v>DATE</v>
      </c>
      <c r="D1" t="str">
        <f>IF([2]Sheet1!D1="","",[2]Sheet1!D1)</f>
        <v>RESULT</v>
      </c>
      <c r="E1" t="str">
        <f>IF([2]Sheet1!E1="","",[2]Sheet1!E1)</f>
        <v>CumBUChange</v>
      </c>
      <c r="F1" t="str">
        <f>IF([2]Sheet1!F1="","",[2]Sheet1!F1)</f>
        <v>CumBUChange%</v>
      </c>
    </row>
    <row r="2" spans="1:6" x14ac:dyDescent="0.25">
      <c r="A2">
        <f>IF([2]Sheet1!A2="","",[2]Sheet1!A2)</f>
        <v>0</v>
      </c>
      <c r="B2" t="str">
        <f>IF([2]Sheet1!B2="","",[2]Sheet1!B2)</f>
        <v>LTIM</v>
      </c>
      <c r="C2" t="str">
        <f>IF([2]Sheet1!C2="","",[2]Sheet1!C2)</f>
        <v>2023-10-16_13:51:28</v>
      </c>
      <c r="D2" t="str">
        <f>IF([2]Sheet1!D2="","",[2]Sheet1!D2)</f>
        <v>BEARISH</v>
      </c>
      <c r="E2">
        <f>IF([2]Sheet1!E2="","",[2]Sheet1!E2)</f>
        <v>-10074150</v>
      </c>
      <c r="F2">
        <f>IF([2]Sheet1!F2="","",[2]Sheet1!F2)</f>
        <v>47.372095894551762</v>
      </c>
    </row>
    <row r="3" spans="1:6" x14ac:dyDescent="0.25">
      <c r="A3">
        <f>IF([2]Sheet1!A3="","",[2]Sheet1!A3)</f>
        <v>1</v>
      </c>
      <c r="B3" t="str">
        <f>IF([2]Sheet1!B3="","",[2]Sheet1!B3)</f>
        <v>TATACONSUM</v>
      </c>
      <c r="C3" t="str">
        <f>IF([2]Sheet1!C3="","",[2]Sheet1!C3)</f>
        <v>2023-10-16_13:51:34</v>
      </c>
      <c r="D3" t="str">
        <f>IF([2]Sheet1!D3="","",[2]Sheet1!D3)</f>
        <v>BULLISH</v>
      </c>
      <c r="E3">
        <f>IF([2]Sheet1!E3="","",[2]Sheet1!E3)</f>
        <v>19966500</v>
      </c>
      <c r="F3">
        <f>IF([2]Sheet1!F3="","",[2]Sheet1!F3)</f>
        <v>38.306978214395627</v>
      </c>
    </row>
    <row r="4" spans="1:6" x14ac:dyDescent="0.25">
      <c r="A4">
        <f>IF([2]Sheet1!A4="","",[2]Sheet1!A4)</f>
        <v>2</v>
      </c>
      <c r="B4" t="str">
        <f>IF([2]Sheet1!B4="","",[2]Sheet1!B4)</f>
        <v>NMDC</v>
      </c>
      <c r="C4" t="str">
        <f>IF([2]Sheet1!C4="","",[2]Sheet1!C4)</f>
        <v>2023-10-16_13:51:41</v>
      </c>
      <c r="D4" t="str">
        <f>IF([2]Sheet1!D4="","",[2]Sheet1!D4)</f>
        <v>BEARISH</v>
      </c>
      <c r="E4">
        <f>IF([2]Sheet1!E4="","",[2]Sheet1!E4)</f>
        <v>-454144500</v>
      </c>
      <c r="F4">
        <f>IF([2]Sheet1!F4="","",[2]Sheet1!F4)</f>
        <v>47.809695298652343</v>
      </c>
    </row>
    <row r="5" spans="1:6" x14ac:dyDescent="0.25">
      <c r="A5">
        <f>IF([2]Sheet1!A5="","",[2]Sheet1!A5)</f>
        <v>3</v>
      </c>
      <c r="B5" t="str">
        <f>IF([2]Sheet1!B5="","",[2]Sheet1!B5)</f>
        <v>COALINDIA</v>
      </c>
      <c r="C5" t="str">
        <f>IF([2]Sheet1!C5="","",[2]Sheet1!C5)</f>
        <v>2023-10-16_13:51:47</v>
      </c>
      <c r="D5" t="str">
        <f>IF([2]Sheet1!D5="","",[2]Sheet1!D5)</f>
        <v>BULLISH</v>
      </c>
      <c r="E5">
        <f>IF([2]Sheet1!E5="","",[2]Sheet1!E5)</f>
        <v>614535600</v>
      </c>
      <c r="F5">
        <f>IF([2]Sheet1!F5="","",[2]Sheet1!F5)</f>
        <v>43.502027144867398</v>
      </c>
    </row>
    <row r="6" spans="1:6" x14ac:dyDescent="0.25">
      <c r="A6">
        <f>IF([2]Sheet1!A6="","",[2]Sheet1!A6)</f>
        <v>4</v>
      </c>
      <c r="B6" t="str">
        <f>IF([2]Sheet1!B6="","",[2]Sheet1!B6)</f>
        <v>GAIL</v>
      </c>
      <c r="C6" t="str">
        <f>IF([2]Sheet1!C6="","",[2]Sheet1!C6)</f>
        <v>2023-10-16_13:51:53</v>
      </c>
      <c r="D6" t="str">
        <f>IF([2]Sheet1!D6="","",[2]Sheet1!D6)</f>
        <v>BULLISH</v>
      </c>
      <c r="E6">
        <f>IF([2]Sheet1!E6="","",[2]Sheet1!E6)</f>
        <v>161909250</v>
      </c>
      <c r="F6">
        <f>IF([2]Sheet1!F6="","",[2]Sheet1!F6)</f>
        <v>42.596945108495767</v>
      </c>
    </row>
    <row r="7" spans="1:6" x14ac:dyDescent="0.25">
      <c r="A7">
        <f>IF([2]Sheet1!A7="","",[2]Sheet1!A7)</f>
        <v>5</v>
      </c>
      <c r="B7" t="str">
        <f>IF([2]Sheet1!B7="","",[2]Sheet1!B7)</f>
        <v>PVRINOX</v>
      </c>
      <c r="C7" t="str">
        <f>IF([2]Sheet1!C7="","",[2]Sheet1!C7)</f>
        <v>2023-10-16_13:51:59</v>
      </c>
      <c r="D7" t="str">
        <f>IF([2]Sheet1!D7="","",[2]Sheet1!D7)</f>
        <v>BEARISH</v>
      </c>
      <c r="E7">
        <f>IF([2]Sheet1!E7="","",[2]Sheet1!E7)</f>
        <v>-21213654</v>
      </c>
      <c r="F7">
        <f>IF([2]Sheet1!F7="","",[2]Sheet1!F7)</f>
        <v>47.374456698710233</v>
      </c>
    </row>
    <row r="8" spans="1:6" x14ac:dyDescent="0.25">
      <c r="A8">
        <f>IF([2]Sheet1!A8="","",[2]Sheet1!A8)</f>
        <v>6</v>
      </c>
      <c r="B8" t="str">
        <f>IF([2]Sheet1!B8="","",[2]Sheet1!B8)</f>
        <v>POLYCAB</v>
      </c>
      <c r="C8" t="str">
        <f>IF([2]Sheet1!C8="","",[2]Sheet1!C8)</f>
        <v>2023-10-16_13:52:05</v>
      </c>
      <c r="D8" t="str">
        <f>IF([2]Sheet1!D8="","",[2]Sheet1!D8)</f>
        <v>BULLISH</v>
      </c>
      <c r="E8">
        <f>IF([2]Sheet1!E8="","",[2]Sheet1!E8)</f>
        <v>11349900</v>
      </c>
      <c r="F8">
        <f>IF([2]Sheet1!F8="","",[2]Sheet1!F8)</f>
        <v>58.568220746757369</v>
      </c>
    </row>
    <row r="9" spans="1:6" x14ac:dyDescent="0.25">
      <c r="A9">
        <f>IF([2]Sheet1!A9="","",[2]Sheet1!A9)</f>
        <v>7</v>
      </c>
      <c r="B9" t="str">
        <f>IF([2]Sheet1!B9="","",[2]Sheet1!B9)</f>
        <v>GNFC</v>
      </c>
      <c r="C9" t="str">
        <f>IF([2]Sheet1!C9="","",[2]Sheet1!C9)</f>
        <v>2023-10-16_13:52:11</v>
      </c>
      <c r="D9" t="str">
        <f>IF([2]Sheet1!D9="","",[2]Sheet1!D9)</f>
        <v>BULLISH</v>
      </c>
      <c r="E9">
        <f>IF([2]Sheet1!E9="","",[2]Sheet1!E9)</f>
        <v>12304500</v>
      </c>
      <c r="F9">
        <f>IF([2]Sheet1!F9="","",[2]Sheet1!F9)</f>
        <v>53.337483910683297</v>
      </c>
    </row>
    <row r="10" spans="1:6" x14ac:dyDescent="0.25">
      <c r="A10">
        <f>IF([2]Sheet1!A10="","",[2]Sheet1!A10)</f>
        <v>8</v>
      </c>
      <c r="B10" t="str">
        <f>IF([2]Sheet1!B10="","",[2]Sheet1!B10)</f>
        <v>MCX</v>
      </c>
      <c r="C10" t="str">
        <f>IF([2]Sheet1!C10="","",[2]Sheet1!C10)</f>
        <v>2023-10-16_13:52:17</v>
      </c>
      <c r="D10" t="str">
        <f>IF([2]Sheet1!D10="","",[2]Sheet1!D10)</f>
        <v>BULLISH</v>
      </c>
      <c r="E10">
        <f>IF([2]Sheet1!E10="","",[2]Sheet1!E10)</f>
        <v>22453600</v>
      </c>
      <c r="F10">
        <f>IF([2]Sheet1!F10="","",[2]Sheet1!F10)</f>
        <v>52.805223710826773</v>
      </c>
    </row>
    <row r="11" spans="1:6" x14ac:dyDescent="0.25">
      <c r="A11">
        <f>IF([2]Sheet1!A11="","",[2]Sheet1!A11)</f>
        <v>9</v>
      </c>
      <c r="B11" t="str">
        <f>IF([2]Sheet1!B11="","",[2]Sheet1!B11)</f>
        <v>CANFINHOME</v>
      </c>
      <c r="C11" t="str">
        <f>IF([2]Sheet1!C11="","",[2]Sheet1!C11)</f>
        <v>2023-10-16_13:52:22</v>
      </c>
      <c r="D11" t="str">
        <f>IF([2]Sheet1!D11="","",[2]Sheet1!D11)</f>
        <v>BEARISH</v>
      </c>
      <c r="E11">
        <f>IF([2]Sheet1!E11="","",[2]Sheet1!E11)</f>
        <v>-7738575</v>
      </c>
      <c r="F11">
        <f>IF([2]Sheet1!F11="","",[2]Sheet1!F11)</f>
        <v>48.376841785474028</v>
      </c>
    </row>
    <row r="12" spans="1:6" x14ac:dyDescent="0.25">
      <c r="A12">
        <f>IF([2]Sheet1!A12="","",[2]Sheet1!A12)</f>
        <v>10</v>
      </c>
      <c r="B12" t="str">
        <f>IF([2]Sheet1!B12="","",[2]Sheet1!B12)</f>
        <v>AUBANK</v>
      </c>
      <c r="C12" t="str">
        <f>IF([2]Sheet1!C12="","",[2]Sheet1!C12)</f>
        <v>2023-10-16_13:52:28</v>
      </c>
      <c r="D12" t="str">
        <f>IF([2]Sheet1!D12="","",[2]Sheet1!D12)</f>
        <v>BEARISH</v>
      </c>
      <c r="E12">
        <f>IF([2]Sheet1!E12="","",[2]Sheet1!E12)</f>
        <v>-71341000</v>
      </c>
      <c r="F12">
        <f>IF([2]Sheet1!F12="","",[2]Sheet1!F12)</f>
        <v>43.203462014955853</v>
      </c>
    </row>
    <row r="13" spans="1:6" x14ac:dyDescent="0.25">
      <c r="A13">
        <f>IF([2]Sheet1!A13="","",[2]Sheet1!A13)</f>
        <v>11</v>
      </c>
      <c r="B13" t="str">
        <f>IF([2]Sheet1!B13="","",[2]Sheet1!B13)</f>
        <v>LAURUSLABS</v>
      </c>
      <c r="C13" t="str">
        <f>IF([2]Sheet1!C13="","",[2]Sheet1!C13)</f>
        <v>2023-10-16_13:52:34</v>
      </c>
      <c r="D13" t="str">
        <f>IF([2]Sheet1!D13="","",[2]Sheet1!D13)</f>
        <v>BULLISH</v>
      </c>
      <c r="E13">
        <f>IF([2]Sheet1!E13="","",[2]Sheet1!E13)</f>
        <v>11849000</v>
      </c>
      <c r="F13">
        <f>IF([2]Sheet1!F13="","",[2]Sheet1!F13)</f>
        <v>64.062305664958984</v>
      </c>
    </row>
    <row r="14" spans="1:6" x14ac:dyDescent="0.25">
      <c r="A14">
        <f>IF([2]Sheet1!A14="","",[2]Sheet1!A14)</f>
        <v>12</v>
      </c>
      <c r="B14" t="str">
        <f>IF([2]Sheet1!B14="","",[2]Sheet1!B14)</f>
        <v>TATAMOTORS</v>
      </c>
      <c r="C14" t="str">
        <f>IF([2]Sheet1!C14="","",[2]Sheet1!C14)</f>
        <v>2023-10-16_13:52:40</v>
      </c>
      <c r="D14" t="str">
        <f>IF([2]Sheet1!D14="","",[2]Sheet1!D14)</f>
        <v>BULLISH</v>
      </c>
      <c r="E14">
        <f>IF([2]Sheet1!E14="","",[2]Sheet1!E14)</f>
        <v>72456975</v>
      </c>
      <c r="F14">
        <f>IF([2]Sheet1!F14="","",[2]Sheet1!F14)</f>
        <v>43.202651557653518</v>
      </c>
    </row>
    <row r="15" spans="1:6" x14ac:dyDescent="0.25">
      <c r="A15">
        <f>IF([2]Sheet1!A15="","",[2]Sheet1!A15)</f>
        <v>13</v>
      </c>
      <c r="B15" t="str">
        <f>IF([2]Sheet1!B15="","",[2]Sheet1!B15)</f>
        <v>ICICIGI</v>
      </c>
      <c r="C15" t="str">
        <f>IF([2]Sheet1!C15="","",[2]Sheet1!C15)</f>
        <v>2023-10-16_13:52:46</v>
      </c>
      <c r="D15" t="str">
        <f>IF([2]Sheet1!D15="","",[2]Sheet1!D15)</f>
        <v>BEARISH</v>
      </c>
      <c r="E15">
        <f>IF([2]Sheet1!E15="","",[2]Sheet1!E15)</f>
        <v>-2731500</v>
      </c>
      <c r="F15">
        <f>IF([2]Sheet1!F15="","",[2]Sheet1!F15)</f>
        <v>52.371059597336973</v>
      </c>
    </row>
    <row r="16" spans="1:6" x14ac:dyDescent="0.25">
      <c r="A16">
        <f>IF([2]Sheet1!A16="","",[2]Sheet1!A16)</f>
        <v>14</v>
      </c>
      <c r="B16" t="str">
        <f>IF([2]Sheet1!B16="","",[2]Sheet1!B16)</f>
        <v>TECHM</v>
      </c>
      <c r="C16" t="str">
        <f>IF([2]Sheet1!C16="","",[2]Sheet1!C16)</f>
        <v>2023-10-16_13:52:52</v>
      </c>
      <c r="D16" t="str">
        <f>IF([2]Sheet1!D16="","",[2]Sheet1!D16)</f>
        <v>BEARISH</v>
      </c>
      <c r="E16">
        <f>IF([2]Sheet1!E16="","",[2]Sheet1!E16)</f>
        <v>-17737200</v>
      </c>
      <c r="F16">
        <f>IF([2]Sheet1!F16="","",[2]Sheet1!F16)</f>
        <v>61.346848307444937</v>
      </c>
    </row>
    <row r="17" spans="1:6" x14ac:dyDescent="0.25">
      <c r="A17">
        <f>IF([2]Sheet1!A17="","",[2]Sheet1!A17)</f>
        <v>15</v>
      </c>
      <c r="B17" t="str">
        <f>IF([2]Sheet1!B17="","",[2]Sheet1!B17)</f>
        <v>UBL</v>
      </c>
      <c r="C17" t="str">
        <f>IF([2]Sheet1!C17="","",[2]Sheet1!C17)</f>
        <v>2023-10-16_13:53:00</v>
      </c>
      <c r="D17" t="str">
        <f>IF([2]Sheet1!D17="","",[2]Sheet1!D17)</f>
        <v>BEARISH</v>
      </c>
      <c r="E17">
        <f>IF([2]Sheet1!E17="","",[2]Sheet1!E17)</f>
        <v>-2328400</v>
      </c>
      <c r="F17">
        <f>IF([2]Sheet1!F17="","",[2]Sheet1!F17)</f>
        <v>42.182060530029787</v>
      </c>
    </row>
    <row r="18" spans="1:6" x14ac:dyDescent="0.25">
      <c r="A18">
        <f>IF([2]Sheet1!A18="","",[2]Sheet1!A18)</f>
        <v>16</v>
      </c>
      <c r="B18" t="str">
        <f>IF([2]Sheet1!B18="","",[2]Sheet1!B18)</f>
        <v>ULTRACEMCO</v>
      </c>
      <c r="C18" t="str">
        <f>IF([2]Sheet1!C18="","",[2]Sheet1!C18)</f>
        <v>2023-10-16_13:53:06</v>
      </c>
      <c r="D18" t="str">
        <f>IF([2]Sheet1!D18="","",[2]Sheet1!D18)</f>
        <v>BEARISH</v>
      </c>
      <c r="E18">
        <f>IF([2]Sheet1!E18="","",[2]Sheet1!E18)</f>
        <v>-3372500</v>
      </c>
      <c r="F18">
        <f>IF([2]Sheet1!F18="","",[2]Sheet1!F18)</f>
        <v>56.922871946706152</v>
      </c>
    </row>
    <row r="19" spans="1:6" x14ac:dyDescent="0.25">
      <c r="A19">
        <f>IF([2]Sheet1!A19="","",[2]Sheet1!A19)</f>
        <v>17</v>
      </c>
      <c r="B19" t="str">
        <f>IF([2]Sheet1!B19="","",[2]Sheet1!B19)</f>
        <v>PFC</v>
      </c>
      <c r="C19" t="str">
        <f>IF([2]Sheet1!C19="","",[2]Sheet1!C19)</f>
        <v>2023-10-16_13:53:12</v>
      </c>
      <c r="D19" t="str">
        <f>IF([2]Sheet1!D19="","",[2]Sheet1!D19)</f>
        <v>BULLISH</v>
      </c>
      <c r="E19">
        <f>IF([2]Sheet1!E19="","",[2]Sheet1!E19)</f>
        <v>350667350</v>
      </c>
      <c r="F19">
        <f>IF([2]Sheet1!F19="","",[2]Sheet1!F19)</f>
        <v>43.646135223344139</v>
      </c>
    </row>
    <row r="20" spans="1:6" x14ac:dyDescent="0.25">
      <c r="A20">
        <f>IF([2]Sheet1!A20="","",[2]Sheet1!A20)</f>
        <v>18</v>
      </c>
      <c r="B20" t="str">
        <f>IF([2]Sheet1!B20="","",[2]Sheet1!B20)</f>
        <v>RECLTD</v>
      </c>
      <c r="C20" t="str">
        <f>IF([2]Sheet1!C20="","",[2]Sheet1!C20)</f>
        <v>2023-10-16_13:53:17</v>
      </c>
      <c r="D20" t="str">
        <f>IF([2]Sheet1!D20="","",[2]Sheet1!D20)</f>
        <v>BULLISH</v>
      </c>
      <c r="E20">
        <f>IF([2]Sheet1!E20="","",[2]Sheet1!E20)</f>
        <v>374896000</v>
      </c>
      <c r="F20">
        <f>IF([2]Sheet1!F20="","",[2]Sheet1!F20)</f>
        <v>47.31606445850209</v>
      </c>
    </row>
    <row r="21" spans="1:6" x14ac:dyDescent="0.25">
      <c r="A21">
        <f>IF([2]Sheet1!A21="","",[2]Sheet1!A21)</f>
        <v>19</v>
      </c>
      <c r="B21" t="str">
        <f>IF([2]Sheet1!B21="","",[2]Sheet1!B21)</f>
        <v>ASIANPAINT</v>
      </c>
      <c r="C21" t="str">
        <f>IF([2]Sheet1!C21="","",[2]Sheet1!C21)</f>
        <v>2023-10-16_13:53:23</v>
      </c>
      <c r="D21" t="str">
        <f>IF([2]Sheet1!D21="","",[2]Sheet1!D21)</f>
        <v>BULLISH</v>
      </c>
      <c r="E21">
        <f>IF([2]Sheet1!E21="","",[2]Sheet1!E21)</f>
        <v>26171200</v>
      </c>
      <c r="F21">
        <f>IF([2]Sheet1!F21="","",[2]Sheet1!F21)</f>
        <v>42.558552898089438</v>
      </c>
    </row>
    <row r="22" spans="1:6" x14ac:dyDescent="0.25">
      <c r="A22">
        <f>IF([2]Sheet1!A22="","",[2]Sheet1!A22)</f>
        <v>20</v>
      </c>
      <c r="B22" t="str">
        <f>IF([2]Sheet1!B22="","",[2]Sheet1!B22)</f>
        <v>LTTS</v>
      </c>
      <c r="C22" t="str">
        <f>IF([2]Sheet1!C22="","",[2]Sheet1!C22)</f>
        <v>2023-10-16_13:53:29</v>
      </c>
      <c r="D22" t="str">
        <f>IF([2]Sheet1!D22="","",[2]Sheet1!D22)</f>
        <v>BULLISH</v>
      </c>
      <c r="E22">
        <f>IF([2]Sheet1!E22="","",[2]Sheet1!E22)</f>
        <v>711400</v>
      </c>
      <c r="F22">
        <f>IF([2]Sheet1!F22="","",[2]Sheet1!F22)</f>
        <v>42.249839237285769</v>
      </c>
    </row>
    <row r="23" spans="1:6" x14ac:dyDescent="0.25">
      <c r="A23">
        <f>IF([2]Sheet1!A23="","",[2]Sheet1!A23)</f>
        <v>21</v>
      </c>
      <c r="B23" t="str">
        <f>IF([2]Sheet1!B23="","",[2]Sheet1!B23)</f>
        <v>MPHASIS</v>
      </c>
      <c r="C23" t="str">
        <f>IF([2]Sheet1!C23="","",[2]Sheet1!C23)</f>
        <v>2023-10-16_13:53:35</v>
      </c>
      <c r="D23" t="str">
        <f>IF([2]Sheet1!D23="","",[2]Sheet1!D23)</f>
        <v>BEARISH</v>
      </c>
      <c r="E23">
        <f>IF([2]Sheet1!E23="","",[2]Sheet1!E23)</f>
        <v>-5197225</v>
      </c>
      <c r="F23">
        <f>IF([2]Sheet1!F23="","",[2]Sheet1!F23)</f>
        <v>47.0219157328318</v>
      </c>
    </row>
    <row r="24" spans="1:6" x14ac:dyDescent="0.25">
      <c r="A24">
        <f>IF([2]Sheet1!A24="","",[2]Sheet1!A24)</f>
        <v>22</v>
      </c>
      <c r="B24" t="str">
        <f>IF([2]Sheet1!B24="","",[2]Sheet1!B24)</f>
        <v>METROPOLIS</v>
      </c>
      <c r="C24" t="str">
        <f>IF([2]Sheet1!C24="","",[2]Sheet1!C24)</f>
        <v>2023-10-16_13:53:41</v>
      </c>
      <c r="D24" t="str">
        <f>IF([2]Sheet1!D24="","",[2]Sheet1!D24)</f>
        <v>BULLISH</v>
      </c>
      <c r="E24">
        <f>IF([2]Sheet1!E24="","",[2]Sheet1!E24)</f>
        <v>9037600</v>
      </c>
      <c r="F24">
        <f>IF([2]Sheet1!F24="","",[2]Sheet1!F24)</f>
        <v>51.99144695783842</v>
      </c>
    </row>
    <row r="25" spans="1:6" x14ac:dyDescent="0.25">
      <c r="A25">
        <f>IF([2]Sheet1!A25="","",[2]Sheet1!A25)</f>
        <v>23</v>
      </c>
      <c r="B25" t="str">
        <f>IF([2]Sheet1!B25="","",[2]Sheet1!B25)</f>
        <v>NESTLEIND</v>
      </c>
      <c r="C25" t="str">
        <f>IF([2]Sheet1!C25="","",[2]Sheet1!C25)</f>
        <v>2023-10-16_13:53:47</v>
      </c>
      <c r="D25" t="str">
        <f>IF([2]Sheet1!D25="","",[2]Sheet1!D25)</f>
        <v>BULLISH</v>
      </c>
      <c r="E25">
        <f>IF([2]Sheet1!E25="","",[2]Sheet1!E25)</f>
        <v>617680</v>
      </c>
      <c r="F25">
        <f>IF([2]Sheet1!F25="","",[2]Sheet1!F25)</f>
        <v>38.059990184474152</v>
      </c>
    </row>
    <row r="26" spans="1:6" x14ac:dyDescent="0.25">
      <c r="A26">
        <f>IF([2]Sheet1!A26="","",[2]Sheet1!A26)</f>
        <v>24</v>
      </c>
      <c r="B26" t="str">
        <f>IF([2]Sheet1!B26="","",[2]Sheet1!B26)</f>
        <v>HDFCBANK</v>
      </c>
      <c r="C26" t="str">
        <f>IF([2]Sheet1!C26="","",[2]Sheet1!C26)</f>
        <v>2023-10-16_13:53:53</v>
      </c>
      <c r="D26" t="str">
        <f>IF([2]Sheet1!D26="","",[2]Sheet1!D26)</f>
        <v>BULLISH</v>
      </c>
      <c r="E26">
        <f>IF([2]Sheet1!E26="","",[2]Sheet1!E26)</f>
        <v>449009000</v>
      </c>
      <c r="F26">
        <f>IF([2]Sheet1!F26="","",[2]Sheet1!F26)</f>
        <v>43.111742355494812</v>
      </c>
    </row>
    <row r="27" spans="1:6" x14ac:dyDescent="0.25">
      <c r="A27">
        <f>IF([2]Sheet1!A27="","",[2]Sheet1!A27)</f>
        <v>25</v>
      </c>
      <c r="B27" t="str">
        <f>IF([2]Sheet1!B27="","",[2]Sheet1!B27)</f>
        <v>FEDERALBNK</v>
      </c>
      <c r="C27" t="str">
        <f>IF([2]Sheet1!C27="","",[2]Sheet1!C27)</f>
        <v>2023-10-16_13:53:59</v>
      </c>
      <c r="D27" t="str">
        <f>IF([2]Sheet1!D27="","",[2]Sheet1!D27)</f>
        <v>BULLISH</v>
      </c>
      <c r="E27">
        <f>IF([2]Sheet1!E27="","",[2]Sheet1!E27)</f>
        <v>456075000</v>
      </c>
      <c r="F27">
        <f>IF([2]Sheet1!F27="","",[2]Sheet1!F27)</f>
        <v>67.495685312104072</v>
      </c>
    </row>
    <row r="28" spans="1:6" x14ac:dyDescent="0.25">
      <c r="A28">
        <f>IF([2]Sheet1!A28="","",[2]Sheet1!A28)</f>
        <v>26</v>
      </c>
      <c r="B28" t="str">
        <f>IF([2]Sheet1!B28="","",[2]Sheet1!B28)</f>
        <v>NAUKRI</v>
      </c>
      <c r="C28" t="str">
        <f>IF([2]Sheet1!C28="","",[2]Sheet1!C28)</f>
        <v>2023-10-16_21:13:26</v>
      </c>
      <c r="D28" t="str">
        <f>IF([2]Sheet1!D28="","",[2]Sheet1!D28)</f>
        <v>BEARISH</v>
      </c>
      <c r="E28">
        <f>IF([2]Sheet1!E28="","",[2]Sheet1!E28)</f>
        <v>-4756500</v>
      </c>
      <c r="F28">
        <f>IF([2]Sheet1!F28="","",[2]Sheet1!F28)</f>
        <v>42.995089867271552</v>
      </c>
    </row>
    <row r="29" spans="1:6" x14ac:dyDescent="0.25">
      <c r="A29">
        <f>IF([2]Sheet1!A29="","",[2]Sheet1!A29)</f>
        <v>27</v>
      </c>
      <c r="B29" t="str">
        <f>IF([2]Sheet1!B29="","",[2]Sheet1!B29)</f>
        <v>COFORGE</v>
      </c>
      <c r="C29" t="str">
        <f>IF([2]Sheet1!C29="","",[2]Sheet1!C29)</f>
        <v>2023-10-16_21:13:32</v>
      </c>
      <c r="D29" t="str">
        <f>IF([2]Sheet1!D29="","",[2]Sheet1!D29)</f>
        <v>BEARISH</v>
      </c>
      <c r="E29">
        <f>IF([2]Sheet1!E29="","",[2]Sheet1!E29)</f>
        <v>-5880750</v>
      </c>
      <c r="F29">
        <f>IF([2]Sheet1!F29="","",[2]Sheet1!F29)</f>
        <v>48.093857547160503</v>
      </c>
    </row>
    <row r="30" spans="1:6" x14ac:dyDescent="0.25">
      <c r="A30">
        <f>IF([2]Sheet1!A30="","",[2]Sheet1!A30)</f>
        <v>28</v>
      </c>
      <c r="B30" t="str">
        <f>IF([2]Sheet1!B30="","",[2]Sheet1!B30)</f>
        <v>NAVINFLUOR</v>
      </c>
      <c r="C30" t="str">
        <f>IF([2]Sheet1!C30="","",[2]Sheet1!C30)</f>
        <v>2023-10-16_21:13:38</v>
      </c>
      <c r="D30" t="str">
        <f>IF([2]Sheet1!D30="","",[2]Sheet1!D30)</f>
        <v>BEARISH</v>
      </c>
      <c r="E30">
        <f>IF([2]Sheet1!E30="","",[2]Sheet1!E30)</f>
        <v>-4434000</v>
      </c>
      <c r="F30">
        <f>IF([2]Sheet1!F30="","",[2]Sheet1!F30)</f>
        <v>53.560067960511049</v>
      </c>
    </row>
    <row r="31" spans="1:6" x14ac:dyDescent="0.25">
      <c r="A31">
        <f>IF([2]Sheet1!A31="","",[2]Sheet1!A31)</f>
        <v>29</v>
      </c>
      <c r="B31" t="str">
        <f>IF([2]Sheet1!B31="","",[2]Sheet1!B31)</f>
        <v>VOLTAS</v>
      </c>
      <c r="C31" t="str">
        <f>IF([2]Sheet1!C31="","",[2]Sheet1!C31)</f>
        <v>2023-10-16_21:13:44</v>
      </c>
      <c r="D31" t="str">
        <f>IF([2]Sheet1!D31="","",[2]Sheet1!D31)</f>
        <v>BULLISH</v>
      </c>
      <c r="E31">
        <f>IF([2]Sheet1!E31="","",[2]Sheet1!E31)</f>
        <v>6419400</v>
      </c>
      <c r="F31">
        <f>IF([2]Sheet1!F31="","",[2]Sheet1!F31)</f>
        <v>52.299741793791178</v>
      </c>
    </row>
    <row r="32" spans="1:6" x14ac:dyDescent="0.25">
      <c r="A32">
        <f>IF([2]Sheet1!A32="","",[2]Sheet1!A32)</f>
        <v>30</v>
      </c>
      <c r="B32" t="str">
        <f>IF([2]Sheet1!B32="","",[2]Sheet1!B32)</f>
        <v>ICICIPRULI</v>
      </c>
      <c r="C32" t="str">
        <f>IF([2]Sheet1!C32="","",[2]Sheet1!C32)</f>
        <v>2023-10-16_21:13:51</v>
      </c>
      <c r="D32" t="str">
        <f>IF([2]Sheet1!D32="","",[2]Sheet1!D32)</f>
        <v>BEARISH</v>
      </c>
      <c r="E32">
        <f>IF([2]Sheet1!E32="","",[2]Sheet1!E32)</f>
        <v>-19587000</v>
      </c>
      <c r="F32">
        <f>IF([2]Sheet1!F32="","",[2]Sheet1!F32)</f>
        <v>52.064683800173263</v>
      </c>
    </row>
    <row r="33" spans="1:6" x14ac:dyDescent="0.25">
      <c r="A33">
        <f>IF([2]Sheet1!A33="","",[2]Sheet1!A33)</f>
        <v>31</v>
      </c>
      <c r="B33" t="str">
        <f>IF([2]Sheet1!B33="","",[2]Sheet1!B33)</f>
        <v>RBLBANK</v>
      </c>
      <c r="C33" t="str">
        <f>IF([2]Sheet1!C33="","",[2]Sheet1!C33)</f>
        <v>2023-10-16_21:13:57</v>
      </c>
      <c r="D33" t="str">
        <f>IF([2]Sheet1!D33="","",[2]Sheet1!D33)</f>
        <v>BEARISH</v>
      </c>
      <c r="E33">
        <f>IF([2]Sheet1!E33="","",[2]Sheet1!E33)</f>
        <v>-129400000</v>
      </c>
      <c r="F33">
        <f>IF([2]Sheet1!F33="","",[2]Sheet1!F33)</f>
        <v>47.511623205983419</v>
      </c>
    </row>
    <row r="34" spans="1:6" x14ac:dyDescent="0.25">
      <c r="A34">
        <f>IF([2]Sheet1!A34="","",[2]Sheet1!A34)</f>
        <v>32</v>
      </c>
      <c r="B34" t="str">
        <f>IF([2]Sheet1!B34="","",[2]Sheet1!B34)</f>
        <v>BERGEPAINT</v>
      </c>
      <c r="C34" t="str">
        <f>IF([2]Sheet1!C34="","",[2]Sheet1!C34)</f>
        <v>2023-10-16_21:14:03</v>
      </c>
      <c r="D34" t="str">
        <f>IF([2]Sheet1!D34="","",[2]Sheet1!D34)</f>
        <v>BEARISH</v>
      </c>
      <c r="E34">
        <f>IF([2]Sheet1!E34="","",[2]Sheet1!E34)</f>
        <v>-14484800</v>
      </c>
      <c r="F34">
        <f>IF([2]Sheet1!F34="","",[2]Sheet1!F34)</f>
        <v>52.920113679313097</v>
      </c>
    </row>
    <row r="35" spans="1:6" x14ac:dyDescent="0.25">
      <c r="A35">
        <f>IF([2]Sheet1!A35="","",[2]Sheet1!A35)</f>
        <v>33</v>
      </c>
      <c r="B35" t="str">
        <f>IF([2]Sheet1!B35="","",[2]Sheet1!B35)</f>
        <v>COLPAL</v>
      </c>
      <c r="C35" t="str">
        <f>IF([2]Sheet1!C35="","",[2]Sheet1!C35)</f>
        <v>2023-10-16_21:14:09</v>
      </c>
      <c r="D35" t="str">
        <f>IF([2]Sheet1!D35="","",[2]Sheet1!D35)</f>
        <v>BULLISH</v>
      </c>
      <c r="E35">
        <f>IF([2]Sheet1!E35="","",[2]Sheet1!E35)</f>
        <v>9329950</v>
      </c>
      <c r="F35">
        <f>IF([2]Sheet1!F35="","",[2]Sheet1!F35)</f>
        <v>41.574504700920123</v>
      </c>
    </row>
    <row r="36" spans="1:6" x14ac:dyDescent="0.25">
      <c r="A36">
        <f>IF([2]Sheet1!A36="","",[2]Sheet1!A36)</f>
        <v>34</v>
      </c>
      <c r="B36" t="str">
        <f>IF([2]Sheet1!B36="","",[2]Sheet1!B36)</f>
        <v>CONCOR</v>
      </c>
      <c r="C36" t="str">
        <f>IF([2]Sheet1!C36="","",[2]Sheet1!C36)</f>
        <v>2023-10-16_21:14:15</v>
      </c>
      <c r="D36" t="str">
        <f>IF([2]Sheet1!D36="","",[2]Sheet1!D36)</f>
        <v>BEARISH</v>
      </c>
      <c r="E36">
        <f>IF([2]Sheet1!E36="","",[2]Sheet1!E36)</f>
        <v>-11223000</v>
      </c>
      <c r="F36">
        <f>IF([2]Sheet1!F36="","",[2]Sheet1!F36)</f>
        <v>46.662934862364501</v>
      </c>
    </row>
    <row r="37" spans="1:6" x14ac:dyDescent="0.25">
      <c r="A37">
        <f>IF([2]Sheet1!A37="","",[2]Sheet1!A37)</f>
        <v>35</v>
      </c>
      <c r="B37" t="str">
        <f>IF([2]Sheet1!B37="","",[2]Sheet1!B37)</f>
        <v>GUJGASLTD</v>
      </c>
      <c r="C37" t="str">
        <f>IF([2]Sheet1!C37="","",[2]Sheet1!C37)</f>
        <v>2023-10-16_21:14:23</v>
      </c>
      <c r="D37" t="str">
        <f>IF([2]Sheet1!D37="","",[2]Sheet1!D37)</f>
        <v>BEARISH</v>
      </c>
      <c r="E37">
        <f>IF([2]Sheet1!E37="","",[2]Sheet1!E37)</f>
        <v>-34051250</v>
      </c>
      <c r="F37">
        <f>IF([2]Sheet1!F37="","",[2]Sheet1!F37)</f>
        <v>62.495614609242047</v>
      </c>
    </row>
    <row r="38" spans="1:6" x14ac:dyDescent="0.25">
      <c r="A38">
        <f>IF([2]Sheet1!A38="","",[2]Sheet1!A38)</f>
        <v>36</v>
      </c>
      <c r="B38" t="str">
        <f>IF([2]Sheet1!B38="","",[2]Sheet1!B38)</f>
        <v>HAVELLS</v>
      </c>
      <c r="C38" t="str">
        <f>IF([2]Sheet1!C38="","",[2]Sheet1!C38)</f>
        <v>2023-10-16_21:14:29</v>
      </c>
      <c r="D38" t="str">
        <f>IF([2]Sheet1!D38="","",[2]Sheet1!D38)</f>
        <v>BEARISH</v>
      </c>
      <c r="E38">
        <f>IF([2]Sheet1!E38="","",[2]Sheet1!E38)</f>
        <v>-11126500</v>
      </c>
      <c r="F38">
        <f>IF([2]Sheet1!F38="","",[2]Sheet1!F38)</f>
        <v>56.988699441599977</v>
      </c>
    </row>
    <row r="39" spans="1:6" x14ac:dyDescent="0.25">
      <c r="A39">
        <f>IF([2]Sheet1!A39="","",[2]Sheet1!A39)</f>
        <v>37</v>
      </c>
      <c r="B39" t="str">
        <f>IF([2]Sheet1!B39="","",[2]Sheet1!B39)</f>
        <v>IGL</v>
      </c>
      <c r="C39" t="str">
        <f>IF([2]Sheet1!C39="","",[2]Sheet1!C39)</f>
        <v>2023-10-16_21:14:35</v>
      </c>
      <c r="D39" t="str">
        <f>IF([2]Sheet1!D39="","",[2]Sheet1!D39)</f>
        <v>BEARISH</v>
      </c>
      <c r="E39">
        <f>IF([2]Sheet1!E39="","",[2]Sheet1!E39)</f>
        <v>-29007000</v>
      </c>
      <c r="F39">
        <f>IF([2]Sheet1!F39="","",[2]Sheet1!F39)</f>
        <v>57.257991439551823</v>
      </c>
    </row>
    <row r="40" spans="1:6" x14ac:dyDescent="0.25">
      <c r="A40">
        <f>IF([2]Sheet1!A40="","",[2]Sheet1!A40)</f>
        <v>38</v>
      </c>
      <c r="B40" t="str">
        <f>IF([2]Sheet1!B40="","",[2]Sheet1!B40)</f>
        <v>INDIAMART</v>
      </c>
      <c r="C40" t="str">
        <f>IF([2]Sheet1!C40="","",[2]Sheet1!C40)</f>
        <v>2023-10-16_21:14:41</v>
      </c>
      <c r="D40" t="str">
        <f>IF([2]Sheet1!D40="","",[2]Sheet1!D40)</f>
        <v>BEARISH</v>
      </c>
      <c r="E40">
        <f>IF([2]Sheet1!E40="","",[2]Sheet1!E40)</f>
        <v>-3256800</v>
      </c>
      <c r="F40">
        <f>IF([2]Sheet1!F40="","",[2]Sheet1!F40)</f>
        <v>44.251597712748072</v>
      </c>
    </row>
    <row r="41" spans="1:6" x14ac:dyDescent="0.25">
      <c r="A41">
        <f>IF([2]Sheet1!A41="","",[2]Sheet1!A41)</f>
        <v>39</v>
      </c>
      <c r="B41" t="str">
        <f>IF([2]Sheet1!B41="","",[2]Sheet1!B41)</f>
        <v>WIPRO</v>
      </c>
      <c r="C41" t="str">
        <f>IF([2]Sheet1!C41="","",[2]Sheet1!C41)</f>
        <v>2023-10-16_21:14:48</v>
      </c>
      <c r="D41" t="str">
        <f>IF([2]Sheet1!D41="","",[2]Sheet1!D41)</f>
        <v>BEARISH</v>
      </c>
      <c r="E41">
        <f>IF([2]Sheet1!E41="","",[2]Sheet1!E41)</f>
        <v>-209668500</v>
      </c>
      <c r="F41">
        <f>IF([2]Sheet1!F41="","",[2]Sheet1!F41)</f>
        <v>52.18338019419749</v>
      </c>
    </row>
    <row r="42" spans="1:6" x14ac:dyDescent="0.25">
      <c r="A42">
        <f>IF([2]Sheet1!A42="","",[2]Sheet1!A42)</f>
        <v>40</v>
      </c>
      <c r="B42" t="str">
        <f>IF([2]Sheet1!B42="","",[2]Sheet1!B42)</f>
        <v>BAJAJFINSV</v>
      </c>
      <c r="C42" t="str">
        <f>IF([2]Sheet1!C42="","",[2]Sheet1!C42)</f>
        <v>2023-10-16_21:14:54</v>
      </c>
      <c r="D42" t="str">
        <f>IF([2]Sheet1!D42="","",[2]Sheet1!D42)</f>
        <v>BEARISH</v>
      </c>
      <c r="E42">
        <f>IF([2]Sheet1!E42="","",[2]Sheet1!E42)</f>
        <v>-309500</v>
      </c>
      <c r="F42">
        <f>IF([2]Sheet1!F42="","",[2]Sheet1!F42)</f>
        <v>47.900544088127077</v>
      </c>
    </row>
    <row r="43" spans="1:6" x14ac:dyDescent="0.25">
      <c r="A43">
        <f>IF([2]Sheet1!A43="","",[2]Sheet1!A43)</f>
        <v>41</v>
      </c>
      <c r="B43" t="str">
        <f>IF([2]Sheet1!B43="","",[2]Sheet1!B43)</f>
        <v>GODREJPROP</v>
      </c>
      <c r="C43" t="str">
        <f>IF([2]Sheet1!C43="","",[2]Sheet1!C43)</f>
        <v>2023-10-16_21:15:00</v>
      </c>
      <c r="D43" t="str">
        <f>IF([2]Sheet1!D43="","",[2]Sheet1!D43)</f>
        <v>BULLISH</v>
      </c>
      <c r="E43">
        <f>IF([2]Sheet1!E43="","",[2]Sheet1!E43)</f>
        <v>5748925</v>
      </c>
      <c r="F43">
        <f>IF([2]Sheet1!F43="","",[2]Sheet1!F43)</f>
        <v>53.115214466580113</v>
      </c>
    </row>
    <row r="44" spans="1:6" x14ac:dyDescent="0.25">
      <c r="A44">
        <f>IF([2]Sheet1!A44="","",[2]Sheet1!A44)</f>
        <v>42</v>
      </c>
      <c r="B44" t="str">
        <f>IF([2]Sheet1!B44="","",[2]Sheet1!B44)</f>
        <v>JSWSTEEL</v>
      </c>
      <c r="C44" t="str">
        <f>IF([2]Sheet1!C44="","",[2]Sheet1!C44)</f>
        <v>2023-10-16_21:15:20</v>
      </c>
      <c r="D44" t="str">
        <f>IF([2]Sheet1!D44="","",[2]Sheet1!D44)</f>
        <v>BEARISH</v>
      </c>
      <c r="E44">
        <f>IF([2]Sheet1!E44="","",[2]Sheet1!E44)</f>
        <v>-22337100</v>
      </c>
      <c r="F44">
        <f>IF([2]Sheet1!F44="","",[2]Sheet1!F44)</f>
        <v>43.695314444048392</v>
      </c>
    </row>
    <row r="45" spans="1:6" x14ac:dyDescent="0.25">
      <c r="A45">
        <f>IF([2]Sheet1!A45="","",[2]Sheet1!A45)</f>
        <v>43</v>
      </c>
      <c r="B45" t="str">
        <f>IF([2]Sheet1!B45="","",[2]Sheet1!B45)</f>
        <v>LT</v>
      </c>
      <c r="C45" t="str">
        <f>IF([2]Sheet1!C45="","",[2]Sheet1!C45)</f>
        <v>2023-10-16_21:15:25</v>
      </c>
      <c r="D45" t="str">
        <f>IF([2]Sheet1!D45="","",[2]Sheet1!D45)</f>
        <v>BULLISH</v>
      </c>
      <c r="E45">
        <f>IF([2]Sheet1!E45="","",[2]Sheet1!E45)</f>
        <v>54861900</v>
      </c>
      <c r="F45">
        <f>IF([2]Sheet1!F45="","",[2]Sheet1!F45)</f>
        <v>57.22210505760593</v>
      </c>
    </row>
    <row r="46" spans="1:6" x14ac:dyDescent="0.25">
      <c r="A46">
        <f>IF([2]Sheet1!A46="","",[2]Sheet1!A46)</f>
        <v>44</v>
      </c>
      <c r="B46" t="str">
        <f>IF([2]Sheet1!B46="","",[2]Sheet1!B46)</f>
        <v>MCDOWELL-N</v>
      </c>
      <c r="C46" t="str">
        <f>IF([2]Sheet1!C46="","",[2]Sheet1!C46)</f>
        <v>2023-10-16_21:15:31</v>
      </c>
      <c r="D46" t="str">
        <f>IF([2]Sheet1!D46="","",[2]Sheet1!D46)</f>
        <v>BEARISH</v>
      </c>
      <c r="E46">
        <f>IF([2]Sheet1!E46="","",[2]Sheet1!E46)</f>
        <v>-11658500</v>
      </c>
      <c r="F46">
        <f>IF([2]Sheet1!F46="","",[2]Sheet1!F46)</f>
        <v>42.76740870566077</v>
      </c>
    </row>
    <row r="47" spans="1:6" x14ac:dyDescent="0.25">
      <c r="A47">
        <f>IF([2]Sheet1!A47="","",[2]Sheet1!A47)</f>
        <v>45</v>
      </c>
      <c r="B47" t="str">
        <f>IF([2]Sheet1!B47="","",[2]Sheet1!B47)</f>
        <v>MGL</v>
      </c>
      <c r="C47" t="str">
        <f>IF([2]Sheet1!C47="","",[2]Sheet1!C47)</f>
        <v>2023-10-16_21:15:42</v>
      </c>
      <c r="D47" t="str">
        <f>IF([2]Sheet1!D47="","",[2]Sheet1!D47)</f>
        <v>BULLISH</v>
      </c>
      <c r="E47">
        <f>IF([2]Sheet1!E47="","",[2]Sheet1!E47)</f>
        <v>10076000</v>
      </c>
      <c r="F47">
        <f>IF([2]Sheet1!F47="","",[2]Sheet1!F47)</f>
        <v>47.983327393588183</v>
      </c>
    </row>
    <row r="48" spans="1:6" x14ac:dyDescent="0.25">
      <c r="A48">
        <f>IF([2]Sheet1!A48="","",[2]Sheet1!A48)</f>
        <v>46</v>
      </c>
      <c r="B48" t="str">
        <f>IF([2]Sheet1!B48="","",[2]Sheet1!B48)</f>
        <v>TITAN</v>
      </c>
      <c r="C48" t="str">
        <f>IF([2]Sheet1!C48="","",[2]Sheet1!C48)</f>
        <v>2023-10-16_21:15:48</v>
      </c>
      <c r="D48" t="str">
        <f>IF([2]Sheet1!D48="","",[2]Sheet1!D48)</f>
        <v>BULLISH</v>
      </c>
      <c r="E48">
        <f>IF([2]Sheet1!E48="","",[2]Sheet1!E48)</f>
        <v>22529250</v>
      </c>
      <c r="F48">
        <f>IF([2]Sheet1!F48="","",[2]Sheet1!F48)</f>
        <v>48.384350547730833</v>
      </c>
    </row>
    <row r="49" spans="1:6" x14ac:dyDescent="0.25">
      <c r="A49">
        <f>IF([2]Sheet1!A49="","",[2]Sheet1!A49)</f>
        <v>47</v>
      </c>
      <c r="B49" t="str">
        <f>IF([2]Sheet1!B49="","",[2]Sheet1!B49)</f>
        <v>HINDALCO</v>
      </c>
      <c r="C49" t="str">
        <f>IF([2]Sheet1!C49="","",[2]Sheet1!C49)</f>
        <v>2023-10-16_21:15:55</v>
      </c>
      <c r="D49" t="str">
        <f>IF([2]Sheet1!D49="","",[2]Sheet1!D49)</f>
        <v>BEARISH</v>
      </c>
      <c r="E49">
        <f>IF([2]Sheet1!E49="","",[2]Sheet1!E49)</f>
        <v>-26030200</v>
      </c>
      <c r="F49">
        <f>IF([2]Sheet1!F49="","",[2]Sheet1!F49)</f>
        <v>43.269472386731238</v>
      </c>
    </row>
    <row r="50" spans="1:6" x14ac:dyDescent="0.25">
      <c r="A50">
        <f>IF([2]Sheet1!A50="","",[2]Sheet1!A50)</f>
        <v>48</v>
      </c>
      <c r="B50" t="str">
        <f>IF([2]Sheet1!B50="","",[2]Sheet1!B50)</f>
        <v>LALPATHLAB</v>
      </c>
      <c r="C50" t="str">
        <f>IF([2]Sheet1!C50="","",[2]Sheet1!C50)</f>
        <v>2023-10-16_21:16:02</v>
      </c>
      <c r="D50" t="str">
        <f>IF([2]Sheet1!D50="","",[2]Sheet1!D50)</f>
        <v>BULLISH</v>
      </c>
      <c r="E50">
        <f>IF([2]Sheet1!E50="","",[2]Sheet1!E50)</f>
        <v>6914400</v>
      </c>
      <c r="F50">
        <f>IF([2]Sheet1!F50="","",[2]Sheet1!F50)</f>
        <v>33.962542180569677</v>
      </c>
    </row>
    <row r="51" spans="1:6" x14ac:dyDescent="0.25">
      <c r="A51">
        <f>IF([2]Sheet1!A51="","",[2]Sheet1!A51)</f>
        <v>49</v>
      </c>
      <c r="B51" t="str">
        <f>IF([2]Sheet1!B51="","",[2]Sheet1!B51)</f>
        <v>SRF</v>
      </c>
      <c r="C51" t="str">
        <f>IF([2]Sheet1!C51="","",[2]Sheet1!C51)</f>
        <v>2023-10-16_21:16:08</v>
      </c>
      <c r="D51" t="str">
        <f>IF([2]Sheet1!D51="","",[2]Sheet1!D51)</f>
        <v>BEARISH</v>
      </c>
      <c r="E51">
        <f>IF([2]Sheet1!E51="","",[2]Sheet1!E51)</f>
        <v>-18729750</v>
      </c>
      <c r="F51">
        <f>IF([2]Sheet1!F51="","",[2]Sheet1!F51)</f>
        <v>52.774503664960037</v>
      </c>
    </row>
    <row r="52" spans="1:6" x14ac:dyDescent="0.25">
      <c r="A52">
        <f>IF([2]Sheet1!A52="","",[2]Sheet1!A52)</f>
        <v>50</v>
      </c>
      <c r="B52" t="str">
        <f>IF([2]Sheet1!B52="","",[2]Sheet1!B52)</f>
        <v>VEDL</v>
      </c>
      <c r="C52" t="str">
        <f>IF([2]Sheet1!C52="","",[2]Sheet1!C52)</f>
        <v>2023-10-16_21:16:14</v>
      </c>
      <c r="D52" t="str">
        <f>IF([2]Sheet1!D52="","",[2]Sheet1!D52)</f>
        <v>BEARISH</v>
      </c>
      <c r="E52">
        <f>IF([2]Sheet1!E52="","",[2]Sheet1!E52)</f>
        <v>-221552000</v>
      </c>
      <c r="F52">
        <f>IF([2]Sheet1!F52="","",[2]Sheet1!F52)</f>
        <v>62.810044554599948</v>
      </c>
    </row>
    <row r="53" spans="1:6" x14ac:dyDescent="0.25">
      <c r="A53">
        <f>IF([2]Sheet1!A53="","",[2]Sheet1!A53)</f>
        <v>51</v>
      </c>
      <c r="B53" t="str">
        <f>IF([2]Sheet1!B53="","",[2]Sheet1!B53)</f>
        <v>SYNGENE</v>
      </c>
      <c r="C53" t="str">
        <f>IF([2]Sheet1!C53="","",[2]Sheet1!C53)</f>
        <v>2023-10-16_21:38:46</v>
      </c>
      <c r="D53" t="str">
        <f>IF([2]Sheet1!D53="","",[2]Sheet1!D53)</f>
        <v>BEARISH</v>
      </c>
      <c r="E53">
        <f>IF([2]Sheet1!E53="","",[2]Sheet1!E53)</f>
        <v>-13000000</v>
      </c>
      <c r="F53">
        <f>IF([2]Sheet1!F53="","",[2]Sheet1!F53)</f>
        <v>43.476790000000001</v>
      </c>
    </row>
    <row r="54" spans="1:6" x14ac:dyDescent="0.25">
      <c r="A54">
        <f>IF([2]Sheet1!A54="","",[2]Sheet1!A54)</f>
        <v>52</v>
      </c>
      <c r="B54" t="str">
        <f>IF([2]Sheet1!B54="","",[2]Sheet1!B54)</f>
        <v>BAJFINANCE</v>
      </c>
      <c r="C54" t="str">
        <f>IF([2]Sheet1!C54="","",[2]Sheet1!C54)</f>
        <v>2023-10-16_21:38:53</v>
      </c>
      <c r="D54" t="str">
        <f>IF([2]Sheet1!D54="","",[2]Sheet1!D54)</f>
        <v>BULLISH</v>
      </c>
      <c r="E54">
        <f>IF([2]Sheet1!E54="","",[2]Sheet1!E54)</f>
        <v>8032250</v>
      </c>
      <c r="F54">
        <f>IF([2]Sheet1!F54="","",[2]Sheet1!F54)</f>
        <v>47.989820000000002</v>
      </c>
    </row>
    <row r="55" spans="1:6" x14ac:dyDescent="0.25">
      <c r="A55">
        <f>IF([2]Sheet1!A55="","",[2]Sheet1!A55)</f>
        <v>53</v>
      </c>
      <c r="B55" t="str">
        <f>IF([2]Sheet1!B55="","",[2]Sheet1!B55)</f>
        <v>BANDHANBNK</v>
      </c>
      <c r="C55" t="str">
        <f>IF([2]Sheet1!C55="","",[2]Sheet1!C55)</f>
        <v>2023-10-16_21:38:59</v>
      </c>
      <c r="D55" t="str">
        <f>IF([2]Sheet1!D55="","",[2]Sheet1!D55)</f>
        <v>BEARISH</v>
      </c>
      <c r="E55">
        <f>IF([2]Sheet1!E55="","",[2]Sheet1!E55)</f>
        <v>-54000000</v>
      </c>
      <c r="F55">
        <f>IF([2]Sheet1!F55="","",[2]Sheet1!F55)</f>
        <v>43.364089999999997</v>
      </c>
    </row>
    <row r="56" spans="1:6" x14ac:dyDescent="0.25">
      <c r="A56">
        <f>IF([2]Sheet1!A56="","",[2]Sheet1!A56)</f>
        <v>54</v>
      </c>
      <c r="B56" t="str">
        <f>IF([2]Sheet1!B56="","",[2]Sheet1!B56)</f>
        <v>DRREDDY</v>
      </c>
      <c r="C56" t="str">
        <f>IF([2]Sheet1!C56="","",[2]Sheet1!C56)</f>
        <v>2023-10-16_21:39:05</v>
      </c>
      <c r="D56" t="str">
        <f>IF([2]Sheet1!D56="","",[2]Sheet1!D56)</f>
        <v>BULLISH</v>
      </c>
      <c r="E56">
        <f>IF([2]Sheet1!E56="","",[2]Sheet1!E56)</f>
        <v>5412625</v>
      </c>
      <c r="F56">
        <f>IF([2]Sheet1!F56="","",[2]Sheet1!F56)</f>
        <v>48.043349999999997</v>
      </c>
    </row>
    <row r="57" spans="1:6" x14ac:dyDescent="0.25">
      <c r="A57">
        <f>IF([2]Sheet1!A57="","",[2]Sheet1!A57)</f>
        <v>55</v>
      </c>
      <c r="B57" t="str">
        <f>IF([2]Sheet1!B57="","",[2]Sheet1!B57)</f>
        <v>SBIN</v>
      </c>
      <c r="C57" t="str">
        <f>IF([2]Sheet1!C57="","",[2]Sheet1!C57)</f>
        <v>2023-10-16_21:39:11</v>
      </c>
      <c r="D57" t="str">
        <f>IF([2]Sheet1!D57="","",[2]Sheet1!D57)</f>
        <v>BEARISH</v>
      </c>
      <c r="E57">
        <f>IF([2]Sheet1!E57="","",[2]Sheet1!E57)</f>
        <v>-310000000</v>
      </c>
      <c r="F57">
        <f>IF([2]Sheet1!F57="","",[2]Sheet1!F57)</f>
        <v>52.384230000000002</v>
      </c>
    </row>
    <row r="58" spans="1:6" x14ac:dyDescent="0.25">
      <c r="A58">
        <f>IF([2]Sheet1!A58="","",[2]Sheet1!A58)</f>
        <v>56</v>
      </c>
      <c r="B58" t="str">
        <f>IF([2]Sheet1!B58="","",[2]Sheet1!B58)</f>
        <v>HINDUNILVR</v>
      </c>
      <c r="C58" t="str">
        <f>IF([2]Sheet1!C58="","",[2]Sheet1!C58)</f>
        <v>2023-10-16_21:39:17</v>
      </c>
      <c r="D58" t="str">
        <f>IF([2]Sheet1!D58="","",[2]Sheet1!D58)</f>
        <v>BULLISH</v>
      </c>
      <c r="E58">
        <f>IF([2]Sheet1!E58="","",[2]Sheet1!E58)</f>
        <v>43083300</v>
      </c>
      <c r="F58">
        <f>IF([2]Sheet1!F58="","",[2]Sheet1!F58)</f>
        <v>71.176199999999994</v>
      </c>
    </row>
    <row r="59" spans="1:6" x14ac:dyDescent="0.25">
      <c r="A59">
        <f>IF([2]Sheet1!A59="","",[2]Sheet1!A59)</f>
        <v>57</v>
      </c>
      <c r="B59" t="str">
        <f>IF([2]Sheet1!B59="","",[2]Sheet1!B59)</f>
        <v>INDUSINDBK</v>
      </c>
      <c r="C59" t="str">
        <f>IF([2]Sheet1!C59="","",[2]Sheet1!C59)</f>
        <v>2023-10-16_21:39:23</v>
      </c>
      <c r="D59" t="str">
        <f>IF([2]Sheet1!D59="","",[2]Sheet1!D59)</f>
        <v>BEARISH</v>
      </c>
      <c r="E59">
        <f>IF([2]Sheet1!E59="","",[2]Sheet1!E59)</f>
        <v>-45000000</v>
      </c>
      <c r="F59">
        <f>IF([2]Sheet1!F59="","",[2]Sheet1!F59)</f>
        <v>48.557270000000003</v>
      </c>
    </row>
    <row r="60" spans="1:6" x14ac:dyDescent="0.25">
      <c r="A60">
        <f>IF([2]Sheet1!A60="","",[2]Sheet1!A60)</f>
        <v>58</v>
      </c>
      <c r="B60" t="str">
        <f>IF([2]Sheet1!B60="","",[2]Sheet1!B60)</f>
        <v>M&amp;MFIN</v>
      </c>
      <c r="C60" t="str">
        <f>IF([2]Sheet1!C60="","",[2]Sheet1!C60)</f>
        <v>2023-10-16_21:39:30</v>
      </c>
      <c r="D60" t="str">
        <f>IF([2]Sheet1!D60="","",[2]Sheet1!D60)</f>
        <v>BEARISH</v>
      </c>
      <c r="E60">
        <f>IF([2]Sheet1!E60="","",[2]Sheet1!E60)</f>
        <v>-180000000</v>
      </c>
      <c r="F60">
        <f>IF([2]Sheet1!F60="","",[2]Sheet1!F60)</f>
        <v>38.691209999999998</v>
      </c>
    </row>
    <row r="61" spans="1:6" x14ac:dyDescent="0.25">
      <c r="A61">
        <f>IF([2]Sheet1!A61="","",[2]Sheet1!A61)</f>
        <v>59</v>
      </c>
      <c r="B61" t="str">
        <f>IF([2]Sheet1!B61="","",[2]Sheet1!B61)</f>
        <v>BANKNIFTY</v>
      </c>
      <c r="C61" t="str">
        <f>IF([2]Sheet1!C61="","",[2]Sheet1!C61)</f>
        <v>2023-10-16_21:39:35</v>
      </c>
      <c r="D61" t="str">
        <f>IF([2]Sheet1!D61="","",[2]Sheet1!D61)</f>
        <v>BEARISH</v>
      </c>
      <c r="E61">
        <f>IF([2]Sheet1!E61="","",[2]Sheet1!E61)</f>
        <v>-12000000</v>
      </c>
      <c r="F61">
        <f>IF([2]Sheet1!F61="","",[2]Sheet1!F61)</f>
        <v>43.275739999999999</v>
      </c>
    </row>
    <row r="62" spans="1:6" x14ac:dyDescent="0.25">
      <c r="A62">
        <f>IF([2]Sheet1!A62="","",[2]Sheet1!A62)</f>
        <v>60</v>
      </c>
      <c r="B62" t="str">
        <f>IF([2]Sheet1!B62="","",[2]Sheet1!B62)</f>
        <v>DLF</v>
      </c>
      <c r="C62" t="str">
        <f>IF([2]Sheet1!C62="","",[2]Sheet1!C62)</f>
        <v>2023-10-16_21:39:41</v>
      </c>
      <c r="D62" t="str">
        <f>IF([2]Sheet1!D62="","",[2]Sheet1!D62)</f>
        <v>BULLISH</v>
      </c>
      <c r="E62">
        <f>IF([2]Sheet1!E62="","",[2]Sheet1!E62)</f>
        <v>72131400</v>
      </c>
      <c r="F62">
        <f>IF([2]Sheet1!F62="","",[2]Sheet1!F62)</f>
        <v>47.745820000000002</v>
      </c>
    </row>
    <row r="63" spans="1:6" x14ac:dyDescent="0.25">
      <c r="A63">
        <f>IF([2]Sheet1!A63="","",[2]Sheet1!A63)</f>
        <v>61</v>
      </c>
      <c r="B63" t="str">
        <f>IF([2]Sheet1!B63="","",[2]Sheet1!B63)</f>
        <v>MANAPPURAM</v>
      </c>
      <c r="C63" t="str">
        <f>IF([2]Sheet1!C63="","",[2]Sheet1!C63)</f>
        <v>2023-10-16_21:39:47</v>
      </c>
      <c r="D63" t="str">
        <f>IF([2]Sheet1!D63="","",[2]Sheet1!D63)</f>
        <v>BEARISH</v>
      </c>
      <c r="E63">
        <f>IF([2]Sheet1!E63="","",[2]Sheet1!E63)</f>
        <v>-9066000</v>
      </c>
      <c r="F63">
        <f>IF([2]Sheet1!F63="","",[2]Sheet1!F63)</f>
        <v>28.15841</v>
      </c>
    </row>
    <row r="64" spans="1:6" x14ac:dyDescent="0.25">
      <c r="A64">
        <f>IF([2]Sheet1!A64="","",[2]Sheet1!A64)</f>
        <v>62</v>
      </c>
      <c r="B64" t="str">
        <f>IF([2]Sheet1!B64="","",[2]Sheet1!B64)</f>
        <v>ICICIBANK</v>
      </c>
      <c r="C64" t="str">
        <f>IF([2]Sheet1!C64="","",[2]Sheet1!C64)</f>
        <v>2023-10-16_21:39:53</v>
      </c>
      <c r="D64" t="str">
        <f>IF([2]Sheet1!D64="","",[2]Sheet1!D64)</f>
        <v>BEARISH</v>
      </c>
      <c r="E64">
        <f>IF([2]Sheet1!E64="","",[2]Sheet1!E64)</f>
        <v>-180000000</v>
      </c>
      <c r="F64">
        <f>IF([2]Sheet1!F64="","",[2]Sheet1!F64)</f>
        <v>47.563339999999997</v>
      </c>
    </row>
    <row r="65" spans="1:6" x14ac:dyDescent="0.25">
      <c r="A65">
        <f>IF([2]Sheet1!A65="","",[2]Sheet1!A65)</f>
        <v>63</v>
      </c>
      <c r="B65" t="str">
        <f>IF([2]Sheet1!B65="","",[2]Sheet1!B65)</f>
        <v>KOTAKBANK</v>
      </c>
      <c r="C65" t="str">
        <f>IF([2]Sheet1!C65="","",[2]Sheet1!C65)</f>
        <v>2023-10-16_21:39:59</v>
      </c>
      <c r="D65" t="str">
        <f>IF([2]Sheet1!D65="","",[2]Sheet1!D65)</f>
        <v>BEARISH</v>
      </c>
      <c r="E65">
        <f>IF([2]Sheet1!E65="","",[2]Sheet1!E65)</f>
        <v>-190000000</v>
      </c>
      <c r="F65">
        <f>IF([2]Sheet1!F65="","",[2]Sheet1!F65)</f>
        <v>47.450119999999998</v>
      </c>
    </row>
    <row r="66" spans="1:6" x14ac:dyDescent="0.25">
      <c r="A66">
        <f>IF([2]Sheet1!A66="","",[2]Sheet1!A66)</f>
        <v>64</v>
      </c>
      <c r="B66" t="str">
        <f>IF([2]Sheet1!B66="","",[2]Sheet1!B66)</f>
        <v>SUNPHARMA</v>
      </c>
      <c r="C66" t="str">
        <f>IF([2]Sheet1!C66="","",[2]Sheet1!C66)</f>
        <v>2023-10-16_21:40:10</v>
      </c>
      <c r="D66" t="str">
        <f>IF([2]Sheet1!D66="","",[2]Sheet1!D66)</f>
        <v>BEARISH</v>
      </c>
      <c r="E66">
        <f>IF([2]Sheet1!E66="","",[2]Sheet1!E66)</f>
        <v>-24000000</v>
      </c>
      <c r="F66">
        <f>IF([2]Sheet1!F66="","",[2]Sheet1!F66)</f>
        <v>62.129269999999998</v>
      </c>
    </row>
    <row r="67" spans="1:6" x14ac:dyDescent="0.25">
      <c r="A67">
        <f>IF([2]Sheet1!A67="","",[2]Sheet1!A67)</f>
        <v>65</v>
      </c>
      <c r="B67" t="str">
        <f>IF([2]Sheet1!B67="","",[2]Sheet1!B67)</f>
        <v>ESCORTS</v>
      </c>
      <c r="C67" t="str">
        <f>IF([2]Sheet1!C67="","",[2]Sheet1!C67)</f>
        <v>2023-10-16_21:40:16</v>
      </c>
      <c r="D67" t="str">
        <f>IF([2]Sheet1!D67="","",[2]Sheet1!D67)</f>
        <v>BULLISH</v>
      </c>
      <c r="E67">
        <f>IF([2]Sheet1!E67="","",[2]Sheet1!E67)</f>
        <v>6911850</v>
      </c>
      <c r="F67">
        <f>IF([2]Sheet1!F67="","",[2]Sheet1!F67)</f>
        <v>48.09592</v>
      </c>
    </row>
    <row r="68" spans="1:6" x14ac:dyDescent="0.25">
      <c r="A68">
        <f>IF([2]Sheet1!A68="","",[2]Sheet1!A68)</f>
        <v>66</v>
      </c>
      <c r="B68" t="str">
        <f>IF([2]Sheet1!B68="","",[2]Sheet1!B68)</f>
        <v>PNB</v>
      </c>
      <c r="C68" t="str">
        <f>IF([2]Sheet1!C68="","",[2]Sheet1!C68)</f>
        <v>2023-10-16_21:40:22</v>
      </c>
      <c r="D68" t="str">
        <f>IF([2]Sheet1!D68="","",[2]Sheet1!D68)</f>
        <v>BEARISH</v>
      </c>
      <c r="E68">
        <f>IF([2]Sheet1!E68="","",[2]Sheet1!E68)</f>
        <v>-330000000</v>
      </c>
      <c r="F68">
        <f>IF([2]Sheet1!F68="","",[2]Sheet1!F68)</f>
        <v>52.770940000000003</v>
      </c>
    </row>
    <row r="69" spans="1:6" x14ac:dyDescent="0.25">
      <c r="A69">
        <f>IF([2]Sheet1!A69="","",[2]Sheet1!A69)</f>
        <v>67</v>
      </c>
      <c r="B69" t="str">
        <f>IF([2]Sheet1!B69="","",[2]Sheet1!B69)</f>
        <v>BAJAJ-AUTO</v>
      </c>
      <c r="C69" t="str">
        <f>IF([2]Sheet1!C69="","",[2]Sheet1!C69)</f>
        <v>2023-10-16_21:40:29</v>
      </c>
      <c r="D69" t="str">
        <f>IF([2]Sheet1!D69="","",[2]Sheet1!D69)</f>
        <v>BULLISH</v>
      </c>
      <c r="E69">
        <f>IF([2]Sheet1!E69="","",[2]Sheet1!E69)</f>
        <v>9339750</v>
      </c>
      <c r="F69">
        <f>IF([2]Sheet1!F69="","",[2]Sheet1!F69)</f>
        <v>47.303640000000001</v>
      </c>
    </row>
    <row r="70" spans="1:6" x14ac:dyDescent="0.25">
      <c r="A70">
        <f>IF([2]Sheet1!A70="","",[2]Sheet1!A70)</f>
        <v>68</v>
      </c>
      <c r="B70" t="str">
        <f>IF([2]Sheet1!B70="","",[2]Sheet1!B70)</f>
        <v>DEEPAKNTR</v>
      </c>
      <c r="C70" t="str">
        <f>IF([2]Sheet1!C70="","",[2]Sheet1!C70)</f>
        <v>2023-10-16_21:40:35</v>
      </c>
      <c r="D70" t="str">
        <f>IF([2]Sheet1!D70="","",[2]Sheet1!D70)</f>
        <v>BULLISH</v>
      </c>
      <c r="E70">
        <f>IF([2]Sheet1!E70="","",[2]Sheet1!E70)</f>
        <v>875400</v>
      </c>
      <c r="F70">
        <f>IF([2]Sheet1!F70="","",[2]Sheet1!F70)</f>
        <v>58.530230000000003</v>
      </c>
    </row>
    <row r="71" spans="1:6" x14ac:dyDescent="0.25">
      <c r="A71">
        <f>IF([2]Sheet1!A71="","",[2]Sheet1!A71)</f>
        <v>69</v>
      </c>
      <c r="B71" t="str">
        <f>IF([2]Sheet1!B71="","",[2]Sheet1!B71)</f>
        <v>AXISBANK</v>
      </c>
      <c r="C71" t="str">
        <f>IF([2]Sheet1!C71="","",[2]Sheet1!C71)</f>
        <v>2023-10-16_21:40:41</v>
      </c>
      <c r="D71" t="str">
        <f>IF([2]Sheet1!D71="","",[2]Sheet1!D71)</f>
        <v>BULLISH</v>
      </c>
      <c r="E71">
        <f>IF([2]Sheet1!E71="","",[2]Sheet1!E71)</f>
        <v>12286875</v>
      </c>
      <c r="F71">
        <f>IF([2]Sheet1!F71="","",[2]Sheet1!F71)</f>
        <v>33.754669999999997</v>
      </c>
    </row>
    <row r="72" spans="1:6" x14ac:dyDescent="0.25">
      <c r="A72">
        <f>IF([2]Sheet1!A72="","",[2]Sheet1!A72)</f>
        <v>70</v>
      </c>
      <c r="B72" t="str">
        <f>IF([2]Sheet1!B72="","",[2]Sheet1!B72)</f>
        <v>BHEL</v>
      </c>
      <c r="C72" t="str">
        <f>IF([2]Sheet1!C72="","",[2]Sheet1!C72)</f>
        <v>2023-10-16_21:40:47</v>
      </c>
      <c r="D72" t="str">
        <f>IF([2]Sheet1!D72="","",[2]Sheet1!D72)</f>
        <v>BULLISH</v>
      </c>
      <c r="E72">
        <f>IF([2]Sheet1!E72="","",[2]Sheet1!E72)</f>
        <v>28140000</v>
      </c>
      <c r="F72">
        <f>IF([2]Sheet1!F72="","",[2]Sheet1!F72)</f>
        <v>44.018279999999997</v>
      </c>
    </row>
    <row r="73" spans="1:6" x14ac:dyDescent="0.25">
      <c r="A73">
        <f>IF([2]Sheet1!A73="","",[2]Sheet1!A73)</f>
        <v>71</v>
      </c>
      <c r="B73" t="str">
        <f>IF([2]Sheet1!B73="","",[2]Sheet1!B73)</f>
        <v>CANBK</v>
      </c>
      <c r="C73" t="str">
        <f>IF([2]Sheet1!C73="","",[2]Sheet1!C73)</f>
        <v>2023-10-16_21:40:53</v>
      </c>
      <c r="D73" t="str">
        <f>IF([2]Sheet1!D73="","",[2]Sheet1!D73)</f>
        <v>BULLISH</v>
      </c>
      <c r="E73">
        <f>IF([2]Sheet1!E73="","",[2]Sheet1!E73)</f>
        <v>166000000</v>
      </c>
      <c r="F73">
        <f>IF([2]Sheet1!F73="","",[2]Sheet1!F73)</f>
        <v>52.056840000000001</v>
      </c>
    </row>
    <row r="74" spans="1:6" x14ac:dyDescent="0.25">
      <c r="A74">
        <f>IF([2]Sheet1!A74="","",[2]Sheet1!A74)</f>
        <v>72</v>
      </c>
      <c r="B74" t="str">
        <f>IF([2]Sheet1!B74="","",[2]Sheet1!B74)</f>
        <v>SAIL</v>
      </c>
      <c r="C74" t="str">
        <f>IF([2]Sheet1!C74="","",[2]Sheet1!C74)</f>
        <v>2023-10-16_21:40:59</v>
      </c>
      <c r="D74" t="str">
        <f>IF([2]Sheet1!D74="","",[2]Sheet1!D74)</f>
        <v>BEARISH</v>
      </c>
      <c r="E74">
        <f>IF([2]Sheet1!E74="","",[2]Sheet1!E74)</f>
        <v>-280000000</v>
      </c>
      <c r="F74">
        <f>IF([2]Sheet1!F74="","",[2]Sheet1!F74)</f>
        <v>47.838659999999997</v>
      </c>
    </row>
    <row r="75" spans="1:6" x14ac:dyDescent="0.25">
      <c r="A75">
        <f>IF([2]Sheet1!A75="","",[2]Sheet1!A75)</f>
        <v>73</v>
      </c>
      <c r="B75" t="str">
        <f>IF([2]Sheet1!B75="","",[2]Sheet1!B75)</f>
        <v>MARICO</v>
      </c>
      <c r="C75" t="str">
        <f>IF([2]Sheet1!C75="","",[2]Sheet1!C75)</f>
        <v>2023-10-16_21:41:04</v>
      </c>
      <c r="D75" t="str">
        <f>IF([2]Sheet1!D75="","",[2]Sheet1!D75)</f>
        <v>BULLISH</v>
      </c>
      <c r="E75">
        <f>IF([2]Sheet1!E75="","",[2]Sheet1!E75)</f>
        <v>43628400</v>
      </c>
      <c r="F75">
        <f>IF([2]Sheet1!F75="","",[2]Sheet1!F75)</f>
        <v>47.354990000000001</v>
      </c>
    </row>
    <row r="76" spans="1:6" x14ac:dyDescent="0.25">
      <c r="A76">
        <f>IF([2]Sheet1!A76="","",[2]Sheet1!A76)</f>
        <v>74</v>
      </c>
      <c r="B76" t="str">
        <f>IF([2]Sheet1!B76="","",[2]Sheet1!B76)</f>
        <v>OFSS</v>
      </c>
      <c r="C76" t="str">
        <f>IF([2]Sheet1!C76="","",[2]Sheet1!C76)</f>
        <v>2023-10-16_21:41:10</v>
      </c>
      <c r="D76" t="str">
        <f>IF([2]Sheet1!D76="","",[2]Sheet1!D76)</f>
        <v>BEARISH</v>
      </c>
      <c r="E76">
        <f>IF([2]Sheet1!E76="","",[2]Sheet1!E76)</f>
        <v>-1784800</v>
      </c>
      <c r="F76">
        <f>IF([2]Sheet1!F76="","",[2]Sheet1!F76)</f>
        <v>52.964039999999997</v>
      </c>
    </row>
    <row r="77" spans="1:6" x14ac:dyDescent="0.25">
      <c r="A77">
        <f>IF([2]Sheet1!A77="","",[2]Sheet1!A77)</f>
        <v>75</v>
      </c>
      <c r="B77" t="str">
        <f>IF([2]Sheet1!B77="","",[2]Sheet1!B77)</f>
        <v>HDFCLIFE</v>
      </c>
      <c r="C77" t="str">
        <f>IF([2]Sheet1!C77="","",[2]Sheet1!C77)</f>
        <v>2023-10-16_21:41:16</v>
      </c>
      <c r="D77" t="str">
        <f>IF([2]Sheet1!D77="","",[2]Sheet1!D77)</f>
        <v>BEARISH</v>
      </c>
      <c r="E77">
        <f>IF([2]Sheet1!E77="","",[2]Sheet1!E77)</f>
        <v>-18000000</v>
      </c>
      <c r="F77">
        <f>IF([2]Sheet1!F77="","",[2]Sheet1!F77)</f>
        <v>62.286389999999997</v>
      </c>
    </row>
    <row r="78" spans="1:6" x14ac:dyDescent="0.25">
      <c r="A78">
        <f>IF([2]Sheet1!A78="","",[2]Sheet1!A78)</f>
        <v>76</v>
      </c>
      <c r="B78" t="str">
        <f>IF([2]Sheet1!B78="","",[2]Sheet1!B78)</f>
        <v>MFSL</v>
      </c>
      <c r="C78" t="str">
        <f>IF([2]Sheet1!C78="","",[2]Sheet1!C78)</f>
        <v>2023-10-16_21:41:23</v>
      </c>
      <c r="D78" t="str">
        <f>IF([2]Sheet1!D78="","",[2]Sheet1!D78)</f>
        <v>BEARISH</v>
      </c>
      <c r="E78">
        <f>IF([2]Sheet1!E78="","",[2]Sheet1!E78)</f>
        <v>-14000000</v>
      </c>
      <c r="F78">
        <f>IF([2]Sheet1!F78="","",[2]Sheet1!F78)</f>
        <v>48.12565</v>
      </c>
    </row>
    <row r="79" spans="1:6" x14ac:dyDescent="0.25">
      <c r="A79">
        <f>IF([2]Sheet1!A79="","",[2]Sheet1!A79)</f>
        <v>77</v>
      </c>
      <c r="B79" t="str">
        <f>IF([2]Sheet1!B79="","",[2]Sheet1!B79)</f>
        <v>SBILIFE</v>
      </c>
      <c r="C79" t="str">
        <f>IF([2]Sheet1!C79="","",[2]Sheet1!C79)</f>
        <v>2023-10-16_21:41:29</v>
      </c>
      <c r="D79" t="str">
        <f>IF([2]Sheet1!D79="","",[2]Sheet1!D79)</f>
        <v>BEARISH</v>
      </c>
      <c r="E79">
        <f>IF([2]Sheet1!E79="","",[2]Sheet1!E79)</f>
        <v>-30000000</v>
      </c>
      <c r="F79">
        <f>IF([2]Sheet1!F79="","",[2]Sheet1!F79)</f>
        <v>47.24597</v>
      </c>
    </row>
    <row r="80" spans="1:6" x14ac:dyDescent="0.25">
      <c r="A80">
        <f>IF([2]Sheet1!A80="","",[2]Sheet1!A80)</f>
        <v>78</v>
      </c>
      <c r="B80" t="str">
        <f>IF([2]Sheet1!B80="","",[2]Sheet1!B80)</f>
        <v>TRENT</v>
      </c>
      <c r="C80" t="str">
        <f>IF([2]Sheet1!C80="","",[2]Sheet1!C80)</f>
        <v>2023-10-16_21:41:35</v>
      </c>
      <c r="D80" t="str">
        <f>IF([2]Sheet1!D80="","",[2]Sheet1!D80)</f>
        <v>BULLISH</v>
      </c>
      <c r="E80">
        <f>IF([2]Sheet1!E80="","",[2]Sheet1!E80)</f>
        <v>14642800</v>
      </c>
      <c r="F80">
        <f>IF([2]Sheet1!F80="","",[2]Sheet1!F80)</f>
        <v>48.096159999999998</v>
      </c>
    </row>
    <row r="81" spans="1:6" x14ac:dyDescent="0.25">
      <c r="A81">
        <f>IF([2]Sheet1!A81="","",[2]Sheet1!A81)</f>
        <v>79</v>
      </c>
      <c r="B81" t="str">
        <f>IF([2]Sheet1!B81="","",[2]Sheet1!B81)</f>
        <v>ASTRAL</v>
      </c>
      <c r="C81" t="str">
        <f>IF([2]Sheet1!C81="","",[2]Sheet1!C81)</f>
        <v>2023-10-16_21:41:41</v>
      </c>
      <c r="D81" t="str">
        <f>IF([2]Sheet1!D81="","",[2]Sheet1!D81)</f>
        <v>BULLISH</v>
      </c>
      <c r="E81">
        <f>IF([2]Sheet1!E81="","",[2]Sheet1!E81)</f>
        <v>5892552</v>
      </c>
      <c r="F81">
        <f>IF([2]Sheet1!F81="","",[2]Sheet1!F81)</f>
        <v>47.5824</v>
      </c>
    </row>
    <row r="82" spans="1:6" x14ac:dyDescent="0.25">
      <c r="A82">
        <f>IF([2]Sheet1!A82="","",[2]Sheet1!A82)</f>
        <v>80</v>
      </c>
      <c r="B82" t="str">
        <f>IF([2]Sheet1!B82="","",[2]Sheet1!B82)</f>
        <v>IPCALAB</v>
      </c>
      <c r="C82" t="str">
        <f>IF([2]Sheet1!C82="","",[2]Sheet1!C82)</f>
        <v>2023-10-16_21:41:47</v>
      </c>
      <c r="D82" t="str">
        <f>IF([2]Sheet1!D82="","",[2]Sheet1!D82)</f>
        <v>BULLISH</v>
      </c>
      <c r="E82">
        <f>IF([2]Sheet1!E82="","",[2]Sheet1!E82)</f>
        <v>3034850</v>
      </c>
      <c r="F82">
        <f>IF([2]Sheet1!F82="","",[2]Sheet1!F82)</f>
        <v>44.526879999999998</v>
      </c>
    </row>
    <row r="83" spans="1:6" x14ac:dyDescent="0.25">
      <c r="A83">
        <f>IF([2]Sheet1!A83="","",[2]Sheet1!A83)</f>
        <v>81</v>
      </c>
      <c r="B83" t="str">
        <f>IF([2]Sheet1!B83="","",[2]Sheet1!B83)</f>
        <v>IRCTC</v>
      </c>
      <c r="C83" t="str">
        <f>IF([2]Sheet1!C83="","",[2]Sheet1!C83)</f>
        <v>2023-10-16_21:41:53</v>
      </c>
      <c r="D83" t="str">
        <f>IF([2]Sheet1!D83="","",[2]Sheet1!D83)</f>
        <v>BEARISH</v>
      </c>
      <c r="E83">
        <f>IF([2]Sheet1!E83="","",[2]Sheet1!E83)</f>
        <v>-68000000</v>
      </c>
      <c r="F83">
        <f>IF([2]Sheet1!F83="","",[2]Sheet1!F83)</f>
        <v>48.047580000000004</v>
      </c>
    </row>
    <row r="84" spans="1:6" x14ac:dyDescent="0.25">
      <c r="A84">
        <f>IF([2]Sheet1!A84="","",[2]Sheet1!A84)</f>
        <v>82</v>
      </c>
      <c r="B84" t="str">
        <f>IF([2]Sheet1!B84="","",[2]Sheet1!B84)</f>
        <v>JUBLFOOD</v>
      </c>
      <c r="C84" t="str">
        <f>IF([2]Sheet1!C84="","",[2]Sheet1!C84)</f>
        <v>2023-10-16_21:42:00</v>
      </c>
      <c r="D84" t="str">
        <f>IF([2]Sheet1!D84="","",[2]Sheet1!D84)</f>
        <v>BULLISH</v>
      </c>
      <c r="E84">
        <f>IF([2]Sheet1!E84="","",[2]Sheet1!E84)</f>
        <v>81577500</v>
      </c>
      <c r="F84">
        <f>IF([2]Sheet1!F84="","",[2]Sheet1!F84)</f>
        <v>47.21255</v>
      </c>
    </row>
    <row r="85" spans="1:6" x14ac:dyDescent="0.25">
      <c r="A85">
        <f>IF([2]Sheet1!A85="","",[2]Sheet1!A85)</f>
        <v>83</v>
      </c>
      <c r="B85" t="str">
        <f>IF([2]Sheet1!B85="","",[2]Sheet1!B85)</f>
        <v>TCS</v>
      </c>
      <c r="C85" t="str">
        <f>IF([2]Sheet1!C85="","",[2]Sheet1!C85)</f>
        <v>2023-10-16_21:42:06</v>
      </c>
      <c r="D85" t="str">
        <f>IF([2]Sheet1!D85="","",[2]Sheet1!D85)</f>
        <v>BEARISH</v>
      </c>
      <c r="E85">
        <f>IF([2]Sheet1!E85="","",[2]Sheet1!E85)</f>
        <v>-35000000</v>
      </c>
      <c r="F85">
        <f>IF([2]Sheet1!F85="","",[2]Sheet1!F85)</f>
        <v>42.999850000000002</v>
      </c>
    </row>
    <row r="86" spans="1:6" x14ac:dyDescent="0.25">
      <c r="A86" t="str">
        <f>IF([2]Sheet1!A86="","",[2]Sheet1!A86)</f>
        <v/>
      </c>
      <c r="B86" t="str">
        <f>IF([2]Sheet1!B86="","",[2]Sheet1!B86)</f>
        <v/>
      </c>
      <c r="C86" t="str">
        <f>IF([2]Sheet1!C86="","",[2]Sheet1!C86)</f>
        <v/>
      </c>
      <c r="D86" t="str">
        <f>IF([2]Sheet1!D86="","",[2]Sheet1!D86)</f>
        <v/>
      </c>
      <c r="E86" t="str">
        <f>IF([2]Sheet1!E86="","",[2]Sheet1!E86)</f>
        <v/>
      </c>
      <c r="F86" t="str">
        <f>IF([2]Sheet1!F86="","",[2]Sheet1!F86)</f>
        <v/>
      </c>
    </row>
    <row r="87" spans="1:6" x14ac:dyDescent="0.25">
      <c r="A87" t="str">
        <f>IF([2]Sheet1!A87="","",[2]Sheet1!A87)</f>
        <v/>
      </c>
      <c r="B87" t="str">
        <f>IF([2]Sheet1!B87="","",[2]Sheet1!B87)</f>
        <v/>
      </c>
      <c r="C87" t="str">
        <f>IF([2]Sheet1!C87="","",[2]Sheet1!C87)</f>
        <v/>
      </c>
      <c r="D87" t="str">
        <f>IF([2]Sheet1!D87="","",[2]Sheet1!D87)</f>
        <v/>
      </c>
      <c r="E87" t="str">
        <f>IF([2]Sheet1!E87="","",[2]Sheet1!E87)</f>
        <v/>
      </c>
      <c r="F87" t="str">
        <f>IF([2]Sheet1!F87="","",[2]Sheet1!F87)</f>
        <v/>
      </c>
    </row>
    <row r="88" spans="1:6" x14ac:dyDescent="0.25">
      <c r="A88" t="str">
        <f>IF([2]Sheet1!A88="","",[2]Sheet1!A88)</f>
        <v/>
      </c>
      <c r="B88" t="str">
        <f>IF([2]Sheet1!B88="","",[2]Sheet1!B88)</f>
        <v/>
      </c>
      <c r="C88" t="str">
        <f>IF([2]Sheet1!C88="","",[2]Sheet1!C88)</f>
        <v/>
      </c>
      <c r="D88" t="str">
        <f>IF([2]Sheet1!D88="","",[2]Sheet1!D88)</f>
        <v/>
      </c>
      <c r="E88" t="str">
        <f>IF([2]Sheet1!E88="","",[2]Sheet1!E88)</f>
        <v/>
      </c>
      <c r="F88" t="str">
        <f>IF([2]Sheet1!F88="","",[2]Sheet1!F88)</f>
        <v/>
      </c>
    </row>
    <row r="89" spans="1:6" x14ac:dyDescent="0.25">
      <c r="A89" t="str">
        <f>IF([2]Sheet1!A89="","",[2]Sheet1!A89)</f>
        <v/>
      </c>
      <c r="B89" t="str">
        <f>IF([2]Sheet1!B89="","",[2]Sheet1!B89)</f>
        <v/>
      </c>
      <c r="C89" t="str">
        <f>IF([2]Sheet1!C89="","",[2]Sheet1!C89)</f>
        <v/>
      </c>
      <c r="D89" t="str">
        <f>IF([2]Sheet1!D89="","",[2]Sheet1!D89)</f>
        <v/>
      </c>
      <c r="E89" t="str">
        <f>IF([2]Sheet1!E89="","",[2]Sheet1!E89)</f>
        <v/>
      </c>
      <c r="F89" t="str">
        <f>IF([2]Sheet1!F89="","",[2]Sheet1!F89)</f>
        <v/>
      </c>
    </row>
    <row r="90" spans="1:6" x14ac:dyDescent="0.25">
      <c r="A90" t="str">
        <f>IF([2]Sheet1!A90="","",[2]Sheet1!A90)</f>
        <v/>
      </c>
      <c r="B90" t="str">
        <f>IF([2]Sheet1!B90="","",[2]Sheet1!B90)</f>
        <v/>
      </c>
      <c r="C90" t="str">
        <f>IF([2]Sheet1!C90="","",[2]Sheet1!C90)</f>
        <v/>
      </c>
      <c r="D90" t="str">
        <f>IF([2]Sheet1!D90="","",[2]Sheet1!D90)</f>
        <v/>
      </c>
      <c r="E90" t="str">
        <f>IF([2]Sheet1!E90="","",[2]Sheet1!E90)</f>
        <v/>
      </c>
      <c r="F90" t="str">
        <f>IF([2]Sheet1!F90="","",[2]Sheet1!F90)</f>
        <v/>
      </c>
    </row>
    <row r="91" spans="1:6" x14ac:dyDescent="0.25">
      <c r="A91" t="str">
        <f>IF([2]Sheet1!A91="","",[2]Sheet1!A91)</f>
        <v/>
      </c>
      <c r="B91" t="str">
        <f>IF([2]Sheet1!B91="","",[2]Sheet1!B91)</f>
        <v/>
      </c>
      <c r="C91" t="str">
        <f>IF([2]Sheet1!C91="","",[2]Sheet1!C91)</f>
        <v/>
      </c>
      <c r="D91" t="str">
        <f>IF([2]Sheet1!D91="","",[2]Sheet1!D91)</f>
        <v/>
      </c>
      <c r="E91" t="str">
        <f>IF([2]Sheet1!E91="","",[2]Sheet1!E91)</f>
        <v/>
      </c>
      <c r="F91" t="str">
        <f>IF([2]Sheet1!F91="","",[2]Sheet1!F91)</f>
        <v/>
      </c>
    </row>
    <row r="92" spans="1:6" x14ac:dyDescent="0.25">
      <c r="A92" t="str">
        <f>IF([2]Sheet1!A92="","",[2]Sheet1!A92)</f>
        <v/>
      </c>
      <c r="B92" t="str">
        <f>IF([2]Sheet1!B92="","",[2]Sheet1!B92)</f>
        <v/>
      </c>
      <c r="C92" t="str">
        <f>IF([2]Sheet1!C92="","",[2]Sheet1!C92)</f>
        <v/>
      </c>
      <c r="D92" t="str">
        <f>IF([2]Sheet1!D92="","",[2]Sheet1!D92)</f>
        <v/>
      </c>
      <c r="E92" t="str">
        <f>IF([2]Sheet1!E92="","",[2]Sheet1!E92)</f>
        <v/>
      </c>
      <c r="F92" t="str">
        <f>IF([2]Sheet1!F92="","",[2]Sheet1!F92)</f>
        <v/>
      </c>
    </row>
    <row r="93" spans="1:6" x14ac:dyDescent="0.25">
      <c r="A93" t="str">
        <f>IF([2]Sheet1!A93="","",[2]Sheet1!A93)</f>
        <v/>
      </c>
      <c r="B93" t="str">
        <f>IF([2]Sheet1!B93="","",[2]Sheet1!B93)</f>
        <v/>
      </c>
      <c r="C93" t="str">
        <f>IF([2]Sheet1!C93="","",[2]Sheet1!C93)</f>
        <v/>
      </c>
      <c r="D93" t="str">
        <f>IF([2]Sheet1!D93="","",[2]Sheet1!D93)</f>
        <v/>
      </c>
      <c r="E93" t="str">
        <f>IF([2]Sheet1!E93="","",[2]Sheet1!E93)</f>
        <v/>
      </c>
      <c r="F93" t="str">
        <f>IF([2]Sheet1!F93="","",[2]Sheet1!F93)</f>
        <v/>
      </c>
    </row>
    <row r="94" spans="1:6" x14ac:dyDescent="0.25">
      <c r="A94" t="str">
        <f>IF([2]Sheet1!A94="","",[2]Sheet1!A94)</f>
        <v/>
      </c>
      <c r="B94" t="str">
        <f>IF([2]Sheet1!B94="","",[2]Sheet1!B94)</f>
        <v/>
      </c>
      <c r="C94" t="str">
        <f>IF([2]Sheet1!C94="","",[2]Sheet1!C94)</f>
        <v/>
      </c>
      <c r="D94" t="str">
        <f>IF([2]Sheet1!D94="","",[2]Sheet1!D94)</f>
        <v/>
      </c>
      <c r="E94" t="str">
        <f>IF([2]Sheet1!E94="","",[2]Sheet1!E94)</f>
        <v/>
      </c>
      <c r="F94" t="str">
        <f>IF([2]Sheet1!F94="","",[2]Sheet1!F94)</f>
        <v/>
      </c>
    </row>
    <row r="95" spans="1:6" x14ac:dyDescent="0.25">
      <c r="A95" t="str">
        <f>IF([2]Sheet1!A95="","",[2]Sheet1!A95)</f>
        <v/>
      </c>
      <c r="B95" t="str">
        <f>IF([2]Sheet1!B95="","",[2]Sheet1!B95)</f>
        <v/>
      </c>
      <c r="C95" t="str">
        <f>IF([2]Sheet1!C95="","",[2]Sheet1!C95)</f>
        <v/>
      </c>
      <c r="D95" t="str">
        <f>IF([2]Sheet1!D95="","",[2]Sheet1!D95)</f>
        <v/>
      </c>
      <c r="E95" t="str">
        <f>IF([2]Sheet1!E95="","",[2]Sheet1!E95)</f>
        <v/>
      </c>
      <c r="F95" t="str">
        <f>IF([2]Sheet1!F95="","",[2]Sheet1!F95)</f>
        <v/>
      </c>
    </row>
    <row r="96" spans="1:6" x14ac:dyDescent="0.25">
      <c r="A96" t="str">
        <f>IF([2]Sheet1!A96="","",[2]Sheet1!A96)</f>
        <v/>
      </c>
      <c r="B96" t="str">
        <f>IF([2]Sheet1!B96="","",[2]Sheet1!B96)</f>
        <v/>
      </c>
      <c r="C96" t="str">
        <f>IF([2]Sheet1!C96="","",[2]Sheet1!C96)</f>
        <v/>
      </c>
      <c r="D96" t="str">
        <f>IF([2]Sheet1!D96="","",[2]Sheet1!D96)</f>
        <v/>
      </c>
      <c r="E96" t="str">
        <f>IF([2]Sheet1!E96="","",[2]Sheet1!E96)</f>
        <v/>
      </c>
      <c r="F96" t="str">
        <f>IF([2]Sheet1!F96="","",[2]Sheet1!F96)</f>
        <v/>
      </c>
    </row>
    <row r="97" spans="1:6" x14ac:dyDescent="0.25">
      <c r="A97" t="str">
        <f>IF([2]Sheet1!A97="","",[2]Sheet1!A97)</f>
        <v/>
      </c>
      <c r="B97" t="str">
        <f>IF([2]Sheet1!B97="","",[2]Sheet1!B97)</f>
        <v/>
      </c>
      <c r="C97" t="str">
        <f>IF([2]Sheet1!C97="","",[2]Sheet1!C97)</f>
        <v/>
      </c>
      <c r="D97" t="str">
        <f>IF([2]Sheet1!D97="","",[2]Sheet1!D97)</f>
        <v/>
      </c>
      <c r="E97" t="str">
        <f>IF([2]Sheet1!E97="","",[2]Sheet1!E97)</f>
        <v/>
      </c>
      <c r="F97" t="str">
        <f>IF([2]Sheet1!F97="","",[2]Sheet1!F97)</f>
        <v/>
      </c>
    </row>
    <row r="98" spans="1:6" x14ac:dyDescent="0.25">
      <c r="A98" t="str">
        <f>IF([2]Sheet1!A98="","",[2]Sheet1!A98)</f>
        <v/>
      </c>
      <c r="B98" t="str">
        <f>IF([2]Sheet1!B98="","",[2]Sheet1!B98)</f>
        <v/>
      </c>
      <c r="C98" t="str">
        <f>IF([2]Sheet1!C98="","",[2]Sheet1!C98)</f>
        <v/>
      </c>
      <c r="D98" t="str">
        <f>IF([2]Sheet1!D98="","",[2]Sheet1!D98)</f>
        <v/>
      </c>
      <c r="E98" t="str">
        <f>IF([2]Sheet1!E98="","",[2]Sheet1!E98)</f>
        <v/>
      </c>
      <c r="F98" t="str">
        <f>IF([2]Sheet1!F98="","",[2]Sheet1!F98)</f>
        <v/>
      </c>
    </row>
    <row r="99" spans="1:6" x14ac:dyDescent="0.25">
      <c r="A99" t="str">
        <f>IF([2]Sheet1!A99="","",[2]Sheet1!A99)</f>
        <v/>
      </c>
      <c r="B99" t="str">
        <f>IF([2]Sheet1!B99="","",[2]Sheet1!B99)</f>
        <v/>
      </c>
      <c r="C99" t="str">
        <f>IF([2]Sheet1!C99="","",[2]Sheet1!C99)</f>
        <v/>
      </c>
      <c r="D99" t="str">
        <f>IF([2]Sheet1!D99="","",[2]Sheet1!D99)</f>
        <v/>
      </c>
      <c r="E99" t="str">
        <f>IF([2]Sheet1!E99="","",[2]Sheet1!E99)</f>
        <v/>
      </c>
      <c r="F99" t="str">
        <f>IF([2]Sheet1!F99="","",[2]Sheet1!F99)</f>
        <v/>
      </c>
    </row>
    <row r="100" spans="1:6" x14ac:dyDescent="0.25">
      <c r="A100" t="str">
        <f>IF([2]Sheet1!A100="","",[2]Sheet1!A100)</f>
        <v/>
      </c>
      <c r="B100" t="str">
        <f>IF([2]Sheet1!B100="","",[2]Sheet1!B100)</f>
        <v/>
      </c>
      <c r="C100" t="str">
        <f>IF([2]Sheet1!C100="","",[2]Sheet1!C100)</f>
        <v/>
      </c>
      <c r="D100" t="str">
        <f>IF([2]Sheet1!D100="","",[2]Sheet1!D100)</f>
        <v/>
      </c>
      <c r="E100" t="str">
        <f>IF([2]Sheet1!E100="","",[2]Sheet1!E100)</f>
        <v/>
      </c>
      <c r="F100" t="str">
        <f>IF([2]Sheet1!F100="","",[2]Sheet1!F100)</f>
        <v/>
      </c>
    </row>
    <row r="101" spans="1:6" x14ac:dyDescent="0.25">
      <c r="A101" t="str">
        <f>IF([2]Sheet1!A101="","",[2]Sheet1!A101)</f>
        <v/>
      </c>
      <c r="B101" t="str">
        <f>IF([2]Sheet1!B101="","",[2]Sheet1!B101)</f>
        <v/>
      </c>
      <c r="C101" t="str">
        <f>IF([2]Sheet1!C101="","",[2]Sheet1!C101)</f>
        <v/>
      </c>
      <c r="D101" t="str">
        <f>IF([2]Sheet1!D101="","",[2]Sheet1!D101)</f>
        <v/>
      </c>
      <c r="E101" t="str">
        <f>IF([2]Sheet1!E101="","",[2]Sheet1!E101)</f>
        <v/>
      </c>
      <c r="F101" t="str">
        <f>IF([2]Sheet1!F101="","",[2]Sheet1!F101)</f>
        <v/>
      </c>
    </row>
    <row r="102" spans="1:6" x14ac:dyDescent="0.25">
      <c r="A102" t="str">
        <f>IF([2]Sheet1!A102="","",[2]Sheet1!A102)</f>
        <v/>
      </c>
      <c r="B102" t="str">
        <f>IF([2]Sheet1!B102="","",[2]Sheet1!B102)</f>
        <v/>
      </c>
      <c r="C102" t="str">
        <f>IF([2]Sheet1!C102="","",[2]Sheet1!C102)</f>
        <v/>
      </c>
      <c r="D102" t="str">
        <f>IF([2]Sheet1!D102="","",[2]Sheet1!D102)</f>
        <v/>
      </c>
      <c r="E102" t="str">
        <f>IF([2]Sheet1!E102="","",[2]Sheet1!E102)</f>
        <v/>
      </c>
      <c r="F102" t="str">
        <f>IF([2]Sheet1!F102="","",[2]Sheet1!F102)</f>
        <v/>
      </c>
    </row>
    <row r="103" spans="1:6" x14ac:dyDescent="0.25">
      <c r="A103" t="str">
        <f>IF([2]Sheet1!A103="","",[2]Sheet1!A103)</f>
        <v/>
      </c>
      <c r="B103" t="str">
        <f>IF([2]Sheet1!B103="","",[2]Sheet1!B103)</f>
        <v/>
      </c>
      <c r="C103" t="str">
        <f>IF([2]Sheet1!C103="","",[2]Sheet1!C103)</f>
        <v/>
      </c>
      <c r="D103" t="str">
        <f>IF([2]Sheet1!D103="","",[2]Sheet1!D103)</f>
        <v/>
      </c>
      <c r="E103" t="str">
        <f>IF([2]Sheet1!E103="","",[2]Sheet1!E103)</f>
        <v/>
      </c>
      <c r="F103" t="str">
        <f>IF([2]Sheet1!F103="","",[2]Sheet1!F103)</f>
        <v/>
      </c>
    </row>
    <row r="104" spans="1:6" x14ac:dyDescent="0.25">
      <c r="A104" t="str">
        <f>IF([2]Sheet1!A104="","",[2]Sheet1!A104)</f>
        <v/>
      </c>
      <c r="B104" t="str">
        <f>IF([2]Sheet1!B104="","",[2]Sheet1!B104)</f>
        <v/>
      </c>
      <c r="C104" t="str">
        <f>IF([2]Sheet1!C104="","",[2]Sheet1!C104)</f>
        <v/>
      </c>
      <c r="D104" t="str">
        <f>IF([2]Sheet1!D104="","",[2]Sheet1!D104)</f>
        <v/>
      </c>
      <c r="E104" t="str">
        <f>IF([2]Sheet1!E104="","",[2]Sheet1!E104)</f>
        <v/>
      </c>
      <c r="F104" t="str">
        <f>IF([2]Sheet1!F104="","",[2]Sheet1!F104)</f>
        <v/>
      </c>
    </row>
    <row r="105" spans="1:6" x14ac:dyDescent="0.25">
      <c r="A105" t="str">
        <f>IF([2]Sheet1!A105="","",[2]Sheet1!A105)</f>
        <v/>
      </c>
      <c r="B105" t="str">
        <f>IF([2]Sheet1!B105="","",[2]Sheet1!B105)</f>
        <v/>
      </c>
      <c r="C105" t="str">
        <f>IF([2]Sheet1!C105="","",[2]Sheet1!C105)</f>
        <v/>
      </c>
      <c r="D105" t="str">
        <f>IF([2]Sheet1!D105="","",[2]Sheet1!D105)</f>
        <v/>
      </c>
      <c r="E105" t="str">
        <f>IF([2]Sheet1!E105="","",[2]Sheet1!E105)</f>
        <v/>
      </c>
      <c r="F105" t="str">
        <f>IF([2]Sheet1!F105="","",[2]Sheet1!F105)</f>
        <v/>
      </c>
    </row>
    <row r="106" spans="1:6" x14ac:dyDescent="0.25">
      <c r="A106" t="str">
        <f>IF([2]Sheet1!A106="","",[2]Sheet1!A106)</f>
        <v/>
      </c>
      <c r="B106" t="str">
        <f>IF([2]Sheet1!B106="","",[2]Sheet1!B106)</f>
        <v/>
      </c>
      <c r="C106" t="str">
        <f>IF([2]Sheet1!C106="","",[2]Sheet1!C106)</f>
        <v/>
      </c>
      <c r="D106" t="str">
        <f>IF([2]Sheet1!D106="","",[2]Sheet1!D106)</f>
        <v/>
      </c>
      <c r="E106" t="str">
        <f>IF([2]Sheet1!E106="","",[2]Sheet1!E106)</f>
        <v/>
      </c>
      <c r="F106" t="str">
        <f>IF([2]Sheet1!F106="","",[2]Sheet1!F106)</f>
        <v/>
      </c>
    </row>
    <row r="107" spans="1:6" x14ac:dyDescent="0.25">
      <c r="A107" t="str">
        <f>IF([2]Sheet1!A107="","",[2]Sheet1!A107)</f>
        <v/>
      </c>
      <c r="B107" t="str">
        <f>IF([2]Sheet1!B107="","",[2]Sheet1!B107)</f>
        <v/>
      </c>
      <c r="C107" t="str">
        <f>IF([2]Sheet1!C107="","",[2]Sheet1!C107)</f>
        <v/>
      </c>
      <c r="D107" t="str">
        <f>IF([2]Sheet1!D107="","",[2]Sheet1!D107)</f>
        <v/>
      </c>
      <c r="E107" t="str">
        <f>IF([2]Sheet1!E107="","",[2]Sheet1!E107)</f>
        <v/>
      </c>
      <c r="F107" t="str">
        <f>IF([2]Sheet1!F107="","",[2]Sheet1!F107)</f>
        <v/>
      </c>
    </row>
    <row r="108" spans="1:6" x14ac:dyDescent="0.25">
      <c r="A108" t="str">
        <f>IF([2]Sheet1!A108="","",[2]Sheet1!A108)</f>
        <v/>
      </c>
      <c r="B108" t="str">
        <f>IF([2]Sheet1!B108="","",[2]Sheet1!B108)</f>
        <v/>
      </c>
      <c r="C108" t="str">
        <f>IF([2]Sheet1!C108="","",[2]Sheet1!C108)</f>
        <v/>
      </c>
      <c r="D108" t="str">
        <f>IF([2]Sheet1!D108="","",[2]Sheet1!D108)</f>
        <v/>
      </c>
      <c r="E108" t="str">
        <f>IF([2]Sheet1!E108="","",[2]Sheet1!E108)</f>
        <v/>
      </c>
      <c r="F108" t="str">
        <f>IF([2]Sheet1!F108="","",[2]Sheet1!F108)</f>
        <v/>
      </c>
    </row>
    <row r="109" spans="1:6" x14ac:dyDescent="0.25">
      <c r="A109" t="str">
        <f>IF([2]Sheet1!A109="","",[2]Sheet1!A109)</f>
        <v/>
      </c>
      <c r="B109" t="str">
        <f>IF([2]Sheet1!B109="","",[2]Sheet1!B109)</f>
        <v/>
      </c>
      <c r="C109" t="str">
        <f>IF([2]Sheet1!C109="","",[2]Sheet1!C109)</f>
        <v/>
      </c>
      <c r="D109" t="str">
        <f>IF([2]Sheet1!D109="","",[2]Sheet1!D109)</f>
        <v/>
      </c>
      <c r="E109" t="str">
        <f>IF([2]Sheet1!E109="","",[2]Sheet1!E109)</f>
        <v/>
      </c>
      <c r="F109" t="str">
        <f>IF([2]Sheet1!F109="","",[2]Sheet1!F109)</f>
        <v/>
      </c>
    </row>
    <row r="110" spans="1:6" x14ac:dyDescent="0.25">
      <c r="A110" t="str">
        <f>IF([2]Sheet1!A110="","",[2]Sheet1!A110)</f>
        <v/>
      </c>
      <c r="B110" t="str">
        <f>IF([2]Sheet1!B110="","",[2]Sheet1!B110)</f>
        <v/>
      </c>
      <c r="C110" t="str">
        <f>IF([2]Sheet1!C110="","",[2]Sheet1!C110)</f>
        <v/>
      </c>
      <c r="D110" t="str">
        <f>IF([2]Sheet1!D110="","",[2]Sheet1!D110)</f>
        <v/>
      </c>
      <c r="E110" t="str">
        <f>IF([2]Sheet1!E110="","",[2]Sheet1!E110)</f>
        <v/>
      </c>
      <c r="F110" t="str">
        <f>IF([2]Sheet1!F110="","",[2]Sheet1!F110)</f>
        <v/>
      </c>
    </row>
    <row r="111" spans="1:6" x14ac:dyDescent="0.25">
      <c r="A111" t="str">
        <f>IF([2]Sheet1!A111="","",[2]Sheet1!A111)</f>
        <v/>
      </c>
      <c r="B111" t="str">
        <f>IF([2]Sheet1!B111="","",[2]Sheet1!B111)</f>
        <v/>
      </c>
      <c r="C111" t="str">
        <f>IF([2]Sheet1!C111="","",[2]Sheet1!C111)</f>
        <v/>
      </c>
      <c r="D111" t="str">
        <f>IF([2]Sheet1!D111="","",[2]Sheet1!D111)</f>
        <v/>
      </c>
      <c r="E111" t="str">
        <f>IF([2]Sheet1!E111="","",[2]Sheet1!E111)</f>
        <v/>
      </c>
      <c r="F111" t="str">
        <f>IF([2]Sheet1!F111="","",[2]Sheet1!F111)</f>
        <v/>
      </c>
    </row>
    <row r="112" spans="1:6" x14ac:dyDescent="0.25">
      <c r="A112" t="str">
        <f>IF([2]Sheet1!A112="","",[2]Sheet1!A112)</f>
        <v/>
      </c>
      <c r="B112" t="str">
        <f>IF([2]Sheet1!B112="","",[2]Sheet1!B112)</f>
        <v/>
      </c>
      <c r="C112" t="str">
        <f>IF([2]Sheet1!C112="","",[2]Sheet1!C112)</f>
        <v/>
      </c>
      <c r="D112" t="str">
        <f>IF([2]Sheet1!D112="","",[2]Sheet1!D112)</f>
        <v/>
      </c>
      <c r="E112" t="str">
        <f>IF([2]Sheet1!E112="","",[2]Sheet1!E112)</f>
        <v/>
      </c>
      <c r="F112" t="str">
        <f>IF([2]Sheet1!F112="","",[2]Sheet1!F112)</f>
        <v/>
      </c>
    </row>
    <row r="113" spans="1:6" x14ac:dyDescent="0.25">
      <c r="A113" t="str">
        <f>IF([2]Sheet1!A113="","",[2]Sheet1!A113)</f>
        <v/>
      </c>
      <c r="B113" t="str">
        <f>IF([2]Sheet1!B113="","",[2]Sheet1!B113)</f>
        <v/>
      </c>
      <c r="C113" t="str">
        <f>IF([2]Sheet1!C113="","",[2]Sheet1!C113)</f>
        <v/>
      </c>
      <c r="D113" t="str">
        <f>IF([2]Sheet1!D113="","",[2]Sheet1!D113)</f>
        <v/>
      </c>
      <c r="E113" t="str">
        <f>IF([2]Sheet1!E113="","",[2]Sheet1!E113)</f>
        <v/>
      </c>
      <c r="F113" t="str">
        <f>IF([2]Sheet1!F113="","",[2]Sheet1!F113)</f>
        <v/>
      </c>
    </row>
    <row r="114" spans="1:6" x14ac:dyDescent="0.25">
      <c r="A114" t="str">
        <f>IF([2]Sheet1!A114="","",[2]Sheet1!A114)</f>
        <v/>
      </c>
      <c r="B114" t="str">
        <f>IF([2]Sheet1!B114="","",[2]Sheet1!B114)</f>
        <v/>
      </c>
      <c r="C114" t="str">
        <f>IF([2]Sheet1!C114="","",[2]Sheet1!C114)</f>
        <v/>
      </c>
      <c r="D114" t="str">
        <f>IF([2]Sheet1!D114="","",[2]Sheet1!D114)</f>
        <v/>
      </c>
      <c r="E114" t="str">
        <f>IF([2]Sheet1!E114="","",[2]Sheet1!E114)</f>
        <v/>
      </c>
      <c r="F114" t="str">
        <f>IF([2]Sheet1!F114="","",[2]Sheet1!F114)</f>
        <v/>
      </c>
    </row>
    <row r="115" spans="1:6" x14ac:dyDescent="0.25">
      <c r="A115" t="str">
        <f>IF([2]Sheet1!A115="","",[2]Sheet1!A115)</f>
        <v/>
      </c>
      <c r="B115" t="str">
        <f>IF([2]Sheet1!B115="","",[2]Sheet1!B115)</f>
        <v/>
      </c>
      <c r="C115" t="str">
        <f>IF([2]Sheet1!C115="","",[2]Sheet1!C115)</f>
        <v/>
      </c>
      <c r="D115" t="str">
        <f>IF([2]Sheet1!D115="","",[2]Sheet1!D115)</f>
        <v/>
      </c>
      <c r="E115" t="str">
        <f>IF([2]Sheet1!E115="","",[2]Sheet1!E115)</f>
        <v/>
      </c>
      <c r="F115" t="str">
        <f>IF([2]Sheet1!F115="","",[2]Sheet1!F115)</f>
        <v/>
      </c>
    </row>
    <row r="116" spans="1:6" x14ac:dyDescent="0.25">
      <c r="A116" t="str">
        <f>IF([2]Sheet1!A116="","",[2]Sheet1!A116)</f>
        <v/>
      </c>
      <c r="B116" t="str">
        <f>IF([2]Sheet1!B116="","",[2]Sheet1!B116)</f>
        <v/>
      </c>
      <c r="C116" t="str">
        <f>IF([2]Sheet1!C116="","",[2]Sheet1!C116)</f>
        <v/>
      </c>
      <c r="D116" t="str">
        <f>IF([2]Sheet1!D116="","",[2]Sheet1!D116)</f>
        <v/>
      </c>
      <c r="E116" t="str">
        <f>IF([2]Sheet1!E116="","",[2]Sheet1!E116)</f>
        <v/>
      </c>
      <c r="F116" t="str">
        <f>IF([2]Sheet1!F116="","",[2]Sheet1!F116)</f>
        <v/>
      </c>
    </row>
    <row r="117" spans="1:6" x14ac:dyDescent="0.25">
      <c r="A117" t="str">
        <f>IF([2]Sheet1!A117="","",[2]Sheet1!A117)</f>
        <v/>
      </c>
      <c r="B117" t="str">
        <f>IF([2]Sheet1!B117="","",[2]Sheet1!B117)</f>
        <v/>
      </c>
      <c r="C117" t="str">
        <f>IF([2]Sheet1!C117="","",[2]Sheet1!C117)</f>
        <v/>
      </c>
      <c r="D117" t="str">
        <f>IF([2]Sheet1!D117="","",[2]Sheet1!D117)</f>
        <v/>
      </c>
      <c r="E117" t="str">
        <f>IF([2]Sheet1!E117="","",[2]Sheet1!E117)</f>
        <v/>
      </c>
      <c r="F117" t="str">
        <f>IF([2]Sheet1!F117="","",[2]Sheet1!F117)</f>
        <v/>
      </c>
    </row>
    <row r="118" spans="1:6" x14ac:dyDescent="0.25">
      <c r="A118" t="str">
        <f>IF([2]Sheet1!A118="","",[2]Sheet1!A118)</f>
        <v/>
      </c>
      <c r="B118" t="str">
        <f>IF([2]Sheet1!B118="","",[2]Sheet1!B118)</f>
        <v/>
      </c>
      <c r="C118" t="str">
        <f>IF([2]Sheet1!C118="","",[2]Sheet1!C118)</f>
        <v/>
      </c>
      <c r="D118" t="str">
        <f>IF([2]Sheet1!D118="","",[2]Sheet1!D118)</f>
        <v/>
      </c>
      <c r="E118" t="str">
        <f>IF([2]Sheet1!E118="","",[2]Sheet1!E118)</f>
        <v/>
      </c>
      <c r="F118" t="str">
        <f>IF([2]Sheet1!F118="","",[2]Sheet1!F118)</f>
        <v/>
      </c>
    </row>
    <row r="119" spans="1:6" x14ac:dyDescent="0.25">
      <c r="A119" t="str">
        <f>IF([2]Sheet1!A119="","",[2]Sheet1!A119)</f>
        <v/>
      </c>
      <c r="B119" t="str">
        <f>IF([2]Sheet1!B119="","",[2]Sheet1!B119)</f>
        <v/>
      </c>
      <c r="C119" t="str">
        <f>IF([2]Sheet1!C119="","",[2]Sheet1!C119)</f>
        <v/>
      </c>
      <c r="D119" t="str">
        <f>IF([2]Sheet1!D119="","",[2]Sheet1!D119)</f>
        <v/>
      </c>
      <c r="E119" t="str">
        <f>IF([2]Sheet1!E119="","",[2]Sheet1!E119)</f>
        <v/>
      </c>
      <c r="F119" t="str">
        <f>IF([2]Sheet1!F119="","",[2]Sheet1!F119)</f>
        <v/>
      </c>
    </row>
    <row r="120" spans="1:6" x14ac:dyDescent="0.25">
      <c r="A120" t="str">
        <f>IF([2]Sheet1!A120="","",[2]Sheet1!A120)</f>
        <v/>
      </c>
      <c r="B120" t="str">
        <f>IF([2]Sheet1!B120="","",[2]Sheet1!B120)</f>
        <v/>
      </c>
      <c r="C120" t="str">
        <f>IF([2]Sheet1!C120="","",[2]Sheet1!C120)</f>
        <v/>
      </c>
      <c r="D120" t="str">
        <f>IF([2]Sheet1!D120="","",[2]Sheet1!D120)</f>
        <v/>
      </c>
      <c r="E120" t="str">
        <f>IF([2]Sheet1!E120="","",[2]Sheet1!E120)</f>
        <v/>
      </c>
      <c r="F120" t="str">
        <f>IF([2]Sheet1!F120="","",[2]Sheet1!F120)</f>
        <v/>
      </c>
    </row>
    <row r="121" spans="1:6" x14ac:dyDescent="0.25">
      <c r="A121" t="str">
        <f>IF([2]Sheet1!A121="","",[2]Sheet1!A121)</f>
        <v/>
      </c>
      <c r="B121" t="str">
        <f>IF([2]Sheet1!B121="","",[2]Sheet1!B121)</f>
        <v/>
      </c>
      <c r="C121" t="str">
        <f>IF([2]Sheet1!C121="","",[2]Sheet1!C121)</f>
        <v/>
      </c>
      <c r="D121" t="str">
        <f>IF([2]Sheet1!D121="","",[2]Sheet1!D121)</f>
        <v/>
      </c>
      <c r="E121" t="str">
        <f>IF([2]Sheet1!E121="","",[2]Sheet1!E121)</f>
        <v/>
      </c>
      <c r="F121" t="str">
        <f>IF([2]Sheet1!F121="","",[2]Sheet1!F121)</f>
        <v/>
      </c>
    </row>
    <row r="122" spans="1:6" x14ac:dyDescent="0.25">
      <c r="A122" t="str">
        <f>IF([2]Sheet1!A122="","",[2]Sheet1!A122)</f>
        <v/>
      </c>
      <c r="B122" t="str">
        <f>IF([2]Sheet1!B122="","",[2]Sheet1!B122)</f>
        <v/>
      </c>
      <c r="C122" t="str">
        <f>IF([2]Sheet1!C122="","",[2]Sheet1!C122)</f>
        <v/>
      </c>
      <c r="D122" t="str">
        <f>IF([2]Sheet1!D122="","",[2]Sheet1!D122)</f>
        <v/>
      </c>
      <c r="E122" t="str">
        <f>IF([2]Sheet1!E122="","",[2]Sheet1!E122)</f>
        <v/>
      </c>
      <c r="F122" t="str">
        <f>IF([2]Sheet1!F122="","",[2]Sheet1!F122)</f>
        <v/>
      </c>
    </row>
    <row r="123" spans="1:6" x14ac:dyDescent="0.25">
      <c r="A123" t="str">
        <f>IF([2]Sheet1!A123="","",[2]Sheet1!A123)</f>
        <v/>
      </c>
      <c r="B123" t="str">
        <f>IF([2]Sheet1!B123="","",[2]Sheet1!B123)</f>
        <v/>
      </c>
      <c r="C123" t="str">
        <f>IF([2]Sheet1!C123="","",[2]Sheet1!C123)</f>
        <v/>
      </c>
      <c r="D123" t="str">
        <f>IF([2]Sheet1!D123="","",[2]Sheet1!D123)</f>
        <v/>
      </c>
      <c r="E123" t="str">
        <f>IF([2]Sheet1!E123="","",[2]Sheet1!E123)</f>
        <v/>
      </c>
      <c r="F123" t="str">
        <f>IF([2]Sheet1!F123="","",[2]Sheet1!F123)</f>
        <v/>
      </c>
    </row>
    <row r="124" spans="1:6" x14ac:dyDescent="0.25">
      <c r="A124" t="str">
        <f>IF([2]Sheet1!A124="","",[2]Sheet1!A124)</f>
        <v/>
      </c>
      <c r="B124" t="str">
        <f>IF([2]Sheet1!B124="","",[2]Sheet1!B124)</f>
        <v/>
      </c>
      <c r="C124" t="str">
        <f>IF([2]Sheet1!C124="","",[2]Sheet1!C124)</f>
        <v/>
      </c>
      <c r="D124" t="str">
        <f>IF([2]Sheet1!D124="","",[2]Sheet1!D124)</f>
        <v/>
      </c>
      <c r="E124" t="str">
        <f>IF([2]Sheet1!E124="","",[2]Sheet1!E124)</f>
        <v/>
      </c>
      <c r="F124" t="str">
        <f>IF([2]Sheet1!F124="","",[2]Sheet1!F124)</f>
        <v/>
      </c>
    </row>
    <row r="125" spans="1:6" x14ac:dyDescent="0.25">
      <c r="A125" t="str">
        <f>IF([2]Sheet1!A125="","",[2]Sheet1!A125)</f>
        <v/>
      </c>
      <c r="B125" t="str">
        <f>IF([2]Sheet1!B125="","",[2]Sheet1!B125)</f>
        <v/>
      </c>
      <c r="C125" t="str">
        <f>IF([2]Sheet1!C125="","",[2]Sheet1!C125)</f>
        <v/>
      </c>
      <c r="D125" t="str">
        <f>IF([2]Sheet1!D125="","",[2]Sheet1!D125)</f>
        <v/>
      </c>
      <c r="E125" t="str">
        <f>IF([2]Sheet1!E125="","",[2]Sheet1!E125)</f>
        <v/>
      </c>
      <c r="F125" t="str">
        <f>IF([2]Sheet1!F125="","",[2]Sheet1!F125)</f>
        <v/>
      </c>
    </row>
    <row r="126" spans="1:6" x14ac:dyDescent="0.25">
      <c r="A126" t="str">
        <f>IF([2]Sheet1!A126="","",[2]Sheet1!A126)</f>
        <v/>
      </c>
      <c r="B126" t="str">
        <f>IF([2]Sheet1!B126="","",[2]Sheet1!B126)</f>
        <v/>
      </c>
      <c r="C126" t="str">
        <f>IF([2]Sheet1!C126="","",[2]Sheet1!C126)</f>
        <v/>
      </c>
      <c r="D126" t="str">
        <f>IF([2]Sheet1!D126="","",[2]Sheet1!D126)</f>
        <v/>
      </c>
      <c r="E126" t="str">
        <f>IF([2]Sheet1!E126="","",[2]Sheet1!E126)</f>
        <v/>
      </c>
      <c r="F126" t="str">
        <f>IF([2]Sheet1!F126="","",[2]Sheet1!F126)</f>
        <v/>
      </c>
    </row>
    <row r="127" spans="1:6" x14ac:dyDescent="0.25">
      <c r="A127" t="str">
        <f>IF([2]Sheet1!A127="","",[2]Sheet1!A127)</f>
        <v/>
      </c>
      <c r="B127" t="str">
        <f>IF([2]Sheet1!B127="","",[2]Sheet1!B127)</f>
        <v/>
      </c>
      <c r="C127" t="str">
        <f>IF([2]Sheet1!C127="","",[2]Sheet1!C127)</f>
        <v/>
      </c>
      <c r="D127" t="str">
        <f>IF([2]Sheet1!D127="","",[2]Sheet1!D127)</f>
        <v/>
      </c>
      <c r="E127" t="str">
        <f>IF([2]Sheet1!E127="","",[2]Sheet1!E127)</f>
        <v/>
      </c>
      <c r="F127" t="str">
        <f>IF([2]Sheet1!F127="","",[2]Sheet1!F127)</f>
        <v/>
      </c>
    </row>
    <row r="128" spans="1:6" x14ac:dyDescent="0.25">
      <c r="A128" t="str">
        <f>IF([2]Sheet1!A128="","",[2]Sheet1!A128)</f>
        <v/>
      </c>
      <c r="B128" t="str">
        <f>IF([2]Sheet1!B128="","",[2]Sheet1!B128)</f>
        <v/>
      </c>
      <c r="C128" t="str">
        <f>IF([2]Sheet1!C128="","",[2]Sheet1!C128)</f>
        <v/>
      </c>
      <c r="D128" t="str">
        <f>IF([2]Sheet1!D128="","",[2]Sheet1!D128)</f>
        <v/>
      </c>
      <c r="E128" t="str">
        <f>IF([2]Sheet1!E128="","",[2]Sheet1!E128)</f>
        <v/>
      </c>
      <c r="F128" t="str">
        <f>IF([2]Sheet1!F128="","",[2]Sheet1!F128)</f>
        <v/>
      </c>
    </row>
    <row r="129" spans="1:6" x14ac:dyDescent="0.25">
      <c r="A129" t="str">
        <f>IF([2]Sheet1!A129="","",[2]Sheet1!A129)</f>
        <v/>
      </c>
      <c r="B129" t="str">
        <f>IF([2]Sheet1!B129="","",[2]Sheet1!B129)</f>
        <v/>
      </c>
      <c r="C129" t="str">
        <f>IF([2]Sheet1!C129="","",[2]Sheet1!C129)</f>
        <v/>
      </c>
      <c r="D129" t="str">
        <f>IF([2]Sheet1!D129="","",[2]Sheet1!D129)</f>
        <v/>
      </c>
      <c r="E129" t="str">
        <f>IF([2]Sheet1!E129="","",[2]Sheet1!E129)</f>
        <v/>
      </c>
      <c r="F129" t="str">
        <f>IF([2]Sheet1!F129="","",[2]Sheet1!F129)</f>
        <v/>
      </c>
    </row>
    <row r="130" spans="1:6" x14ac:dyDescent="0.25">
      <c r="A130" t="str">
        <f>IF([2]Sheet1!A130="","",[2]Sheet1!A130)</f>
        <v/>
      </c>
      <c r="B130" t="str">
        <f>IF([2]Sheet1!B130="","",[2]Sheet1!B130)</f>
        <v/>
      </c>
      <c r="C130" t="str">
        <f>IF([2]Sheet1!C130="","",[2]Sheet1!C130)</f>
        <v/>
      </c>
      <c r="D130" t="str">
        <f>IF([2]Sheet1!D130="","",[2]Sheet1!D130)</f>
        <v/>
      </c>
      <c r="E130" t="str">
        <f>IF([2]Sheet1!E130="","",[2]Sheet1!E130)</f>
        <v/>
      </c>
      <c r="F130" t="str">
        <f>IF([2]Sheet1!F130="","",[2]Sheet1!F130)</f>
        <v/>
      </c>
    </row>
    <row r="131" spans="1:6" x14ac:dyDescent="0.25">
      <c r="A131" t="str">
        <f>IF([2]Sheet1!A131="","",[2]Sheet1!A131)</f>
        <v/>
      </c>
      <c r="B131" t="str">
        <f>IF([2]Sheet1!B131="","",[2]Sheet1!B131)</f>
        <v/>
      </c>
      <c r="C131" t="str">
        <f>IF([2]Sheet1!C131="","",[2]Sheet1!C131)</f>
        <v/>
      </c>
      <c r="D131" t="str">
        <f>IF([2]Sheet1!D131="","",[2]Sheet1!D131)</f>
        <v/>
      </c>
      <c r="E131" t="str">
        <f>IF([2]Sheet1!E131="","",[2]Sheet1!E131)</f>
        <v/>
      </c>
      <c r="F131" t="str">
        <f>IF([2]Sheet1!F131="","",[2]Sheet1!F131)</f>
        <v/>
      </c>
    </row>
    <row r="132" spans="1:6" x14ac:dyDescent="0.25">
      <c r="A132" t="str">
        <f>IF([2]Sheet1!A132="","",[2]Sheet1!A132)</f>
        <v/>
      </c>
      <c r="B132" t="str">
        <f>IF([2]Sheet1!B132="","",[2]Sheet1!B132)</f>
        <v/>
      </c>
      <c r="C132" t="str">
        <f>IF([2]Sheet1!C132="","",[2]Sheet1!C132)</f>
        <v/>
      </c>
      <c r="D132" t="str">
        <f>IF([2]Sheet1!D132="","",[2]Sheet1!D132)</f>
        <v/>
      </c>
      <c r="E132" t="str">
        <f>IF([2]Sheet1!E132="","",[2]Sheet1!E132)</f>
        <v/>
      </c>
      <c r="F132" t="str">
        <f>IF([2]Sheet1!F132="","",[2]Sheet1!F132)</f>
        <v/>
      </c>
    </row>
    <row r="133" spans="1:6" x14ac:dyDescent="0.25">
      <c r="A133" t="str">
        <f>IF([2]Sheet1!A133="","",[2]Sheet1!A133)</f>
        <v/>
      </c>
      <c r="B133" t="str">
        <f>IF([2]Sheet1!B133="","",[2]Sheet1!B133)</f>
        <v/>
      </c>
      <c r="C133" t="str">
        <f>IF([2]Sheet1!C133="","",[2]Sheet1!C133)</f>
        <v/>
      </c>
      <c r="D133" t="str">
        <f>IF([2]Sheet1!D133="","",[2]Sheet1!D133)</f>
        <v/>
      </c>
      <c r="E133" t="str">
        <f>IF([2]Sheet1!E133="","",[2]Sheet1!E133)</f>
        <v/>
      </c>
      <c r="F133" t="str">
        <f>IF([2]Sheet1!F133="","",[2]Sheet1!F133)</f>
        <v/>
      </c>
    </row>
    <row r="134" spans="1:6" x14ac:dyDescent="0.25">
      <c r="A134" t="str">
        <f>IF([2]Sheet1!A134="","",[2]Sheet1!A134)</f>
        <v/>
      </c>
      <c r="B134" t="str">
        <f>IF([2]Sheet1!B134="","",[2]Sheet1!B134)</f>
        <v/>
      </c>
      <c r="C134" t="str">
        <f>IF([2]Sheet1!C134="","",[2]Sheet1!C134)</f>
        <v/>
      </c>
      <c r="D134" t="str">
        <f>IF([2]Sheet1!D134="","",[2]Sheet1!D134)</f>
        <v/>
      </c>
      <c r="E134" t="str">
        <f>IF([2]Sheet1!E134="","",[2]Sheet1!E134)</f>
        <v/>
      </c>
      <c r="F134" t="str">
        <f>IF([2]Sheet1!F134="","",[2]Sheet1!F134)</f>
        <v/>
      </c>
    </row>
    <row r="135" spans="1:6" x14ac:dyDescent="0.25">
      <c r="A135" t="str">
        <f>IF([2]Sheet1!A135="","",[2]Sheet1!A135)</f>
        <v/>
      </c>
      <c r="B135" t="str">
        <f>IF([2]Sheet1!B135="","",[2]Sheet1!B135)</f>
        <v/>
      </c>
      <c r="C135" t="str">
        <f>IF([2]Sheet1!C135="","",[2]Sheet1!C135)</f>
        <v/>
      </c>
      <c r="D135" t="str">
        <f>IF([2]Sheet1!D135="","",[2]Sheet1!D135)</f>
        <v/>
      </c>
      <c r="E135" t="str">
        <f>IF([2]Sheet1!E135="","",[2]Sheet1!E135)</f>
        <v/>
      </c>
      <c r="F135" t="str">
        <f>IF([2]Sheet1!F135="","",[2]Sheet1!F135)</f>
        <v/>
      </c>
    </row>
    <row r="136" spans="1:6" x14ac:dyDescent="0.25">
      <c r="A136" t="str">
        <f>IF([2]Sheet1!A136="","",[2]Sheet1!A136)</f>
        <v/>
      </c>
      <c r="B136" t="str">
        <f>IF([2]Sheet1!B136="","",[2]Sheet1!B136)</f>
        <v/>
      </c>
      <c r="C136" t="str">
        <f>IF([2]Sheet1!C136="","",[2]Sheet1!C136)</f>
        <v/>
      </c>
      <c r="D136" t="str">
        <f>IF([2]Sheet1!D136="","",[2]Sheet1!D136)</f>
        <v/>
      </c>
      <c r="E136" t="str">
        <f>IF([2]Sheet1!E136="","",[2]Sheet1!E136)</f>
        <v/>
      </c>
      <c r="F136" t="str">
        <f>IF([2]Sheet1!F136="","",[2]Sheet1!F136)</f>
        <v/>
      </c>
    </row>
    <row r="137" spans="1:6" x14ac:dyDescent="0.25">
      <c r="A137" t="str">
        <f>IF([2]Sheet1!A137="","",[2]Sheet1!A137)</f>
        <v/>
      </c>
      <c r="B137" t="str">
        <f>IF([2]Sheet1!B137="","",[2]Sheet1!B137)</f>
        <v/>
      </c>
      <c r="C137" t="str">
        <f>IF([2]Sheet1!C137="","",[2]Sheet1!C137)</f>
        <v/>
      </c>
      <c r="D137" t="str">
        <f>IF([2]Sheet1!D137="","",[2]Sheet1!D137)</f>
        <v/>
      </c>
      <c r="E137" t="str">
        <f>IF([2]Sheet1!E137="","",[2]Sheet1!E137)</f>
        <v/>
      </c>
      <c r="F137" t="str">
        <f>IF([2]Sheet1!F137="","",[2]Sheet1!F137)</f>
        <v/>
      </c>
    </row>
    <row r="138" spans="1:6" x14ac:dyDescent="0.25">
      <c r="A138" t="str">
        <f>IF([2]Sheet1!A138="","",[2]Sheet1!A138)</f>
        <v/>
      </c>
      <c r="B138" t="str">
        <f>IF([2]Sheet1!B138="","",[2]Sheet1!B138)</f>
        <v/>
      </c>
      <c r="C138" t="str">
        <f>IF([2]Sheet1!C138="","",[2]Sheet1!C138)</f>
        <v/>
      </c>
      <c r="D138" t="str">
        <f>IF([2]Sheet1!D138="","",[2]Sheet1!D138)</f>
        <v/>
      </c>
      <c r="E138" t="str">
        <f>IF([2]Sheet1!E138="","",[2]Sheet1!E138)</f>
        <v/>
      </c>
      <c r="F138" t="str">
        <f>IF([2]Sheet1!F138="","",[2]Sheet1!F138)</f>
        <v/>
      </c>
    </row>
    <row r="139" spans="1:6" x14ac:dyDescent="0.25">
      <c r="A139" t="str">
        <f>IF([2]Sheet1!A139="","",[2]Sheet1!A139)</f>
        <v/>
      </c>
      <c r="B139" t="str">
        <f>IF([2]Sheet1!B139="","",[2]Sheet1!B139)</f>
        <v/>
      </c>
      <c r="C139" t="str">
        <f>IF([2]Sheet1!C139="","",[2]Sheet1!C139)</f>
        <v/>
      </c>
      <c r="D139" t="str">
        <f>IF([2]Sheet1!D139="","",[2]Sheet1!D139)</f>
        <v/>
      </c>
      <c r="E139" t="str">
        <f>IF([2]Sheet1!E139="","",[2]Sheet1!E139)</f>
        <v/>
      </c>
      <c r="F139" t="str">
        <f>IF([2]Sheet1!F139="","",[2]Sheet1!F139)</f>
        <v/>
      </c>
    </row>
    <row r="140" spans="1:6" x14ac:dyDescent="0.25">
      <c r="A140" t="str">
        <f>IF([2]Sheet1!A140="","",[2]Sheet1!A140)</f>
        <v/>
      </c>
      <c r="B140" t="str">
        <f>IF([2]Sheet1!B140="","",[2]Sheet1!B140)</f>
        <v/>
      </c>
      <c r="C140" t="str">
        <f>IF([2]Sheet1!C140="","",[2]Sheet1!C140)</f>
        <v/>
      </c>
      <c r="D140" t="str">
        <f>IF([2]Sheet1!D140="","",[2]Sheet1!D140)</f>
        <v/>
      </c>
      <c r="E140" t="str">
        <f>IF([2]Sheet1!E140="","",[2]Sheet1!E140)</f>
        <v/>
      </c>
      <c r="F140" t="str">
        <f>IF([2]Sheet1!F140="","",[2]Sheet1!F140)</f>
        <v/>
      </c>
    </row>
    <row r="141" spans="1:6" x14ac:dyDescent="0.25">
      <c r="A141" t="str">
        <f>IF([2]Sheet1!A141="","",[2]Sheet1!A141)</f>
        <v/>
      </c>
      <c r="B141" t="str">
        <f>IF([2]Sheet1!B141="","",[2]Sheet1!B141)</f>
        <v/>
      </c>
      <c r="C141" t="str">
        <f>IF([2]Sheet1!C141="","",[2]Sheet1!C141)</f>
        <v/>
      </c>
      <c r="D141" t="str">
        <f>IF([2]Sheet1!D141="","",[2]Sheet1!D141)</f>
        <v/>
      </c>
      <c r="E141" t="str">
        <f>IF([2]Sheet1!E141="","",[2]Sheet1!E141)</f>
        <v/>
      </c>
      <c r="F141" t="str">
        <f>IF([2]Sheet1!F141="","",[2]Sheet1!F141)</f>
        <v/>
      </c>
    </row>
    <row r="142" spans="1:6" x14ac:dyDescent="0.25">
      <c r="A142" t="str">
        <f>IF([2]Sheet1!A142="","",[2]Sheet1!A142)</f>
        <v/>
      </c>
      <c r="B142" t="str">
        <f>IF([2]Sheet1!B142="","",[2]Sheet1!B142)</f>
        <v/>
      </c>
      <c r="C142" t="str">
        <f>IF([2]Sheet1!C142="","",[2]Sheet1!C142)</f>
        <v/>
      </c>
      <c r="D142" t="str">
        <f>IF([2]Sheet1!D142="","",[2]Sheet1!D142)</f>
        <v/>
      </c>
      <c r="E142" t="str">
        <f>IF([2]Sheet1!E142="","",[2]Sheet1!E142)</f>
        <v/>
      </c>
      <c r="F142" t="str">
        <f>IF([2]Sheet1!F142="","",[2]Sheet1!F142)</f>
        <v/>
      </c>
    </row>
    <row r="143" spans="1:6" x14ac:dyDescent="0.25">
      <c r="A143" t="str">
        <f>IF([2]Sheet1!A143="","",[2]Sheet1!A143)</f>
        <v/>
      </c>
      <c r="B143" t="str">
        <f>IF([2]Sheet1!B143="","",[2]Sheet1!B143)</f>
        <v/>
      </c>
      <c r="C143" t="str">
        <f>IF([2]Sheet1!C143="","",[2]Sheet1!C143)</f>
        <v/>
      </c>
      <c r="D143" t="str">
        <f>IF([2]Sheet1!D143="","",[2]Sheet1!D143)</f>
        <v/>
      </c>
      <c r="E143" t="str">
        <f>IF([2]Sheet1!E143="","",[2]Sheet1!E143)</f>
        <v/>
      </c>
      <c r="F143" t="str">
        <f>IF([2]Sheet1!F143="","",[2]Sheet1!F143)</f>
        <v/>
      </c>
    </row>
    <row r="144" spans="1:6" x14ac:dyDescent="0.25">
      <c r="A144" t="str">
        <f>IF([2]Sheet1!A144="","",[2]Sheet1!A144)</f>
        <v/>
      </c>
      <c r="B144" t="str">
        <f>IF([2]Sheet1!B144="","",[2]Sheet1!B144)</f>
        <v/>
      </c>
      <c r="C144" t="str">
        <f>IF([2]Sheet1!C144="","",[2]Sheet1!C144)</f>
        <v/>
      </c>
      <c r="D144" t="str">
        <f>IF([2]Sheet1!D144="","",[2]Sheet1!D144)</f>
        <v/>
      </c>
      <c r="E144" t="str">
        <f>IF([2]Sheet1!E144="","",[2]Sheet1!E144)</f>
        <v/>
      </c>
      <c r="F144" t="str">
        <f>IF([2]Sheet1!F144="","",[2]Sheet1!F144)</f>
        <v/>
      </c>
    </row>
    <row r="145" spans="1:6" x14ac:dyDescent="0.25">
      <c r="A145" t="str">
        <f>IF([2]Sheet1!A145="","",[2]Sheet1!A145)</f>
        <v/>
      </c>
      <c r="B145" t="str">
        <f>IF([2]Sheet1!B145="","",[2]Sheet1!B145)</f>
        <v/>
      </c>
      <c r="C145" t="str">
        <f>IF([2]Sheet1!C145="","",[2]Sheet1!C145)</f>
        <v/>
      </c>
      <c r="D145" t="str">
        <f>IF([2]Sheet1!D145="","",[2]Sheet1!D145)</f>
        <v/>
      </c>
      <c r="E145" t="str">
        <f>IF([2]Sheet1!E145="","",[2]Sheet1!E145)</f>
        <v/>
      </c>
      <c r="F145" t="str">
        <f>IF([2]Sheet1!F145="","",[2]Sheet1!F145)</f>
        <v/>
      </c>
    </row>
    <row r="146" spans="1:6" x14ac:dyDescent="0.25">
      <c r="A146" t="str">
        <f>IF([2]Sheet1!A146="","",[2]Sheet1!A146)</f>
        <v/>
      </c>
      <c r="B146" t="str">
        <f>IF([2]Sheet1!B146="","",[2]Sheet1!B146)</f>
        <v/>
      </c>
      <c r="C146" t="str">
        <f>IF([2]Sheet1!C146="","",[2]Sheet1!C146)</f>
        <v/>
      </c>
      <c r="D146" t="str">
        <f>IF([2]Sheet1!D146="","",[2]Sheet1!D146)</f>
        <v/>
      </c>
      <c r="E146" t="str">
        <f>IF([2]Sheet1!E146="","",[2]Sheet1!E146)</f>
        <v/>
      </c>
      <c r="F146" t="str">
        <f>IF([2]Sheet1!F146="","",[2]Sheet1!F146)</f>
        <v/>
      </c>
    </row>
    <row r="147" spans="1:6" x14ac:dyDescent="0.25">
      <c r="A147" t="str">
        <f>IF([2]Sheet1!A147="","",[2]Sheet1!A147)</f>
        <v/>
      </c>
      <c r="B147" t="str">
        <f>IF([2]Sheet1!B147="","",[2]Sheet1!B147)</f>
        <v/>
      </c>
      <c r="C147" t="str">
        <f>IF([2]Sheet1!C147="","",[2]Sheet1!C147)</f>
        <v/>
      </c>
      <c r="D147" t="str">
        <f>IF([2]Sheet1!D147="","",[2]Sheet1!D147)</f>
        <v/>
      </c>
      <c r="E147" t="str">
        <f>IF([2]Sheet1!E147="","",[2]Sheet1!E147)</f>
        <v/>
      </c>
      <c r="F147" t="str">
        <f>IF([2]Sheet1!F147="","",[2]Sheet1!F147)</f>
        <v/>
      </c>
    </row>
    <row r="148" spans="1:6" x14ac:dyDescent="0.25">
      <c r="A148" t="str">
        <f>IF([2]Sheet1!A148="","",[2]Sheet1!A148)</f>
        <v/>
      </c>
      <c r="B148" t="str">
        <f>IF([2]Sheet1!B148="","",[2]Sheet1!B148)</f>
        <v/>
      </c>
      <c r="C148" t="str">
        <f>IF([2]Sheet1!C148="","",[2]Sheet1!C148)</f>
        <v/>
      </c>
      <c r="D148" t="str">
        <f>IF([2]Sheet1!D148="","",[2]Sheet1!D148)</f>
        <v/>
      </c>
      <c r="E148" t="str">
        <f>IF([2]Sheet1!E148="","",[2]Sheet1!E148)</f>
        <v/>
      </c>
      <c r="F148" t="str">
        <f>IF([2]Sheet1!F148="","",[2]Sheet1!F148)</f>
        <v/>
      </c>
    </row>
    <row r="149" spans="1:6" x14ac:dyDescent="0.25">
      <c r="A149" t="str">
        <f>IF([2]Sheet1!A149="","",[2]Sheet1!A149)</f>
        <v/>
      </c>
      <c r="B149" t="str">
        <f>IF([2]Sheet1!B149="","",[2]Sheet1!B149)</f>
        <v/>
      </c>
      <c r="C149" t="str">
        <f>IF([2]Sheet1!C149="","",[2]Sheet1!C149)</f>
        <v/>
      </c>
      <c r="D149" t="str">
        <f>IF([2]Sheet1!D149="","",[2]Sheet1!D149)</f>
        <v/>
      </c>
      <c r="E149" t="str">
        <f>IF([2]Sheet1!E149="","",[2]Sheet1!E149)</f>
        <v/>
      </c>
      <c r="F149" t="str">
        <f>IF([2]Sheet1!F149="","",[2]Sheet1!F149)</f>
        <v/>
      </c>
    </row>
    <row r="150" spans="1:6" x14ac:dyDescent="0.25">
      <c r="A150" t="str">
        <f>IF([2]Sheet1!A150="","",[2]Sheet1!A150)</f>
        <v/>
      </c>
      <c r="B150" t="str">
        <f>IF([2]Sheet1!B150="","",[2]Sheet1!B150)</f>
        <v/>
      </c>
      <c r="C150" t="str">
        <f>IF([2]Sheet1!C150="","",[2]Sheet1!C150)</f>
        <v/>
      </c>
      <c r="D150" t="str">
        <f>IF([2]Sheet1!D150="","",[2]Sheet1!D150)</f>
        <v/>
      </c>
      <c r="E150" t="str">
        <f>IF([2]Sheet1!E150="","",[2]Sheet1!E150)</f>
        <v/>
      </c>
      <c r="F150" t="str">
        <f>IF([2]Sheet1!F150="","",[2]Sheet1!F150)</f>
        <v/>
      </c>
    </row>
    <row r="151" spans="1:6" x14ac:dyDescent="0.25">
      <c r="A151" t="str">
        <f>IF([2]Sheet1!A151="","",[2]Sheet1!A151)</f>
        <v/>
      </c>
      <c r="B151" t="str">
        <f>IF([2]Sheet1!B151="","",[2]Sheet1!B151)</f>
        <v/>
      </c>
      <c r="C151" t="str">
        <f>IF([2]Sheet1!C151="","",[2]Sheet1!C151)</f>
        <v/>
      </c>
      <c r="D151" t="str">
        <f>IF([2]Sheet1!D151="","",[2]Sheet1!D151)</f>
        <v/>
      </c>
      <c r="E151" t="str">
        <f>IF([2]Sheet1!E151="","",[2]Sheet1!E151)</f>
        <v/>
      </c>
      <c r="F151" t="str">
        <f>IF([2]Sheet1!F151="","",[2]Sheet1!F151)</f>
        <v/>
      </c>
    </row>
    <row r="152" spans="1:6" x14ac:dyDescent="0.25">
      <c r="A152" t="str">
        <f>IF([2]Sheet1!A152="","",[2]Sheet1!A152)</f>
        <v/>
      </c>
      <c r="B152" t="str">
        <f>IF([2]Sheet1!B152="","",[2]Sheet1!B152)</f>
        <v/>
      </c>
      <c r="C152" t="str">
        <f>IF([2]Sheet1!C152="","",[2]Sheet1!C152)</f>
        <v/>
      </c>
      <c r="D152" t="str">
        <f>IF([2]Sheet1!D152="","",[2]Sheet1!D152)</f>
        <v/>
      </c>
      <c r="E152" t="str">
        <f>IF([2]Sheet1!E152="","",[2]Sheet1!E152)</f>
        <v/>
      </c>
      <c r="F152" t="str">
        <f>IF([2]Sheet1!F152="","",[2]Sheet1!F152)</f>
        <v/>
      </c>
    </row>
    <row r="153" spans="1:6" x14ac:dyDescent="0.25">
      <c r="A153" t="str">
        <f>IF([2]Sheet1!A153="","",[2]Sheet1!A153)</f>
        <v/>
      </c>
      <c r="B153" t="str">
        <f>IF([2]Sheet1!B153="","",[2]Sheet1!B153)</f>
        <v/>
      </c>
      <c r="C153" t="str">
        <f>IF([2]Sheet1!C153="","",[2]Sheet1!C153)</f>
        <v/>
      </c>
      <c r="D153" t="str">
        <f>IF([2]Sheet1!D153="","",[2]Sheet1!D153)</f>
        <v/>
      </c>
      <c r="E153" t="str">
        <f>IF([2]Sheet1!E153="","",[2]Sheet1!E153)</f>
        <v/>
      </c>
      <c r="F153" t="str">
        <f>IF([2]Sheet1!F153="","",[2]Sheet1!F153)</f>
        <v/>
      </c>
    </row>
    <row r="154" spans="1:6" x14ac:dyDescent="0.25">
      <c r="A154" t="str">
        <f>IF([2]Sheet1!A154="","",[2]Sheet1!A154)</f>
        <v/>
      </c>
      <c r="B154" t="str">
        <f>IF([2]Sheet1!B154="","",[2]Sheet1!B154)</f>
        <v/>
      </c>
      <c r="C154" t="str">
        <f>IF([2]Sheet1!C154="","",[2]Sheet1!C154)</f>
        <v/>
      </c>
      <c r="D154" t="str">
        <f>IF([2]Sheet1!D154="","",[2]Sheet1!D154)</f>
        <v/>
      </c>
      <c r="E154" t="str">
        <f>IF([2]Sheet1!E154="","",[2]Sheet1!E154)</f>
        <v/>
      </c>
      <c r="F154" t="str">
        <f>IF([2]Sheet1!F154="","",[2]Sheet1!F154)</f>
        <v/>
      </c>
    </row>
    <row r="155" spans="1:6" x14ac:dyDescent="0.25">
      <c r="A155" t="str">
        <f>IF([2]Sheet1!A155="","",[2]Sheet1!A155)</f>
        <v/>
      </c>
      <c r="B155" t="str">
        <f>IF([2]Sheet1!B155="","",[2]Sheet1!B155)</f>
        <v/>
      </c>
      <c r="C155" t="str">
        <f>IF([2]Sheet1!C155="","",[2]Sheet1!C155)</f>
        <v/>
      </c>
      <c r="D155" t="str">
        <f>IF([2]Sheet1!D155="","",[2]Sheet1!D155)</f>
        <v/>
      </c>
      <c r="E155" t="str">
        <f>IF([2]Sheet1!E155="","",[2]Sheet1!E155)</f>
        <v/>
      </c>
      <c r="F155" t="str">
        <f>IF([2]Sheet1!F155="","",[2]Sheet1!F155)</f>
        <v/>
      </c>
    </row>
    <row r="156" spans="1:6" x14ac:dyDescent="0.25">
      <c r="A156" t="str">
        <f>IF([2]Sheet1!A156="","",[2]Sheet1!A156)</f>
        <v/>
      </c>
      <c r="B156" t="str">
        <f>IF([2]Sheet1!B156="","",[2]Sheet1!B156)</f>
        <v/>
      </c>
      <c r="C156" t="str">
        <f>IF([2]Sheet1!C156="","",[2]Sheet1!C156)</f>
        <v/>
      </c>
      <c r="D156" t="str">
        <f>IF([2]Sheet1!D156="","",[2]Sheet1!D156)</f>
        <v/>
      </c>
      <c r="E156" t="str">
        <f>IF([2]Sheet1!E156="","",[2]Sheet1!E156)</f>
        <v/>
      </c>
      <c r="F156" t="str">
        <f>IF([2]Sheet1!F156="","",[2]Sheet1!F156)</f>
        <v/>
      </c>
    </row>
    <row r="157" spans="1:6" x14ac:dyDescent="0.25">
      <c r="A157" t="str">
        <f>IF([2]Sheet1!A157="","",[2]Sheet1!A157)</f>
        <v/>
      </c>
      <c r="B157" t="str">
        <f>IF([2]Sheet1!B157="","",[2]Sheet1!B157)</f>
        <v/>
      </c>
      <c r="C157" t="str">
        <f>IF([2]Sheet1!C157="","",[2]Sheet1!C157)</f>
        <v/>
      </c>
      <c r="D157" t="str">
        <f>IF([2]Sheet1!D157="","",[2]Sheet1!D157)</f>
        <v/>
      </c>
      <c r="E157" t="str">
        <f>IF([2]Sheet1!E157="","",[2]Sheet1!E157)</f>
        <v/>
      </c>
      <c r="F157" t="str">
        <f>IF([2]Sheet1!F157="","",[2]Sheet1!F157)</f>
        <v/>
      </c>
    </row>
    <row r="158" spans="1:6" x14ac:dyDescent="0.25">
      <c r="A158" t="str">
        <f>IF([2]Sheet1!A158="","",[2]Sheet1!A158)</f>
        <v/>
      </c>
      <c r="B158" t="str">
        <f>IF([2]Sheet1!B158="","",[2]Sheet1!B158)</f>
        <v/>
      </c>
      <c r="C158" t="str">
        <f>IF([2]Sheet1!C158="","",[2]Sheet1!C158)</f>
        <v/>
      </c>
      <c r="D158" t="str">
        <f>IF([2]Sheet1!D158="","",[2]Sheet1!D158)</f>
        <v/>
      </c>
      <c r="E158" t="str">
        <f>IF([2]Sheet1!E158="","",[2]Sheet1!E158)</f>
        <v/>
      </c>
      <c r="F158" t="str">
        <f>IF([2]Sheet1!F158="","",[2]Sheet1!F158)</f>
        <v/>
      </c>
    </row>
    <row r="159" spans="1:6" x14ac:dyDescent="0.25">
      <c r="A159" t="str">
        <f>IF([2]Sheet1!A159="","",[2]Sheet1!A159)</f>
        <v/>
      </c>
      <c r="B159" t="str">
        <f>IF([2]Sheet1!B159="","",[2]Sheet1!B159)</f>
        <v/>
      </c>
      <c r="C159" t="str">
        <f>IF([2]Sheet1!C159="","",[2]Sheet1!C159)</f>
        <v/>
      </c>
      <c r="D159" t="str">
        <f>IF([2]Sheet1!D159="","",[2]Sheet1!D159)</f>
        <v/>
      </c>
      <c r="E159" t="str">
        <f>IF([2]Sheet1!E159="","",[2]Sheet1!E159)</f>
        <v/>
      </c>
      <c r="F159" t="str">
        <f>IF([2]Sheet1!F159="","",[2]Sheet1!F159)</f>
        <v/>
      </c>
    </row>
    <row r="160" spans="1:6" x14ac:dyDescent="0.25">
      <c r="A160" t="str">
        <f>IF([2]Sheet1!A160="","",[2]Sheet1!A160)</f>
        <v/>
      </c>
      <c r="B160" t="str">
        <f>IF([2]Sheet1!B160="","",[2]Sheet1!B160)</f>
        <v/>
      </c>
      <c r="C160" t="str">
        <f>IF([2]Sheet1!C160="","",[2]Sheet1!C160)</f>
        <v/>
      </c>
      <c r="D160" t="str">
        <f>IF([2]Sheet1!D160="","",[2]Sheet1!D160)</f>
        <v/>
      </c>
      <c r="E160" t="str">
        <f>IF([2]Sheet1!E160="","",[2]Sheet1!E160)</f>
        <v/>
      </c>
      <c r="F160" t="str">
        <f>IF([2]Sheet1!F160="","",[2]Sheet1!F160)</f>
        <v/>
      </c>
    </row>
    <row r="161" spans="1:6" x14ac:dyDescent="0.25">
      <c r="A161" t="str">
        <f>IF([2]Sheet1!A161="","",[2]Sheet1!A161)</f>
        <v/>
      </c>
      <c r="B161" t="str">
        <f>IF([2]Sheet1!B161="","",[2]Sheet1!B161)</f>
        <v/>
      </c>
      <c r="C161" t="str">
        <f>IF([2]Sheet1!C161="","",[2]Sheet1!C161)</f>
        <v/>
      </c>
      <c r="D161" t="str">
        <f>IF([2]Sheet1!D161="","",[2]Sheet1!D161)</f>
        <v/>
      </c>
      <c r="E161" t="str">
        <f>IF([2]Sheet1!E161="","",[2]Sheet1!E161)</f>
        <v/>
      </c>
      <c r="F161" t="str">
        <f>IF([2]Sheet1!F161="","",[2]Sheet1!F161)</f>
        <v/>
      </c>
    </row>
    <row r="162" spans="1:6" x14ac:dyDescent="0.25">
      <c r="A162" t="str">
        <f>IF([2]Sheet1!A162="","",[2]Sheet1!A162)</f>
        <v/>
      </c>
      <c r="B162" t="str">
        <f>IF([2]Sheet1!B162="","",[2]Sheet1!B162)</f>
        <v/>
      </c>
      <c r="C162" t="str">
        <f>IF([2]Sheet1!C162="","",[2]Sheet1!C162)</f>
        <v/>
      </c>
      <c r="D162" t="str">
        <f>IF([2]Sheet1!D162="","",[2]Sheet1!D162)</f>
        <v/>
      </c>
      <c r="E162" t="str">
        <f>IF([2]Sheet1!E162="","",[2]Sheet1!E162)</f>
        <v/>
      </c>
      <c r="F162" t="str">
        <f>IF([2]Sheet1!F162="","",[2]Sheet1!F162)</f>
        <v/>
      </c>
    </row>
    <row r="163" spans="1:6" x14ac:dyDescent="0.25">
      <c r="A163" t="str">
        <f>IF([2]Sheet1!A163="","",[2]Sheet1!A163)</f>
        <v/>
      </c>
      <c r="B163" t="str">
        <f>IF([2]Sheet1!B163="","",[2]Sheet1!B163)</f>
        <v/>
      </c>
      <c r="C163" t="str">
        <f>IF([2]Sheet1!C163="","",[2]Sheet1!C163)</f>
        <v/>
      </c>
      <c r="D163" t="str">
        <f>IF([2]Sheet1!D163="","",[2]Sheet1!D163)</f>
        <v/>
      </c>
      <c r="E163" t="str">
        <f>IF([2]Sheet1!E163="","",[2]Sheet1!E163)</f>
        <v/>
      </c>
      <c r="F163" t="str">
        <f>IF([2]Sheet1!F163="","",[2]Sheet1!F163)</f>
        <v/>
      </c>
    </row>
    <row r="164" spans="1:6" x14ac:dyDescent="0.25">
      <c r="A164" t="str">
        <f>IF([2]Sheet1!A164="","",[2]Sheet1!A164)</f>
        <v/>
      </c>
      <c r="B164" t="str">
        <f>IF([2]Sheet1!B164="","",[2]Sheet1!B164)</f>
        <v/>
      </c>
      <c r="C164" t="str">
        <f>IF([2]Sheet1!C164="","",[2]Sheet1!C164)</f>
        <v/>
      </c>
      <c r="D164" t="str">
        <f>IF([2]Sheet1!D164="","",[2]Sheet1!D164)</f>
        <v/>
      </c>
      <c r="E164" t="str">
        <f>IF([2]Sheet1!E164="","",[2]Sheet1!E164)</f>
        <v/>
      </c>
      <c r="F164" t="str">
        <f>IF([2]Sheet1!F164="","",[2]Sheet1!F164)</f>
        <v/>
      </c>
    </row>
    <row r="165" spans="1:6" x14ac:dyDescent="0.25">
      <c r="A165" t="str">
        <f>IF([2]Sheet1!A165="","",[2]Sheet1!A165)</f>
        <v/>
      </c>
      <c r="B165" t="str">
        <f>IF([2]Sheet1!B165="","",[2]Sheet1!B165)</f>
        <v/>
      </c>
      <c r="C165" t="str">
        <f>IF([2]Sheet1!C165="","",[2]Sheet1!C165)</f>
        <v/>
      </c>
      <c r="D165" t="str">
        <f>IF([2]Sheet1!D165="","",[2]Sheet1!D165)</f>
        <v/>
      </c>
      <c r="E165" t="str">
        <f>IF([2]Sheet1!E165="","",[2]Sheet1!E165)</f>
        <v/>
      </c>
      <c r="F165" t="str">
        <f>IF([2]Sheet1!F165="","",[2]Sheet1!F165)</f>
        <v/>
      </c>
    </row>
    <row r="166" spans="1:6" x14ac:dyDescent="0.25">
      <c r="A166" t="str">
        <f>IF([2]Sheet1!A166="","",[2]Sheet1!A166)</f>
        <v/>
      </c>
      <c r="B166" t="str">
        <f>IF([2]Sheet1!B166="","",[2]Sheet1!B166)</f>
        <v/>
      </c>
      <c r="C166" t="str">
        <f>IF([2]Sheet1!C166="","",[2]Sheet1!C166)</f>
        <v/>
      </c>
      <c r="D166" t="str">
        <f>IF([2]Sheet1!D166="","",[2]Sheet1!D166)</f>
        <v/>
      </c>
      <c r="E166" t="str">
        <f>IF([2]Sheet1!E166="","",[2]Sheet1!E166)</f>
        <v/>
      </c>
      <c r="F166" t="str">
        <f>IF([2]Sheet1!F166="","",[2]Sheet1!F166)</f>
        <v/>
      </c>
    </row>
    <row r="167" spans="1:6" x14ac:dyDescent="0.25">
      <c r="A167" t="str">
        <f>IF([2]Sheet1!A167="","",[2]Sheet1!A167)</f>
        <v/>
      </c>
      <c r="B167" t="str">
        <f>IF([2]Sheet1!B167="","",[2]Sheet1!B167)</f>
        <v/>
      </c>
      <c r="C167" t="str">
        <f>IF([2]Sheet1!C167="","",[2]Sheet1!C167)</f>
        <v/>
      </c>
      <c r="D167" t="str">
        <f>IF([2]Sheet1!D167="","",[2]Sheet1!D167)</f>
        <v/>
      </c>
      <c r="E167" t="str">
        <f>IF([2]Sheet1!E167="","",[2]Sheet1!E167)</f>
        <v/>
      </c>
      <c r="F167" t="str">
        <f>IF([2]Sheet1!F167="","",[2]Sheet1!F167)</f>
        <v/>
      </c>
    </row>
    <row r="168" spans="1:6" x14ac:dyDescent="0.25">
      <c r="A168" t="str">
        <f>IF([2]Sheet1!A168="","",[2]Sheet1!A168)</f>
        <v/>
      </c>
      <c r="B168" t="str">
        <f>IF([2]Sheet1!B168="","",[2]Sheet1!B168)</f>
        <v/>
      </c>
      <c r="C168" t="str">
        <f>IF([2]Sheet1!C168="","",[2]Sheet1!C168)</f>
        <v/>
      </c>
      <c r="D168" t="str">
        <f>IF([2]Sheet1!D168="","",[2]Sheet1!D168)</f>
        <v/>
      </c>
      <c r="E168" t="str">
        <f>IF([2]Sheet1!E168="","",[2]Sheet1!E168)</f>
        <v/>
      </c>
      <c r="F168" t="str">
        <f>IF([2]Sheet1!F168="","",[2]Sheet1!F168)</f>
        <v/>
      </c>
    </row>
    <row r="169" spans="1:6" x14ac:dyDescent="0.25">
      <c r="A169" t="str">
        <f>IF([2]Sheet1!A169="","",[2]Sheet1!A169)</f>
        <v/>
      </c>
      <c r="B169" t="str">
        <f>IF([2]Sheet1!B169="","",[2]Sheet1!B169)</f>
        <v/>
      </c>
      <c r="C169" t="str">
        <f>IF([2]Sheet1!C169="","",[2]Sheet1!C169)</f>
        <v/>
      </c>
      <c r="D169" t="str">
        <f>IF([2]Sheet1!D169="","",[2]Sheet1!D169)</f>
        <v/>
      </c>
      <c r="E169" t="str">
        <f>IF([2]Sheet1!E169="","",[2]Sheet1!E169)</f>
        <v/>
      </c>
      <c r="F169" t="str">
        <f>IF([2]Sheet1!F169="","",[2]Sheet1!F169)</f>
        <v/>
      </c>
    </row>
    <row r="170" spans="1:6" x14ac:dyDescent="0.25">
      <c r="A170" t="str">
        <f>IF([2]Sheet1!A170="","",[2]Sheet1!A170)</f>
        <v/>
      </c>
      <c r="B170" t="str">
        <f>IF([2]Sheet1!B170="","",[2]Sheet1!B170)</f>
        <v/>
      </c>
      <c r="C170" t="str">
        <f>IF([2]Sheet1!C170="","",[2]Sheet1!C170)</f>
        <v/>
      </c>
      <c r="D170" t="str">
        <f>IF([2]Sheet1!D170="","",[2]Sheet1!D170)</f>
        <v/>
      </c>
      <c r="E170" t="str">
        <f>IF([2]Sheet1!E170="","",[2]Sheet1!E170)</f>
        <v/>
      </c>
      <c r="F170" t="str">
        <f>IF([2]Sheet1!F170="","",[2]Sheet1!F170)</f>
        <v/>
      </c>
    </row>
    <row r="171" spans="1:6" x14ac:dyDescent="0.25">
      <c r="A171" t="str">
        <f>IF([2]Sheet1!A171="","",[2]Sheet1!A171)</f>
        <v/>
      </c>
      <c r="B171" t="str">
        <f>IF([2]Sheet1!B171="","",[2]Sheet1!B171)</f>
        <v/>
      </c>
      <c r="C171" t="str">
        <f>IF([2]Sheet1!C171="","",[2]Sheet1!C171)</f>
        <v/>
      </c>
      <c r="D171" t="str">
        <f>IF([2]Sheet1!D171="","",[2]Sheet1!D171)</f>
        <v/>
      </c>
      <c r="E171" t="str">
        <f>IF([2]Sheet1!E171="","",[2]Sheet1!E171)</f>
        <v/>
      </c>
      <c r="F171" t="str">
        <f>IF([2]Sheet1!F171="","",[2]Sheet1!F171)</f>
        <v/>
      </c>
    </row>
    <row r="172" spans="1:6" x14ac:dyDescent="0.25">
      <c r="A172" t="str">
        <f>IF([2]Sheet1!A172="","",[2]Sheet1!A172)</f>
        <v/>
      </c>
      <c r="B172" t="str">
        <f>IF([2]Sheet1!B172="","",[2]Sheet1!B172)</f>
        <v/>
      </c>
      <c r="C172" t="str">
        <f>IF([2]Sheet1!C172="","",[2]Sheet1!C172)</f>
        <v/>
      </c>
      <c r="D172" t="str">
        <f>IF([2]Sheet1!D172="","",[2]Sheet1!D172)</f>
        <v/>
      </c>
      <c r="E172" t="str">
        <f>IF([2]Sheet1!E172="","",[2]Sheet1!E172)</f>
        <v/>
      </c>
      <c r="F172" t="str">
        <f>IF([2]Sheet1!F172="","",[2]Sheet1!F172)</f>
        <v/>
      </c>
    </row>
    <row r="173" spans="1:6" x14ac:dyDescent="0.25">
      <c r="A173" t="str">
        <f>IF([2]Sheet1!A173="","",[2]Sheet1!A173)</f>
        <v/>
      </c>
      <c r="B173" t="str">
        <f>IF([2]Sheet1!B173="","",[2]Sheet1!B173)</f>
        <v/>
      </c>
      <c r="C173" t="str">
        <f>IF([2]Sheet1!C173="","",[2]Sheet1!C173)</f>
        <v/>
      </c>
      <c r="D173" t="str">
        <f>IF([2]Sheet1!D173="","",[2]Sheet1!D173)</f>
        <v/>
      </c>
      <c r="E173" t="str">
        <f>IF([2]Sheet1!E173="","",[2]Sheet1!E173)</f>
        <v/>
      </c>
      <c r="F173" t="str">
        <f>IF([2]Sheet1!F173="","",[2]Sheet1!F173)</f>
        <v/>
      </c>
    </row>
    <row r="174" spans="1:6" x14ac:dyDescent="0.25">
      <c r="A174" t="str">
        <f>IF([2]Sheet1!A174="","",[2]Sheet1!A174)</f>
        <v/>
      </c>
      <c r="B174" t="str">
        <f>IF([2]Sheet1!B174="","",[2]Sheet1!B174)</f>
        <v/>
      </c>
      <c r="C174" t="str">
        <f>IF([2]Sheet1!C174="","",[2]Sheet1!C174)</f>
        <v/>
      </c>
      <c r="D174" t="str">
        <f>IF([2]Sheet1!D174="","",[2]Sheet1!D174)</f>
        <v/>
      </c>
      <c r="E174" t="str">
        <f>IF([2]Sheet1!E174="","",[2]Sheet1!E174)</f>
        <v/>
      </c>
      <c r="F174" t="str">
        <f>IF([2]Sheet1!F174="","",[2]Sheet1!F174)</f>
        <v/>
      </c>
    </row>
    <row r="175" spans="1:6" x14ac:dyDescent="0.25">
      <c r="A175" t="str">
        <f>IF([2]Sheet1!A175="","",[2]Sheet1!A175)</f>
        <v/>
      </c>
      <c r="B175" t="str">
        <f>IF([2]Sheet1!B175="","",[2]Sheet1!B175)</f>
        <v/>
      </c>
      <c r="C175" t="str">
        <f>IF([2]Sheet1!C175="","",[2]Sheet1!C175)</f>
        <v/>
      </c>
      <c r="D175" t="str">
        <f>IF([2]Sheet1!D175="","",[2]Sheet1!D175)</f>
        <v/>
      </c>
      <c r="E175" t="str">
        <f>IF([2]Sheet1!E175="","",[2]Sheet1!E175)</f>
        <v/>
      </c>
      <c r="F175" t="str">
        <f>IF([2]Sheet1!F175="","",[2]Sheet1!F175)</f>
        <v/>
      </c>
    </row>
    <row r="176" spans="1:6" x14ac:dyDescent="0.25">
      <c r="A176" t="str">
        <f>IF([2]Sheet1!A176="","",[2]Sheet1!A176)</f>
        <v/>
      </c>
      <c r="B176" t="str">
        <f>IF([2]Sheet1!B176="","",[2]Sheet1!B176)</f>
        <v/>
      </c>
      <c r="C176" t="str">
        <f>IF([2]Sheet1!C176="","",[2]Sheet1!C176)</f>
        <v/>
      </c>
      <c r="D176" t="str">
        <f>IF([2]Sheet1!D176="","",[2]Sheet1!D176)</f>
        <v/>
      </c>
      <c r="E176" t="str">
        <f>IF([2]Sheet1!E176="","",[2]Sheet1!E176)</f>
        <v/>
      </c>
      <c r="F176" t="str">
        <f>IF([2]Sheet1!F176="","",[2]Sheet1!F176)</f>
        <v/>
      </c>
    </row>
    <row r="177" spans="1:6" x14ac:dyDescent="0.25">
      <c r="A177" t="str">
        <f>IF([2]Sheet1!A177="","",[2]Sheet1!A177)</f>
        <v/>
      </c>
      <c r="B177" t="str">
        <f>IF([2]Sheet1!B177="","",[2]Sheet1!B177)</f>
        <v/>
      </c>
      <c r="C177" t="str">
        <f>IF([2]Sheet1!C177="","",[2]Sheet1!C177)</f>
        <v/>
      </c>
      <c r="D177" t="str">
        <f>IF([2]Sheet1!D177="","",[2]Sheet1!D177)</f>
        <v/>
      </c>
      <c r="E177" t="str">
        <f>IF([2]Sheet1!E177="","",[2]Sheet1!E177)</f>
        <v/>
      </c>
      <c r="F177" t="str">
        <f>IF([2]Sheet1!F177="","",[2]Sheet1!F177)</f>
        <v/>
      </c>
    </row>
    <row r="178" spans="1:6" x14ac:dyDescent="0.25">
      <c r="A178" t="str">
        <f>IF([2]Sheet1!A178="","",[2]Sheet1!A178)</f>
        <v/>
      </c>
      <c r="B178" t="str">
        <f>IF([2]Sheet1!B178="","",[2]Sheet1!B178)</f>
        <v/>
      </c>
      <c r="C178" t="str">
        <f>IF([2]Sheet1!C178="","",[2]Sheet1!C178)</f>
        <v/>
      </c>
      <c r="D178" t="str">
        <f>IF([2]Sheet1!D178="","",[2]Sheet1!D178)</f>
        <v/>
      </c>
      <c r="E178" t="str">
        <f>IF([2]Sheet1!E178="","",[2]Sheet1!E178)</f>
        <v/>
      </c>
      <c r="F178" t="str">
        <f>IF([2]Sheet1!F178="","",[2]Sheet1!F178)</f>
        <v/>
      </c>
    </row>
    <row r="179" spans="1:6" x14ac:dyDescent="0.25">
      <c r="A179" t="str">
        <f>IF([2]Sheet1!A179="","",[2]Sheet1!A179)</f>
        <v/>
      </c>
      <c r="B179" t="str">
        <f>IF([2]Sheet1!B179="","",[2]Sheet1!B179)</f>
        <v/>
      </c>
      <c r="C179" t="str">
        <f>IF([2]Sheet1!C179="","",[2]Sheet1!C179)</f>
        <v/>
      </c>
      <c r="D179" t="str">
        <f>IF([2]Sheet1!D179="","",[2]Sheet1!D179)</f>
        <v/>
      </c>
      <c r="E179" t="str">
        <f>IF([2]Sheet1!E179="","",[2]Sheet1!E179)</f>
        <v/>
      </c>
      <c r="F179" t="str">
        <f>IF([2]Sheet1!F179="","",[2]Sheet1!F179)</f>
        <v/>
      </c>
    </row>
    <row r="180" spans="1:6" x14ac:dyDescent="0.25">
      <c r="A180" t="str">
        <f>IF([2]Sheet1!A180="","",[2]Sheet1!A180)</f>
        <v/>
      </c>
      <c r="B180" t="str">
        <f>IF([2]Sheet1!B180="","",[2]Sheet1!B180)</f>
        <v/>
      </c>
      <c r="C180" t="str">
        <f>IF([2]Sheet1!C180="","",[2]Sheet1!C180)</f>
        <v/>
      </c>
      <c r="D180" t="str">
        <f>IF([2]Sheet1!D180="","",[2]Sheet1!D180)</f>
        <v/>
      </c>
      <c r="E180" t="str">
        <f>IF([2]Sheet1!E180="","",[2]Sheet1!E180)</f>
        <v/>
      </c>
      <c r="F180" t="str">
        <f>IF([2]Sheet1!F180="","",[2]Sheet1!F180)</f>
        <v/>
      </c>
    </row>
    <row r="181" spans="1:6" x14ac:dyDescent="0.25">
      <c r="A181" t="str">
        <f>IF([2]Sheet1!A181="","",[2]Sheet1!A181)</f>
        <v/>
      </c>
      <c r="B181" t="str">
        <f>IF([2]Sheet1!B181="","",[2]Sheet1!B181)</f>
        <v/>
      </c>
      <c r="C181" t="str">
        <f>IF([2]Sheet1!C181="","",[2]Sheet1!C181)</f>
        <v/>
      </c>
      <c r="D181" t="str">
        <f>IF([2]Sheet1!D181="","",[2]Sheet1!D181)</f>
        <v/>
      </c>
      <c r="E181" t="str">
        <f>IF([2]Sheet1!E181="","",[2]Sheet1!E181)</f>
        <v/>
      </c>
      <c r="F181" t="str">
        <f>IF([2]Sheet1!F181="","",[2]Sheet1!F181)</f>
        <v/>
      </c>
    </row>
    <row r="182" spans="1:6" x14ac:dyDescent="0.25">
      <c r="A182" t="str">
        <f>IF([2]Sheet1!A182="","",[2]Sheet1!A182)</f>
        <v/>
      </c>
      <c r="B182" t="str">
        <f>IF([2]Sheet1!B182="","",[2]Sheet1!B182)</f>
        <v/>
      </c>
      <c r="C182" t="str">
        <f>IF([2]Sheet1!C182="","",[2]Sheet1!C182)</f>
        <v/>
      </c>
      <c r="D182" t="str">
        <f>IF([2]Sheet1!D182="","",[2]Sheet1!D182)</f>
        <v/>
      </c>
      <c r="E182" t="str">
        <f>IF([2]Sheet1!E182="","",[2]Sheet1!E182)</f>
        <v/>
      </c>
      <c r="F182" t="str">
        <f>IF([2]Sheet1!F182="","",[2]Sheet1!F182)</f>
        <v/>
      </c>
    </row>
    <row r="183" spans="1:6" x14ac:dyDescent="0.25">
      <c r="A183" t="str">
        <f>IF([2]Sheet1!A183="","",[2]Sheet1!A183)</f>
        <v/>
      </c>
      <c r="B183" t="str">
        <f>IF([2]Sheet1!B183="","",[2]Sheet1!B183)</f>
        <v/>
      </c>
      <c r="C183" t="str">
        <f>IF([2]Sheet1!C183="","",[2]Sheet1!C183)</f>
        <v/>
      </c>
      <c r="D183" t="str">
        <f>IF([2]Sheet1!D183="","",[2]Sheet1!D183)</f>
        <v/>
      </c>
      <c r="E183" t="str">
        <f>IF([2]Sheet1!E183="","",[2]Sheet1!E183)</f>
        <v/>
      </c>
      <c r="F183" t="str">
        <f>IF([2]Sheet1!F183="","",[2]Sheet1!F183)</f>
        <v/>
      </c>
    </row>
    <row r="184" spans="1:6" x14ac:dyDescent="0.25">
      <c r="A184" t="str">
        <f>IF([2]Sheet1!A184="","",[2]Sheet1!A184)</f>
        <v/>
      </c>
      <c r="B184" t="str">
        <f>IF([2]Sheet1!B184="","",[2]Sheet1!B184)</f>
        <v/>
      </c>
      <c r="C184" t="str">
        <f>IF([2]Sheet1!C184="","",[2]Sheet1!C184)</f>
        <v/>
      </c>
      <c r="D184" t="str">
        <f>IF([2]Sheet1!D184="","",[2]Sheet1!D184)</f>
        <v/>
      </c>
      <c r="E184" t="str">
        <f>IF([2]Sheet1!E184="","",[2]Sheet1!E184)</f>
        <v/>
      </c>
      <c r="F184" t="str">
        <f>IF([2]Sheet1!F184="","",[2]Sheet1!F184)</f>
        <v/>
      </c>
    </row>
    <row r="185" spans="1:6" x14ac:dyDescent="0.25">
      <c r="A185" t="str">
        <f>IF([2]Sheet1!A185="","",[2]Sheet1!A185)</f>
        <v/>
      </c>
      <c r="B185" t="str">
        <f>IF([2]Sheet1!B185="","",[2]Sheet1!B185)</f>
        <v/>
      </c>
      <c r="C185" t="str">
        <f>IF([2]Sheet1!C185="","",[2]Sheet1!C185)</f>
        <v/>
      </c>
      <c r="D185" t="str">
        <f>IF([2]Sheet1!D185="","",[2]Sheet1!D185)</f>
        <v/>
      </c>
      <c r="E185" t="str">
        <f>IF([2]Sheet1!E185="","",[2]Sheet1!E185)</f>
        <v/>
      </c>
      <c r="F185" t="str">
        <f>IF([2]Sheet1!F185="","",[2]Sheet1!F185)</f>
        <v/>
      </c>
    </row>
    <row r="186" spans="1:6" x14ac:dyDescent="0.25">
      <c r="A186" t="str">
        <f>IF([2]Sheet1!A186="","",[2]Sheet1!A186)</f>
        <v/>
      </c>
      <c r="B186" t="str">
        <f>IF([2]Sheet1!B186="","",[2]Sheet1!B186)</f>
        <v/>
      </c>
      <c r="C186" t="str">
        <f>IF([2]Sheet1!C186="","",[2]Sheet1!C186)</f>
        <v/>
      </c>
      <c r="D186" t="str">
        <f>IF([2]Sheet1!D186="","",[2]Sheet1!D186)</f>
        <v/>
      </c>
      <c r="E186" t="str">
        <f>IF([2]Sheet1!E186="","",[2]Sheet1!E186)</f>
        <v/>
      </c>
      <c r="F186" t="str">
        <f>IF([2]Sheet1!F186="","",[2]Sheet1!F186)</f>
        <v/>
      </c>
    </row>
    <row r="187" spans="1:6" x14ac:dyDescent="0.25">
      <c r="A187" t="str">
        <f>IF([2]Sheet1!A187="","",[2]Sheet1!A187)</f>
        <v/>
      </c>
      <c r="B187" t="str">
        <f>IF([2]Sheet1!B187="","",[2]Sheet1!B187)</f>
        <v/>
      </c>
      <c r="C187" t="str">
        <f>IF([2]Sheet1!C187="","",[2]Sheet1!C187)</f>
        <v/>
      </c>
      <c r="D187" t="str">
        <f>IF([2]Sheet1!D187="","",[2]Sheet1!D187)</f>
        <v/>
      </c>
      <c r="E187" t="str">
        <f>IF([2]Sheet1!E187="","",[2]Sheet1!E187)</f>
        <v/>
      </c>
      <c r="F187" t="str">
        <f>IF([2]Sheet1!F187="","",[2]Sheet1!F187)</f>
        <v/>
      </c>
    </row>
    <row r="188" spans="1:6" x14ac:dyDescent="0.25">
      <c r="A188" t="str">
        <f>IF([2]Sheet1!A188="","",[2]Sheet1!A188)</f>
        <v/>
      </c>
      <c r="B188" t="str">
        <f>IF([2]Sheet1!B188="","",[2]Sheet1!B188)</f>
        <v/>
      </c>
      <c r="C188" t="str">
        <f>IF([2]Sheet1!C188="","",[2]Sheet1!C188)</f>
        <v/>
      </c>
      <c r="D188" t="str">
        <f>IF([2]Sheet1!D188="","",[2]Sheet1!D188)</f>
        <v/>
      </c>
      <c r="E188" t="str">
        <f>IF([2]Sheet1!E188="","",[2]Sheet1!E188)</f>
        <v/>
      </c>
      <c r="F188" t="str">
        <f>IF([2]Sheet1!F188="","",[2]Sheet1!F188)</f>
        <v/>
      </c>
    </row>
    <row r="189" spans="1:6" x14ac:dyDescent="0.25">
      <c r="A189" t="str">
        <f>IF([2]Sheet1!A189="","",[2]Sheet1!A189)</f>
        <v/>
      </c>
      <c r="B189" t="str">
        <f>IF([2]Sheet1!B189="","",[2]Sheet1!B189)</f>
        <v/>
      </c>
      <c r="C189" t="str">
        <f>IF([2]Sheet1!C189="","",[2]Sheet1!C189)</f>
        <v/>
      </c>
      <c r="D189" t="str">
        <f>IF([2]Sheet1!D189="","",[2]Sheet1!D189)</f>
        <v/>
      </c>
      <c r="E189" t="str">
        <f>IF([2]Sheet1!E189="","",[2]Sheet1!E189)</f>
        <v/>
      </c>
      <c r="F189" t="str">
        <f>IF([2]Sheet1!F189="","",[2]Sheet1!F189)</f>
        <v/>
      </c>
    </row>
    <row r="190" spans="1:6" x14ac:dyDescent="0.25">
      <c r="A190" t="str">
        <f>IF([2]Sheet1!A190="","",[2]Sheet1!A190)</f>
        <v/>
      </c>
      <c r="B190" t="str">
        <f>IF([2]Sheet1!B190="","",[2]Sheet1!B190)</f>
        <v/>
      </c>
      <c r="C190" t="str">
        <f>IF([2]Sheet1!C190="","",[2]Sheet1!C190)</f>
        <v/>
      </c>
      <c r="D190" t="str">
        <f>IF([2]Sheet1!D190="","",[2]Sheet1!D190)</f>
        <v/>
      </c>
      <c r="E190" t="str">
        <f>IF([2]Sheet1!E190="","",[2]Sheet1!E190)</f>
        <v/>
      </c>
      <c r="F190" t="str">
        <f>IF([2]Sheet1!F190="","",[2]Sheet1!F190)</f>
        <v/>
      </c>
    </row>
    <row r="191" spans="1:6" x14ac:dyDescent="0.25">
      <c r="A191" t="str">
        <f>IF([2]Sheet1!A191="","",[2]Sheet1!A191)</f>
        <v/>
      </c>
      <c r="B191" t="str">
        <f>IF([2]Sheet1!B191="","",[2]Sheet1!B191)</f>
        <v/>
      </c>
      <c r="C191" t="str">
        <f>IF([2]Sheet1!C191="","",[2]Sheet1!C191)</f>
        <v/>
      </c>
      <c r="D191" t="str">
        <f>IF([2]Sheet1!D191="","",[2]Sheet1!D191)</f>
        <v/>
      </c>
      <c r="E191" t="str">
        <f>IF([2]Sheet1!E191="","",[2]Sheet1!E191)</f>
        <v/>
      </c>
      <c r="F191" t="str">
        <f>IF([2]Sheet1!F191="","",[2]Sheet1!F191)</f>
        <v/>
      </c>
    </row>
    <row r="192" spans="1:6" x14ac:dyDescent="0.25">
      <c r="A192" t="str">
        <f>IF([2]Sheet1!A192="","",[2]Sheet1!A192)</f>
        <v/>
      </c>
      <c r="B192" t="str">
        <f>IF([2]Sheet1!B192="","",[2]Sheet1!B192)</f>
        <v/>
      </c>
      <c r="C192" t="str">
        <f>IF([2]Sheet1!C192="","",[2]Sheet1!C192)</f>
        <v/>
      </c>
      <c r="D192" t="str">
        <f>IF([2]Sheet1!D192="","",[2]Sheet1!D192)</f>
        <v/>
      </c>
      <c r="E192" t="str">
        <f>IF([2]Sheet1!E192="","",[2]Sheet1!E192)</f>
        <v/>
      </c>
      <c r="F192" t="str">
        <f>IF([2]Sheet1!F192="","",[2]Sheet1!F192)</f>
        <v/>
      </c>
    </row>
    <row r="193" spans="1:6" x14ac:dyDescent="0.25">
      <c r="A193" t="str">
        <f>IF([2]Sheet1!A193="","",[2]Sheet1!A193)</f>
        <v/>
      </c>
      <c r="B193" t="str">
        <f>IF([2]Sheet1!B193="","",[2]Sheet1!B193)</f>
        <v/>
      </c>
      <c r="C193" t="str">
        <f>IF([2]Sheet1!C193="","",[2]Sheet1!C193)</f>
        <v/>
      </c>
      <c r="D193" t="str">
        <f>IF([2]Sheet1!D193="","",[2]Sheet1!D193)</f>
        <v/>
      </c>
      <c r="E193" t="str">
        <f>IF([2]Sheet1!E193="","",[2]Sheet1!E193)</f>
        <v/>
      </c>
      <c r="F193" t="str">
        <f>IF([2]Sheet1!F193="","",[2]Sheet1!F193)</f>
        <v/>
      </c>
    </row>
    <row r="194" spans="1:6" x14ac:dyDescent="0.25">
      <c r="A194" t="str">
        <f>IF([2]Sheet1!A194="","",[2]Sheet1!A194)</f>
        <v/>
      </c>
      <c r="B194" t="str">
        <f>IF([2]Sheet1!B194="","",[2]Sheet1!B194)</f>
        <v/>
      </c>
      <c r="C194" t="str">
        <f>IF([2]Sheet1!C194="","",[2]Sheet1!C194)</f>
        <v/>
      </c>
      <c r="D194" t="str">
        <f>IF([2]Sheet1!D194="","",[2]Sheet1!D194)</f>
        <v/>
      </c>
      <c r="E194" t="str">
        <f>IF([2]Sheet1!E194="","",[2]Sheet1!E194)</f>
        <v/>
      </c>
      <c r="F194" t="str">
        <f>IF([2]Sheet1!F194="","",[2]Sheet1!F194)</f>
        <v/>
      </c>
    </row>
    <row r="195" spans="1:6" x14ac:dyDescent="0.25">
      <c r="A195" t="str">
        <f>IF([2]Sheet1!A195="","",[2]Sheet1!A195)</f>
        <v/>
      </c>
      <c r="B195" t="str">
        <f>IF([2]Sheet1!B195="","",[2]Sheet1!B195)</f>
        <v/>
      </c>
      <c r="C195" t="str">
        <f>IF([2]Sheet1!C195="","",[2]Sheet1!C195)</f>
        <v/>
      </c>
      <c r="D195" t="str">
        <f>IF([2]Sheet1!D195="","",[2]Sheet1!D195)</f>
        <v/>
      </c>
      <c r="E195" t="str">
        <f>IF([2]Sheet1!E195="","",[2]Sheet1!E195)</f>
        <v/>
      </c>
      <c r="F195" t="str">
        <f>IF([2]Sheet1!F195="","",[2]Sheet1!F195)</f>
        <v/>
      </c>
    </row>
    <row r="196" spans="1:6" x14ac:dyDescent="0.25">
      <c r="A196" t="str">
        <f>IF([2]Sheet1!A196="","",[2]Sheet1!A196)</f>
        <v/>
      </c>
      <c r="B196" t="str">
        <f>IF([2]Sheet1!B196="","",[2]Sheet1!B196)</f>
        <v/>
      </c>
      <c r="C196" t="str">
        <f>IF([2]Sheet1!C196="","",[2]Sheet1!C196)</f>
        <v/>
      </c>
      <c r="D196" t="str">
        <f>IF([2]Sheet1!D196="","",[2]Sheet1!D196)</f>
        <v/>
      </c>
      <c r="E196" t="str">
        <f>IF([2]Sheet1!E196="","",[2]Sheet1!E196)</f>
        <v/>
      </c>
      <c r="F196" t="str">
        <f>IF([2]Sheet1!F196="","",[2]Sheet1!F196)</f>
        <v/>
      </c>
    </row>
    <row r="197" spans="1:6" x14ac:dyDescent="0.25">
      <c r="A197" t="str">
        <f>IF([2]Sheet1!A197="","",[2]Sheet1!A197)</f>
        <v/>
      </c>
      <c r="B197" t="str">
        <f>IF([2]Sheet1!B197="","",[2]Sheet1!B197)</f>
        <v/>
      </c>
      <c r="C197" t="str">
        <f>IF([2]Sheet1!C197="","",[2]Sheet1!C197)</f>
        <v/>
      </c>
      <c r="D197" t="str">
        <f>IF([2]Sheet1!D197="","",[2]Sheet1!D197)</f>
        <v/>
      </c>
      <c r="E197" t="str">
        <f>IF([2]Sheet1!E197="","",[2]Sheet1!E197)</f>
        <v/>
      </c>
      <c r="F197" t="str">
        <f>IF([2]Sheet1!F197="","",[2]Sheet1!F197)</f>
        <v/>
      </c>
    </row>
    <row r="198" spans="1:6" x14ac:dyDescent="0.25">
      <c r="A198" t="str">
        <f>IF([2]Sheet1!A198="","",[2]Sheet1!A198)</f>
        <v/>
      </c>
      <c r="B198" t="str">
        <f>IF([2]Sheet1!B198="","",[2]Sheet1!B198)</f>
        <v/>
      </c>
      <c r="C198" t="str">
        <f>IF([2]Sheet1!C198="","",[2]Sheet1!C198)</f>
        <v/>
      </c>
      <c r="D198" t="str">
        <f>IF([2]Sheet1!D198="","",[2]Sheet1!D198)</f>
        <v/>
      </c>
      <c r="E198" t="str">
        <f>IF([2]Sheet1!E198="","",[2]Sheet1!E198)</f>
        <v/>
      </c>
      <c r="F198" t="str">
        <f>IF([2]Sheet1!F198="","",[2]Sheet1!F198)</f>
        <v/>
      </c>
    </row>
    <row r="199" spans="1:6" x14ac:dyDescent="0.25">
      <c r="A199" t="str">
        <f>IF([2]Sheet1!A199="","",[2]Sheet1!A199)</f>
        <v/>
      </c>
      <c r="B199" t="str">
        <f>IF([2]Sheet1!B199="","",[2]Sheet1!B199)</f>
        <v/>
      </c>
      <c r="C199" t="str">
        <f>IF([2]Sheet1!C199="","",[2]Sheet1!C199)</f>
        <v/>
      </c>
      <c r="D199" t="str">
        <f>IF([2]Sheet1!D199="","",[2]Sheet1!D199)</f>
        <v/>
      </c>
      <c r="E199" t="str">
        <f>IF([2]Sheet1!E199="","",[2]Sheet1!E199)</f>
        <v/>
      </c>
      <c r="F199" t="str">
        <f>IF([2]Sheet1!F199="","",[2]Sheet1!F199)</f>
        <v/>
      </c>
    </row>
    <row r="200" spans="1:6" x14ac:dyDescent="0.25">
      <c r="A200" t="str">
        <f>IF([2]Sheet1!A200="","",[2]Sheet1!A200)</f>
        <v/>
      </c>
      <c r="B200" t="str">
        <f>IF([2]Sheet1!B200="","",[2]Sheet1!B200)</f>
        <v/>
      </c>
      <c r="C200" t="str">
        <f>IF([2]Sheet1!C200="","",[2]Sheet1!C200)</f>
        <v/>
      </c>
      <c r="D200" t="str">
        <f>IF([2]Sheet1!D200="","",[2]Sheet1!D200)</f>
        <v/>
      </c>
      <c r="E200" t="str">
        <f>IF([2]Sheet1!E200="","",[2]Sheet1!E200)</f>
        <v/>
      </c>
      <c r="F200" t="str">
        <f>IF([2]Sheet1!F200="","",[2]Sheet1!F200)</f>
        <v/>
      </c>
    </row>
    <row r="201" spans="1:6" s="6" customFormat="1" x14ac:dyDescent="0.25"/>
  </sheetData>
  <conditionalFormatting sqref="F1:F1048576">
    <cfRule type="dataBar" priority="1">
      <dataBar>
        <cfvo type="min"/>
        <cfvo type="max"/>
        <color rgb="FF63C384"/>
      </dataBar>
      <extLst>
        <ext xmlns:x14="http://schemas.microsoft.com/office/spreadsheetml/2009/9/main" uri="{B025F937-C7B1-47D3-B67F-A62EFF666E3E}">
          <x14:id>{136E3116-7A46-4581-A595-73EAE1EEB666}</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36E3116-7A46-4581-A595-73EAE1EEB666}">
            <x14:dataBar minLength="0" maxLength="100" gradient="0">
              <x14:cfvo type="autoMin"/>
              <x14:cfvo type="autoMax"/>
              <x14:negativeFillColor rgb="FFFF0000"/>
              <x14:axisColor rgb="FF000000"/>
            </x14:dataBar>
          </x14:cfRule>
          <xm:sqref>F1:F1048576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1E673-FF67-47F8-B909-F0033DDFC770}">
  <dimension ref="A1:AI419"/>
  <sheetViews>
    <sheetView topLeftCell="Y1" workbookViewId="0">
      <selection activeCell="AC29" sqref="AC29"/>
    </sheetView>
  </sheetViews>
  <sheetFormatPr defaultColWidth="20.140625" defaultRowHeight="15" x14ac:dyDescent="0.25"/>
  <cols>
    <col min="1" max="1" width="15.28515625" bestFit="1" customWidth="1"/>
    <col min="2" max="2" width="9.7109375" bestFit="1" customWidth="1"/>
    <col min="3" max="3" width="8" bestFit="1" customWidth="1"/>
    <col min="4" max="4" width="9.7109375" customWidth="1"/>
    <col min="5" max="5" width="9.7109375" bestFit="1" customWidth="1"/>
    <col min="6" max="6" width="9" bestFit="1" customWidth="1"/>
    <col min="7" max="7" width="11.7109375" bestFit="1" customWidth="1"/>
    <col min="8" max="8" width="10.140625" bestFit="1" customWidth="1"/>
    <col min="9" max="9" width="5.7109375" bestFit="1" customWidth="1"/>
    <col min="10" max="10" width="6.7109375" bestFit="1" customWidth="1"/>
    <col min="11" max="11" width="13.140625" bestFit="1" customWidth="1"/>
    <col min="12" max="12" width="33" customWidth="1"/>
    <col min="13" max="13" width="5.28515625" customWidth="1"/>
    <col min="14" max="14" width="11.140625" style="16" bestFit="1" customWidth="1"/>
    <col min="15" max="15" width="11.140625" style="16" customWidth="1"/>
    <col min="16" max="16" width="11.5703125" style="9" bestFit="1" customWidth="1"/>
    <col min="17" max="17" width="13.28515625" style="9" bestFit="1" customWidth="1"/>
    <col min="18" max="18" width="10.5703125" style="9" bestFit="1" customWidth="1"/>
    <col min="19" max="19" width="12" style="9" bestFit="1" customWidth="1"/>
    <col min="20" max="20" width="12.5703125" style="9" bestFit="1" customWidth="1"/>
    <col min="21" max="21" width="19" style="9" customWidth="1"/>
    <col min="22" max="22" width="5.28515625" bestFit="1" customWidth="1"/>
    <col min="30" max="30" width="11.7109375" customWidth="1"/>
    <col min="31" max="31" width="13.140625" bestFit="1" customWidth="1"/>
    <col min="32" max="32" width="10.7109375" bestFit="1" customWidth="1"/>
    <col min="33" max="33" width="14.7109375" bestFit="1" customWidth="1"/>
    <col min="34" max="34" width="13.7109375" bestFit="1" customWidth="1"/>
    <col min="35" max="35" width="15.28515625" bestFit="1" customWidth="1"/>
  </cols>
  <sheetData>
    <row r="1" spans="1:35" ht="15.75" thickBot="1" x14ac:dyDescent="0.3">
      <c r="A1" s="42">
        <v>1</v>
      </c>
      <c r="B1" s="40" t="str">
        <f>VLOOKUP(A1,V:X,2,0)</f>
        <v>WIPRO</v>
      </c>
      <c r="C1" s="40" t="str">
        <f>VLOOKUP(A1,V:X,3,0)</f>
        <v>Updated</v>
      </c>
      <c r="D1" s="40" t="str">
        <f>B3</f>
        <v>BEARISH</v>
      </c>
      <c r="E1" s="40">
        <f>B4</f>
        <v>-46714500</v>
      </c>
      <c r="F1" s="41">
        <f>B5</f>
        <v>-0.18643144485417365</v>
      </c>
      <c r="AE1" t="s">
        <v>73</v>
      </c>
      <c r="AF1" t="s">
        <v>74</v>
      </c>
      <c r="AG1" s="21" t="s">
        <v>75</v>
      </c>
      <c r="AH1" s="21" t="s">
        <v>61</v>
      </c>
      <c r="AI1" s="21" t="s">
        <v>62</v>
      </c>
    </row>
    <row r="2" spans="1:35" ht="15.75" thickBot="1" x14ac:dyDescent="0.3">
      <c r="A2" s="17" t="s">
        <v>40</v>
      </c>
      <c r="B2" s="18" t="str">
        <f>B1</f>
        <v>WIPRO</v>
      </c>
      <c r="C2" s="19"/>
      <c r="D2" s="20" t="str">
        <f>"https://opstra.definedge.com/api/openinterest/futuresopeninterest/"&amp;B2&amp;"&amp;Combined%20OpenInterest"</f>
        <v>https://opstra.definedge.com/api/openinterest/futuresopeninterest/WIPRO&amp;Combined%20OpenInterest</v>
      </c>
      <c r="E2" s="19"/>
      <c r="F2" s="19"/>
      <c r="G2" s="19"/>
      <c r="H2" s="19"/>
      <c r="I2" s="19"/>
      <c r="J2" s="19"/>
      <c r="K2" s="19"/>
      <c r="L2" s="19"/>
      <c r="M2" s="19"/>
      <c r="N2" s="46" t="s">
        <v>65</v>
      </c>
      <c r="O2" s="46"/>
      <c r="P2" s="46"/>
      <c r="Q2" s="46"/>
      <c r="R2" s="46"/>
      <c r="S2" s="46"/>
      <c r="T2" s="46"/>
      <c r="U2" s="47"/>
      <c r="V2">
        <v>1</v>
      </c>
      <c r="W2" s="15" t="s">
        <v>17</v>
      </c>
      <c r="X2" s="15" t="s">
        <v>72</v>
      </c>
      <c r="Y2" s="20" t="str">
        <f t="shared" ref="Y2:Y16" si="0">"https://opstra.definedge.com/api/openinterest/futuresopeninterest/"&amp;W2&amp;"&amp;Combined%20OpenInterest"</f>
        <v>https://opstra.definedge.com/api/openinterest/futuresopeninterest/WIPRO&amp;Combined%20OpenInterest</v>
      </c>
      <c r="AD2">
        <v>1</v>
      </c>
      <c r="AE2" t="str">
        <f>VLOOKUP($AD2,futures_20D!$A:$F,2,0)</f>
        <v>WIPRO</v>
      </c>
      <c r="AF2" t="str">
        <f>VLOOKUP($AD2,futures_20D!$A:$F,3,0)</f>
        <v>Updated</v>
      </c>
      <c r="AG2" t="str">
        <f>VLOOKUP($AD2,futures_20D!$A:$F,4,0)</f>
        <v>BEARISH</v>
      </c>
      <c r="AH2">
        <f>VLOOKUP($AD2,futures_20D!$A:$F,5,0)</f>
        <v>-46714500</v>
      </c>
      <c r="AI2" s="14">
        <f>VLOOKUP($AD2,futures_20D!$A:$F,6,0)</f>
        <v>-0.18643144485417365</v>
      </c>
    </row>
    <row r="3" spans="1:35" ht="15.75" thickBot="1" x14ac:dyDescent="0.3">
      <c r="A3" s="21" t="s">
        <v>23</v>
      </c>
      <c r="B3" s="22" t="str">
        <f>IF(C1=0,"",IF(B4&gt;0,"BULLISH","BEARISH"))</f>
        <v>BEARISH</v>
      </c>
      <c r="C3" s="23"/>
      <c r="D3" s="23"/>
      <c r="E3" s="23"/>
      <c r="F3" s="23"/>
      <c r="G3" s="23"/>
      <c r="H3" s="23"/>
      <c r="I3" s="23"/>
      <c r="J3" s="23"/>
      <c r="K3" s="23"/>
      <c r="L3" s="23"/>
      <c r="M3" s="23"/>
      <c r="N3" s="48"/>
      <c r="O3" s="48"/>
      <c r="P3" s="48"/>
      <c r="Q3" s="48"/>
      <c r="R3" s="48"/>
      <c r="S3" s="48"/>
      <c r="T3" s="48"/>
      <c r="U3" s="49"/>
      <c r="V3">
        <v>2</v>
      </c>
      <c r="W3" s="15" t="s">
        <v>7</v>
      </c>
      <c r="X3" s="15" t="s">
        <v>72</v>
      </c>
      <c r="Y3" s="20" t="str">
        <f t="shared" si="0"/>
        <v>https://opstra.definedge.com/api/openinterest/futuresopeninterest/HCLTECH&amp;Combined%20OpenInterest</v>
      </c>
      <c r="AD3">
        <v>2</v>
      </c>
      <c r="AE3" t="str">
        <f>VLOOKUP($AD3,futures_20D!A:F,2,0)</f>
        <v>HCLTECH</v>
      </c>
      <c r="AF3" t="str">
        <f>VLOOKUP($AD3,futures_20D!$A:$F,3,0)</f>
        <v>Updated</v>
      </c>
      <c r="AG3" t="str">
        <f>VLOOKUP($AD3,futures_20D!$A:$F,4,0)</f>
        <v>BEARISH</v>
      </c>
      <c r="AH3">
        <f>VLOOKUP($AD3,futures_20D!$A:$F,5,0)</f>
        <v>-15493100</v>
      </c>
      <c r="AI3" s="14">
        <f>VLOOKUP($AD3,futures_20D!$A:$F,6,0)</f>
        <v>-0.22440661468736375</v>
      </c>
    </row>
    <row r="4" spans="1:35" ht="15.75" thickBot="1" x14ac:dyDescent="0.3">
      <c r="A4" s="21" t="s">
        <v>61</v>
      </c>
      <c r="B4" s="23">
        <f>IF(C1=0,"",S5-T5)</f>
        <v>-46714500</v>
      </c>
      <c r="C4" s="23"/>
      <c r="D4" s="23"/>
      <c r="E4" s="23"/>
      <c r="F4" s="23"/>
      <c r="G4" s="23"/>
      <c r="H4" s="23"/>
      <c r="I4" s="23"/>
      <c r="J4" s="23"/>
      <c r="K4" s="23"/>
      <c r="L4" s="23"/>
      <c r="M4" s="23"/>
      <c r="N4" s="24"/>
      <c r="O4" s="24"/>
      <c r="P4" s="25"/>
      <c r="Q4" s="25"/>
      <c r="R4" s="25"/>
      <c r="S4" s="25"/>
      <c r="T4" s="25"/>
      <c r="U4" s="26"/>
      <c r="V4">
        <v>3</v>
      </c>
      <c r="W4" s="15" t="s">
        <v>11</v>
      </c>
      <c r="X4" s="15" t="s">
        <v>72</v>
      </c>
      <c r="Y4" s="20" t="str">
        <f t="shared" si="0"/>
        <v>https://opstra.definedge.com/api/openinterest/futuresopeninterest/INFY&amp;Combined%20OpenInterest</v>
      </c>
      <c r="AD4">
        <v>3</v>
      </c>
      <c r="AE4" t="str">
        <f>VLOOKUP($AD4,futures_20D!A:F,2,0)</f>
        <v>INFY</v>
      </c>
      <c r="AF4" t="str">
        <f>VLOOKUP($AD4,futures_20D!$A:$F,3,0)</f>
        <v>Updated</v>
      </c>
      <c r="AG4" t="str">
        <f>VLOOKUP($AD4,futures_20D!$A:$F,4,0)</f>
        <v>BULLISH</v>
      </c>
      <c r="AH4">
        <f>VLOOKUP($AD4,futures_20D!$A:$F,5,0)</f>
        <v>700000</v>
      </c>
      <c r="AI4" s="14">
        <f>VLOOKUP($AD4,futures_20D!$A:$F,6,0)</f>
        <v>5.9866309977490264E-3</v>
      </c>
    </row>
    <row r="5" spans="1:35" ht="15.75" thickBot="1" x14ac:dyDescent="0.3">
      <c r="A5" s="21" t="s">
        <v>62</v>
      </c>
      <c r="B5" s="27">
        <f>IF(C1=0,"",B4/T5)</f>
        <v>-0.18643144485417365</v>
      </c>
      <c r="C5" s="23"/>
      <c r="D5" s="23"/>
      <c r="E5" s="23"/>
      <c r="F5" s="23"/>
      <c r="G5" s="23"/>
      <c r="H5" s="23"/>
      <c r="I5" s="23"/>
      <c r="J5" s="23"/>
      <c r="K5" s="23"/>
      <c r="L5" s="23"/>
      <c r="M5" s="23"/>
      <c r="N5" s="24"/>
      <c r="O5" s="25">
        <f t="shared" ref="O5:T5" si="1">SUM(O7:O27)</f>
        <v>-21.800000000000011</v>
      </c>
      <c r="P5" s="25">
        <f t="shared" si="1"/>
        <v>-3457600</v>
      </c>
      <c r="Q5" s="28">
        <f t="shared" si="1"/>
        <v>1.7115931866585397</v>
      </c>
      <c r="R5" s="25">
        <f t="shared" si="1"/>
        <v>8799000</v>
      </c>
      <c r="S5" s="25">
        <f t="shared" si="1"/>
        <v>203857500</v>
      </c>
      <c r="T5" s="25">
        <f t="shared" si="1"/>
        <v>250572000</v>
      </c>
      <c r="U5" s="26"/>
      <c r="V5">
        <v>4</v>
      </c>
      <c r="W5" s="15" t="s">
        <v>9</v>
      </c>
      <c r="X5" s="15" t="s">
        <v>72</v>
      </c>
      <c r="Y5" s="20" t="str">
        <f t="shared" si="0"/>
        <v>https://opstra.definedge.com/api/openinterest/futuresopeninterest/HDFCLIFE&amp;Combined%20OpenInterest</v>
      </c>
      <c r="AD5">
        <v>4</v>
      </c>
      <c r="AE5" t="str">
        <f>VLOOKUP($AD5,futures_20D!A:F,2,0)</f>
        <v>HDFCLIFE</v>
      </c>
      <c r="AF5" t="str">
        <f>VLOOKUP($AD5,futures_20D!$A:$F,3,0)</f>
        <v>Updated</v>
      </c>
      <c r="AG5" t="str">
        <f>VLOOKUP($AD5,futures_20D!$A:$F,4,0)</f>
        <v>BEARISH</v>
      </c>
      <c r="AH5">
        <f>VLOOKUP($AD5,futures_20D!$A:$F,5,0)</f>
        <v>-20689900</v>
      </c>
      <c r="AI5" s="14">
        <f>VLOOKUP($AD5,futures_20D!$A:$F,6,0)</f>
        <v>-0.20307708918160225</v>
      </c>
    </row>
    <row r="6" spans="1:35" ht="15.75" thickBot="1" x14ac:dyDescent="0.3">
      <c r="A6" s="29">
        <v>0</v>
      </c>
      <c r="B6" s="23" t="s">
        <v>41</v>
      </c>
      <c r="C6" s="23" t="s">
        <v>42</v>
      </c>
      <c r="D6" s="23" t="s">
        <v>43</v>
      </c>
      <c r="E6" s="23" t="s">
        <v>44</v>
      </c>
      <c r="F6" s="23" t="s">
        <v>45</v>
      </c>
      <c r="G6" s="23" t="s">
        <v>46</v>
      </c>
      <c r="H6" s="23" t="s">
        <v>47</v>
      </c>
      <c r="I6" s="23">
        <v>8</v>
      </c>
      <c r="J6" s="23">
        <v>9</v>
      </c>
      <c r="K6" s="23" t="s">
        <v>48</v>
      </c>
      <c r="L6" s="23" t="s">
        <v>49</v>
      </c>
      <c r="M6" s="23"/>
      <c r="N6" s="24" t="s">
        <v>64</v>
      </c>
      <c r="O6" s="24" t="s">
        <v>66</v>
      </c>
      <c r="P6" s="22" t="s">
        <v>50</v>
      </c>
      <c r="Q6" s="22" t="s">
        <v>51</v>
      </c>
      <c r="R6" s="22" t="s">
        <v>60</v>
      </c>
      <c r="S6" s="22" t="s">
        <v>52</v>
      </c>
      <c r="T6" s="22" t="s">
        <v>53</v>
      </c>
      <c r="U6" s="26"/>
      <c r="V6">
        <v>5</v>
      </c>
      <c r="W6" s="15" t="s">
        <v>13</v>
      </c>
      <c r="X6" s="15" t="s">
        <v>72</v>
      </c>
      <c r="Y6" s="20" t="str">
        <f t="shared" si="0"/>
        <v>https://opstra.definedge.com/api/openinterest/futuresopeninterest/SYNGENE&amp;Combined%20OpenInterest</v>
      </c>
      <c r="AD6">
        <v>5</v>
      </c>
      <c r="AE6" t="str">
        <f>VLOOKUP($AD6,futures_20D!A:F,2,0)</f>
        <v>SYNGENE</v>
      </c>
      <c r="AF6" t="str">
        <f>VLOOKUP($AD6,futures_20D!$A:$F,3,0)</f>
        <v>Updated</v>
      </c>
      <c r="AG6" t="str">
        <f>VLOOKUP($AD6,futures_20D!$A:$F,4,0)</f>
        <v>BEARISH</v>
      </c>
      <c r="AH6">
        <f>VLOOKUP($AD6,futures_20D!$A:$F,5,0)</f>
        <v>-16938000</v>
      </c>
      <c r="AI6" s="14">
        <f>VLOOKUP($AD6,futures_20D!$A:$F,6,0)</f>
        <v>-0.67004232762371929</v>
      </c>
    </row>
    <row r="7" spans="1:35" ht="15.75" thickBot="1" x14ac:dyDescent="0.3">
      <c r="A7" s="30">
        <v>1693958400000</v>
      </c>
      <c r="B7" s="31">
        <v>434.5</v>
      </c>
      <c r="C7" s="31">
        <v>437.05</v>
      </c>
      <c r="D7" s="31">
        <v>428.25</v>
      </c>
      <c r="E7" s="31">
        <v>431.55</v>
      </c>
      <c r="F7" s="31">
        <v>36655500</v>
      </c>
      <c r="G7" s="31">
        <v>9819200</v>
      </c>
      <c r="H7" s="31" t="s">
        <v>54</v>
      </c>
      <c r="I7" s="31">
        <v>-0.57999999999999996</v>
      </c>
      <c r="J7" s="31">
        <v>2.33</v>
      </c>
      <c r="K7" s="31">
        <v>3480141</v>
      </c>
      <c r="L7" s="31">
        <v>51.44</v>
      </c>
      <c r="M7" s="23">
        <v>21</v>
      </c>
      <c r="N7" s="24">
        <f t="shared" ref="N7:N25" si="2">N8-1</f>
        <v>45185</v>
      </c>
      <c r="O7" s="24"/>
      <c r="P7" s="25"/>
      <c r="Q7" s="28"/>
      <c r="R7" s="28"/>
      <c r="S7" s="25"/>
      <c r="T7" s="25"/>
      <c r="U7" s="32">
        <f>K7*L7/100</f>
        <v>1790184.5303999998</v>
      </c>
      <c r="V7">
        <v>6</v>
      </c>
      <c r="W7" s="15" t="s">
        <v>5</v>
      </c>
      <c r="X7" s="15" t="s">
        <v>72</v>
      </c>
      <c r="Y7" s="20" t="str">
        <f t="shared" si="0"/>
        <v>https://opstra.definedge.com/api/openinterest/futuresopeninterest/ULTRACEMCO&amp;Combined%20OpenInterest</v>
      </c>
      <c r="AD7">
        <v>6</v>
      </c>
      <c r="AE7" t="str">
        <f>VLOOKUP($AD7,futures_20D!A:F,2,0)</f>
        <v>ULTRACEMCO</v>
      </c>
      <c r="AF7" t="str">
        <f>VLOOKUP($AD7,futures_20D!$A:$F,3,0)</f>
        <v>Updated</v>
      </c>
      <c r="AG7" t="str">
        <f>VLOOKUP($AD7,futures_20D!$A:$F,4,0)</f>
        <v>BEARISH</v>
      </c>
      <c r="AH7">
        <f>VLOOKUP($AD7,futures_20D!$A:$F,5,0)</f>
        <v>-1681900</v>
      </c>
      <c r="AI7" s="14">
        <f>VLOOKUP($AD7,futures_20D!$A:$F,6,0)</f>
        <v>-0.21208261878341572</v>
      </c>
    </row>
    <row r="8" spans="1:35" ht="15.75" thickBot="1" x14ac:dyDescent="0.3">
      <c r="A8" s="30">
        <v>1694044800000</v>
      </c>
      <c r="B8" s="31">
        <v>432</v>
      </c>
      <c r="C8" s="31">
        <v>435.95</v>
      </c>
      <c r="D8" s="31">
        <v>428.6</v>
      </c>
      <c r="E8" s="31">
        <v>434.85</v>
      </c>
      <c r="F8" s="31">
        <v>36607500</v>
      </c>
      <c r="G8" s="31">
        <v>9219200</v>
      </c>
      <c r="H8" s="31" t="s">
        <v>55</v>
      </c>
      <c r="I8" s="31">
        <v>0.76</v>
      </c>
      <c r="J8" s="31">
        <v>-0.13</v>
      </c>
      <c r="K8" s="31">
        <v>1732957</v>
      </c>
      <c r="L8" s="31">
        <v>37.18</v>
      </c>
      <c r="M8" s="23">
        <v>20</v>
      </c>
      <c r="N8" s="24">
        <f t="shared" si="2"/>
        <v>45186</v>
      </c>
      <c r="O8" s="25">
        <f t="shared" ref="O8:O26" si="3">E8-E7</f>
        <v>3.3000000000000114</v>
      </c>
      <c r="P8" s="25">
        <f t="shared" ref="P8:P26" si="4">G8-G7</f>
        <v>-600000</v>
      </c>
      <c r="Q8" s="28">
        <f t="shared" ref="Q8:Q26" si="5">(G8-G7)/G7</f>
        <v>-6.1104774319700177E-2</v>
      </c>
      <c r="R8" s="25">
        <f t="shared" ref="R8:R26" si="6">F8-F7</f>
        <v>-48000</v>
      </c>
      <c r="S8" s="25" t="str">
        <f t="shared" ref="S8:S26" si="7">IF(OR(H8="green",H8="lightgreen"),IF(Q8&gt;0,F8,""),"")</f>
        <v/>
      </c>
      <c r="T8" s="25" t="str">
        <f t="shared" ref="T8:T26" si="8">IF(OR(H8="red",H8="orange"),IF(Q8&gt;0,F8,""),"")</f>
        <v/>
      </c>
      <c r="U8" s="32">
        <f t="shared" ref="U8:U27" si="9">K8*L8/100</f>
        <v>644313.41259999992</v>
      </c>
      <c r="V8">
        <v>7</v>
      </c>
      <c r="W8" s="15" t="s">
        <v>14</v>
      </c>
      <c r="X8" s="15" t="s">
        <v>72</v>
      </c>
      <c r="Y8" s="20" t="str">
        <f t="shared" si="0"/>
        <v>https://opstra.definedge.com/api/openinterest/futuresopeninterest/TCS&amp;Combined%20OpenInterest</v>
      </c>
      <c r="AD8">
        <v>7</v>
      </c>
      <c r="AE8" t="str">
        <f>VLOOKUP($AD8,futures_20D!A:F,2,0)</f>
        <v>TCS</v>
      </c>
      <c r="AF8" t="str">
        <f>VLOOKUP($AD8,futures_20D!$A:$F,3,0)</f>
        <v>Updated</v>
      </c>
      <c r="AG8" t="str">
        <f>VLOOKUP($AD8,futures_20D!$A:$F,4,0)</f>
        <v>BULLISH</v>
      </c>
      <c r="AH8">
        <f>VLOOKUP($AD8,futures_20D!$A:$F,5,0)</f>
        <v>19409075</v>
      </c>
      <c r="AI8" s="14">
        <f>VLOOKUP($AD8,futures_20D!$A:$F,6,0)</f>
        <v>0.47074927525774507</v>
      </c>
    </row>
    <row r="9" spans="1:35" ht="15.75" thickBot="1" x14ac:dyDescent="0.3">
      <c r="A9" s="30">
        <v>1694131200000</v>
      </c>
      <c r="B9" s="31">
        <v>435.65</v>
      </c>
      <c r="C9" s="31">
        <v>435.65</v>
      </c>
      <c r="D9" s="31">
        <v>431.3</v>
      </c>
      <c r="E9" s="31">
        <v>432.05</v>
      </c>
      <c r="F9" s="31">
        <v>37342500</v>
      </c>
      <c r="G9" s="31">
        <v>6612800</v>
      </c>
      <c r="H9" s="31" t="s">
        <v>54</v>
      </c>
      <c r="I9" s="31">
        <v>-0.64</v>
      </c>
      <c r="J9" s="31">
        <v>2.0099999999999998</v>
      </c>
      <c r="K9" s="31">
        <v>1288327</v>
      </c>
      <c r="L9" s="31">
        <v>44.82</v>
      </c>
      <c r="M9" s="23">
        <v>19</v>
      </c>
      <c r="N9" s="24">
        <f t="shared" si="2"/>
        <v>45187</v>
      </c>
      <c r="O9" s="25">
        <f t="shared" si="3"/>
        <v>-2.8000000000000114</v>
      </c>
      <c r="P9" s="25">
        <f t="shared" si="4"/>
        <v>-2606400</v>
      </c>
      <c r="Q9" s="28">
        <f t="shared" si="5"/>
        <v>-0.28271433530024298</v>
      </c>
      <c r="R9" s="25">
        <f t="shared" si="6"/>
        <v>735000</v>
      </c>
      <c r="S9" s="25" t="str">
        <f t="shared" si="7"/>
        <v/>
      </c>
      <c r="T9" s="25" t="str">
        <f t="shared" si="8"/>
        <v/>
      </c>
      <c r="U9" s="32">
        <f t="shared" si="9"/>
        <v>577428.16139999998</v>
      </c>
      <c r="V9">
        <v>8</v>
      </c>
      <c r="W9" s="15" t="s">
        <v>12</v>
      </c>
      <c r="X9" s="15" t="s">
        <v>72</v>
      </c>
      <c r="Y9" s="20" t="str">
        <f t="shared" si="0"/>
        <v>https://opstra.definedge.com/api/openinterest/futuresopeninterest/NESTLEIND&amp;Combined%20OpenInterest</v>
      </c>
      <c r="AD9">
        <v>8</v>
      </c>
      <c r="AE9" t="str">
        <f>VLOOKUP($AD9,futures_20D!A:F,2,0)</f>
        <v>NESTLEIND</v>
      </c>
      <c r="AF9" t="str">
        <f>VLOOKUP($AD9,futures_20D!$A:$F,3,0)</f>
        <v>Updated</v>
      </c>
      <c r="AG9" t="str">
        <f>VLOOKUP($AD9,futures_20D!$A:$F,4,0)</f>
        <v>BULLISH</v>
      </c>
      <c r="AH9">
        <f>VLOOKUP($AD9,futures_20D!$A:$F,5,0)</f>
        <v>1399560</v>
      </c>
      <c r="AI9" s="14">
        <f>VLOOKUP($AD9,futures_20D!$A:$F,6,0)</f>
        <v>2.1838097615778307</v>
      </c>
    </row>
    <row r="10" spans="1:35" ht="15.75" thickBot="1" x14ac:dyDescent="0.3">
      <c r="A10" s="30">
        <v>1694390400000</v>
      </c>
      <c r="B10" s="31">
        <v>432.4</v>
      </c>
      <c r="C10" s="31">
        <v>438.95</v>
      </c>
      <c r="D10" s="31">
        <v>428.75</v>
      </c>
      <c r="E10" s="31">
        <v>436.4</v>
      </c>
      <c r="F10" s="31">
        <v>37528500</v>
      </c>
      <c r="G10" s="31">
        <v>9220800</v>
      </c>
      <c r="H10" s="31" t="s">
        <v>56</v>
      </c>
      <c r="I10" s="31">
        <v>1.01</v>
      </c>
      <c r="J10" s="31">
        <v>0.5</v>
      </c>
      <c r="K10" s="31">
        <v>2052819</v>
      </c>
      <c r="L10" s="31">
        <v>49.75</v>
      </c>
      <c r="M10" s="23">
        <v>18</v>
      </c>
      <c r="N10" s="24">
        <f t="shared" si="2"/>
        <v>45188</v>
      </c>
      <c r="O10" s="25">
        <f t="shared" si="3"/>
        <v>4.3499999999999659</v>
      </c>
      <c r="P10" s="25">
        <f t="shared" si="4"/>
        <v>2608000</v>
      </c>
      <c r="Q10" s="28">
        <f t="shared" si="5"/>
        <v>0.39438664408420032</v>
      </c>
      <c r="R10" s="25">
        <f t="shared" si="6"/>
        <v>186000</v>
      </c>
      <c r="S10" s="25">
        <f t="shared" si="7"/>
        <v>37528500</v>
      </c>
      <c r="T10" s="25" t="str">
        <f t="shared" si="8"/>
        <v/>
      </c>
      <c r="U10" s="32">
        <f t="shared" si="9"/>
        <v>1021277.4525</v>
      </c>
      <c r="V10">
        <v>9</v>
      </c>
      <c r="W10" s="15" t="s">
        <v>6</v>
      </c>
      <c r="X10" s="15" t="s">
        <v>72</v>
      </c>
      <c r="Y10" s="20" t="str">
        <f t="shared" si="0"/>
        <v>https://opstra.definedge.com/api/openinterest/futuresopeninterest/COFORGE&amp;Combined%20OpenInterest</v>
      </c>
      <c r="AD10">
        <v>9</v>
      </c>
      <c r="AE10" t="str">
        <f>VLOOKUP($AD10,futures_20D!A:F,2,0)</f>
        <v>COFORGE</v>
      </c>
      <c r="AF10" t="str">
        <f>VLOOKUP($AD10,futures_20D!$A:$F,3,0)</f>
        <v>Updated</v>
      </c>
      <c r="AG10" t="str">
        <f>VLOOKUP($AD10,futures_20D!$A:$F,4,0)</f>
        <v>BEARISH</v>
      </c>
      <c r="AH10">
        <f>VLOOKUP($AD10,futures_20D!$A:$F,5,0)</f>
        <v>-6169950</v>
      </c>
      <c r="AI10" s="14">
        <f>VLOOKUP($AD10,futures_20D!$A:$F,6,0)</f>
        <v>-0.68272805736289999</v>
      </c>
    </row>
    <row r="11" spans="1:35" ht="15.75" thickBot="1" x14ac:dyDescent="0.3">
      <c r="A11" s="30">
        <v>1694476800000</v>
      </c>
      <c r="B11" s="31">
        <v>438.35</v>
      </c>
      <c r="C11" s="31">
        <v>443.15</v>
      </c>
      <c r="D11" s="31">
        <v>428.9</v>
      </c>
      <c r="E11" s="31">
        <v>436.7</v>
      </c>
      <c r="F11" s="31">
        <v>37495500</v>
      </c>
      <c r="G11" s="31">
        <v>17908800</v>
      </c>
      <c r="H11" s="31" t="s">
        <v>55</v>
      </c>
      <c r="I11" s="31">
        <v>7.0000000000000007E-2</v>
      </c>
      <c r="J11" s="31">
        <v>-0.09</v>
      </c>
      <c r="K11" s="31">
        <v>2478516</v>
      </c>
      <c r="L11" s="31">
        <v>34.08</v>
      </c>
      <c r="M11" s="23">
        <v>17</v>
      </c>
      <c r="N11" s="24">
        <f t="shared" si="2"/>
        <v>45189</v>
      </c>
      <c r="O11" s="25">
        <f t="shared" si="3"/>
        <v>0.30000000000001137</v>
      </c>
      <c r="P11" s="25">
        <f t="shared" si="4"/>
        <v>8688000</v>
      </c>
      <c r="Q11" s="28">
        <f t="shared" si="5"/>
        <v>0.94221759500260283</v>
      </c>
      <c r="R11" s="25">
        <f t="shared" si="6"/>
        <v>-33000</v>
      </c>
      <c r="S11" s="25">
        <f t="shared" si="7"/>
        <v>37495500</v>
      </c>
      <c r="T11" s="25" t="str">
        <f t="shared" si="8"/>
        <v/>
      </c>
      <c r="U11" s="32">
        <f t="shared" si="9"/>
        <v>844678.25280000002</v>
      </c>
      <c r="V11">
        <v>10</v>
      </c>
      <c r="W11" s="15" t="s">
        <v>16</v>
      </c>
      <c r="X11" s="15" t="s">
        <v>72</v>
      </c>
      <c r="Y11" s="20" t="str">
        <f t="shared" si="0"/>
        <v>https://opstra.definedge.com/api/openinterest/futuresopeninterest/VEDL&amp;Combined%20OpenInterest</v>
      </c>
      <c r="AD11">
        <v>10</v>
      </c>
      <c r="AE11" t="str">
        <f>VLOOKUP($AD11,futures_20D!A:F,2,0)</f>
        <v>VEDL</v>
      </c>
      <c r="AF11" t="str">
        <f>VLOOKUP($AD11,futures_20D!$A:$F,3,0)</f>
        <v>Updated</v>
      </c>
      <c r="AG11" t="str">
        <f>VLOOKUP($AD11,futures_20D!$A:$F,4,0)</f>
        <v>BEARISH</v>
      </c>
      <c r="AH11">
        <f>VLOOKUP($AD11,futures_20D!$A:$F,5,0)</f>
        <v>-299912000</v>
      </c>
      <c r="AI11" s="14">
        <f>VLOOKUP($AD11,futures_20D!$A:$F,6,0)</f>
        <v>-0.60395991751514366</v>
      </c>
    </row>
    <row r="12" spans="1:35" ht="15.75" thickBot="1" x14ac:dyDescent="0.3">
      <c r="A12" s="30">
        <v>1694563200000</v>
      </c>
      <c r="B12" s="31">
        <v>436.45</v>
      </c>
      <c r="C12" s="31">
        <v>439</v>
      </c>
      <c r="D12" s="31">
        <v>433</v>
      </c>
      <c r="E12" s="31">
        <v>437.05</v>
      </c>
      <c r="F12" s="31">
        <v>37668000</v>
      </c>
      <c r="G12" s="31">
        <v>8766400</v>
      </c>
      <c r="H12" s="31" t="s">
        <v>56</v>
      </c>
      <c r="I12" s="31">
        <v>0.08</v>
      </c>
      <c r="J12" s="31">
        <v>0.46</v>
      </c>
      <c r="K12" s="31">
        <v>1465544</v>
      </c>
      <c r="L12" s="31">
        <v>39.369999999999997</v>
      </c>
      <c r="M12" s="23">
        <v>16</v>
      </c>
      <c r="N12" s="24">
        <f t="shared" si="2"/>
        <v>45190</v>
      </c>
      <c r="O12" s="25">
        <f t="shared" si="3"/>
        <v>0.35000000000002274</v>
      </c>
      <c r="P12" s="25">
        <f t="shared" si="4"/>
        <v>-9142400</v>
      </c>
      <c r="Q12" s="28">
        <f t="shared" si="5"/>
        <v>-0.51049763244885193</v>
      </c>
      <c r="R12" s="25">
        <f t="shared" si="6"/>
        <v>172500</v>
      </c>
      <c r="S12" s="25" t="str">
        <f t="shared" si="7"/>
        <v/>
      </c>
      <c r="T12" s="25" t="str">
        <f t="shared" si="8"/>
        <v/>
      </c>
      <c r="U12" s="32">
        <f t="shared" si="9"/>
        <v>576984.67279999994</v>
      </c>
      <c r="V12">
        <v>11</v>
      </c>
      <c r="W12" s="15" t="s">
        <v>10</v>
      </c>
      <c r="X12" s="15" t="s">
        <v>72</v>
      </c>
      <c r="Y12" s="20" t="str">
        <f t="shared" si="0"/>
        <v>https://opstra.definedge.com/api/openinterest/futuresopeninterest/ICICIGI&amp;Combined%20OpenInterest</v>
      </c>
      <c r="AD12">
        <v>11</v>
      </c>
      <c r="AE12" t="str">
        <f>VLOOKUP($AD12,futures_20D!A:F,2,0)</f>
        <v>ICICIGI</v>
      </c>
      <c r="AF12" t="str">
        <f>VLOOKUP($AD12,futures_20D!$A:$F,3,0)</f>
        <v>Updated</v>
      </c>
      <c r="AG12" t="str">
        <f>VLOOKUP($AD12,futures_20D!$A:$F,4,0)</f>
        <v>BEARISH</v>
      </c>
      <c r="AH12">
        <f>VLOOKUP($AD12,futures_20D!$A:$F,5,0)</f>
        <v>-8283000</v>
      </c>
      <c r="AI12" s="14">
        <f>VLOOKUP($AD12,futures_20D!$A:$F,6,0)</f>
        <v>-0.34659079021695921</v>
      </c>
    </row>
    <row r="13" spans="1:35" ht="15.75" thickBot="1" x14ac:dyDescent="0.3">
      <c r="A13" s="30">
        <v>1694649600000</v>
      </c>
      <c r="B13" s="31">
        <v>438.55</v>
      </c>
      <c r="C13" s="31">
        <v>444.4</v>
      </c>
      <c r="D13" s="31">
        <v>437.25</v>
      </c>
      <c r="E13" s="31">
        <v>438.25</v>
      </c>
      <c r="F13" s="31">
        <v>39969000</v>
      </c>
      <c r="G13" s="31">
        <v>15024000</v>
      </c>
      <c r="H13" s="31" t="s">
        <v>56</v>
      </c>
      <c r="I13" s="31">
        <v>0.27</v>
      </c>
      <c r="J13" s="31">
        <v>6.11</v>
      </c>
      <c r="K13" s="31">
        <v>3394995</v>
      </c>
      <c r="L13" s="31">
        <v>45.59</v>
      </c>
      <c r="M13" s="23">
        <v>15</v>
      </c>
      <c r="N13" s="24">
        <f t="shared" si="2"/>
        <v>45191</v>
      </c>
      <c r="O13" s="25">
        <f t="shared" si="3"/>
        <v>1.1999999999999886</v>
      </c>
      <c r="P13" s="25">
        <f t="shared" si="4"/>
        <v>6257600</v>
      </c>
      <c r="Q13" s="28">
        <f t="shared" si="5"/>
        <v>0.71381638985216278</v>
      </c>
      <c r="R13" s="25">
        <f t="shared" si="6"/>
        <v>2301000</v>
      </c>
      <c r="S13" s="25">
        <f t="shared" si="7"/>
        <v>39969000</v>
      </c>
      <c r="T13" s="25" t="str">
        <f t="shared" si="8"/>
        <v/>
      </c>
      <c r="U13" s="32">
        <f t="shared" si="9"/>
        <v>1547778.2205000001</v>
      </c>
      <c r="V13">
        <v>12</v>
      </c>
      <c r="W13" s="15" t="s">
        <v>15</v>
      </c>
      <c r="X13" s="15" t="s">
        <v>72</v>
      </c>
      <c r="Y13" s="20" t="str">
        <f t="shared" si="0"/>
        <v>https://opstra.definedge.com/api/openinterest/futuresopeninterest/TITAN&amp;Combined%20OpenInterest</v>
      </c>
      <c r="AD13">
        <v>12</v>
      </c>
      <c r="AE13" t="str">
        <f>VLOOKUP($AD13,futures_20D!A:F,2,0)</f>
        <v>TITAN</v>
      </c>
      <c r="AF13" t="str">
        <f>VLOOKUP($AD13,futures_20D!$A:$F,3,0)</f>
        <v>Updated</v>
      </c>
      <c r="AG13" t="str">
        <f>VLOOKUP($AD13,futures_20D!$A:$F,4,0)</f>
        <v>BULLISH</v>
      </c>
      <c r="AH13">
        <f>VLOOKUP($AD13,futures_20D!$A:$F,5,0)</f>
        <v>17146500</v>
      </c>
      <c r="AI13" s="14">
        <f>VLOOKUP($AD13,futures_20D!$A:$F,6,0)</f>
        <v>1.0111007916500818</v>
      </c>
    </row>
    <row r="14" spans="1:35" ht="15.75" thickBot="1" x14ac:dyDescent="0.3">
      <c r="A14" s="30">
        <v>1694736000000</v>
      </c>
      <c r="B14" s="31">
        <v>442</v>
      </c>
      <c r="C14" s="31">
        <v>444.55</v>
      </c>
      <c r="D14" s="31">
        <v>439.3</v>
      </c>
      <c r="E14" s="31">
        <v>442.7</v>
      </c>
      <c r="F14" s="31">
        <v>38992500</v>
      </c>
      <c r="G14" s="31">
        <v>13174400</v>
      </c>
      <c r="H14" s="31" t="s">
        <v>55</v>
      </c>
      <c r="I14" s="31">
        <v>1.02</v>
      </c>
      <c r="J14" s="31">
        <v>-2.44</v>
      </c>
      <c r="K14" s="31">
        <v>6185857</v>
      </c>
      <c r="L14" s="31">
        <v>62.37</v>
      </c>
      <c r="M14" s="23">
        <v>14</v>
      </c>
      <c r="N14" s="24">
        <f t="shared" si="2"/>
        <v>45192</v>
      </c>
      <c r="O14" s="25">
        <f t="shared" si="3"/>
        <v>4.4499999999999886</v>
      </c>
      <c r="P14" s="25">
        <f t="shared" si="4"/>
        <v>-1849600</v>
      </c>
      <c r="Q14" s="28">
        <f t="shared" si="5"/>
        <v>-0.12310969116080937</v>
      </c>
      <c r="R14" s="25">
        <f t="shared" si="6"/>
        <v>-976500</v>
      </c>
      <c r="S14" s="25" t="str">
        <f t="shared" si="7"/>
        <v/>
      </c>
      <c r="T14" s="25" t="str">
        <f t="shared" si="8"/>
        <v/>
      </c>
      <c r="U14" s="32">
        <f t="shared" si="9"/>
        <v>3858119.0108999996</v>
      </c>
      <c r="V14">
        <v>13</v>
      </c>
      <c r="W14" s="15" t="s">
        <v>4</v>
      </c>
      <c r="X14" s="15" t="s">
        <v>72</v>
      </c>
      <c r="Y14" s="20" t="str">
        <f t="shared" si="0"/>
        <v>https://opstra.definedge.com/api/openinterest/futuresopeninterest/NAVINFLUOR&amp;Combined%20OpenInterest</v>
      </c>
      <c r="AD14">
        <v>13</v>
      </c>
      <c r="AE14" t="str">
        <f>VLOOKUP($AD14,futures_20D!A:F,2,0)</f>
        <v>NAVINFLUOR</v>
      </c>
      <c r="AF14" t="str">
        <f>VLOOKUP($AD14,futures_20D!$A:$F,3,0)</f>
        <v>Updated</v>
      </c>
      <c r="AG14" t="str">
        <f>VLOOKUP($AD14,futures_20D!$A:$F,4,0)</f>
        <v>BEARISH</v>
      </c>
      <c r="AH14">
        <f>VLOOKUP($AD14,futures_20D!$A:$F,5,0)</f>
        <v>-3820050</v>
      </c>
      <c r="AI14" s="14">
        <f>VLOOKUP($AD14,futures_20D!$A:$F,6,0)</f>
        <v>-0.66517787180692678</v>
      </c>
    </row>
    <row r="15" spans="1:35" ht="15.75" thickBot="1" x14ac:dyDescent="0.3">
      <c r="A15" s="30">
        <v>1694995200000</v>
      </c>
      <c r="B15" s="31">
        <v>442.8</v>
      </c>
      <c r="C15" s="31">
        <v>442.8</v>
      </c>
      <c r="D15" s="31">
        <v>436</v>
      </c>
      <c r="E15" s="31">
        <v>437</v>
      </c>
      <c r="F15" s="31">
        <v>39855000</v>
      </c>
      <c r="G15" s="31">
        <v>8134400</v>
      </c>
      <c r="H15" s="31" t="s">
        <v>54</v>
      </c>
      <c r="I15" s="31">
        <v>-1.29</v>
      </c>
      <c r="J15" s="31">
        <v>2.21</v>
      </c>
      <c r="K15" s="31">
        <v>1374264</v>
      </c>
      <c r="L15" s="31">
        <v>45.62</v>
      </c>
      <c r="M15" s="23">
        <v>13</v>
      </c>
      <c r="N15" s="24">
        <f t="shared" si="2"/>
        <v>45193</v>
      </c>
      <c r="O15" s="25">
        <f t="shared" si="3"/>
        <v>-5.6999999999999886</v>
      </c>
      <c r="P15" s="25">
        <f t="shared" si="4"/>
        <v>-5040000</v>
      </c>
      <c r="Q15" s="28">
        <f t="shared" si="5"/>
        <v>-0.38256011658974981</v>
      </c>
      <c r="R15" s="25">
        <f t="shared" si="6"/>
        <v>862500</v>
      </c>
      <c r="S15" s="25" t="str">
        <f t="shared" si="7"/>
        <v/>
      </c>
      <c r="T15" s="25" t="str">
        <f t="shared" si="8"/>
        <v/>
      </c>
      <c r="U15" s="32">
        <f t="shared" si="9"/>
        <v>626939.23679999996</v>
      </c>
      <c r="V15">
        <v>14</v>
      </c>
      <c r="W15" s="15" t="s">
        <v>3</v>
      </c>
      <c r="X15" s="15" t="s">
        <v>72</v>
      </c>
      <c r="Y15" s="20" t="str">
        <f t="shared" si="0"/>
        <v>https://opstra.definedge.com/api/openinterest/futuresopeninterest/METROPOLIS&amp;Combined%20OpenInterest</v>
      </c>
      <c r="AD15">
        <v>14</v>
      </c>
      <c r="AE15" t="str">
        <f>VLOOKUP($AD15,futures_20D!A:F,2,0)</f>
        <v>METROPOLIS</v>
      </c>
      <c r="AF15" t="str">
        <f>VLOOKUP($AD15,futures_20D!$A:$F,3,0)</f>
        <v>Updated</v>
      </c>
      <c r="AG15" t="str">
        <f>VLOOKUP($AD15,futures_20D!$A:$F,4,0)</f>
        <v>BULLISH</v>
      </c>
      <c r="AH15">
        <f>VLOOKUP($AD15,futures_20D!$A:$F,5,0)</f>
        <v>7655200</v>
      </c>
      <c r="AI15" s="14">
        <f>VLOOKUP($AD15,futures_20D!$A:$F,6,0)</f>
        <v>1.0353259399513119</v>
      </c>
    </row>
    <row r="16" spans="1:35" ht="15.75" thickBot="1" x14ac:dyDescent="0.3">
      <c r="A16" s="30">
        <v>1695168000000</v>
      </c>
      <c r="B16" s="31">
        <v>435.25</v>
      </c>
      <c r="C16" s="31">
        <v>437.95</v>
      </c>
      <c r="D16" s="31">
        <v>430.6</v>
      </c>
      <c r="E16" s="31">
        <v>431.65</v>
      </c>
      <c r="F16" s="31">
        <v>39006000</v>
      </c>
      <c r="G16" s="31">
        <v>10392000</v>
      </c>
      <c r="H16" s="31" t="s">
        <v>57</v>
      </c>
      <c r="I16" s="31">
        <v>-1.22</v>
      </c>
      <c r="J16" s="31">
        <v>-2.13</v>
      </c>
      <c r="K16" s="31">
        <v>2287215</v>
      </c>
      <c r="L16" s="31">
        <v>50.25</v>
      </c>
      <c r="M16" s="23">
        <v>12</v>
      </c>
      <c r="N16" s="24">
        <f t="shared" si="2"/>
        <v>45194</v>
      </c>
      <c r="O16" s="25">
        <f t="shared" si="3"/>
        <v>-5.3500000000000227</v>
      </c>
      <c r="P16" s="25">
        <f t="shared" si="4"/>
        <v>2257600</v>
      </c>
      <c r="Q16" s="28">
        <f t="shared" si="5"/>
        <v>0.27753737214791502</v>
      </c>
      <c r="R16" s="25">
        <f t="shared" si="6"/>
        <v>-849000</v>
      </c>
      <c r="S16" s="25" t="str">
        <f t="shared" si="7"/>
        <v/>
      </c>
      <c r="T16" s="25">
        <f t="shared" si="8"/>
        <v>39006000</v>
      </c>
      <c r="U16" s="32">
        <f t="shared" si="9"/>
        <v>1149325.5375000001</v>
      </c>
      <c r="V16">
        <v>15</v>
      </c>
      <c r="W16" s="15" t="s">
        <v>8</v>
      </c>
      <c r="X16" s="15" t="s">
        <v>72</v>
      </c>
      <c r="Y16" s="20" t="str">
        <f t="shared" si="0"/>
        <v>https://opstra.definedge.com/api/openinterest/futuresopeninterest/HDFCAMC&amp;Combined%20OpenInterest</v>
      </c>
      <c r="AD16">
        <v>15</v>
      </c>
      <c r="AE16" t="str">
        <f>VLOOKUP($AD16,futures_20D!A:F,2,0)</f>
        <v>HDFCAMC</v>
      </c>
      <c r="AF16" t="str">
        <f>VLOOKUP($AD16,futures_20D!$A:$F,3,0)</f>
        <v>Updated</v>
      </c>
      <c r="AG16" t="str">
        <f>VLOOKUP($AD16,futures_20D!$A:$F,4,0)</f>
        <v>BULLISH</v>
      </c>
      <c r="AH16">
        <f>VLOOKUP($AD16,futures_20D!$A:$F,5,0)</f>
        <v>20079300</v>
      </c>
      <c r="AI16" s="14">
        <f>VLOOKUP($AD16,futures_20D!$A:$F,6,0)</f>
        <v>1.2867139588980525</v>
      </c>
    </row>
    <row r="17" spans="1:25" ht="15.75" thickBot="1" x14ac:dyDescent="0.3">
      <c r="A17" s="30">
        <v>1695254400000</v>
      </c>
      <c r="B17" s="31">
        <v>430.95</v>
      </c>
      <c r="C17" s="31">
        <v>431.8</v>
      </c>
      <c r="D17" s="31">
        <v>423.75</v>
      </c>
      <c r="E17" s="31">
        <v>429.35</v>
      </c>
      <c r="F17" s="31">
        <v>40554000</v>
      </c>
      <c r="G17" s="31">
        <v>16515200</v>
      </c>
      <c r="H17" s="31" t="s">
        <v>54</v>
      </c>
      <c r="I17" s="31">
        <v>-0.53</v>
      </c>
      <c r="J17" s="31">
        <v>3.97</v>
      </c>
      <c r="K17" s="31">
        <v>1195071</v>
      </c>
      <c r="L17" s="31">
        <v>26.88</v>
      </c>
      <c r="M17" s="23">
        <v>11</v>
      </c>
      <c r="N17" s="24">
        <f t="shared" si="2"/>
        <v>45195</v>
      </c>
      <c r="O17" s="25">
        <f t="shared" si="3"/>
        <v>-2.2999999999999545</v>
      </c>
      <c r="P17" s="25">
        <f t="shared" si="4"/>
        <v>6123200</v>
      </c>
      <c r="Q17" s="28">
        <f t="shared" si="5"/>
        <v>0.58922247882986911</v>
      </c>
      <c r="R17" s="25">
        <f t="shared" si="6"/>
        <v>1548000</v>
      </c>
      <c r="S17" s="25" t="str">
        <f t="shared" si="7"/>
        <v/>
      </c>
      <c r="T17" s="25">
        <f t="shared" si="8"/>
        <v>40554000</v>
      </c>
      <c r="U17" s="32">
        <f t="shared" si="9"/>
        <v>321235.08480000001</v>
      </c>
      <c r="V17">
        <v>16</v>
      </c>
      <c r="W17" s="15"/>
      <c r="X17" s="15"/>
      <c r="Y17" s="20" t="str">
        <f t="shared" ref="Y17:Y22" si="10">"https://opstra.definedge.com/api/openinterest/futuresopeninterest/"&amp;W17&amp;"&amp;Combined%20OpenInterest"</f>
        <v>https://opstra.definedge.com/api/openinterest/futuresopeninterest/&amp;Combined%20OpenInterest</v>
      </c>
    </row>
    <row r="18" spans="1:25" ht="15.75" thickBot="1" x14ac:dyDescent="0.3">
      <c r="A18" s="30">
        <v>1695340800000</v>
      </c>
      <c r="B18" s="31">
        <v>426.5</v>
      </c>
      <c r="C18" s="31">
        <v>427.7</v>
      </c>
      <c r="D18" s="31">
        <v>417.4</v>
      </c>
      <c r="E18" s="31">
        <v>419.7</v>
      </c>
      <c r="F18" s="31">
        <v>41896500</v>
      </c>
      <c r="G18" s="31">
        <v>24209600</v>
      </c>
      <c r="H18" s="31" t="s">
        <v>54</v>
      </c>
      <c r="I18" s="31">
        <v>-2.25</v>
      </c>
      <c r="J18" s="31">
        <v>3.31</v>
      </c>
      <c r="K18" s="31">
        <v>4909289</v>
      </c>
      <c r="L18" s="31">
        <v>49.54</v>
      </c>
      <c r="M18" s="23">
        <v>10</v>
      </c>
      <c r="N18" s="24">
        <f t="shared" si="2"/>
        <v>45196</v>
      </c>
      <c r="O18" s="25">
        <f t="shared" si="3"/>
        <v>-9.6500000000000341</v>
      </c>
      <c r="P18" s="25">
        <f t="shared" si="4"/>
        <v>7694400</v>
      </c>
      <c r="Q18" s="28">
        <f t="shared" si="5"/>
        <v>0.4658980817670994</v>
      </c>
      <c r="R18" s="25">
        <f t="shared" si="6"/>
        <v>1342500</v>
      </c>
      <c r="S18" s="25" t="str">
        <f t="shared" si="7"/>
        <v/>
      </c>
      <c r="T18" s="25">
        <f t="shared" si="8"/>
        <v>41896500</v>
      </c>
      <c r="U18" s="32">
        <f t="shared" si="9"/>
        <v>2432061.7705999999</v>
      </c>
      <c r="V18">
        <v>17</v>
      </c>
      <c r="W18" s="15"/>
      <c r="X18" s="15"/>
      <c r="Y18" s="20" t="str">
        <f t="shared" si="10"/>
        <v>https://opstra.definedge.com/api/openinterest/futuresopeninterest/&amp;Combined%20OpenInterest</v>
      </c>
    </row>
    <row r="19" spans="1:25" ht="15.75" thickBot="1" x14ac:dyDescent="0.3">
      <c r="A19" s="30">
        <v>1695600000000</v>
      </c>
      <c r="B19" s="31">
        <v>419.25</v>
      </c>
      <c r="C19" s="31">
        <v>420.7</v>
      </c>
      <c r="D19" s="31">
        <v>412.75</v>
      </c>
      <c r="E19" s="31">
        <v>415.1</v>
      </c>
      <c r="F19" s="31">
        <v>41769000</v>
      </c>
      <c r="G19" s="31">
        <v>26825600</v>
      </c>
      <c r="H19" s="31" t="s">
        <v>57</v>
      </c>
      <c r="I19" s="31">
        <v>-1.1000000000000001</v>
      </c>
      <c r="J19" s="31">
        <v>-0.3</v>
      </c>
      <c r="K19" s="31">
        <v>2085882</v>
      </c>
      <c r="L19" s="31">
        <v>44.85</v>
      </c>
      <c r="M19" s="23">
        <v>9</v>
      </c>
      <c r="N19" s="24">
        <f t="shared" si="2"/>
        <v>45197</v>
      </c>
      <c r="O19" s="25">
        <f t="shared" si="3"/>
        <v>-4.5999999999999659</v>
      </c>
      <c r="P19" s="25">
        <f t="shared" si="4"/>
        <v>2616000</v>
      </c>
      <c r="Q19" s="28">
        <f t="shared" si="5"/>
        <v>0.1080563082413588</v>
      </c>
      <c r="R19" s="25">
        <f t="shared" si="6"/>
        <v>-127500</v>
      </c>
      <c r="S19" s="25" t="str">
        <f t="shared" si="7"/>
        <v/>
      </c>
      <c r="T19" s="25">
        <f t="shared" si="8"/>
        <v>41769000</v>
      </c>
      <c r="U19" s="32">
        <f t="shared" si="9"/>
        <v>935518.07700000005</v>
      </c>
      <c r="V19">
        <v>18</v>
      </c>
      <c r="W19" s="15"/>
      <c r="X19" s="15"/>
      <c r="Y19" s="20" t="str">
        <f t="shared" si="10"/>
        <v>https://opstra.definedge.com/api/openinterest/futuresopeninterest/&amp;Combined%20OpenInterest</v>
      </c>
    </row>
    <row r="20" spans="1:25" ht="15.75" thickBot="1" x14ac:dyDescent="0.3">
      <c r="A20" s="30">
        <v>1695686400000</v>
      </c>
      <c r="B20" s="31">
        <v>416</v>
      </c>
      <c r="C20" s="31">
        <v>416.75</v>
      </c>
      <c r="D20" s="31">
        <v>411.7</v>
      </c>
      <c r="E20" s="31">
        <v>412.75</v>
      </c>
      <c r="F20" s="31">
        <v>42205500</v>
      </c>
      <c r="G20" s="31">
        <v>30473600</v>
      </c>
      <c r="H20" s="31" t="s">
        <v>54</v>
      </c>
      <c r="I20" s="31">
        <v>-0.56999999999999995</v>
      </c>
      <c r="J20" s="31">
        <v>1.05</v>
      </c>
      <c r="K20" s="31">
        <v>1459364</v>
      </c>
      <c r="L20" s="31">
        <v>45.04</v>
      </c>
      <c r="M20" s="23">
        <v>8</v>
      </c>
      <c r="N20" s="24">
        <f t="shared" si="2"/>
        <v>45198</v>
      </c>
      <c r="O20" s="25">
        <f t="shared" si="3"/>
        <v>-2.3500000000000227</v>
      </c>
      <c r="P20" s="25">
        <f t="shared" si="4"/>
        <v>3648000</v>
      </c>
      <c r="Q20" s="28">
        <f t="shared" si="5"/>
        <v>0.13598950256471432</v>
      </c>
      <c r="R20" s="25">
        <f t="shared" si="6"/>
        <v>436500</v>
      </c>
      <c r="S20" s="25" t="str">
        <f t="shared" si="7"/>
        <v/>
      </c>
      <c r="T20" s="25">
        <f t="shared" si="8"/>
        <v>42205500</v>
      </c>
      <c r="U20" s="32">
        <f t="shared" si="9"/>
        <v>657297.54560000007</v>
      </c>
      <c r="V20">
        <v>19</v>
      </c>
      <c r="W20" s="15"/>
      <c r="X20" s="15"/>
      <c r="Y20" s="20" t="str">
        <f t="shared" si="10"/>
        <v>https://opstra.definedge.com/api/openinterest/futuresopeninterest/&amp;Combined%20OpenInterest</v>
      </c>
    </row>
    <row r="21" spans="1:25" ht="15.75" thickBot="1" x14ac:dyDescent="0.3">
      <c r="A21" s="30">
        <v>1695772800000</v>
      </c>
      <c r="B21" s="31">
        <v>411.7</v>
      </c>
      <c r="C21" s="31">
        <v>416.8</v>
      </c>
      <c r="D21" s="31">
        <v>410.25</v>
      </c>
      <c r="E21" s="31">
        <v>415.55</v>
      </c>
      <c r="F21" s="31">
        <v>42946500</v>
      </c>
      <c r="G21" s="31">
        <v>30579200</v>
      </c>
      <c r="H21" s="31" t="s">
        <v>56</v>
      </c>
      <c r="I21" s="31">
        <v>0.68</v>
      </c>
      <c r="J21" s="31">
        <v>1.76</v>
      </c>
      <c r="K21" s="31">
        <v>1719930</v>
      </c>
      <c r="L21" s="31">
        <v>44.25</v>
      </c>
      <c r="M21" s="23">
        <v>7</v>
      </c>
      <c r="N21" s="24">
        <f t="shared" si="2"/>
        <v>45199</v>
      </c>
      <c r="O21" s="25">
        <f t="shared" si="3"/>
        <v>2.8000000000000114</v>
      </c>
      <c r="P21" s="25">
        <f t="shared" si="4"/>
        <v>105600</v>
      </c>
      <c r="Q21" s="28">
        <f t="shared" si="5"/>
        <v>3.465294550036753E-3</v>
      </c>
      <c r="R21" s="25">
        <f t="shared" si="6"/>
        <v>741000</v>
      </c>
      <c r="S21" s="25">
        <f t="shared" si="7"/>
        <v>42946500</v>
      </c>
      <c r="T21" s="25" t="str">
        <f t="shared" si="8"/>
        <v/>
      </c>
      <c r="U21" s="32">
        <f t="shared" si="9"/>
        <v>761069.02500000002</v>
      </c>
      <c r="V21">
        <v>20</v>
      </c>
      <c r="W21" s="15"/>
      <c r="X21" s="15"/>
      <c r="Y21" s="20" t="str">
        <f t="shared" si="10"/>
        <v>https://opstra.definedge.com/api/openinterest/futuresopeninterest/&amp;Combined%20OpenInterest</v>
      </c>
    </row>
    <row r="22" spans="1:25" x14ac:dyDescent="0.25">
      <c r="A22" s="30">
        <v>1695859200000</v>
      </c>
      <c r="B22" s="31">
        <v>415.8</v>
      </c>
      <c r="C22" s="31">
        <v>415.8</v>
      </c>
      <c r="D22" s="31">
        <v>404.55</v>
      </c>
      <c r="E22" s="31">
        <v>405.9</v>
      </c>
      <c r="F22" s="31">
        <v>45141000</v>
      </c>
      <c r="G22" s="31">
        <v>41475200</v>
      </c>
      <c r="H22" s="31" t="s">
        <v>54</v>
      </c>
      <c r="I22" s="31">
        <v>-2.3199999999999998</v>
      </c>
      <c r="J22" s="31">
        <v>5.1100000000000003</v>
      </c>
      <c r="K22" s="31">
        <v>4277747</v>
      </c>
      <c r="L22" s="31">
        <v>50.7</v>
      </c>
      <c r="M22" s="23">
        <v>6</v>
      </c>
      <c r="N22" s="24">
        <f t="shared" si="2"/>
        <v>45200</v>
      </c>
      <c r="O22" s="25">
        <f t="shared" si="3"/>
        <v>-9.6500000000000341</v>
      </c>
      <c r="P22" s="25">
        <f t="shared" si="4"/>
        <v>10896000</v>
      </c>
      <c r="Q22" s="28">
        <f t="shared" si="5"/>
        <v>0.35632063624947674</v>
      </c>
      <c r="R22" s="25">
        <f t="shared" si="6"/>
        <v>2194500</v>
      </c>
      <c r="S22" s="25" t="str">
        <f t="shared" si="7"/>
        <v/>
      </c>
      <c r="T22" s="25">
        <f t="shared" si="8"/>
        <v>45141000</v>
      </c>
      <c r="U22" s="32">
        <f t="shared" si="9"/>
        <v>2168817.7290000003</v>
      </c>
      <c r="V22">
        <v>21</v>
      </c>
      <c r="W22" s="15"/>
      <c r="X22" s="15"/>
      <c r="Y22" s="20" t="str">
        <f t="shared" si="10"/>
        <v>https://opstra.definedge.com/api/openinterest/futuresopeninterest/&amp;Combined%20OpenInterest</v>
      </c>
    </row>
    <row r="23" spans="1:25" x14ac:dyDescent="0.25">
      <c r="A23" s="30">
        <v>1695945600000</v>
      </c>
      <c r="B23" s="31">
        <v>409.15</v>
      </c>
      <c r="C23" s="31">
        <v>411.7</v>
      </c>
      <c r="D23" s="31">
        <v>404.3</v>
      </c>
      <c r="E23" s="31">
        <v>408.6</v>
      </c>
      <c r="F23" s="31">
        <v>43714500</v>
      </c>
      <c r="G23" s="31">
        <v>11363200</v>
      </c>
      <c r="H23" s="31" t="s">
        <v>55</v>
      </c>
      <c r="I23" s="31">
        <v>0.67</v>
      </c>
      <c r="J23" s="31">
        <v>-3.16</v>
      </c>
      <c r="K23" s="31">
        <v>2705768</v>
      </c>
      <c r="L23" s="31">
        <v>42.34</v>
      </c>
      <c r="M23" s="23">
        <v>5</v>
      </c>
      <c r="N23" s="24">
        <f t="shared" si="2"/>
        <v>45201</v>
      </c>
      <c r="O23" s="25">
        <f t="shared" si="3"/>
        <v>2.7000000000000455</v>
      </c>
      <c r="P23" s="25">
        <f t="shared" si="4"/>
        <v>-30112000</v>
      </c>
      <c r="Q23" s="28">
        <f t="shared" si="5"/>
        <v>-0.72602422652573106</v>
      </c>
      <c r="R23" s="25">
        <f t="shared" si="6"/>
        <v>-1426500</v>
      </c>
      <c r="S23" s="25" t="str">
        <f t="shared" si="7"/>
        <v/>
      </c>
      <c r="T23" s="25" t="str">
        <f t="shared" si="8"/>
        <v/>
      </c>
      <c r="U23" s="32">
        <f t="shared" si="9"/>
        <v>1145622.1712</v>
      </c>
    </row>
    <row r="24" spans="1:25" x14ac:dyDescent="0.25">
      <c r="A24" s="30">
        <v>1696291200000</v>
      </c>
      <c r="B24" s="31">
        <v>408.3</v>
      </c>
      <c r="C24" s="31">
        <v>409.9</v>
      </c>
      <c r="D24" s="31">
        <v>405.35</v>
      </c>
      <c r="E24" s="31">
        <v>407.05</v>
      </c>
      <c r="F24" s="31">
        <v>44545500</v>
      </c>
      <c r="G24" s="31">
        <v>5944000</v>
      </c>
      <c r="H24" s="31" t="s">
        <v>54</v>
      </c>
      <c r="I24" s="31">
        <v>-0.38</v>
      </c>
      <c r="J24" s="31">
        <v>1.9</v>
      </c>
      <c r="K24" s="31">
        <v>1252148</v>
      </c>
      <c r="L24" s="31">
        <v>43.72</v>
      </c>
      <c r="M24" s="23">
        <v>4</v>
      </c>
      <c r="N24" s="24">
        <f t="shared" si="2"/>
        <v>45202</v>
      </c>
      <c r="O24" s="25">
        <f t="shared" si="3"/>
        <v>-1.5500000000000114</v>
      </c>
      <c r="P24" s="25">
        <f t="shared" si="4"/>
        <v>-5419200</v>
      </c>
      <c r="Q24" s="28">
        <f t="shared" si="5"/>
        <v>-0.47690791326386933</v>
      </c>
      <c r="R24" s="25">
        <f t="shared" si="6"/>
        <v>831000</v>
      </c>
      <c r="S24" s="25" t="str">
        <f t="shared" si="7"/>
        <v/>
      </c>
      <c r="T24" s="25" t="str">
        <f t="shared" si="8"/>
        <v/>
      </c>
      <c r="U24" s="32">
        <f t="shared" si="9"/>
        <v>547439.10559999989</v>
      </c>
    </row>
    <row r="25" spans="1:25" x14ac:dyDescent="0.25">
      <c r="A25" s="30">
        <v>1696377600000</v>
      </c>
      <c r="B25" s="31">
        <v>405.5</v>
      </c>
      <c r="C25" s="31">
        <v>407.6</v>
      </c>
      <c r="D25" s="31">
        <v>401.95</v>
      </c>
      <c r="E25" s="31">
        <v>407.05</v>
      </c>
      <c r="F25" s="31">
        <v>44718000</v>
      </c>
      <c r="G25" s="31">
        <v>7460800</v>
      </c>
      <c r="H25" s="31" t="s">
        <v>71</v>
      </c>
      <c r="I25" s="31">
        <v>0</v>
      </c>
      <c r="J25" s="31">
        <v>0.39</v>
      </c>
      <c r="K25" s="31">
        <v>1513495</v>
      </c>
      <c r="L25" s="31">
        <v>43.83</v>
      </c>
      <c r="M25" s="23">
        <v>3</v>
      </c>
      <c r="N25" s="24">
        <f t="shared" si="2"/>
        <v>45203</v>
      </c>
      <c r="O25" s="25">
        <f t="shared" si="3"/>
        <v>0</v>
      </c>
      <c r="P25" s="25">
        <f t="shared" si="4"/>
        <v>1516800</v>
      </c>
      <c r="Q25" s="28">
        <f t="shared" si="5"/>
        <v>0.25518169582772543</v>
      </c>
      <c r="R25" s="25">
        <f t="shared" si="6"/>
        <v>172500</v>
      </c>
      <c r="S25" s="25" t="str">
        <f t="shared" si="7"/>
        <v/>
      </c>
      <c r="T25" s="25" t="str">
        <f t="shared" si="8"/>
        <v/>
      </c>
      <c r="U25" s="32">
        <f t="shared" si="9"/>
        <v>663364.85849999997</v>
      </c>
    </row>
    <row r="26" spans="1:25" ht="15.75" thickBot="1" x14ac:dyDescent="0.3">
      <c r="A26" s="30">
        <v>1696464000000</v>
      </c>
      <c r="B26" s="31">
        <v>408.4</v>
      </c>
      <c r="C26" s="31">
        <v>412.2</v>
      </c>
      <c r="D26" s="31">
        <v>406</v>
      </c>
      <c r="E26" s="31">
        <v>408.35</v>
      </c>
      <c r="F26" s="31">
        <v>45918000</v>
      </c>
      <c r="G26" s="31">
        <v>10747200</v>
      </c>
      <c r="H26" s="31" t="s">
        <v>56</v>
      </c>
      <c r="I26" s="31">
        <v>0.32</v>
      </c>
      <c r="J26" s="31">
        <v>2.68</v>
      </c>
      <c r="K26" s="31">
        <v>1241920</v>
      </c>
      <c r="L26" s="31">
        <v>30.57</v>
      </c>
      <c r="M26" s="23">
        <v>2</v>
      </c>
      <c r="N26" s="24">
        <f>N27-1</f>
        <v>45204</v>
      </c>
      <c r="O26" s="25">
        <f t="shared" si="3"/>
        <v>1.3000000000000114</v>
      </c>
      <c r="P26" s="25">
        <f t="shared" si="4"/>
        <v>3286400</v>
      </c>
      <c r="Q26" s="28">
        <f t="shared" si="5"/>
        <v>0.44048895560797768</v>
      </c>
      <c r="R26" s="25">
        <f t="shared" si="6"/>
        <v>1200000</v>
      </c>
      <c r="S26" s="25">
        <f t="shared" si="7"/>
        <v>45918000</v>
      </c>
      <c r="T26" s="25" t="str">
        <f t="shared" si="8"/>
        <v/>
      </c>
      <c r="U26" s="32">
        <f t="shared" si="9"/>
        <v>379654.94399999996</v>
      </c>
    </row>
    <row r="27" spans="1:25" ht="16.5" thickTop="1" thickBot="1" x14ac:dyDescent="0.3">
      <c r="A27" s="33">
        <v>1696550400000</v>
      </c>
      <c r="B27" s="34">
        <v>409.55</v>
      </c>
      <c r="C27" s="34">
        <v>411.45</v>
      </c>
      <c r="D27" s="34">
        <v>408</v>
      </c>
      <c r="E27" s="34">
        <v>409.75</v>
      </c>
      <c r="F27" s="34">
        <v>45454500</v>
      </c>
      <c r="G27" s="34">
        <v>6361600</v>
      </c>
      <c r="H27" s="34" t="s">
        <v>55</v>
      </c>
      <c r="I27" s="34">
        <v>0.34</v>
      </c>
      <c r="J27" s="34">
        <v>-1.01</v>
      </c>
      <c r="K27" s="34">
        <v>1574435</v>
      </c>
      <c r="L27" s="34">
        <v>49.47</v>
      </c>
      <c r="M27" s="35">
        <v>1</v>
      </c>
      <c r="N27" s="36">
        <v>45205</v>
      </c>
      <c r="O27" s="37">
        <f>E27-E26</f>
        <v>1.3999999999999773</v>
      </c>
      <c r="P27" s="37">
        <f>G27-G26</f>
        <v>-4385600</v>
      </c>
      <c r="Q27" s="38">
        <f>(G27-G26)/G26</f>
        <v>-0.40806907845764478</v>
      </c>
      <c r="R27" s="37">
        <f>F27-F26</f>
        <v>-463500</v>
      </c>
      <c r="S27" s="37" t="str">
        <f>IF(OR(H27="green",H27="lightgreen"),IF(Q27&gt;0,F27,""),"")</f>
        <v/>
      </c>
      <c r="T27" s="37" t="str">
        <f>IF(OR(H27="red",H27="orange"),IF(Q27&gt;0,F27,""),"")</f>
        <v/>
      </c>
      <c r="U27" s="39">
        <f t="shared" si="9"/>
        <v>778872.99450000003</v>
      </c>
    </row>
    <row r="28" spans="1:25" ht="15.75" thickBot="1" x14ac:dyDescent="0.3"/>
    <row r="29" spans="1:25" ht="15.75" thickBot="1" x14ac:dyDescent="0.3">
      <c r="A29" s="17">
        <v>2</v>
      </c>
      <c r="B29" s="40" t="str">
        <f>VLOOKUP(A29,V:X,2,0)</f>
        <v>HCLTECH</v>
      </c>
      <c r="C29" s="40" t="str">
        <f>VLOOKUP(A29,V:X,3,0)</f>
        <v>Updated</v>
      </c>
      <c r="D29" s="40" t="str">
        <f>B31</f>
        <v>BEARISH</v>
      </c>
      <c r="E29" s="40">
        <f>B32</f>
        <v>-15493100</v>
      </c>
      <c r="F29" s="41">
        <f>B33</f>
        <v>-0.22440661468736375</v>
      </c>
    </row>
    <row r="30" spans="1:25" ht="15" customHeight="1" x14ac:dyDescent="0.25">
      <c r="A30" s="17" t="s">
        <v>40</v>
      </c>
      <c r="B30" s="18" t="str">
        <f>B29</f>
        <v>HCLTECH</v>
      </c>
      <c r="C30" s="19"/>
      <c r="D30" s="20" t="str">
        <f>"https://opstra.definedge.com/api/openinterest/futuresopeninterest/"&amp;B30&amp;"&amp;Combined%20OpenInterest"</f>
        <v>https://opstra.definedge.com/api/openinterest/futuresopeninterest/HCLTECH&amp;Combined%20OpenInterest</v>
      </c>
      <c r="E30" s="19"/>
      <c r="F30" s="19"/>
      <c r="G30" s="19"/>
      <c r="H30" s="19"/>
      <c r="I30" s="19"/>
      <c r="J30" s="19"/>
      <c r="K30" s="19"/>
      <c r="L30" s="19"/>
      <c r="M30" s="19"/>
      <c r="N30" s="46" t="s">
        <v>65</v>
      </c>
      <c r="O30" s="46"/>
      <c r="P30" s="46"/>
      <c r="Q30" s="46"/>
      <c r="R30" s="46"/>
      <c r="S30" s="46"/>
      <c r="T30" s="46"/>
      <c r="U30" s="47"/>
    </row>
    <row r="31" spans="1:25" ht="15" customHeight="1" x14ac:dyDescent="0.25">
      <c r="A31" s="21" t="s">
        <v>23</v>
      </c>
      <c r="B31" s="22" t="str">
        <f>IF(C29=0,"",IF(B32&gt;0,"BULLISH","BEARISH"))</f>
        <v>BEARISH</v>
      </c>
      <c r="C31" s="23"/>
      <c r="D31" s="23"/>
      <c r="E31" s="23"/>
      <c r="F31" s="23"/>
      <c r="G31" s="23"/>
      <c r="H31" s="23"/>
      <c r="I31" s="23"/>
      <c r="J31" s="23"/>
      <c r="K31" s="23"/>
      <c r="L31" s="23"/>
      <c r="M31" s="23"/>
      <c r="N31" s="48"/>
      <c r="O31" s="48"/>
      <c r="P31" s="48"/>
      <c r="Q31" s="48"/>
      <c r="R31" s="48"/>
      <c r="S31" s="48"/>
      <c r="T31" s="48"/>
      <c r="U31" s="49"/>
    </row>
    <row r="32" spans="1:25" x14ac:dyDescent="0.25">
      <c r="A32" s="21" t="s">
        <v>61</v>
      </c>
      <c r="B32" s="23">
        <f>IF(C29=0,"",S33-T33)</f>
        <v>-15493100</v>
      </c>
      <c r="C32" s="23"/>
      <c r="D32" s="23"/>
      <c r="E32" s="23"/>
      <c r="F32" s="23"/>
      <c r="G32" s="23"/>
      <c r="H32" s="23"/>
      <c r="I32" s="23"/>
      <c r="J32" s="23"/>
      <c r="K32" s="23"/>
      <c r="L32" s="23"/>
      <c r="M32" s="23"/>
      <c r="N32" s="24"/>
      <c r="O32" s="24"/>
      <c r="P32" s="25"/>
      <c r="Q32" s="25"/>
      <c r="R32" s="25"/>
      <c r="S32" s="25"/>
      <c r="T32" s="25"/>
      <c r="U32" s="26"/>
    </row>
    <row r="33" spans="1:21" x14ac:dyDescent="0.25">
      <c r="A33" s="21" t="s">
        <v>62</v>
      </c>
      <c r="B33" s="27">
        <f>IF(C29=0,"",B32/T33)</f>
        <v>-0.22440661468736375</v>
      </c>
      <c r="C33" s="23"/>
      <c r="D33" s="23"/>
      <c r="E33" s="23"/>
      <c r="F33" s="23"/>
      <c r="G33" s="23"/>
      <c r="H33" s="23"/>
      <c r="I33" s="23"/>
      <c r="J33" s="23"/>
      <c r="K33" s="23"/>
      <c r="L33" s="23"/>
      <c r="M33" s="23"/>
      <c r="N33" s="24"/>
      <c r="O33" s="25">
        <f t="shared" ref="O33:T33" si="11">SUM(O35:O55)</f>
        <v>-11.800000000000182</v>
      </c>
      <c r="P33" s="25">
        <f t="shared" si="11"/>
        <v>2634800</v>
      </c>
      <c r="Q33" s="28">
        <f t="shared" si="11"/>
        <v>2.5769024795922375</v>
      </c>
      <c r="R33" s="25">
        <f t="shared" si="11"/>
        <v>1298500</v>
      </c>
      <c r="S33" s="25">
        <f t="shared" si="11"/>
        <v>53547200</v>
      </c>
      <c r="T33" s="25">
        <f t="shared" si="11"/>
        <v>69040300</v>
      </c>
      <c r="U33" s="26"/>
    </row>
    <row r="34" spans="1:21" x14ac:dyDescent="0.25">
      <c r="A34" s="29">
        <v>0</v>
      </c>
      <c r="B34" s="23" t="s">
        <v>41</v>
      </c>
      <c r="C34" s="23" t="s">
        <v>42</v>
      </c>
      <c r="D34" s="23" t="s">
        <v>43</v>
      </c>
      <c r="E34" s="23" t="s">
        <v>44</v>
      </c>
      <c r="F34" s="23" t="s">
        <v>45</v>
      </c>
      <c r="G34" s="23" t="s">
        <v>46</v>
      </c>
      <c r="H34" s="23" t="s">
        <v>47</v>
      </c>
      <c r="I34" s="23">
        <v>8</v>
      </c>
      <c r="J34" s="23">
        <v>9</v>
      </c>
      <c r="K34" s="23" t="s">
        <v>48</v>
      </c>
      <c r="L34" s="23" t="s">
        <v>49</v>
      </c>
      <c r="M34" s="23"/>
      <c r="N34" s="24" t="s">
        <v>64</v>
      </c>
      <c r="O34" s="24" t="s">
        <v>66</v>
      </c>
      <c r="P34" s="22" t="s">
        <v>50</v>
      </c>
      <c r="Q34" s="22" t="s">
        <v>51</v>
      </c>
      <c r="R34" s="22" t="s">
        <v>60</v>
      </c>
      <c r="S34" s="22" t="s">
        <v>52</v>
      </c>
      <c r="T34" s="22" t="s">
        <v>53</v>
      </c>
      <c r="U34" s="26"/>
    </row>
    <row r="35" spans="1:21" x14ac:dyDescent="0.25">
      <c r="A35" s="30">
        <v>1693958400000</v>
      </c>
      <c r="B35" s="31">
        <v>1240.95</v>
      </c>
      <c r="C35" s="31">
        <v>1245</v>
      </c>
      <c r="D35" s="31">
        <v>1227.3</v>
      </c>
      <c r="E35" s="31">
        <v>1239.1500000000001</v>
      </c>
      <c r="F35" s="31">
        <v>9517900</v>
      </c>
      <c r="G35" s="31">
        <v>2814000</v>
      </c>
      <c r="H35" s="31" t="s">
        <v>55</v>
      </c>
      <c r="I35" s="31">
        <v>0.08</v>
      </c>
      <c r="J35" s="31">
        <v>-2.97</v>
      </c>
      <c r="K35" s="31">
        <v>1154271</v>
      </c>
      <c r="L35" s="31">
        <v>65.3</v>
      </c>
      <c r="M35" s="23">
        <v>21</v>
      </c>
      <c r="N35" s="24">
        <f t="shared" ref="N35:N53" si="12">N36-1</f>
        <v>45185</v>
      </c>
      <c r="O35" s="24"/>
      <c r="P35" s="25"/>
      <c r="Q35" s="28"/>
      <c r="R35" s="28"/>
      <c r="S35" s="25"/>
      <c r="T35" s="25"/>
      <c r="U35" s="32">
        <f>K35*L35/100</f>
        <v>753738.96299999999</v>
      </c>
    </row>
    <row r="36" spans="1:21" x14ac:dyDescent="0.25">
      <c r="A36" s="30">
        <v>1694044800000</v>
      </c>
      <c r="B36" s="31">
        <v>1232.25</v>
      </c>
      <c r="C36" s="31">
        <v>1259</v>
      </c>
      <c r="D36" s="31">
        <v>1232.25</v>
      </c>
      <c r="E36" s="31">
        <v>1256.2</v>
      </c>
      <c r="F36" s="31">
        <v>9620100</v>
      </c>
      <c r="G36" s="31">
        <v>4206300</v>
      </c>
      <c r="H36" s="31" t="s">
        <v>56</v>
      </c>
      <c r="I36" s="31">
        <v>1.38</v>
      </c>
      <c r="J36" s="31">
        <v>1.07</v>
      </c>
      <c r="K36" s="31">
        <v>1393999</v>
      </c>
      <c r="L36" s="31">
        <v>53.99</v>
      </c>
      <c r="M36" s="23">
        <v>20</v>
      </c>
      <c r="N36" s="24">
        <f t="shared" si="12"/>
        <v>45186</v>
      </c>
      <c r="O36" s="25">
        <f t="shared" ref="O36:O54" si="13">E36-E35</f>
        <v>17.049999999999955</v>
      </c>
      <c r="P36" s="25">
        <f t="shared" ref="P36:P54" si="14">G36-G35</f>
        <v>1392300</v>
      </c>
      <c r="Q36" s="28">
        <f t="shared" ref="Q36:Q54" si="15">(G36-G35)/G35</f>
        <v>0.49477611940298505</v>
      </c>
      <c r="R36" s="25">
        <f t="shared" ref="R36:R54" si="16">F36-F35</f>
        <v>102200</v>
      </c>
      <c r="S36" s="25">
        <f t="shared" ref="S36:S54" si="17">IF(OR(H36="green",H36="lightgreen"),IF(Q36&gt;0,F36,""),"")</f>
        <v>9620100</v>
      </c>
      <c r="T36" s="25" t="str">
        <f t="shared" ref="T36:T54" si="18">IF(OR(H36="red",H36="orange"),IF(Q36&gt;0,F36,""),"")</f>
        <v/>
      </c>
      <c r="U36" s="32">
        <f t="shared" ref="U36:U55" si="19">K36*L36/100</f>
        <v>752620.0601</v>
      </c>
    </row>
    <row r="37" spans="1:21" x14ac:dyDescent="0.25">
      <c r="A37" s="30">
        <v>1694131200000</v>
      </c>
      <c r="B37" s="31">
        <v>1260</v>
      </c>
      <c r="C37" s="31">
        <v>1270.8</v>
      </c>
      <c r="D37" s="31">
        <v>1256.2</v>
      </c>
      <c r="E37" s="31">
        <v>1263.5999999999999</v>
      </c>
      <c r="F37" s="31">
        <v>9975700</v>
      </c>
      <c r="G37" s="31">
        <v>3683400</v>
      </c>
      <c r="H37" s="31" t="s">
        <v>56</v>
      </c>
      <c r="I37" s="31">
        <v>0.59</v>
      </c>
      <c r="J37" s="31">
        <v>3.7</v>
      </c>
      <c r="K37" s="31">
        <v>1456974</v>
      </c>
      <c r="L37" s="31">
        <v>63.88</v>
      </c>
      <c r="M37" s="23">
        <v>19</v>
      </c>
      <c r="N37" s="24">
        <f t="shared" si="12"/>
        <v>45187</v>
      </c>
      <c r="O37" s="25">
        <f t="shared" si="13"/>
        <v>7.3999999999998636</v>
      </c>
      <c r="P37" s="25">
        <f t="shared" si="14"/>
        <v>-522900</v>
      </c>
      <c r="Q37" s="28">
        <f t="shared" si="15"/>
        <v>-0.12431352970544184</v>
      </c>
      <c r="R37" s="25">
        <f t="shared" si="16"/>
        <v>355600</v>
      </c>
      <c r="S37" s="25" t="str">
        <f t="shared" si="17"/>
        <v/>
      </c>
      <c r="T37" s="25" t="str">
        <f t="shared" si="18"/>
        <v/>
      </c>
      <c r="U37" s="32">
        <f t="shared" si="19"/>
        <v>930714.99120000005</v>
      </c>
    </row>
    <row r="38" spans="1:21" x14ac:dyDescent="0.25">
      <c r="A38" s="30">
        <v>1694390400000</v>
      </c>
      <c r="B38" s="31">
        <v>1274.8499999999999</v>
      </c>
      <c r="C38" s="31">
        <v>1285</v>
      </c>
      <c r="D38" s="31">
        <v>1271.7</v>
      </c>
      <c r="E38" s="31">
        <v>1281.8499999999999</v>
      </c>
      <c r="F38" s="31">
        <v>10987200</v>
      </c>
      <c r="G38" s="31">
        <v>3913000</v>
      </c>
      <c r="H38" s="31" t="s">
        <v>56</v>
      </c>
      <c r="I38" s="31">
        <v>1.44</v>
      </c>
      <c r="J38" s="31">
        <v>10.14</v>
      </c>
      <c r="K38" s="31">
        <v>1916741</v>
      </c>
      <c r="L38" s="31">
        <v>71.209999999999994</v>
      </c>
      <c r="M38" s="23">
        <v>18</v>
      </c>
      <c r="N38" s="24">
        <f t="shared" si="12"/>
        <v>45188</v>
      </c>
      <c r="O38" s="25">
        <f t="shared" si="13"/>
        <v>18.25</v>
      </c>
      <c r="P38" s="25">
        <f t="shared" si="14"/>
        <v>229600</v>
      </c>
      <c r="Q38" s="28">
        <f t="shared" si="15"/>
        <v>6.2333713416951729E-2</v>
      </c>
      <c r="R38" s="25">
        <f t="shared" si="16"/>
        <v>1011500</v>
      </c>
      <c r="S38" s="25">
        <f t="shared" si="17"/>
        <v>10987200</v>
      </c>
      <c r="T38" s="25" t="str">
        <f t="shared" si="18"/>
        <v/>
      </c>
      <c r="U38" s="32">
        <f t="shared" si="19"/>
        <v>1364911.2660999999</v>
      </c>
    </row>
    <row r="39" spans="1:21" x14ac:dyDescent="0.25">
      <c r="A39" s="30">
        <v>1694476800000</v>
      </c>
      <c r="B39" s="31">
        <v>1283.1500000000001</v>
      </c>
      <c r="C39" s="31">
        <v>1296.7</v>
      </c>
      <c r="D39" s="31">
        <v>1269.45</v>
      </c>
      <c r="E39" s="31">
        <v>1283.25</v>
      </c>
      <c r="F39" s="31">
        <v>10925600</v>
      </c>
      <c r="G39" s="31">
        <v>3662400</v>
      </c>
      <c r="H39" s="31" t="s">
        <v>55</v>
      </c>
      <c r="I39" s="31">
        <v>0.11</v>
      </c>
      <c r="J39" s="31">
        <v>-0.56000000000000005</v>
      </c>
      <c r="K39" s="31">
        <v>1110787</v>
      </c>
      <c r="L39" s="31">
        <v>51.89</v>
      </c>
      <c r="M39" s="23">
        <v>17</v>
      </c>
      <c r="N39" s="24">
        <f t="shared" si="12"/>
        <v>45189</v>
      </c>
      <c r="O39" s="25">
        <f t="shared" si="13"/>
        <v>1.4000000000000909</v>
      </c>
      <c r="P39" s="25">
        <f t="shared" si="14"/>
        <v>-250600</v>
      </c>
      <c r="Q39" s="28">
        <f t="shared" si="15"/>
        <v>-6.4042933810375666E-2</v>
      </c>
      <c r="R39" s="25">
        <f t="shared" si="16"/>
        <v>-61600</v>
      </c>
      <c r="S39" s="25" t="str">
        <f t="shared" si="17"/>
        <v/>
      </c>
      <c r="T39" s="25" t="str">
        <f t="shared" si="18"/>
        <v/>
      </c>
      <c r="U39" s="32">
        <f t="shared" si="19"/>
        <v>576387.37430000002</v>
      </c>
    </row>
    <row r="40" spans="1:21" x14ac:dyDescent="0.25">
      <c r="A40" s="30">
        <v>1694563200000</v>
      </c>
      <c r="B40" s="31">
        <v>1286</v>
      </c>
      <c r="C40" s="31">
        <v>1286</v>
      </c>
      <c r="D40" s="31">
        <v>1269</v>
      </c>
      <c r="E40" s="31">
        <v>1276.75</v>
      </c>
      <c r="F40" s="31">
        <v>11059300</v>
      </c>
      <c r="G40" s="31">
        <v>2124500</v>
      </c>
      <c r="H40" s="31" t="s">
        <v>54</v>
      </c>
      <c r="I40" s="31">
        <v>-0.51</v>
      </c>
      <c r="J40" s="31">
        <v>1.22</v>
      </c>
      <c r="K40" s="31">
        <v>1446416</v>
      </c>
      <c r="L40" s="31">
        <v>63.56</v>
      </c>
      <c r="M40" s="23">
        <v>16</v>
      </c>
      <c r="N40" s="24">
        <f t="shared" si="12"/>
        <v>45190</v>
      </c>
      <c r="O40" s="25">
        <f t="shared" si="13"/>
        <v>-6.5</v>
      </c>
      <c r="P40" s="25">
        <f t="shared" si="14"/>
        <v>-1537900</v>
      </c>
      <c r="Q40" s="28">
        <f t="shared" si="15"/>
        <v>-0.41991590214067276</v>
      </c>
      <c r="R40" s="25">
        <f t="shared" si="16"/>
        <v>133700</v>
      </c>
      <c r="S40" s="25" t="str">
        <f t="shared" si="17"/>
        <v/>
      </c>
      <c r="T40" s="25" t="str">
        <f t="shared" si="18"/>
        <v/>
      </c>
      <c r="U40" s="32">
        <f t="shared" si="19"/>
        <v>919342.00960000011</v>
      </c>
    </row>
    <row r="41" spans="1:21" x14ac:dyDescent="0.25">
      <c r="A41" s="30">
        <v>1694649600000</v>
      </c>
      <c r="B41" s="31">
        <v>1280.8</v>
      </c>
      <c r="C41" s="31">
        <v>1291.05</v>
      </c>
      <c r="D41" s="31">
        <v>1278</v>
      </c>
      <c r="E41" s="31">
        <v>1287.0999999999999</v>
      </c>
      <c r="F41" s="31">
        <v>11414900</v>
      </c>
      <c r="G41" s="31">
        <v>2644600</v>
      </c>
      <c r="H41" s="31" t="s">
        <v>56</v>
      </c>
      <c r="I41" s="31">
        <v>0.81</v>
      </c>
      <c r="J41" s="31">
        <v>3.22</v>
      </c>
      <c r="K41" s="31">
        <v>1401457</v>
      </c>
      <c r="L41" s="31">
        <v>52.78</v>
      </c>
      <c r="M41" s="23">
        <v>15</v>
      </c>
      <c r="N41" s="24">
        <f t="shared" si="12"/>
        <v>45191</v>
      </c>
      <c r="O41" s="25">
        <f t="shared" si="13"/>
        <v>10.349999999999909</v>
      </c>
      <c r="P41" s="25">
        <f t="shared" si="14"/>
        <v>520100</v>
      </c>
      <c r="Q41" s="28">
        <f t="shared" si="15"/>
        <v>0.24481054365733113</v>
      </c>
      <c r="R41" s="25">
        <f t="shared" si="16"/>
        <v>355600</v>
      </c>
      <c r="S41" s="25">
        <f t="shared" si="17"/>
        <v>11414900</v>
      </c>
      <c r="T41" s="25" t="str">
        <f t="shared" si="18"/>
        <v/>
      </c>
      <c r="U41" s="32">
        <f t="shared" si="19"/>
        <v>739689.0046000001</v>
      </c>
    </row>
    <row r="42" spans="1:21" x14ac:dyDescent="0.25">
      <c r="A42" s="30">
        <v>1694736000000</v>
      </c>
      <c r="B42" s="31">
        <v>1293.9000000000001</v>
      </c>
      <c r="C42" s="31">
        <v>1308.3</v>
      </c>
      <c r="D42" s="31">
        <v>1292.5999999999999</v>
      </c>
      <c r="E42" s="31">
        <v>1303.75</v>
      </c>
      <c r="F42" s="31">
        <v>11644500</v>
      </c>
      <c r="G42" s="31">
        <v>4107600</v>
      </c>
      <c r="H42" s="31" t="s">
        <v>56</v>
      </c>
      <c r="I42" s="31">
        <v>1.29</v>
      </c>
      <c r="J42" s="31">
        <v>2.0099999999999998</v>
      </c>
      <c r="K42" s="31">
        <v>2772523</v>
      </c>
      <c r="L42" s="31">
        <v>64.680000000000007</v>
      </c>
      <c r="M42" s="23">
        <v>14</v>
      </c>
      <c r="N42" s="24">
        <f t="shared" si="12"/>
        <v>45192</v>
      </c>
      <c r="O42" s="25">
        <f t="shared" si="13"/>
        <v>16.650000000000091</v>
      </c>
      <c r="P42" s="25">
        <f t="shared" si="14"/>
        <v>1463000</v>
      </c>
      <c r="Q42" s="28">
        <f t="shared" si="15"/>
        <v>0.55320275277924824</v>
      </c>
      <c r="R42" s="25">
        <f t="shared" si="16"/>
        <v>229600</v>
      </c>
      <c r="S42" s="25">
        <f t="shared" si="17"/>
        <v>11644500</v>
      </c>
      <c r="T42" s="25" t="str">
        <f t="shared" si="18"/>
        <v/>
      </c>
      <c r="U42" s="32">
        <f t="shared" si="19"/>
        <v>1793267.8764000002</v>
      </c>
    </row>
    <row r="43" spans="1:21" x14ac:dyDescent="0.25">
      <c r="A43" s="30">
        <v>1694995200000</v>
      </c>
      <c r="B43" s="31">
        <v>1297.95</v>
      </c>
      <c r="C43" s="31">
        <v>1308.5999999999999</v>
      </c>
      <c r="D43" s="31">
        <v>1289.05</v>
      </c>
      <c r="E43" s="31">
        <v>1303.0999999999999</v>
      </c>
      <c r="F43" s="31">
        <v>11857300</v>
      </c>
      <c r="G43" s="31">
        <v>2687300</v>
      </c>
      <c r="H43" s="31" t="s">
        <v>54</v>
      </c>
      <c r="I43" s="31">
        <v>-0.05</v>
      </c>
      <c r="J43" s="31">
        <v>1.83</v>
      </c>
      <c r="K43" s="31">
        <v>1978922</v>
      </c>
      <c r="L43" s="31">
        <v>71.650000000000006</v>
      </c>
      <c r="M43" s="23">
        <v>13</v>
      </c>
      <c r="N43" s="24">
        <f t="shared" si="12"/>
        <v>45193</v>
      </c>
      <c r="O43" s="25">
        <f t="shared" si="13"/>
        <v>-0.65000000000009095</v>
      </c>
      <c r="P43" s="25">
        <f t="shared" si="14"/>
        <v>-1420300</v>
      </c>
      <c r="Q43" s="28">
        <f t="shared" si="15"/>
        <v>-0.3457736877982277</v>
      </c>
      <c r="R43" s="25">
        <f t="shared" si="16"/>
        <v>212800</v>
      </c>
      <c r="S43" s="25" t="str">
        <f t="shared" si="17"/>
        <v/>
      </c>
      <c r="T43" s="25" t="str">
        <f t="shared" si="18"/>
        <v/>
      </c>
      <c r="U43" s="32">
        <f t="shared" si="19"/>
        <v>1417897.6130000001</v>
      </c>
    </row>
    <row r="44" spans="1:21" x14ac:dyDescent="0.25">
      <c r="A44" s="30">
        <v>1695168000000</v>
      </c>
      <c r="B44" s="31">
        <v>1298.55</v>
      </c>
      <c r="C44" s="31">
        <v>1307.55</v>
      </c>
      <c r="D44" s="31">
        <v>1292.9000000000001</v>
      </c>
      <c r="E44" s="31">
        <v>1297.2</v>
      </c>
      <c r="F44" s="31">
        <v>11447100</v>
      </c>
      <c r="G44" s="31">
        <v>2436700</v>
      </c>
      <c r="H44" s="31" t="s">
        <v>57</v>
      </c>
      <c r="I44" s="31">
        <v>-0.45</v>
      </c>
      <c r="J44" s="31">
        <v>-3.46</v>
      </c>
      <c r="K44" s="31">
        <v>1575192</v>
      </c>
      <c r="L44" s="31">
        <v>70.930000000000007</v>
      </c>
      <c r="M44" s="23">
        <v>12</v>
      </c>
      <c r="N44" s="24">
        <f t="shared" si="12"/>
        <v>45194</v>
      </c>
      <c r="O44" s="25">
        <f t="shared" si="13"/>
        <v>-5.8999999999998636</v>
      </c>
      <c r="P44" s="25">
        <f t="shared" si="14"/>
        <v>-250600</v>
      </c>
      <c r="Q44" s="28">
        <f t="shared" si="15"/>
        <v>-9.3253451419640532E-2</v>
      </c>
      <c r="R44" s="25">
        <f t="shared" si="16"/>
        <v>-410200</v>
      </c>
      <c r="S44" s="25" t="str">
        <f t="shared" si="17"/>
        <v/>
      </c>
      <c r="T44" s="25" t="str">
        <f t="shared" si="18"/>
        <v/>
      </c>
      <c r="U44" s="32">
        <f t="shared" si="19"/>
        <v>1117283.6856000002</v>
      </c>
    </row>
    <row r="45" spans="1:21" x14ac:dyDescent="0.25">
      <c r="A45" s="30">
        <v>1695254400000</v>
      </c>
      <c r="B45" s="31">
        <v>1285.05</v>
      </c>
      <c r="C45" s="31">
        <v>1285.05</v>
      </c>
      <c r="D45" s="31">
        <v>1258.25</v>
      </c>
      <c r="E45" s="31">
        <v>1275</v>
      </c>
      <c r="F45" s="31">
        <v>12045600</v>
      </c>
      <c r="G45" s="31">
        <v>6737500</v>
      </c>
      <c r="H45" s="31" t="s">
        <v>54</v>
      </c>
      <c r="I45" s="31">
        <v>-1.71</v>
      </c>
      <c r="J45" s="31">
        <v>5.23</v>
      </c>
      <c r="K45" s="31">
        <v>1678229</v>
      </c>
      <c r="L45" s="31">
        <v>53.92</v>
      </c>
      <c r="M45" s="23">
        <v>11</v>
      </c>
      <c r="N45" s="24">
        <f t="shared" si="12"/>
        <v>45195</v>
      </c>
      <c r="O45" s="25">
        <f t="shared" si="13"/>
        <v>-22.200000000000045</v>
      </c>
      <c r="P45" s="25">
        <f t="shared" si="14"/>
        <v>4300800</v>
      </c>
      <c r="Q45" s="28">
        <f t="shared" si="15"/>
        <v>1.7650100545820167</v>
      </c>
      <c r="R45" s="25">
        <f t="shared" si="16"/>
        <v>598500</v>
      </c>
      <c r="S45" s="25" t="str">
        <f t="shared" si="17"/>
        <v/>
      </c>
      <c r="T45" s="25">
        <f t="shared" si="18"/>
        <v>12045600</v>
      </c>
      <c r="U45" s="32">
        <f t="shared" si="19"/>
        <v>904901.07680000004</v>
      </c>
    </row>
    <row r="46" spans="1:21" x14ac:dyDescent="0.25">
      <c r="A46" s="30">
        <v>1695340800000</v>
      </c>
      <c r="B46" s="31">
        <v>1269.05</v>
      </c>
      <c r="C46" s="31">
        <v>1279.95</v>
      </c>
      <c r="D46" s="31">
        <v>1263.5999999999999</v>
      </c>
      <c r="E46" s="31">
        <v>1271.3499999999999</v>
      </c>
      <c r="F46" s="31">
        <v>11828600</v>
      </c>
      <c r="G46" s="31">
        <v>4334400</v>
      </c>
      <c r="H46" s="31" t="s">
        <v>57</v>
      </c>
      <c r="I46" s="31">
        <v>-0.28999999999999998</v>
      </c>
      <c r="J46" s="31">
        <v>-1.8</v>
      </c>
      <c r="K46" s="31">
        <v>747994</v>
      </c>
      <c r="L46" s="31">
        <v>56.6</v>
      </c>
      <c r="M46" s="23">
        <v>10</v>
      </c>
      <c r="N46" s="24">
        <f t="shared" si="12"/>
        <v>45196</v>
      </c>
      <c r="O46" s="25">
        <f t="shared" si="13"/>
        <v>-3.6500000000000909</v>
      </c>
      <c r="P46" s="25">
        <f t="shared" si="14"/>
        <v>-2403100</v>
      </c>
      <c r="Q46" s="28">
        <f t="shared" si="15"/>
        <v>-0.3566753246753247</v>
      </c>
      <c r="R46" s="25">
        <f t="shared" si="16"/>
        <v>-217000</v>
      </c>
      <c r="S46" s="25" t="str">
        <f t="shared" si="17"/>
        <v/>
      </c>
      <c r="T46" s="25" t="str">
        <f t="shared" si="18"/>
        <v/>
      </c>
      <c r="U46" s="32">
        <f t="shared" si="19"/>
        <v>423364.60399999999</v>
      </c>
    </row>
    <row r="47" spans="1:21" x14ac:dyDescent="0.25">
      <c r="A47" s="30">
        <v>1695600000000</v>
      </c>
      <c r="B47" s="31">
        <v>1265.8499999999999</v>
      </c>
      <c r="C47" s="31">
        <v>1271.05</v>
      </c>
      <c r="D47" s="31">
        <v>1258.75</v>
      </c>
      <c r="E47" s="31">
        <v>1264.6500000000001</v>
      </c>
      <c r="F47" s="31">
        <v>11831400</v>
      </c>
      <c r="G47" s="31">
        <v>6823600</v>
      </c>
      <c r="H47" s="31" t="s">
        <v>54</v>
      </c>
      <c r="I47" s="31">
        <v>-0.53</v>
      </c>
      <c r="J47" s="31">
        <v>0.02</v>
      </c>
      <c r="K47" s="31">
        <v>694453</v>
      </c>
      <c r="L47" s="31">
        <v>55.7</v>
      </c>
      <c r="M47" s="23">
        <v>9</v>
      </c>
      <c r="N47" s="24">
        <f t="shared" si="12"/>
        <v>45197</v>
      </c>
      <c r="O47" s="25">
        <f t="shared" si="13"/>
        <v>-6.6999999999998181</v>
      </c>
      <c r="P47" s="25">
        <f t="shared" si="14"/>
        <v>2489200</v>
      </c>
      <c r="Q47" s="28">
        <f t="shared" si="15"/>
        <v>0.57428940568475451</v>
      </c>
      <c r="R47" s="25">
        <f t="shared" si="16"/>
        <v>2800</v>
      </c>
      <c r="S47" s="25" t="str">
        <f t="shared" si="17"/>
        <v/>
      </c>
      <c r="T47" s="25">
        <f t="shared" si="18"/>
        <v>11831400</v>
      </c>
      <c r="U47" s="32">
        <f t="shared" si="19"/>
        <v>386810.321</v>
      </c>
    </row>
    <row r="48" spans="1:21" x14ac:dyDescent="0.25">
      <c r="A48" s="30">
        <v>1695686400000</v>
      </c>
      <c r="B48" s="31">
        <v>1263.9000000000001</v>
      </c>
      <c r="C48" s="31">
        <v>1264.8</v>
      </c>
      <c r="D48" s="31">
        <v>1256.6500000000001</v>
      </c>
      <c r="E48" s="31">
        <v>1262.75</v>
      </c>
      <c r="F48" s="31">
        <v>12075700</v>
      </c>
      <c r="G48" s="31">
        <v>8120000</v>
      </c>
      <c r="H48" s="31" t="s">
        <v>54</v>
      </c>
      <c r="I48" s="31">
        <v>-0.15</v>
      </c>
      <c r="J48" s="31">
        <v>2.06</v>
      </c>
      <c r="K48" s="31">
        <v>540693</v>
      </c>
      <c r="L48" s="31">
        <v>59.87</v>
      </c>
      <c r="M48" s="23">
        <v>8</v>
      </c>
      <c r="N48" s="24">
        <f t="shared" si="12"/>
        <v>45198</v>
      </c>
      <c r="O48" s="25">
        <f t="shared" si="13"/>
        <v>-1.9000000000000909</v>
      </c>
      <c r="P48" s="25">
        <f t="shared" si="14"/>
        <v>1296400</v>
      </c>
      <c r="Q48" s="28">
        <f t="shared" si="15"/>
        <v>0.18998768978251948</v>
      </c>
      <c r="R48" s="25">
        <f t="shared" si="16"/>
        <v>244300</v>
      </c>
      <c r="S48" s="25" t="str">
        <f t="shared" si="17"/>
        <v/>
      </c>
      <c r="T48" s="25">
        <f t="shared" si="18"/>
        <v>12075700</v>
      </c>
      <c r="U48" s="32">
        <f t="shared" si="19"/>
        <v>323712.89909999998</v>
      </c>
    </row>
    <row r="49" spans="1:21" x14ac:dyDescent="0.25">
      <c r="A49" s="30">
        <v>1695772800000</v>
      </c>
      <c r="B49" s="31">
        <v>1256</v>
      </c>
      <c r="C49" s="31">
        <v>1268.5999999999999</v>
      </c>
      <c r="D49" s="31">
        <v>1252.2</v>
      </c>
      <c r="E49" s="31">
        <v>1262.45</v>
      </c>
      <c r="F49" s="31">
        <v>11830700</v>
      </c>
      <c r="G49" s="31">
        <v>6535200</v>
      </c>
      <c r="H49" s="31" t="s">
        <v>57</v>
      </c>
      <c r="I49" s="31">
        <v>-0.02</v>
      </c>
      <c r="J49" s="31">
        <v>-2.0299999999999998</v>
      </c>
      <c r="K49" s="31">
        <v>1112040</v>
      </c>
      <c r="L49" s="31">
        <v>66.569999999999993</v>
      </c>
      <c r="M49" s="23">
        <v>7</v>
      </c>
      <c r="N49" s="24">
        <f t="shared" si="12"/>
        <v>45199</v>
      </c>
      <c r="O49" s="25">
        <f t="shared" si="13"/>
        <v>-0.29999999999995453</v>
      </c>
      <c r="P49" s="25">
        <f t="shared" si="14"/>
        <v>-1584800</v>
      </c>
      <c r="Q49" s="28">
        <f t="shared" si="15"/>
        <v>-0.19517241379310346</v>
      </c>
      <c r="R49" s="25">
        <f t="shared" si="16"/>
        <v>-245000</v>
      </c>
      <c r="S49" s="25" t="str">
        <f t="shared" si="17"/>
        <v/>
      </c>
      <c r="T49" s="25" t="str">
        <f t="shared" si="18"/>
        <v/>
      </c>
      <c r="U49" s="32">
        <f t="shared" si="19"/>
        <v>740285.02799999993</v>
      </c>
    </row>
    <row r="50" spans="1:21" x14ac:dyDescent="0.25">
      <c r="A50" s="30">
        <v>1695859200000</v>
      </c>
      <c r="B50" s="31">
        <v>1265.75</v>
      </c>
      <c r="C50" s="31">
        <v>1267.6500000000001</v>
      </c>
      <c r="D50" s="31">
        <v>1238.3</v>
      </c>
      <c r="E50" s="31">
        <v>1241.25</v>
      </c>
      <c r="F50" s="31">
        <v>11833500</v>
      </c>
      <c r="G50" s="31">
        <v>8024800</v>
      </c>
      <c r="H50" s="31" t="s">
        <v>54</v>
      </c>
      <c r="I50" s="31">
        <v>-1.68</v>
      </c>
      <c r="J50" s="31">
        <v>0.02</v>
      </c>
      <c r="K50" s="31">
        <v>952986</v>
      </c>
      <c r="L50" s="31">
        <v>52.74</v>
      </c>
      <c r="M50" s="23">
        <v>6</v>
      </c>
      <c r="N50" s="24">
        <f t="shared" si="12"/>
        <v>45200</v>
      </c>
      <c r="O50" s="25">
        <f t="shared" si="13"/>
        <v>-21.200000000000045</v>
      </c>
      <c r="P50" s="25">
        <f t="shared" si="14"/>
        <v>1489600</v>
      </c>
      <c r="Q50" s="28">
        <f t="shared" si="15"/>
        <v>0.22793487574978577</v>
      </c>
      <c r="R50" s="25">
        <f t="shared" si="16"/>
        <v>2800</v>
      </c>
      <c r="S50" s="25" t="str">
        <f t="shared" si="17"/>
        <v/>
      </c>
      <c r="T50" s="25">
        <f t="shared" si="18"/>
        <v>11833500</v>
      </c>
      <c r="U50" s="32">
        <f t="shared" si="19"/>
        <v>502604.81640000001</v>
      </c>
    </row>
    <row r="51" spans="1:21" x14ac:dyDescent="0.25">
      <c r="A51" s="30">
        <v>1695945600000</v>
      </c>
      <c r="B51" s="31">
        <v>1242.55</v>
      </c>
      <c r="C51" s="31">
        <v>1245.95</v>
      </c>
      <c r="D51" s="31">
        <v>1225.3</v>
      </c>
      <c r="E51" s="31">
        <v>1232.25</v>
      </c>
      <c r="F51" s="31">
        <v>9294600</v>
      </c>
      <c r="G51" s="31">
        <v>3301900</v>
      </c>
      <c r="H51" s="31" t="s">
        <v>57</v>
      </c>
      <c r="I51" s="31">
        <v>-0.73</v>
      </c>
      <c r="J51" s="31">
        <v>-21.46</v>
      </c>
      <c r="K51" s="31">
        <v>1165655</v>
      </c>
      <c r="L51" s="31">
        <v>49.85</v>
      </c>
      <c r="M51" s="23">
        <v>5</v>
      </c>
      <c r="N51" s="24">
        <f t="shared" si="12"/>
        <v>45201</v>
      </c>
      <c r="O51" s="25">
        <f t="shared" si="13"/>
        <v>-9</v>
      </c>
      <c r="P51" s="25">
        <f t="shared" si="14"/>
        <v>-4722900</v>
      </c>
      <c r="Q51" s="28">
        <f t="shared" si="15"/>
        <v>-0.5885380321004885</v>
      </c>
      <c r="R51" s="25">
        <f t="shared" si="16"/>
        <v>-2538900</v>
      </c>
      <c r="S51" s="25" t="str">
        <f t="shared" si="17"/>
        <v/>
      </c>
      <c r="T51" s="25" t="str">
        <f t="shared" si="18"/>
        <v/>
      </c>
      <c r="U51" s="32">
        <f t="shared" si="19"/>
        <v>581079.01749999996</v>
      </c>
    </row>
    <row r="52" spans="1:21" x14ac:dyDescent="0.25">
      <c r="A52" s="30">
        <v>1696291200000</v>
      </c>
      <c r="B52" s="31">
        <v>1224.1500000000001</v>
      </c>
      <c r="C52" s="31">
        <v>1248.6500000000001</v>
      </c>
      <c r="D52" s="31">
        <v>1216.55</v>
      </c>
      <c r="E52" s="31">
        <v>1233.8</v>
      </c>
      <c r="F52" s="31">
        <v>9880500</v>
      </c>
      <c r="G52" s="31">
        <v>5133800</v>
      </c>
      <c r="H52" s="31" t="s">
        <v>56</v>
      </c>
      <c r="I52" s="31">
        <v>0.13</v>
      </c>
      <c r="J52" s="31">
        <v>6.3</v>
      </c>
      <c r="K52" s="31">
        <v>1008857</v>
      </c>
      <c r="L52" s="31">
        <v>46.65</v>
      </c>
      <c r="M52" s="23">
        <v>4</v>
      </c>
      <c r="N52" s="24">
        <f t="shared" si="12"/>
        <v>45202</v>
      </c>
      <c r="O52" s="25">
        <f t="shared" si="13"/>
        <v>1.5499999999999545</v>
      </c>
      <c r="P52" s="25">
        <f t="shared" si="14"/>
        <v>1831900</v>
      </c>
      <c r="Q52" s="28">
        <f t="shared" si="15"/>
        <v>0.55480178079287679</v>
      </c>
      <c r="R52" s="25">
        <f t="shared" si="16"/>
        <v>585900</v>
      </c>
      <c r="S52" s="25">
        <f t="shared" si="17"/>
        <v>9880500</v>
      </c>
      <c r="T52" s="25" t="str">
        <f t="shared" si="18"/>
        <v/>
      </c>
      <c r="U52" s="32">
        <f t="shared" si="19"/>
        <v>470631.79049999994</v>
      </c>
    </row>
    <row r="53" spans="1:21" x14ac:dyDescent="0.25">
      <c r="A53" s="30">
        <v>1696377600000</v>
      </c>
      <c r="B53" s="31">
        <v>1220.25</v>
      </c>
      <c r="C53" s="31">
        <v>1241.25</v>
      </c>
      <c r="D53" s="31">
        <v>1218.45</v>
      </c>
      <c r="E53" s="31">
        <v>1236.0999999999999</v>
      </c>
      <c r="F53" s="31">
        <v>10485300</v>
      </c>
      <c r="G53" s="31">
        <v>4274900</v>
      </c>
      <c r="H53" s="31" t="s">
        <v>56</v>
      </c>
      <c r="I53" s="31">
        <v>0.19</v>
      </c>
      <c r="J53" s="31">
        <v>6.12</v>
      </c>
      <c r="K53" s="31">
        <v>1524372</v>
      </c>
      <c r="L53" s="31">
        <v>67.64</v>
      </c>
      <c r="M53" s="23">
        <v>3</v>
      </c>
      <c r="N53" s="24">
        <f t="shared" si="12"/>
        <v>45203</v>
      </c>
      <c r="O53" s="25">
        <f t="shared" si="13"/>
        <v>2.2999999999999545</v>
      </c>
      <c r="P53" s="25">
        <f t="shared" si="14"/>
        <v>-858900</v>
      </c>
      <c r="Q53" s="28">
        <f t="shared" si="15"/>
        <v>-0.16730297245704936</v>
      </c>
      <c r="R53" s="25">
        <f t="shared" si="16"/>
        <v>604800</v>
      </c>
      <c r="S53" s="25" t="str">
        <f t="shared" si="17"/>
        <v/>
      </c>
      <c r="T53" s="25" t="str">
        <f t="shared" si="18"/>
        <v/>
      </c>
      <c r="U53" s="32">
        <f t="shared" si="19"/>
        <v>1031085.2208</v>
      </c>
    </row>
    <row r="54" spans="1:21" ht="15.75" thickBot="1" x14ac:dyDescent="0.3">
      <c r="A54" s="30">
        <v>1696464000000</v>
      </c>
      <c r="B54" s="31">
        <v>1244.9000000000001</v>
      </c>
      <c r="C54" s="31">
        <v>1248</v>
      </c>
      <c r="D54" s="31">
        <v>1220.1500000000001</v>
      </c>
      <c r="E54" s="31">
        <v>1229.05</v>
      </c>
      <c r="F54" s="31">
        <v>10437700</v>
      </c>
      <c r="G54" s="31">
        <v>5215000</v>
      </c>
      <c r="H54" s="31" t="s">
        <v>57</v>
      </c>
      <c r="I54" s="31">
        <v>-0.56999999999999995</v>
      </c>
      <c r="J54" s="31">
        <v>-0.45</v>
      </c>
      <c r="K54" s="31">
        <v>1654580</v>
      </c>
      <c r="L54" s="31">
        <v>55.24</v>
      </c>
      <c r="M54" s="23">
        <v>2</v>
      </c>
      <c r="N54" s="24">
        <f>N55-1</f>
        <v>45204</v>
      </c>
      <c r="O54" s="25">
        <f t="shared" si="13"/>
        <v>-7.0499999999999545</v>
      </c>
      <c r="P54" s="25">
        <f t="shared" si="14"/>
        <v>940100</v>
      </c>
      <c r="Q54" s="28">
        <f t="shared" si="15"/>
        <v>0.21991157687899132</v>
      </c>
      <c r="R54" s="25">
        <f t="shared" si="16"/>
        <v>-47600</v>
      </c>
      <c r="S54" s="25" t="str">
        <f t="shared" si="17"/>
        <v/>
      </c>
      <c r="T54" s="25">
        <f t="shared" si="18"/>
        <v>10437700</v>
      </c>
      <c r="U54" s="32">
        <f t="shared" si="19"/>
        <v>913989.99200000009</v>
      </c>
    </row>
    <row r="55" spans="1:21" ht="16.5" thickTop="1" thickBot="1" x14ac:dyDescent="0.3">
      <c r="A55" s="33">
        <v>1696550400000</v>
      </c>
      <c r="B55" s="34">
        <v>1233.8</v>
      </c>
      <c r="C55" s="34">
        <v>1246.9000000000001</v>
      </c>
      <c r="D55" s="34">
        <v>1224.0999999999999</v>
      </c>
      <c r="E55" s="34">
        <v>1227.3499999999999</v>
      </c>
      <c r="F55" s="34">
        <v>10816400</v>
      </c>
      <c r="G55" s="34">
        <v>5448800</v>
      </c>
      <c r="H55" s="34" t="s">
        <v>54</v>
      </c>
      <c r="I55" s="34">
        <v>-0.14000000000000001</v>
      </c>
      <c r="J55" s="34">
        <v>3.63</v>
      </c>
      <c r="K55" s="34">
        <v>1375285</v>
      </c>
      <c r="L55" s="34">
        <v>55.06</v>
      </c>
      <c r="M55" s="35">
        <v>1</v>
      </c>
      <c r="N55" s="36">
        <v>45205</v>
      </c>
      <c r="O55" s="37">
        <f>E55-E54</f>
        <v>-1.7000000000000455</v>
      </c>
      <c r="P55" s="37">
        <f>G55-G54</f>
        <v>233800</v>
      </c>
      <c r="Q55" s="38">
        <f>(G55-G54)/G54</f>
        <v>4.4832214765100672E-2</v>
      </c>
      <c r="R55" s="37">
        <f>F55-F54</f>
        <v>378700</v>
      </c>
      <c r="S55" s="37" t="str">
        <f>IF(OR(H55="green",H55="lightgreen"),IF(Q55&gt;0,F55,""),"")</f>
        <v/>
      </c>
      <c r="T55" s="37">
        <f>IF(OR(H55="red",H55="orange"),IF(Q55&gt;0,F55,""),"")</f>
        <v>10816400</v>
      </c>
      <c r="U55" s="39">
        <f t="shared" si="19"/>
        <v>757231.92100000009</v>
      </c>
    </row>
    <row r="56" spans="1:21" ht="15.75" thickBot="1" x14ac:dyDescent="0.3"/>
    <row r="57" spans="1:21" ht="15.75" thickBot="1" x14ac:dyDescent="0.3">
      <c r="A57" s="17">
        <v>3</v>
      </c>
      <c r="B57" s="40" t="str">
        <f>VLOOKUP(A57,V:X,2,0)</f>
        <v>INFY</v>
      </c>
      <c r="C57" s="40" t="str">
        <f>VLOOKUP(A57,V:X,3,0)</f>
        <v>Updated</v>
      </c>
      <c r="D57" s="40" t="str">
        <f>B59</f>
        <v>BULLISH</v>
      </c>
      <c r="E57" s="40">
        <f>B60</f>
        <v>700000</v>
      </c>
      <c r="F57" s="41">
        <f>B61</f>
        <v>5.9866309977490264E-3</v>
      </c>
    </row>
    <row r="58" spans="1:21" ht="15" customHeight="1" x14ac:dyDescent="0.25">
      <c r="A58" s="17" t="s">
        <v>40</v>
      </c>
      <c r="B58" s="18" t="str">
        <f>B57</f>
        <v>INFY</v>
      </c>
      <c r="C58" s="19"/>
      <c r="D58" s="20" t="str">
        <f>"https://opstra.definedge.com/api/openinterest/futuresopeninterest/"&amp;B58&amp;"&amp;Combined%20OpenInterest"</f>
        <v>https://opstra.definedge.com/api/openinterest/futuresopeninterest/INFY&amp;Combined%20OpenInterest</v>
      </c>
      <c r="E58" s="19"/>
      <c r="F58" s="19"/>
      <c r="G58" s="19"/>
      <c r="H58" s="19"/>
      <c r="I58" s="19"/>
      <c r="J58" s="19"/>
      <c r="K58" s="19"/>
      <c r="L58" s="19"/>
      <c r="M58" s="19"/>
      <c r="N58" s="46" t="s">
        <v>65</v>
      </c>
      <c r="O58" s="46"/>
      <c r="P58" s="46"/>
      <c r="Q58" s="46"/>
      <c r="R58" s="46"/>
      <c r="S58" s="46"/>
      <c r="T58" s="46"/>
      <c r="U58" s="47"/>
    </row>
    <row r="59" spans="1:21" ht="15" customHeight="1" x14ac:dyDescent="0.25">
      <c r="A59" s="21" t="s">
        <v>23</v>
      </c>
      <c r="B59" s="22" t="str">
        <f>IF(C57=0,"",IF(B60&gt;0,"BULLISH","BEARISH"))</f>
        <v>BULLISH</v>
      </c>
      <c r="C59" s="23"/>
      <c r="D59" s="23"/>
      <c r="E59" s="23"/>
      <c r="F59" s="23"/>
      <c r="G59" s="23"/>
      <c r="H59" s="23"/>
      <c r="I59" s="23"/>
      <c r="J59" s="23"/>
      <c r="K59" s="23"/>
      <c r="L59" s="23"/>
      <c r="M59" s="23"/>
      <c r="N59" s="48"/>
      <c r="O59" s="48"/>
      <c r="P59" s="48"/>
      <c r="Q59" s="48"/>
      <c r="R59" s="48"/>
      <c r="S59" s="48"/>
      <c r="T59" s="48"/>
      <c r="U59" s="49"/>
    </row>
    <row r="60" spans="1:21" x14ac:dyDescent="0.25">
      <c r="A60" s="21" t="s">
        <v>61</v>
      </c>
      <c r="B60" s="23">
        <f>IF(C57=0,"",S61-T61)</f>
        <v>700000</v>
      </c>
      <c r="C60" s="23"/>
      <c r="D60" s="23"/>
      <c r="E60" s="23"/>
      <c r="F60" s="23"/>
      <c r="G60" s="23"/>
      <c r="H60" s="23"/>
      <c r="I60" s="23"/>
      <c r="J60" s="23"/>
      <c r="K60" s="23"/>
      <c r="L60" s="23"/>
      <c r="M60" s="23"/>
      <c r="N60" s="24"/>
      <c r="O60" s="24"/>
      <c r="P60" s="25"/>
      <c r="Q60" s="25"/>
      <c r="R60" s="25"/>
      <c r="S60" s="25"/>
      <c r="T60" s="25"/>
      <c r="U60" s="26"/>
    </row>
    <row r="61" spans="1:21" x14ac:dyDescent="0.25">
      <c r="A61" s="21" t="s">
        <v>62</v>
      </c>
      <c r="B61" s="27">
        <f>IF(C57=0,"",B60/T61)</f>
        <v>5.9866309977490264E-3</v>
      </c>
      <c r="C61" s="23"/>
      <c r="D61" s="23"/>
      <c r="E61" s="23"/>
      <c r="F61" s="23"/>
      <c r="G61" s="23"/>
      <c r="H61" s="23"/>
      <c r="I61" s="23"/>
      <c r="J61" s="23"/>
      <c r="K61" s="23"/>
      <c r="L61" s="23"/>
      <c r="M61" s="23"/>
      <c r="N61" s="24"/>
      <c r="O61" s="25">
        <f t="shared" ref="O61:T61" si="20">SUM(O63:O83)</f>
        <v>-12.049999999999955</v>
      </c>
      <c r="P61" s="25">
        <f t="shared" si="20"/>
        <v>3601800</v>
      </c>
      <c r="Q61" s="28">
        <f t="shared" si="20"/>
        <v>2.1877446379094874</v>
      </c>
      <c r="R61" s="25">
        <f t="shared" si="20"/>
        <v>-736400</v>
      </c>
      <c r="S61" s="25">
        <f t="shared" si="20"/>
        <v>117627200</v>
      </c>
      <c r="T61" s="25">
        <f t="shared" si="20"/>
        <v>116927200</v>
      </c>
      <c r="U61" s="26"/>
    </row>
    <row r="62" spans="1:21" x14ac:dyDescent="0.25">
      <c r="A62" s="29">
        <v>0</v>
      </c>
      <c r="B62" s="23" t="s">
        <v>41</v>
      </c>
      <c r="C62" s="23" t="s">
        <v>42</v>
      </c>
      <c r="D62" s="23" t="s">
        <v>43</v>
      </c>
      <c r="E62" s="23" t="s">
        <v>44</v>
      </c>
      <c r="F62" s="23" t="s">
        <v>45</v>
      </c>
      <c r="G62" s="23" t="s">
        <v>46</v>
      </c>
      <c r="H62" s="23" t="s">
        <v>47</v>
      </c>
      <c r="I62" s="23">
        <v>8</v>
      </c>
      <c r="J62" s="23">
        <v>9</v>
      </c>
      <c r="K62" s="23" t="s">
        <v>48</v>
      </c>
      <c r="L62" s="23" t="s">
        <v>49</v>
      </c>
      <c r="M62" s="23"/>
      <c r="N62" s="24" t="s">
        <v>64</v>
      </c>
      <c r="O62" s="24" t="s">
        <v>66</v>
      </c>
      <c r="P62" s="22" t="s">
        <v>50</v>
      </c>
      <c r="Q62" s="22" t="s">
        <v>51</v>
      </c>
      <c r="R62" s="22" t="s">
        <v>60</v>
      </c>
      <c r="S62" s="22" t="s">
        <v>52</v>
      </c>
      <c r="T62" s="22" t="s">
        <v>53</v>
      </c>
      <c r="U62" s="26"/>
    </row>
    <row r="63" spans="1:21" x14ac:dyDescent="0.25">
      <c r="A63" s="30">
        <v>1693958400000</v>
      </c>
      <c r="B63" s="31">
        <v>1481.95</v>
      </c>
      <c r="C63" s="31">
        <v>1486.85</v>
      </c>
      <c r="D63" s="31">
        <v>1468.1</v>
      </c>
      <c r="E63" s="31">
        <v>1481.25</v>
      </c>
      <c r="F63" s="31">
        <v>23804000</v>
      </c>
      <c r="G63" s="31">
        <v>8028600</v>
      </c>
      <c r="H63" s="31" t="s">
        <v>57</v>
      </c>
      <c r="I63" s="31">
        <v>-0.12</v>
      </c>
      <c r="J63" s="31">
        <v>-2.75</v>
      </c>
      <c r="K63" s="31">
        <v>3850824</v>
      </c>
      <c r="L63" s="31">
        <v>75.87</v>
      </c>
      <c r="M63" s="23">
        <v>21</v>
      </c>
      <c r="N63" s="24">
        <f t="shared" ref="N63:N81" si="21">N64-1</f>
        <v>45185</v>
      </c>
      <c r="O63" s="24"/>
      <c r="P63" s="25"/>
      <c r="Q63" s="28"/>
      <c r="R63" s="28"/>
      <c r="S63" s="25"/>
      <c r="T63" s="25"/>
      <c r="U63" s="32">
        <f>K63*L63/100</f>
        <v>2921620.1688000001</v>
      </c>
    </row>
    <row r="64" spans="1:21" x14ac:dyDescent="0.25">
      <c r="A64" s="30">
        <v>1694044800000</v>
      </c>
      <c r="B64" s="31">
        <v>1473.95</v>
      </c>
      <c r="C64" s="31">
        <v>1478.95</v>
      </c>
      <c r="D64" s="31">
        <v>1469.9</v>
      </c>
      <c r="E64" s="31">
        <v>1473.85</v>
      </c>
      <c r="F64" s="31">
        <v>23262000</v>
      </c>
      <c r="G64" s="31">
        <v>8237400</v>
      </c>
      <c r="H64" s="31" t="s">
        <v>57</v>
      </c>
      <c r="I64" s="31">
        <v>-0.5</v>
      </c>
      <c r="J64" s="31">
        <v>-2.2799999999999998</v>
      </c>
      <c r="K64" s="31">
        <v>2538174</v>
      </c>
      <c r="L64" s="31">
        <v>57.53</v>
      </c>
      <c r="M64" s="23">
        <v>20</v>
      </c>
      <c r="N64" s="24">
        <f t="shared" si="21"/>
        <v>45186</v>
      </c>
      <c r="O64" s="25">
        <f t="shared" ref="O64:O82" si="22">E64-E63</f>
        <v>-7.4000000000000909</v>
      </c>
      <c r="P64" s="25">
        <f t="shared" ref="P64:P82" si="23">G64-G63</f>
        <v>208800</v>
      </c>
      <c r="Q64" s="28">
        <f t="shared" ref="Q64:Q82" si="24">(G64-G63)/G63</f>
        <v>2.6007024886032435E-2</v>
      </c>
      <c r="R64" s="25">
        <f t="shared" ref="R64:R82" si="25">F64-F63</f>
        <v>-542000</v>
      </c>
      <c r="S64" s="25" t="str">
        <f t="shared" ref="S64:S82" si="26">IF(OR(H64="green",H64="lightgreen"),IF(Q64&gt;0,F64,""),"")</f>
        <v/>
      </c>
      <c r="T64" s="25">
        <f t="shared" ref="T64:T82" si="27">IF(OR(H64="red",H64="orange"),IF(Q64&gt;0,F64,""),"")</f>
        <v>23262000</v>
      </c>
      <c r="U64" s="32">
        <f t="shared" ref="U64:U83" si="28">K64*L64/100</f>
        <v>1460211.5022</v>
      </c>
    </row>
    <row r="65" spans="1:21" x14ac:dyDescent="0.25">
      <c r="A65" s="30">
        <v>1694131200000</v>
      </c>
      <c r="B65" s="31">
        <v>1468.7</v>
      </c>
      <c r="C65" s="31">
        <v>1481</v>
      </c>
      <c r="D65" s="31">
        <v>1467</v>
      </c>
      <c r="E65" s="31">
        <v>1474.2</v>
      </c>
      <c r="F65" s="31">
        <v>23096000</v>
      </c>
      <c r="G65" s="31">
        <v>5923200</v>
      </c>
      <c r="H65" s="31" t="s">
        <v>55</v>
      </c>
      <c r="I65" s="31">
        <v>0.02</v>
      </c>
      <c r="J65" s="31">
        <v>-0.71</v>
      </c>
      <c r="K65" s="31">
        <v>1701109</v>
      </c>
      <c r="L65" s="31">
        <v>54.42</v>
      </c>
      <c r="M65" s="23">
        <v>19</v>
      </c>
      <c r="N65" s="24">
        <f t="shared" si="21"/>
        <v>45187</v>
      </c>
      <c r="O65" s="25">
        <f t="shared" si="22"/>
        <v>0.35000000000013642</v>
      </c>
      <c r="P65" s="25">
        <f t="shared" si="23"/>
        <v>-2314200</v>
      </c>
      <c r="Q65" s="28">
        <f t="shared" si="24"/>
        <v>-0.28093816009906036</v>
      </c>
      <c r="R65" s="25">
        <f t="shared" si="25"/>
        <v>-166000</v>
      </c>
      <c r="S65" s="25" t="str">
        <f t="shared" si="26"/>
        <v/>
      </c>
      <c r="T65" s="25" t="str">
        <f t="shared" si="27"/>
        <v/>
      </c>
      <c r="U65" s="32">
        <f t="shared" si="28"/>
        <v>925743.51780000003</v>
      </c>
    </row>
    <row r="66" spans="1:21" x14ac:dyDescent="0.25">
      <c r="A66" s="30">
        <v>1694390400000</v>
      </c>
      <c r="B66" s="31">
        <v>1475.05</v>
      </c>
      <c r="C66" s="31">
        <v>1483.65</v>
      </c>
      <c r="D66" s="31">
        <v>1471.2</v>
      </c>
      <c r="E66" s="31">
        <v>1480.25</v>
      </c>
      <c r="F66" s="31">
        <v>22878000</v>
      </c>
      <c r="G66" s="31">
        <v>5755800</v>
      </c>
      <c r="H66" s="31" t="s">
        <v>55</v>
      </c>
      <c r="I66" s="31">
        <v>0.41</v>
      </c>
      <c r="J66" s="31">
        <v>-0.94</v>
      </c>
      <c r="K66" s="31">
        <v>3160591</v>
      </c>
      <c r="L66" s="31">
        <v>75.569999999999993</v>
      </c>
      <c r="M66" s="23">
        <v>18</v>
      </c>
      <c r="N66" s="24">
        <f t="shared" si="21"/>
        <v>45188</v>
      </c>
      <c r="O66" s="25">
        <f t="shared" si="22"/>
        <v>6.0499999999999545</v>
      </c>
      <c r="P66" s="25">
        <f t="shared" si="23"/>
        <v>-167400</v>
      </c>
      <c r="Q66" s="28">
        <f t="shared" si="24"/>
        <v>-2.8261750405186387E-2</v>
      </c>
      <c r="R66" s="25">
        <f t="shared" si="25"/>
        <v>-218000</v>
      </c>
      <c r="S66" s="25" t="str">
        <f t="shared" si="26"/>
        <v/>
      </c>
      <c r="T66" s="25" t="str">
        <f t="shared" si="27"/>
        <v/>
      </c>
      <c r="U66" s="32">
        <f t="shared" si="28"/>
        <v>2388458.6186999995</v>
      </c>
    </row>
    <row r="67" spans="1:21" x14ac:dyDescent="0.25">
      <c r="A67" s="30">
        <v>1694476800000</v>
      </c>
      <c r="B67" s="31">
        <v>1486.05</v>
      </c>
      <c r="C67" s="31">
        <v>1508.45</v>
      </c>
      <c r="D67" s="31">
        <v>1481.8</v>
      </c>
      <c r="E67" s="31">
        <v>1504.7</v>
      </c>
      <c r="F67" s="31">
        <v>23360000</v>
      </c>
      <c r="G67" s="31">
        <v>12932400</v>
      </c>
      <c r="H67" s="31" t="s">
        <v>56</v>
      </c>
      <c r="I67" s="31">
        <v>1.65</v>
      </c>
      <c r="J67" s="31">
        <v>2.11</v>
      </c>
      <c r="K67" s="31">
        <v>4451584</v>
      </c>
      <c r="L67" s="31">
        <v>65.53</v>
      </c>
      <c r="M67" s="23">
        <v>17</v>
      </c>
      <c r="N67" s="24">
        <f t="shared" si="21"/>
        <v>45189</v>
      </c>
      <c r="O67" s="25">
        <f t="shared" si="22"/>
        <v>24.450000000000045</v>
      </c>
      <c r="P67" s="25">
        <f t="shared" si="23"/>
        <v>7176600</v>
      </c>
      <c r="Q67" s="28">
        <f t="shared" si="24"/>
        <v>1.2468466590222036</v>
      </c>
      <c r="R67" s="25">
        <f t="shared" si="25"/>
        <v>482000</v>
      </c>
      <c r="S67" s="25">
        <f t="shared" si="26"/>
        <v>23360000</v>
      </c>
      <c r="T67" s="25" t="str">
        <f t="shared" si="27"/>
        <v/>
      </c>
      <c r="U67" s="32">
        <f t="shared" si="28"/>
        <v>2917122.9951999998</v>
      </c>
    </row>
    <row r="68" spans="1:21" x14ac:dyDescent="0.25">
      <c r="A68" s="30">
        <v>1694563200000</v>
      </c>
      <c r="B68" s="31">
        <v>1510</v>
      </c>
      <c r="C68" s="31">
        <v>1510</v>
      </c>
      <c r="D68" s="31">
        <v>1490.7</v>
      </c>
      <c r="E68" s="31">
        <v>1499.85</v>
      </c>
      <c r="F68" s="31">
        <v>23548400</v>
      </c>
      <c r="G68" s="31">
        <v>7426800</v>
      </c>
      <c r="H68" s="31" t="s">
        <v>54</v>
      </c>
      <c r="I68" s="31">
        <v>-0.32</v>
      </c>
      <c r="J68" s="31">
        <v>0.81</v>
      </c>
      <c r="K68" s="31">
        <v>3271764</v>
      </c>
      <c r="L68" s="31">
        <v>68.099999999999994</v>
      </c>
      <c r="M68" s="23">
        <v>16</v>
      </c>
      <c r="N68" s="24">
        <f t="shared" si="21"/>
        <v>45190</v>
      </c>
      <c r="O68" s="25">
        <f t="shared" si="22"/>
        <v>-4.8500000000001364</v>
      </c>
      <c r="P68" s="25">
        <f t="shared" si="23"/>
        <v>-5505600</v>
      </c>
      <c r="Q68" s="28">
        <f t="shared" si="24"/>
        <v>-0.42572144381553306</v>
      </c>
      <c r="R68" s="25">
        <f t="shared" si="25"/>
        <v>188400</v>
      </c>
      <c r="S68" s="25" t="str">
        <f t="shared" si="26"/>
        <v/>
      </c>
      <c r="T68" s="25" t="str">
        <f t="shared" si="27"/>
        <v/>
      </c>
      <c r="U68" s="32">
        <f t="shared" si="28"/>
        <v>2228071.284</v>
      </c>
    </row>
    <row r="69" spans="1:21" x14ac:dyDescent="0.25">
      <c r="A69" s="30">
        <v>1694649600000</v>
      </c>
      <c r="B69" s="31">
        <v>1505.05</v>
      </c>
      <c r="C69" s="31">
        <v>1513.4</v>
      </c>
      <c r="D69" s="31">
        <v>1502.25</v>
      </c>
      <c r="E69" s="31">
        <v>1508.3</v>
      </c>
      <c r="F69" s="31">
        <v>24246000</v>
      </c>
      <c r="G69" s="31">
        <v>9369600</v>
      </c>
      <c r="H69" s="31" t="s">
        <v>56</v>
      </c>
      <c r="I69" s="31">
        <v>0.56000000000000005</v>
      </c>
      <c r="J69" s="31">
        <v>2.96</v>
      </c>
      <c r="K69" s="31">
        <v>3351289</v>
      </c>
      <c r="L69" s="31">
        <v>52</v>
      </c>
      <c r="M69" s="23">
        <v>15</v>
      </c>
      <c r="N69" s="24">
        <f t="shared" si="21"/>
        <v>45191</v>
      </c>
      <c r="O69" s="25">
        <f t="shared" si="22"/>
        <v>8.4500000000000455</v>
      </c>
      <c r="P69" s="25">
        <f t="shared" si="23"/>
        <v>1942800</v>
      </c>
      <c r="Q69" s="28">
        <f t="shared" si="24"/>
        <v>0.26159314913556309</v>
      </c>
      <c r="R69" s="25">
        <f t="shared" si="25"/>
        <v>697600</v>
      </c>
      <c r="S69" s="25">
        <f t="shared" si="26"/>
        <v>24246000</v>
      </c>
      <c r="T69" s="25" t="str">
        <f t="shared" si="27"/>
        <v/>
      </c>
      <c r="U69" s="32">
        <f t="shared" si="28"/>
        <v>1742670.28</v>
      </c>
    </row>
    <row r="70" spans="1:21" x14ac:dyDescent="0.25">
      <c r="A70" s="30">
        <v>1694736000000</v>
      </c>
      <c r="B70" s="31">
        <v>1517.4</v>
      </c>
      <c r="C70" s="31">
        <v>1525</v>
      </c>
      <c r="D70" s="31">
        <v>1511.5</v>
      </c>
      <c r="E70" s="31">
        <v>1515.15</v>
      </c>
      <c r="F70" s="31">
        <v>24510400</v>
      </c>
      <c r="G70" s="31">
        <v>7593600</v>
      </c>
      <c r="H70" s="31" t="s">
        <v>56</v>
      </c>
      <c r="I70" s="31">
        <v>0.45</v>
      </c>
      <c r="J70" s="31">
        <v>1.0900000000000001</v>
      </c>
      <c r="K70" s="31">
        <v>5674517</v>
      </c>
      <c r="L70" s="31">
        <v>65.540000000000006</v>
      </c>
      <c r="M70" s="23">
        <v>14</v>
      </c>
      <c r="N70" s="24">
        <f t="shared" si="21"/>
        <v>45192</v>
      </c>
      <c r="O70" s="25">
        <f t="shared" si="22"/>
        <v>6.8500000000001364</v>
      </c>
      <c r="P70" s="25">
        <f t="shared" si="23"/>
        <v>-1776000</v>
      </c>
      <c r="Q70" s="28">
        <f t="shared" si="24"/>
        <v>-0.18954918032786885</v>
      </c>
      <c r="R70" s="25">
        <f t="shared" si="25"/>
        <v>264400</v>
      </c>
      <c r="S70" s="25" t="str">
        <f t="shared" si="26"/>
        <v/>
      </c>
      <c r="T70" s="25" t="str">
        <f t="shared" si="27"/>
        <v/>
      </c>
      <c r="U70" s="32">
        <f t="shared" si="28"/>
        <v>3719078.4418000001</v>
      </c>
    </row>
    <row r="71" spans="1:21" x14ac:dyDescent="0.25">
      <c r="A71" s="30">
        <v>1694995200000</v>
      </c>
      <c r="B71" s="31">
        <v>1500</v>
      </c>
      <c r="C71" s="31">
        <v>1503.8</v>
      </c>
      <c r="D71" s="31">
        <v>1487.6</v>
      </c>
      <c r="E71" s="31">
        <v>1492.05</v>
      </c>
      <c r="F71" s="31">
        <v>23466400</v>
      </c>
      <c r="G71" s="31">
        <v>10484400</v>
      </c>
      <c r="H71" s="31" t="s">
        <v>57</v>
      </c>
      <c r="I71" s="31">
        <v>-1.52</v>
      </c>
      <c r="J71" s="31">
        <v>-4.26</v>
      </c>
      <c r="K71" s="31">
        <v>2866845</v>
      </c>
      <c r="L71" s="31">
        <v>71.819999999999993</v>
      </c>
      <c r="M71" s="23">
        <v>13</v>
      </c>
      <c r="N71" s="24">
        <f t="shared" si="21"/>
        <v>45193</v>
      </c>
      <c r="O71" s="25">
        <f t="shared" si="22"/>
        <v>-23.100000000000136</v>
      </c>
      <c r="P71" s="25">
        <f t="shared" si="23"/>
        <v>2890800</v>
      </c>
      <c r="Q71" s="28">
        <f t="shared" si="24"/>
        <v>0.3806890012642225</v>
      </c>
      <c r="R71" s="25">
        <f t="shared" si="25"/>
        <v>-1044000</v>
      </c>
      <c r="S71" s="25" t="str">
        <f t="shared" si="26"/>
        <v/>
      </c>
      <c r="T71" s="25">
        <f t="shared" si="27"/>
        <v>23466400</v>
      </c>
      <c r="U71" s="32">
        <f t="shared" si="28"/>
        <v>2058968.0789999997</v>
      </c>
    </row>
    <row r="72" spans="1:21" x14ac:dyDescent="0.25">
      <c r="A72" s="30">
        <v>1695168000000</v>
      </c>
      <c r="B72" s="31">
        <v>1482</v>
      </c>
      <c r="C72" s="31">
        <v>1497.3</v>
      </c>
      <c r="D72" s="31">
        <v>1480.05</v>
      </c>
      <c r="E72" s="31">
        <v>1492.1</v>
      </c>
      <c r="F72" s="31">
        <v>22661600</v>
      </c>
      <c r="G72" s="31">
        <v>7696800</v>
      </c>
      <c r="H72" s="31" t="s">
        <v>55</v>
      </c>
      <c r="I72" s="31">
        <v>0</v>
      </c>
      <c r="J72" s="31">
        <v>-3.43</v>
      </c>
      <c r="K72" s="31">
        <v>2684049</v>
      </c>
      <c r="L72" s="31">
        <v>64.38</v>
      </c>
      <c r="M72" s="23">
        <v>12</v>
      </c>
      <c r="N72" s="24">
        <f t="shared" si="21"/>
        <v>45194</v>
      </c>
      <c r="O72" s="25">
        <f t="shared" si="22"/>
        <v>4.9999999999954525E-2</v>
      </c>
      <c r="P72" s="25">
        <f t="shared" si="23"/>
        <v>-2787600</v>
      </c>
      <c r="Q72" s="28">
        <f t="shared" si="24"/>
        <v>-0.26588073709511273</v>
      </c>
      <c r="R72" s="25">
        <f t="shared" si="25"/>
        <v>-804800</v>
      </c>
      <c r="S72" s="25" t="str">
        <f t="shared" si="26"/>
        <v/>
      </c>
      <c r="T72" s="25" t="str">
        <f t="shared" si="27"/>
        <v/>
      </c>
      <c r="U72" s="32">
        <f t="shared" si="28"/>
        <v>1727990.7461999997</v>
      </c>
    </row>
    <row r="73" spans="1:21" x14ac:dyDescent="0.25">
      <c r="A73" s="30">
        <v>1695254400000</v>
      </c>
      <c r="B73" s="31">
        <v>1488.3</v>
      </c>
      <c r="C73" s="31">
        <v>1499.6</v>
      </c>
      <c r="D73" s="31">
        <v>1476.3</v>
      </c>
      <c r="E73" s="31">
        <v>1497.85</v>
      </c>
      <c r="F73" s="31">
        <v>23395200</v>
      </c>
      <c r="G73" s="31">
        <v>14931600</v>
      </c>
      <c r="H73" s="31" t="s">
        <v>56</v>
      </c>
      <c r="I73" s="31">
        <v>0.39</v>
      </c>
      <c r="J73" s="31">
        <v>3.24</v>
      </c>
      <c r="K73" s="31">
        <v>3845169</v>
      </c>
      <c r="L73" s="31">
        <v>56.72</v>
      </c>
      <c r="M73" s="23">
        <v>11</v>
      </c>
      <c r="N73" s="24">
        <f t="shared" si="21"/>
        <v>45195</v>
      </c>
      <c r="O73" s="25">
        <f t="shared" si="22"/>
        <v>5.75</v>
      </c>
      <c r="P73" s="25">
        <f t="shared" si="23"/>
        <v>7234800</v>
      </c>
      <c r="Q73" s="28">
        <f t="shared" si="24"/>
        <v>0.93997505456813224</v>
      </c>
      <c r="R73" s="25">
        <f t="shared" si="25"/>
        <v>733600</v>
      </c>
      <c r="S73" s="25">
        <f t="shared" si="26"/>
        <v>23395200</v>
      </c>
      <c r="T73" s="25" t="str">
        <f t="shared" si="27"/>
        <v/>
      </c>
      <c r="U73" s="32">
        <f t="shared" si="28"/>
        <v>2180979.8568000002</v>
      </c>
    </row>
    <row r="74" spans="1:21" x14ac:dyDescent="0.25">
      <c r="A74" s="30">
        <v>1695340800000</v>
      </c>
      <c r="B74" s="31">
        <v>1483.95</v>
      </c>
      <c r="C74" s="31">
        <v>1503.25</v>
      </c>
      <c r="D74" s="31">
        <v>1481.2</v>
      </c>
      <c r="E74" s="31">
        <v>1495</v>
      </c>
      <c r="F74" s="31">
        <v>23816000</v>
      </c>
      <c r="G74" s="31">
        <v>13077600</v>
      </c>
      <c r="H74" s="31" t="s">
        <v>54</v>
      </c>
      <c r="I74" s="31">
        <v>-0.19</v>
      </c>
      <c r="J74" s="31">
        <v>1.8</v>
      </c>
      <c r="K74" s="31">
        <v>2732362</v>
      </c>
      <c r="L74" s="31">
        <v>50.08</v>
      </c>
      <c r="M74" s="23">
        <v>10</v>
      </c>
      <c r="N74" s="24">
        <f t="shared" si="21"/>
        <v>45196</v>
      </c>
      <c r="O74" s="25">
        <f t="shared" si="22"/>
        <v>-2.8499999999999091</v>
      </c>
      <c r="P74" s="25">
        <f t="shared" si="23"/>
        <v>-1854000</v>
      </c>
      <c r="Q74" s="28">
        <f t="shared" si="24"/>
        <v>-0.12416619786225187</v>
      </c>
      <c r="R74" s="25">
        <f t="shared" si="25"/>
        <v>420800</v>
      </c>
      <c r="S74" s="25" t="str">
        <f t="shared" si="26"/>
        <v/>
      </c>
      <c r="T74" s="25" t="str">
        <f t="shared" si="27"/>
        <v/>
      </c>
      <c r="U74" s="32">
        <f t="shared" si="28"/>
        <v>1368366.8896000001</v>
      </c>
    </row>
    <row r="75" spans="1:21" x14ac:dyDescent="0.25">
      <c r="A75" s="30">
        <v>1695600000000</v>
      </c>
      <c r="B75" s="31">
        <v>1487.45</v>
      </c>
      <c r="C75" s="31">
        <v>1490</v>
      </c>
      <c r="D75" s="31">
        <v>1470.75</v>
      </c>
      <c r="E75" s="31">
        <v>1475</v>
      </c>
      <c r="F75" s="31">
        <v>23413600</v>
      </c>
      <c r="G75" s="31">
        <v>18121200</v>
      </c>
      <c r="H75" s="31" t="s">
        <v>57</v>
      </c>
      <c r="I75" s="31">
        <v>-1.34</v>
      </c>
      <c r="J75" s="31">
        <v>-1.69</v>
      </c>
      <c r="K75" s="31">
        <v>2757566</v>
      </c>
      <c r="L75" s="31">
        <v>65.38</v>
      </c>
      <c r="M75" s="23">
        <v>9</v>
      </c>
      <c r="N75" s="24">
        <f t="shared" si="21"/>
        <v>45197</v>
      </c>
      <c r="O75" s="25">
        <f t="shared" si="22"/>
        <v>-20</v>
      </c>
      <c r="P75" s="25">
        <f t="shared" si="23"/>
        <v>5043600</v>
      </c>
      <c r="Q75" s="28">
        <f t="shared" si="24"/>
        <v>0.38566709487979445</v>
      </c>
      <c r="R75" s="25">
        <f t="shared" si="25"/>
        <v>-402400</v>
      </c>
      <c r="S75" s="25" t="str">
        <f t="shared" si="26"/>
        <v/>
      </c>
      <c r="T75" s="25">
        <f t="shared" si="27"/>
        <v>23413600</v>
      </c>
      <c r="U75" s="32">
        <f t="shared" si="28"/>
        <v>1802896.6507999999</v>
      </c>
    </row>
    <row r="76" spans="1:21" x14ac:dyDescent="0.25">
      <c r="A76" s="30">
        <v>1695686400000</v>
      </c>
      <c r="B76" s="31">
        <v>1472.45</v>
      </c>
      <c r="C76" s="31">
        <v>1479.6</v>
      </c>
      <c r="D76" s="31">
        <v>1460.75</v>
      </c>
      <c r="E76" s="31">
        <v>1462.75</v>
      </c>
      <c r="F76" s="31">
        <v>22732800</v>
      </c>
      <c r="G76" s="31">
        <v>26396400</v>
      </c>
      <c r="H76" s="31" t="s">
        <v>57</v>
      </c>
      <c r="I76" s="31">
        <v>-0.83</v>
      </c>
      <c r="J76" s="31">
        <v>-2.91</v>
      </c>
      <c r="K76" s="31">
        <v>2739301</v>
      </c>
      <c r="L76" s="31">
        <v>68.540000000000006</v>
      </c>
      <c r="M76" s="23">
        <v>8</v>
      </c>
      <c r="N76" s="24">
        <f t="shared" si="21"/>
        <v>45198</v>
      </c>
      <c r="O76" s="25">
        <f t="shared" si="22"/>
        <v>-12.25</v>
      </c>
      <c r="P76" s="25">
        <f t="shared" si="23"/>
        <v>8275200</v>
      </c>
      <c r="Q76" s="28">
        <f t="shared" si="24"/>
        <v>0.45665849943712339</v>
      </c>
      <c r="R76" s="25">
        <f t="shared" si="25"/>
        <v>-680800</v>
      </c>
      <c r="S76" s="25" t="str">
        <f t="shared" si="26"/>
        <v/>
      </c>
      <c r="T76" s="25">
        <f t="shared" si="27"/>
        <v>22732800</v>
      </c>
      <c r="U76" s="32">
        <f t="shared" si="28"/>
        <v>1877516.9054000003</v>
      </c>
    </row>
    <row r="77" spans="1:21" x14ac:dyDescent="0.25">
      <c r="A77" s="30">
        <v>1695772800000</v>
      </c>
      <c r="B77" s="31">
        <v>1452.6</v>
      </c>
      <c r="C77" s="31">
        <v>1468.5</v>
      </c>
      <c r="D77" s="31">
        <v>1450.55</v>
      </c>
      <c r="E77" s="31">
        <v>1465.5</v>
      </c>
      <c r="F77" s="31">
        <v>21972000</v>
      </c>
      <c r="G77" s="31">
        <v>22942200</v>
      </c>
      <c r="H77" s="31" t="s">
        <v>55</v>
      </c>
      <c r="I77" s="31">
        <v>0.19</v>
      </c>
      <c r="J77" s="31">
        <v>-3.35</v>
      </c>
      <c r="K77" s="31">
        <v>2338942</v>
      </c>
      <c r="L77" s="31">
        <v>60.54</v>
      </c>
      <c r="M77" s="23">
        <v>7</v>
      </c>
      <c r="N77" s="24">
        <f t="shared" si="21"/>
        <v>45199</v>
      </c>
      <c r="O77" s="25">
        <f t="shared" si="22"/>
        <v>2.75</v>
      </c>
      <c r="P77" s="25">
        <f t="shared" si="23"/>
        <v>-3454200</v>
      </c>
      <c r="Q77" s="28">
        <f t="shared" si="24"/>
        <v>-0.13085875346638179</v>
      </c>
      <c r="R77" s="25">
        <f t="shared" si="25"/>
        <v>-760800</v>
      </c>
      <c r="S77" s="25" t="str">
        <f t="shared" si="26"/>
        <v/>
      </c>
      <c r="T77" s="25" t="str">
        <f t="shared" si="27"/>
        <v/>
      </c>
      <c r="U77" s="32">
        <f t="shared" si="28"/>
        <v>1415995.4868000001</v>
      </c>
    </row>
    <row r="78" spans="1:21" x14ac:dyDescent="0.25">
      <c r="A78" s="30">
        <v>1695859200000</v>
      </c>
      <c r="B78" s="31">
        <v>1463.65</v>
      </c>
      <c r="C78" s="31">
        <v>1469.85</v>
      </c>
      <c r="D78" s="31">
        <v>1438.45</v>
      </c>
      <c r="E78" s="31">
        <v>1442.95</v>
      </c>
      <c r="F78" s="31">
        <v>24052400</v>
      </c>
      <c r="G78" s="31">
        <v>29721000</v>
      </c>
      <c r="H78" s="31" t="s">
        <v>54</v>
      </c>
      <c r="I78" s="31">
        <v>-1.54</v>
      </c>
      <c r="J78" s="31">
        <v>9.4700000000000006</v>
      </c>
      <c r="K78" s="31">
        <v>3072913</v>
      </c>
      <c r="L78" s="31">
        <v>52.85</v>
      </c>
      <c r="M78" s="23">
        <v>6</v>
      </c>
      <c r="N78" s="24">
        <f t="shared" si="21"/>
        <v>45200</v>
      </c>
      <c r="O78" s="25">
        <f t="shared" si="22"/>
        <v>-22.549999999999955</v>
      </c>
      <c r="P78" s="25">
        <f t="shared" si="23"/>
        <v>6778800</v>
      </c>
      <c r="Q78" s="28">
        <f t="shared" si="24"/>
        <v>0.29547297120590005</v>
      </c>
      <c r="R78" s="25">
        <f t="shared" si="25"/>
        <v>2080400</v>
      </c>
      <c r="S78" s="25" t="str">
        <f t="shared" si="26"/>
        <v/>
      </c>
      <c r="T78" s="25">
        <f t="shared" si="27"/>
        <v>24052400</v>
      </c>
      <c r="U78" s="32">
        <f t="shared" si="28"/>
        <v>1624034.5205000001</v>
      </c>
    </row>
    <row r="79" spans="1:21" x14ac:dyDescent="0.25">
      <c r="A79" s="30">
        <v>1695945600000</v>
      </c>
      <c r="B79" s="31">
        <v>1426</v>
      </c>
      <c r="C79" s="31">
        <v>1440</v>
      </c>
      <c r="D79" s="31">
        <v>1411.6</v>
      </c>
      <c r="E79" s="31">
        <v>1423.15</v>
      </c>
      <c r="F79" s="31">
        <v>21757600</v>
      </c>
      <c r="G79" s="31">
        <v>13663800</v>
      </c>
      <c r="H79" s="31" t="s">
        <v>57</v>
      </c>
      <c r="I79" s="31">
        <v>-1.37</v>
      </c>
      <c r="J79" s="31">
        <v>-9.5399999999999991</v>
      </c>
      <c r="K79" s="31">
        <v>3078641</v>
      </c>
      <c r="L79" s="31">
        <v>50.73</v>
      </c>
      <c r="M79" s="23">
        <v>5</v>
      </c>
      <c r="N79" s="24">
        <f t="shared" si="21"/>
        <v>45201</v>
      </c>
      <c r="O79" s="25">
        <f t="shared" si="22"/>
        <v>-19.799999999999955</v>
      </c>
      <c r="P79" s="25">
        <f t="shared" si="23"/>
        <v>-16057200</v>
      </c>
      <c r="Q79" s="28">
        <f t="shared" si="24"/>
        <v>-0.54026445947309987</v>
      </c>
      <c r="R79" s="25">
        <f t="shared" si="25"/>
        <v>-2294800</v>
      </c>
      <c r="S79" s="25" t="str">
        <f t="shared" si="26"/>
        <v/>
      </c>
      <c r="T79" s="25" t="str">
        <f t="shared" si="27"/>
        <v/>
      </c>
      <c r="U79" s="32">
        <f t="shared" si="28"/>
        <v>1561794.5792999999</v>
      </c>
    </row>
    <row r="80" spans="1:21" x14ac:dyDescent="0.25">
      <c r="A80" s="30">
        <v>1696291200000</v>
      </c>
      <c r="B80" s="31">
        <v>1425</v>
      </c>
      <c r="C80" s="31">
        <v>1432.5</v>
      </c>
      <c r="D80" s="31">
        <v>1415</v>
      </c>
      <c r="E80" s="31">
        <v>1419</v>
      </c>
      <c r="F80" s="31">
        <v>22044400</v>
      </c>
      <c r="G80" s="31">
        <v>8780400</v>
      </c>
      <c r="H80" s="31" t="s">
        <v>54</v>
      </c>
      <c r="I80" s="31">
        <v>-0.28999999999999998</v>
      </c>
      <c r="J80" s="31">
        <v>1.32</v>
      </c>
      <c r="K80" s="31">
        <v>2755553</v>
      </c>
      <c r="L80" s="31">
        <v>65.89</v>
      </c>
      <c r="M80" s="23">
        <v>4</v>
      </c>
      <c r="N80" s="24">
        <f t="shared" si="21"/>
        <v>45202</v>
      </c>
      <c r="O80" s="25">
        <f t="shared" si="22"/>
        <v>-4.1500000000000909</v>
      </c>
      <c r="P80" s="25">
        <f t="shared" si="23"/>
        <v>-4883400</v>
      </c>
      <c r="Q80" s="28">
        <f t="shared" si="24"/>
        <v>-0.35739691740218682</v>
      </c>
      <c r="R80" s="25">
        <f t="shared" si="25"/>
        <v>286800</v>
      </c>
      <c r="S80" s="25" t="str">
        <f t="shared" si="26"/>
        <v/>
      </c>
      <c r="T80" s="25" t="str">
        <f t="shared" si="27"/>
        <v/>
      </c>
      <c r="U80" s="32">
        <f t="shared" si="28"/>
        <v>1815633.8716999998</v>
      </c>
    </row>
    <row r="81" spans="1:21" x14ac:dyDescent="0.25">
      <c r="A81" s="30">
        <v>1696377600000</v>
      </c>
      <c r="B81" s="31">
        <v>1408.95</v>
      </c>
      <c r="C81" s="31">
        <v>1436</v>
      </c>
      <c r="D81" s="31">
        <v>1402.4</v>
      </c>
      <c r="E81" s="31">
        <v>1431.05</v>
      </c>
      <c r="F81" s="31">
        <v>23631600</v>
      </c>
      <c r="G81" s="31">
        <v>11872200</v>
      </c>
      <c r="H81" s="31" t="s">
        <v>56</v>
      </c>
      <c r="I81" s="31">
        <v>0.85</v>
      </c>
      <c r="J81" s="31">
        <v>7.2</v>
      </c>
      <c r="K81" s="31">
        <v>3099409</v>
      </c>
      <c r="L81" s="31">
        <v>68.72</v>
      </c>
      <c r="M81" s="23">
        <v>3</v>
      </c>
      <c r="N81" s="24">
        <f t="shared" si="21"/>
        <v>45203</v>
      </c>
      <c r="O81" s="25">
        <f t="shared" si="22"/>
        <v>12.049999999999955</v>
      </c>
      <c r="P81" s="25">
        <f t="shared" si="23"/>
        <v>3091800</v>
      </c>
      <c r="Q81" s="28">
        <f t="shared" si="24"/>
        <v>0.35212518791854586</v>
      </c>
      <c r="R81" s="25">
        <f t="shared" si="25"/>
        <v>1587200</v>
      </c>
      <c r="S81" s="25">
        <f t="shared" si="26"/>
        <v>23631600</v>
      </c>
      <c r="T81" s="25" t="str">
        <f t="shared" si="27"/>
        <v/>
      </c>
      <c r="U81" s="32">
        <f t="shared" si="28"/>
        <v>2129913.8648000001</v>
      </c>
    </row>
    <row r="82" spans="1:21" ht="15.75" thickBot="1" x14ac:dyDescent="0.3">
      <c r="A82" s="30">
        <v>1696464000000</v>
      </c>
      <c r="B82" s="31">
        <v>1444.75</v>
      </c>
      <c r="C82" s="31">
        <v>1468.35</v>
      </c>
      <c r="D82" s="31">
        <v>1440.85</v>
      </c>
      <c r="E82" s="31">
        <v>1454.65</v>
      </c>
      <c r="F82" s="31">
        <v>22994400</v>
      </c>
      <c r="G82" s="31">
        <v>18476400</v>
      </c>
      <c r="H82" s="31" t="s">
        <v>55</v>
      </c>
      <c r="I82" s="31">
        <v>1.65</v>
      </c>
      <c r="J82" s="31">
        <v>-2.7</v>
      </c>
      <c r="K82" s="31">
        <v>3748162</v>
      </c>
      <c r="L82" s="31">
        <v>50.76</v>
      </c>
      <c r="M82" s="23">
        <v>2</v>
      </c>
      <c r="N82" s="24">
        <f>N83-1</f>
        <v>45204</v>
      </c>
      <c r="O82" s="25">
        <f t="shared" si="22"/>
        <v>23.600000000000136</v>
      </c>
      <c r="P82" s="25">
        <f t="shared" si="23"/>
        <v>6604200</v>
      </c>
      <c r="Q82" s="28">
        <f t="shared" si="24"/>
        <v>0.55627432152423306</v>
      </c>
      <c r="R82" s="25">
        <f t="shared" si="25"/>
        <v>-637200</v>
      </c>
      <c r="S82" s="25">
        <f t="shared" si="26"/>
        <v>22994400</v>
      </c>
      <c r="T82" s="25" t="str">
        <f t="shared" si="27"/>
        <v/>
      </c>
      <c r="U82" s="32">
        <f t="shared" si="28"/>
        <v>1902567.0312000001</v>
      </c>
    </row>
    <row r="83" spans="1:21" ht="16.5" thickTop="1" thickBot="1" x14ac:dyDescent="0.3">
      <c r="A83" s="33">
        <v>1696550400000</v>
      </c>
      <c r="B83" s="34">
        <v>1462</v>
      </c>
      <c r="C83" s="34">
        <v>1475.8</v>
      </c>
      <c r="D83" s="34">
        <v>1452.6</v>
      </c>
      <c r="E83" s="34">
        <v>1469.2</v>
      </c>
      <c r="F83" s="34">
        <v>23067600</v>
      </c>
      <c r="G83" s="34">
        <v>11630400</v>
      </c>
      <c r="H83" s="34" t="s">
        <v>56</v>
      </c>
      <c r="I83" s="34">
        <v>1</v>
      </c>
      <c r="J83" s="34">
        <v>0.32</v>
      </c>
      <c r="K83" s="34">
        <v>1837693</v>
      </c>
      <c r="L83" s="34">
        <v>51.07</v>
      </c>
      <c r="M83" s="35">
        <v>1</v>
      </c>
      <c r="N83" s="36">
        <v>45205</v>
      </c>
      <c r="O83" s="37">
        <f>E83-E82</f>
        <v>14.549999999999955</v>
      </c>
      <c r="P83" s="37">
        <f>G83-G82</f>
        <v>-6846000</v>
      </c>
      <c r="Q83" s="38">
        <f>(G83-G82)/G82</f>
        <v>-0.37052672598558162</v>
      </c>
      <c r="R83" s="37">
        <f>F83-F82</f>
        <v>73200</v>
      </c>
      <c r="S83" s="37" t="str">
        <f>IF(OR(H83="green",H83="lightgreen"),IF(Q83&gt;0,F83,""),"")</f>
        <v/>
      </c>
      <c r="T83" s="37" t="str">
        <f>IF(OR(H83="red",H83="orange"),IF(Q83&gt;0,F83,""),"")</f>
        <v/>
      </c>
      <c r="U83" s="39">
        <f t="shared" si="28"/>
        <v>938509.81510000001</v>
      </c>
    </row>
    <row r="84" spans="1:21" ht="15.75" thickBot="1" x14ac:dyDescent="0.3"/>
    <row r="85" spans="1:21" ht="15.75" thickBot="1" x14ac:dyDescent="0.3">
      <c r="A85" s="17">
        <v>4</v>
      </c>
      <c r="B85" s="40" t="str">
        <f>VLOOKUP(A85,V:X,2,0)</f>
        <v>HDFCLIFE</v>
      </c>
      <c r="C85" s="40" t="str">
        <f>VLOOKUP(A85,V:X,3,0)</f>
        <v>Updated</v>
      </c>
      <c r="D85" s="40" t="str">
        <f>B87</f>
        <v>BEARISH</v>
      </c>
      <c r="E85" s="40">
        <f>B88</f>
        <v>-20689900</v>
      </c>
      <c r="F85" s="41">
        <f>B89</f>
        <v>-0.20307708918160225</v>
      </c>
    </row>
    <row r="86" spans="1:21" ht="15" customHeight="1" x14ac:dyDescent="0.25">
      <c r="A86" s="17" t="s">
        <v>40</v>
      </c>
      <c r="B86" s="18" t="str">
        <f>B85</f>
        <v>HDFCLIFE</v>
      </c>
      <c r="C86" s="19"/>
      <c r="D86" s="20" t="str">
        <f>"https://opstra.definedge.com/api/openinterest/futuresopeninterest/"&amp;B86&amp;"&amp;Combined%20OpenInterest"</f>
        <v>https://opstra.definedge.com/api/openinterest/futuresopeninterest/HDFCLIFE&amp;Combined%20OpenInterest</v>
      </c>
      <c r="E86" s="19"/>
      <c r="F86" s="19"/>
      <c r="G86" s="19"/>
      <c r="H86" s="19"/>
      <c r="I86" s="19"/>
      <c r="J86" s="19"/>
      <c r="K86" s="19"/>
      <c r="L86" s="19"/>
      <c r="M86" s="19"/>
      <c r="N86" s="46" t="s">
        <v>65</v>
      </c>
      <c r="O86" s="46"/>
      <c r="P86" s="46"/>
      <c r="Q86" s="46"/>
      <c r="R86" s="46"/>
      <c r="S86" s="46"/>
      <c r="T86" s="46"/>
      <c r="U86" s="47"/>
    </row>
    <row r="87" spans="1:21" ht="15" customHeight="1" x14ac:dyDescent="0.25">
      <c r="A87" s="21" t="s">
        <v>23</v>
      </c>
      <c r="B87" s="22" t="str">
        <f>IF(C85=0,"",IF(B88&gt;0,"BULLISH","BEARISH"))</f>
        <v>BEARISH</v>
      </c>
      <c r="C87" s="23"/>
      <c r="D87" s="23"/>
      <c r="E87" s="23"/>
      <c r="F87" s="23"/>
      <c r="G87" s="23"/>
      <c r="H87" s="23"/>
      <c r="I87" s="23"/>
      <c r="J87" s="23"/>
      <c r="K87" s="23"/>
      <c r="L87" s="23"/>
      <c r="M87" s="23"/>
      <c r="N87" s="48"/>
      <c r="O87" s="48"/>
      <c r="P87" s="48"/>
      <c r="Q87" s="48"/>
      <c r="R87" s="48"/>
      <c r="S87" s="48"/>
      <c r="T87" s="48"/>
      <c r="U87" s="49"/>
    </row>
    <row r="88" spans="1:21" x14ac:dyDescent="0.25">
      <c r="A88" s="21" t="s">
        <v>61</v>
      </c>
      <c r="B88" s="23">
        <f>IF(C85=0,"",S89-T89)</f>
        <v>-20689900</v>
      </c>
      <c r="C88" s="23"/>
      <c r="D88" s="23"/>
      <c r="E88" s="23"/>
      <c r="F88" s="23"/>
      <c r="G88" s="23"/>
      <c r="H88" s="23"/>
      <c r="I88" s="23"/>
      <c r="J88" s="23"/>
      <c r="K88" s="23"/>
      <c r="L88" s="23"/>
      <c r="M88" s="23"/>
      <c r="N88" s="24"/>
      <c r="O88" s="24"/>
      <c r="P88" s="25"/>
      <c r="Q88" s="25"/>
      <c r="R88" s="25"/>
      <c r="S88" s="25"/>
      <c r="T88" s="25"/>
      <c r="U88" s="26"/>
    </row>
    <row r="89" spans="1:21" x14ac:dyDescent="0.25">
      <c r="A89" s="21" t="s">
        <v>62</v>
      </c>
      <c r="B89" s="27">
        <f>IF(C85=0,"",B88/T89)</f>
        <v>-0.20307708918160225</v>
      </c>
      <c r="C89" s="23"/>
      <c r="D89" s="23"/>
      <c r="E89" s="23"/>
      <c r="F89" s="23"/>
      <c r="G89" s="23"/>
      <c r="H89" s="23"/>
      <c r="I89" s="23"/>
      <c r="J89" s="23"/>
      <c r="K89" s="23"/>
      <c r="L89" s="23"/>
      <c r="M89" s="23"/>
      <c r="N89" s="24"/>
      <c r="O89" s="25">
        <f t="shared" ref="O89:T89" si="29">SUM(O91:O111)</f>
        <v>-14.649999999999977</v>
      </c>
      <c r="P89" s="25">
        <f t="shared" si="29"/>
        <v>-67100</v>
      </c>
      <c r="Q89" s="28">
        <f t="shared" si="29"/>
        <v>2.1907866360996473</v>
      </c>
      <c r="R89" s="25">
        <f t="shared" si="29"/>
        <v>-540100</v>
      </c>
      <c r="S89" s="25">
        <f t="shared" si="29"/>
        <v>81192100</v>
      </c>
      <c r="T89" s="25">
        <f t="shared" si="29"/>
        <v>101882000</v>
      </c>
      <c r="U89" s="26"/>
    </row>
    <row r="90" spans="1:21" x14ac:dyDescent="0.25">
      <c r="A90" s="29">
        <v>0</v>
      </c>
      <c r="B90" s="23" t="s">
        <v>41</v>
      </c>
      <c r="C90" s="23" t="s">
        <v>42</v>
      </c>
      <c r="D90" s="23" t="s">
        <v>43</v>
      </c>
      <c r="E90" s="23" t="s">
        <v>44</v>
      </c>
      <c r="F90" s="23" t="s">
        <v>45</v>
      </c>
      <c r="G90" s="23" t="s">
        <v>46</v>
      </c>
      <c r="H90" s="23" t="s">
        <v>47</v>
      </c>
      <c r="I90" s="23">
        <v>8</v>
      </c>
      <c r="J90" s="23">
        <v>9</v>
      </c>
      <c r="K90" s="23" t="s">
        <v>48</v>
      </c>
      <c r="L90" s="23" t="s">
        <v>49</v>
      </c>
      <c r="M90" s="23"/>
      <c r="N90" s="24" t="s">
        <v>64</v>
      </c>
      <c r="O90" s="24" t="s">
        <v>66</v>
      </c>
      <c r="P90" s="22" t="s">
        <v>50</v>
      </c>
      <c r="Q90" s="22" t="s">
        <v>51</v>
      </c>
      <c r="R90" s="22" t="s">
        <v>60</v>
      </c>
      <c r="S90" s="22" t="s">
        <v>52</v>
      </c>
      <c r="T90" s="22" t="s">
        <v>53</v>
      </c>
      <c r="U90" s="26"/>
    </row>
    <row r="91" spans="1:21" x14ac:dyDescent="0.25">
      <c r="A91" s="30">
        <v>1693958400000</v>
      </c>
      <c r="B91" s="31">
        <v>641.35</v>
      </c>
      <c r="C91" s="31">
        <v>653</v>
      </c>
      <c r="D91" s="31">
        <v>641.35</v>
      </c>
      <c r="E91" s="31">
        <v>648.5</v>
      </c>
      <c r="F91" s="31">
        <v>16747500</v>
      </c>
      <c r="G91" s="31">
        <v>4048000</v>
      </c>
      <c r="H91" s="31" t="s">
        <v>55</v>
      </c>
      <c r="I91" s="31">
        <v>0.82</v>
      </c>
      <c r="J91" s="31">
        <v>-1.82</v>
      </c>
      <c r="K91" s="31">
        <v>1510538</v>
      </c>
      <c r="L91" s="31">
        <v>52.12</v>
      </c>
      <c r="M91" s="23">
        <v>21</v>
      </c>
      <c r="N91" s="24">
        <f t="shared" ref="N91:N109" si="30">N92-1</f>
        <v>45185</v>
      </c>
      <c r="O91" s="24"/>
      <c r="P91" s="25"/>
      <c r="Q91" s="28"/>
      <c r="R91" s="28"/>
      <c r="S91" s="25"/>
      <c r="T91" s="25"/>
      <c r="U91" s="32">
        <f>K91*L91/100</f>
        <v>787292.40560000006</v>
      </c>
    </row>
    <row r="92" spans="1:21" x14ac:dyDescent="0.25">
      <c r="A92" s="30">
        <v>1694044800000</v>
      </c>
      <c r="B92" s="31">
        <v>649.1</v>
      </c>
      <c r="C92" s="31">
        <v>659.75</v>
      </c>
      <c r="D92" s="31">
        <v>644.15</v>
      </c>
      <c r="E92" s="31">
        <v>657.75</v>
      </c>
      <c r="F92" s="31">
        <v>16083100</v>
      </c>
      <c r="G92" s="31">
        <v>5391100</v>
      </c>
      <c r="H92" s="31" t="s">
        <v>55</v>
      </c>
      <c r="I92" s="31">
        <v>1.43</v>
      </c>
      <c r="J92" s="31">
        <v>-3.97</v>
      </c>
      <c r="K92" s="31">
        <v>1130573</v>
      </c>
      <c r="L92" s="31">
        <v>48.13</v>
      </c>
      <c r="M92" s="23">
        <v>20</v>
      </c>
      <c r="N92" s="24">
        <f t="shared" si="30"/>
        <v>45186</v>
      </c>
      <c r="O92" s="25">
        <f t="shared" ref="O92:O110" si="31">E92-E91</f>
        <v>9.25</v>
      </c>
      <c r="P92" s="25">
        <f t="shared" ref="P92:P110" si="32">G92-G91</f>
        <v>1343100</v>
      </c>
      <c r="Q92" s="28">
        <f t="shared" ref="Q92:Q110" si="33">(G92-G91)/G91</f>
        <v>0.33179347826086958</v>
      </c>
      <c r="R92" s="25">
        <f t="shared" ref="R92:R110" si="34">F92-F91</f>
        <v>-664400</v>
      </c>
      <c r="S92" s="25">
        <f t="shared" ref="S92:S110" si="35">IF(OR(H92="green",H92="lightgreen"),IF(Q92&gt;0,F92,""),"")</f>
        <v>16083100</v>
      </c>
      <c r="T92" s="25" t="str">
        <f t="shared" ref="T92:T110" si="36">IF(OR(H92="red",H92="orange"),IF(Q92&gt;0,F92,""),"")</f>
        <v/>
      </c>
      <c r="U92" s="32">
        <f t="shared" ref="U92:U111" si="37">K92*L92/100</f>
        <v>544144.78489999997</v>
      </c>
    </row>
    <row r="93" spans="1:21" x14ac:dyDescent="0.25">
      <c r="A93" s="30">
        <v>1694131200000</v>
      </c>
      <c r="B93" s="31">
        <v>660</v>
      </c>
      <c r="C93" s="31">
        <v>661.9</v>
      </c>
      <c r="D93" s="31">
        <v>653.75</v>
      </c>
      <c r="E93" s="31">
        <v>657.65</v>
      </c>
      <c r="F93" s="31">
        <v>16317400</v>
      </c>
      <c r="G93" s="31">
        <v>3437500</v>
      </c>
      <c r="H93" s="31" t="s">
        <v>54</v>
      </c>
      <c r="I93" s="31">
        <v>-0.02</v>
      </c>
      <c r="J93" s="31">
        <v>1.46</v>
      </c>
      <c r="K93" s="31">
        <v>1003516</v>
      </c>
      <c r="L93" s="31">
        <v>59.24</v>
      </c>
      <c r="M93" s="23">
        <v>19</v>
      </c>
      <c r="N93" s="24">
        <f t="shared" si="30"/>
        <v>45187</v>
      </c>
      <c r="O93" s="25">
        <f t="shared" si="31"/>
        <v>-0.10000000000002274</v>
      </c>
      <c r="P93" s="25">
        <f t="shared" si="32"/>
        <v>-1953600</v>
      </c>
      <c r="Q93" s="28">
        <f t="shared" si="33"/>
        <v>-0.362375025504999</v>
      </c>
      <c r="R93" s="25">
        <f t="shared" si="34"/>
        <v>234300</v>
      </c>
      <c r="S93" s="25" t="str">
        <f t="shared" si="35"/>
        <v/>
      </c>
      <c r="T93" s="25" t="str">
        <f t="shared" si="36"/>
        <v/>
      </c>
      <c r="U93" s="32">
        <f t="shared" si="37"/>
        <v>594482.87840000005</v>
      </c>
    </row>
    <row r="94" spans="1:21" x14ac:dyDescent="0.25">
      <c r="A94" s="30">
        <v>1694390400000</v>
      </c>
      <c r="B94" s="31">
        <v>661.5</v>
      </c>
      <c r="C94" s="31">
        <v>680.8</v>
      </c>
      <c r="D94" s="31">
        <v>656.95</v>
      </c>
      <c r="E94" s="31">
        <v>670.8</v>
      </c>
      <c r="F94" s="31">
        <v>15670600</v>
      </c>
      <c r="G94" s="31">
        <v>5527500</v>
      </c>
      <c r="H94" s="31" t="s">
        <v>55</v>
      </c>
      <c r="I94" s="31">
        <v>2</v>
      </c>
      <c r="J94" s="31">
        <v>-3.96</v>
      </c>
      <c r="K94" s="31">
        <v>2729283</v>
      </c>
      <c r="L94" s="31">
        <v>66.84</v>
      </c>
      <c r="M94" s="23">
        <v>18</v>
      </c>
      <c r="N94" s="24">
        <f t="shared" si="30"/>
        <v>45188</v>
      </c>
      <c r="O94" s="25">
        <f t="shared" si="31"/>
        <v>13.149999999999977</v>
      </c>
      <c r="P94" s="25">
        <f t="shared" si="32"/>
        <v>2090000</v>
      </c>
      <c r="Q94" s="28">
        <f t="shared" si="33"/>
        <v>0.60799999999999998</v>
      </c>
      <c r="R94" s="25">
        <f t="shared" si="34"/>
        <v>-646800</v>
      </c>
      <c r="S94" s="25">
        <f t="shared" si="35"/>
        <v>15670600</v>
      </c>
      <c r="T94" s="25" t="str">
        <f t="shared" si="36"/>
        <v/>
      </c>
      <c r="U94" s="32">
        <f t="shared" si="37"/>
        <v>1824252.7571999999</v>
      </c>
    </row>
    <row r="95" spans="1:21" x14ac:dyDescent="0.25">
      <c r="A95" s="30">
        <v>1694476800000</v>
      </c>
      <c r="B95" s="31">
        <v>669.55</v>
      </c>
      <c r="C95" s="31">
        <v>672.75</v>
      </c>
      <c r="D95" s="31">
        <v>656.5</v>
      </c>
      <c r="E95" s="31">
        <v>662.2</v>
      </c>
      <c r="F95" s="31">
        <v>15040300</v>
      </c>
      <c r="G95" s="31">
        <v>5311900</v>
      </c>
      <c r="H95" s="31" t="s">
        <v>57</v>
      </c>
      <c r="I95" s="31">
        <v>-1.28</v>
      </c>
      <c r="J95" s="31">
        <v>-4.0199999999999996</v>
      </c>
      <c r="K95" s="31">
        <v>2648747</v>
      </c>
      <c r="L95" s="31">
        <v>65.209999999999994</v>
      </c>
      <c r="M95" s="23">
        <v>17</v>
      </c>
      <c r="N95" s="24">
        <f t="shared" si="30"/>
        <v>45189</v>
      </c>
      <c r="O95" s="25">
        <f t="shared" si="31"/>
        <v>-8.5999999999999091</v>
      </c>
      <c r="P95" s="25">
        <f t="shared" si="32"/>
        <v>-215600</v>
      </c>
      <c r="Q95" s="28">
        <f t="shared" si="33"/>
        <v>-3.9004975124378109E-2</v>
      </c>
      <c r="R95" s="25">
        <f t="shared" si="34"/>
        <v>-630300</v>
      </c>
      <c r="S95" s="25" t="str">
        <f t="shared" si="35"/>
        <v/>
      </c>
      <c r="T95" s="25" t="str">
        <f t="shared" si="36"/>
        <v/>
      </c>
      <c r="U95" s="32">
        <f t="shared" si="37"/>
        <v>1727247.9186999998</v>
      </c>
    </row>
    <row r="96" spans="1:21" x14ac:dyDescent="0.25">
      <c r="A96" s="30">
        <v>1694563200000</v>
      </c>
      <c r="B96" s="31">
        <v>659.85</v>
      </c>
      <c r="C96" s="31">
        <v>659.9</v>
      </c>
      <c r="D96" s="31">
        <v>645.54999999999995</v>
      </c>
      <c r="E96" s="31">
        <v>652.9</v>
      </c>
      <c r="F96" s="31">
        <v>15953300</v>
      </c>
      <c r="G96" s="31">
        <v>5406500</v>
      </c>
      <c r="H96" s="31" t="s">
        <v>54</v>
      </c>
      <c r="I96" s="31">
        <v>-1.4</v>
      </c>
      <c r="J96" s="31">
        <v>6.07</v>
      </c>
      <c r="K96" s="31">
        <v>2763460</v>
      </c>
      <c r="L96" s="31">
        <v>62.47</v>
      </c>
      <c r="M96" s="23">
        <v>16</v>
      </c>
      <c r="N96" s="24">
        <f t="shared" si="30"/>
        <v>45190</v>
      </c>
      <c r="O96" s="25">
        <f t="shared" si="31"/>
        <v>-9.3000000000000682</v>
      </c>
      <c r="P96" s="25">
        <f t="shared" si="32"/>
        <v>94600</v>
      </c>
      <c r="Q96" s="28">
        <f t="shared" si="33"/>
        <v>1.7809070200869744E-2</v>
      </c>
      <c r="R96" s="25">
        <f t="shared" si="34"/>
        <v>913000</v>
      </c>
      <c r="S96" s="25" t="str">
        <f t="shared" si="35"/>
        <v/>
      </c>
      <c r="T96" s="25">
        <f t="shared" si="36"/>
        <v>15953300</v>
      </c>
      <c r="U96" s="32">
        <f t="shared" si="37"/>
        <v>1726333.4619999998</v>
      </c>
    </row>
    <row r="97" spans="1:21" x14ac:dyDescent="0.25">
      <c r="A97" s="30">
        <v>1694649600000</v>
      </c>
      <c r="B97" s="31">
        <v>654.25</v>
      </c>
      <c r="C97" s="31">
        <v>657.8</v>
      </c>
      <c r="D97" s="31">
        <v>645.5</v>
      </c>
      <c r="E97" s="31">
        <v>647.70000000000005</v>
      </c>
      <c r="F97" s="31">
        <v>16603400</v>
      </c>
      <c r="G97" s="31">
        <v>4656300</v>
      </c>
      <c r="H97" s="31" t="s">
        <v>54</v>
      </c>
      <c r="I97" s="31">
        <v>-0.8</v>
      </c>
      <c r="J97" s="31">
        <v>4.08</v>
      </c>
      <c r="K97" s="31">
        <v>2386631</v>
      </c>
      <c r="L97" s="31">
        <v>63.89</v>
      </c>
      <c r="M97" s="23">
        <v>15</v>
      </c>
      <c r="N97" s="24">
        <f t="shared" si="30"/>
        <v>45191</v>
      </c>
      <c r="O97" s="25">
        <f t="shared" si="31"/>
        <v>-5.1999999999999318</v>
      </c>
      <c r="P97" s="25">
        <f t="shared" si="32"/>
        <v>-750200</v>
      </c>
      <c r="Q97" s="28">
        <f t="shared" si="33"/>
        <v>-0.1387589013224822</v>
      </c>
      <c r="R97" s="25">
        <f t="shared" si="34"/>
        <v>650100</v>
      </c>
      <c r="S97" s="25" t="str">
        <f t="shared" si="35"/>
        <v/>
      </c>
      <c r="T97" s="25" t="str">
        <f t="shared" si="36"/>
        <v/>
      </c>
      <c r="U97" s="32">
        <f t="shared" si="37"/>
        <v>1524818.5459</v>
      </c>
    </row>
    <row r="98" spans="1:21" x14ac:dyDescent="0.25">
      <c r="A98" s="30">
        <v>1694736000000</v>
      </c>
      <c r="B98" s="31">
        <v>648.4</v>
      </c>
      <c r="C98" s="31">
        <v>649.45000000000005</v>
      </c>
      <c r="D98" s="31">
        <v>642.70000000000005</v>
      </c>
      <c r="E98" s="31">
        <v>647.54999999999995</v>
      </c>
      <c r="F98" s="31">
        <v>18958500</v>
      </c>
      <c r="G98" s="31">
        <v>8014600</v>
      </c>
      <c r="H98" s="31" t="s">
        <v>54</v>
      </c>
      <c r="I98" s="31">
        <v>-0.02</v>
      </c>
      <c r="J98" s="31">
        <v>14.18</v>
      </c>
      <c r="K98" s="31">
        <v>5267702</v>
      </c>
      <c r="L98" s="31">
        <v>77.150000000000006</v>
      </c>
      <c r="M98" s="23">
        <v>14</v>
      </c>
      <c r="N98" s="24">
        <f t="shared" si="30"/>
        <v>45192</v>
      </c>
      <c r="O98" s="25">
        <f t="shared" si="31"/>
        <v>-0.15000000000009095</v>
      </c>
      <c r="P98" s="25">
        <f t="shared" si="32"/>
        <v>3358300</v>
      </c>
      <c r="Q98" s="28">
        <f t="shared" si="33"/>
        <v>0.72123789274746042</v>
      </c>
      <c r="R98" s="25">
        <f t="shared" si="34"/>
        <v>2355100</v>
      </c>
      <c r="S98" s="25" t="str">
        <f t="shared" si="35"/>
        <v/>
      </c>
      <c r="T98" s="25">
        <f t="shared" si="36"/>
        <v>18958500</v>
      </c>
      <c r="U98" s="32">
        <f t="shared" si="37"/>
        <v>4064032.0930000003</v>
      </c>
    </row>
    <row r="99" spans="1:21" x14ac:dyDescent="0.25">
      <c r="A99" s="30">
        <v>1694995200000</v>
      </c>
      <c r="B99" s="31">
        <v>648.65</v>
      </c>
      <c r="C99" s="31">
        <v>666.2</v>
      </c>
      <c r="D99" s="31">
        <v>646.25</v>
      </c>
      <c r="E99" s="31">
        <v>661.45</v>
      </c>
      <c r="F99" s="31">
        <v>18045500</v>
      </c>
      <c r="G99" s="31">
        <v>7668100</v>
      </c>
      <c r="H99" s="31" t="s">
        <v>55</v>
      </c>
      <c r="I99" s="31">
        <v>2.15</v>
      </c>
      <c r="J99" s="31">
        <v>-4.82</v>
      </c>
      <c r="K99" s="31">
        <v>874263</v>
      </c>
      <c r="L99" s="31">
        <v>21.79</v>
      </c>
      <c r="M99" s="23">
        <v>13</v>
      </c>
      <c r="N99" s="24">
        <f t="shared" si="30"/>
        <v>45193</v>
      </c>
      <c r="O99" s="25">
        <f t="shared" si="31"/>
        <v>13.900000000000091</v>
      </c>
      <c r="P99" s="25">
        <f t="shared" si="32"/>
        <v>-346500</v>
      </c>
      <c r="Q99" s="28">
        <f t="shared" si="33"/>
        <v>-4.323359868240461E-2</v>
      </c>
      <c r="R99" s="25">
        <f t="shared" si="34"/>
        <v>-913000</v>
      </c>
      <c r="S99" s="25" t="str">
        <f t="shared" si="35"/>
        <v/>
      </c>
      <c r="T99" s="25" t="str">
        <f t="shared" si="36"/>
        <v/>
      </c>
      <c r="U99" s="32">
        <f t="shared" si="37"/>
        <v>190501.90769999998</v>
      </c>
    </row>
    <row r="100" spans="1:21" x14ac:dyDescent="0.25">
      <c r="A100" s="30">
        <v>1695168000000</v>
      </c>
      <c r="B100" s="31">
        <v>659.85</v>
      </c>
      <c r="C100" s="31">
        <v>660.65</v>
      </c>
      <c r="D100" s="31">
        <v>648.04999999999995</v>
      </c>
      <c r="E100" s="31">
        <v>649.6</v>
      </c>
      <c r="F100" s="31">
        <v>17694600</v>
      </c>
      <c r="G100" s="31">
        <v>3512300</v>
      </c>
      <c r="H100" s="31" t="s">
        <v>57</v>
      </c>
      <c r="I100" s="31">
        <v>-1.79</v>
      </c>
      <c r="J100" s="31">
        <v>-1.94</v>
      </c>
      <c r="K100" s="31">
        <v>667995</v>
      </c>
      <c r="L100" s="31">
        <v>41.83</v>
      </c>
      <c r="M100" s="23">
        <v>12</v>
      </c>
      <c r="N100" s="24">
        <f t="shared" si="30"/>
        <v>45194</v>
      </c>
      <c r="O100" s="25">
        <f t="shared" si="31"/>
        <v>-11.850000000000023</v>
      </c>
      <c r="P100" s="25">
        <f t="shared" si="32"/>
        <v>-4155800</v>
      </c>
      <c r="Q100" s="28">
        <f t="shared" si="33"/>
        <v>-0.54195954669344426</v>
      </c>
      <c r="R100" s="25">
        <f t="shared" si="34"/>
        <v>-350900</v>
      </c>
      <c r="S100" s="25" t="str">
        <f t="shared" si="35"/>
        <v/>
      </c>
      <c r="T100" s="25" t="str">
        <f t="shared" si="36"/>
        <v/>
      </c>
      <c r="U100" s="32">
        <f t="shared" si="37"/>
        <v>279422.30849999998</v>
      </c>
    </row>
    <row r="101" spans="1:21" x14ac:dyDescent="0.25">
      <c r="A101" s="30">
        <v>1695254400000</v>
      </c>
      <c r="B101" s="31">
        <v>650.95000000000005</v>
      </c>
      <c r="C101" s="31">
        <v>655.85</v>
      </c>
      <c r="D101" s="31">
        <v>642.20000000000005</v>
      </c>
      <c r="E101" s="31">
        <v>644.79999999999995</v>
      </c>
      <c r="F101" s="31">
        <v>17212800</v>
      </c>
      <c r="G101" s="31">
        <v>4485800</v>
      </c>
      <c r="H101" s="31" t="s">
        <v>57</v>
      </c>
      <c r="I101" s="31">
        <v>-0.74</v>
      </c>
      <c r="J101" s="31">
        <v>-2.72</v>
      </c>
      <c r="K101" s="31">
        <v>1032241</v>
      </c>
      <c r="L101" s="31">
        <v>42.64</v>
      </c>
      <c r="M101" s="23">
        <v>11</v>
      </c>
      <c r="N101" s="24">
        <f t="shared" si="30"/>
        <v>45195</v>
      </c>
      <c r="O101" s="25">
        <f t="shared" si="31"/>
        <v>-4.8000000000000682</v>
      </c>
      <c r="P101" s="25">
        <f t="shared" si="32"/>
        <v>973500</v>
      </c>
      <c r="Q101" s="28">
        <f t="shared" si="33"/>
        <v>0.27716880676479799</v>
      </c>
      <c r="R101" s="25">
        <f t="shared" si="34"/>
        <v>-481800</v>
      </c>
      <c r="S101" s="25" t="str">
        <f t="shared" si="35"/>
        <v/>
      </c>
      <c r="T101" s="25">
        <f t="shared" si="36"/>
        <v>17212800</v>
      </c>
      <c r="U101" s="32">
        <f t="shared" si="37"/>
        <v>440147.5624</v>
      </c>
    </row>
    <row r="102" spans="1:21" x14ac:dyDescent="0.25">
      <c r="A102" s="30">
        <v>1695340800000</v>
      </c>
      <c r="B102" s="31">
        <v>644.75</v>
      </c>
      <c r="C102" s="31">
        <v>655.85</v>
      </c>
      <c r="D102" s="31">
        <v>644.35</v>
      </c>
      <c r="E102" s="31">
        <v>649.29999999999995</v>
      </c>
      <c r="F102" s="31">
        <v>17241400</v>
      </c>
      <c r="G102" s="31">
        <v>4346100</v>
      </c>
      <c r="H102" s="31" t="s">
        <v>56</v>
      </c>
      <c r="I102" s="31">
        <v>0.7</v>
      </c>
      <c r="J102" s="31">
        <v>0.17</v>
      </c>
      <c r="K102" s="31">
        <v>939736</v>
      </c>
      <c r="L102" s="31">
        <v>48.8</v>
      </c>
      <c r="M102" s="23">
        <v>10</v>
      </c>
      <c r="N102" s="24">
        <f t="shared" si="30"/>
        <v>45196</v>
      </c>
      <c r="O102" s="25">
        <f t="shared" si="31"/>
        <v>4.5</v>
      </c>
      <c r="P102" s="25">
        <f t="shared" si="32"/>
        <v>-139700</v>
      </c>
      <c r="Q102" s="28">
        <f t="shared" si="33"/>
        <v>-3.1142717018146152E-2</v>
      </c>
      <c r="R102" s="25">
        <f t="shared" si="34"/>
        <v>28600</v>
      </c>
      <c r="S102" s="25" t="str">
        <f t="shared" si="35"/>
        <v/>
      </c>
      <c r="T102" s="25" t="str">
        <f t="shared" si="36"/>
        <v/>
      </c>
      <c r="U102" s="32">
        <f t="shared" si="37"/>
        <v>458591.16799999995</v>
      </c>
    </row>
    <row r="103" spans="1:21" x14ac:dyDescent="0.25">
      <c r="A103" s="30">
        <v>1695600000000</v>
      </c>
      <c r="B103" s="31">
        <v>654</v>
      </c>
      <c r="C103" s="31">
        <v>654</v>
      </c>
      <c r="D103" s="31">
        <v>641.6</v>
      </c>
      <c r="E103" s="31">
        <v>643.70000000000005</v>
      </c>
      <c r="F103" s="31">
        <v>17331600</v>
      </c>
      <c r="G103" s="31">
        <v>11228800</v>
      </c>
      <c r="H103" s="31" t="s">
        <v>54</v>
      </c>
      <c r="I103" s="31">
        <v>-0.86</v>
      </c>
      <c r="J103" s="31">
        <v>0.52</v>
      </c>
      <c r="K103" s="31">
        <v>1229903</v>
      </c>
      <c r="L103" s="31">
        <v>59.15</v>
      </c>
      <c r="M103" s="23">
        <v>9</v>
      </c>
      <c r="N103" s="24">
        <f t="shared" si="30"/>
        <v>45197</v>
      </c>
      <c r="O103" s="25">
        <f t="shared" si="31"/>
        <v>-5.5999999999999091</v>
      </c>
      <c r="P103" s="25">
        <f t="shared" si="32"/>
        <v>6882700</v>
      </c>
      <c r="Q103" s="28">
        <f t="shared" si="33"/>
        <v>1.583649708934447</v>
      </c>
      <c r="R103" s="25">
        <f t="shared" si="34"/>
        <v>90200</v>
      </c>
      <c r="S103" s="25" t="str">
        <f t="shared" si="35"/>
        <v/>
      </c>
      <c r="T103" s="25">
        <f t="shared" si="36"/>
        <v>17331600</v>
      </c>
      <c r="U103" s="32">
        <f t="shared" si="37"/>
        <v>727487.62450000003</v>
      </c>
    </row>
    <row r="104" spans="1:21" x14ac:dyDescent="0.25">
      <c r="A104" s="30">
        <v>1695686400000</v>
      </c>
      <c r="B104" s="31">
        <v>643.54999999999995</v>
      </c>
      <c r="C104" s="31">
        <v>649.25</v>
      </c>
      <c r="D104" s="31">
        <v>639.85</v>
      </c>
      <c r="E104" s="31">
        <v>644.4</v>
      </c>
      <c r="F104" s="31">
        <v>16711200</v>
      </c>
      <c r="G104" s="31">
        <v>12255100</v>
      </c>
      <c r="H104" s="31" t="s">
        <v>55</v>
      </c>
      <c r="I104" s="31">
        <v>0.11</v>
      </c>
      <c r="J104" s="31">
        <v>-3.58</v>
      </c>
      <c r="K104" s="31">
        <v>682057</v>
      </c>
      <c r="L104" s="31">
        <v>34.64</v>
      </c>
      <c r="M104" s="23">
        <v>8</v>
      </c>
      <c r="N104" s="24">
        <f t="shared" si="30"/>
        <v>45198</v>
      </c>
      <c r="O104" s="25">
        <f t="shared" si="31"/>
        <v>0.69999999999993179</v>
      </c>
      <c r="P104" s="25">
        <f t="shared" si="32"/>
        <v>1026300</v>
      </c>
      <c r="Q104" s="28">
        <f t="shared" si="33"/>
        <v>9.1398902821316616E-2</v>
      </c>
      <c r="R104" s="25">
        <f t="shared" si="34"/>
        <v>-620400</v>
      </c>
      <c r="S104" s="25">
        <f t="shared" si="35"/>
        <v>16711200</v>
      </c>
      <c r="T104" s="25" t="str">
        <f t="shared" si="36"/>
        <v/>
      </c>
      <c r="U104" s="32">
        <f t="shared" si="37"/>
        <v>236264.5448</v>
      </c>
    </row>
    <row r="105" spans="1:21" x14ac:dyDescent="0.25">
      <c r="A105" s="30">
        <v>1695772800000</v>
      </c>
      <c r="B105" s="31">
        <v>644.20000000000005</v>
      </c>
      <c r="C105" s="31">
        <v>649</v>
      </c>
      <c r="D105" s="31">
        <v>639.75</v>
      </c>
      <c r="E105" s="31">
        <v>647.9</v>
      </c>
      <c r="F105" s="31">
        <v>16519800</v>
      </c>
      <c r="G105" s="31">
        <v>14528800</v>
      </c>
      <c r="H105" s="31" t="s">
        <v>55</v>
      </c>
      <c r="I105" s="31">
        <v>0.54</v>
      </c>
      <c r="J105" s="31">
        <v>-1.1499999999999999</v>
      </c>
      <c r="K105" s="31">
        <v>856852</v>
      </c>
      <c r="L105" s="31">
        <v>58.99</v>
      </c>
      <c r="M105" s="23">
        <v>7</v>
      </c>
      <c r="N105" s="24">
        <f t="shared" si="30"/>
        <v>45199</v>
      </c>
      <c r="O105" s="25">
        <f t="shared" si="31"/>
        <v>3.5</v>
      </c>
      <c r="P105" s="25">
        <f t="shared" si="32"/>
        <v>2273700</v>
      </c>
      <c r="Q105" s="28">
        <f t="shared" si="33"/>
        <v>0.1855309218203034</v>
      </c>
      <c r="R105" s="25">
        <f t="shared" si="34"/>
        <v>-191400</v>
      </c>
      <c r="S105" s="25">
        <f t="shared" si="35"/>
        <v>16519800</v>
      </c>
      <c r="T105" s="25" t="str">
        <f t="shared" si="36"/>
        <v/>
      </c>
      <c r="U105" s="32">
        <f t="shared" si="37"/>
        <v>505456.99480000004</v>
      </c>
    </row>
    <row r="106" spans="1:21" x14ac:dyDescent="0.25">
      <c r="A106" s="30">
        <v>1695859200000</v>
      </c>
      <c r="B106" s="31">
        <v>646.79999999999995</v>
      </c>
      <c r="C106" s="31">
        <v>649.65</v>
      </c>
      <c r="D106" s="31">
        <v>631.79999999999995</v>
      </c>
      <c r="E106" s="31">
        <v>633.79999999999995</v>
      </c>
      <c r="F106" s="31">
        <v>16893800</v>
      </c>
      <c r="G106" s="31">
        <v>11114400</v>
      </c>
      <c r="H106" s="31" t="s">
        <v>54</v>
      </c>
      <c r="I106" s="31">
        <v>-2.1800000000000002</v>
      </c>
      <c r="J106" s="31">
        <v>2.2599999999999998</v>
      </c>
      <c r="K106" s="31">
        <v>1323469</v>
      </c>
      <c r="L106" s="31">
        <v>54.72</v>
      </c>
      <c r="M106" s="23">
        <v>6</v>
      </c>
      <c r="N106" s="24">
        <f t="shared" si="30"/>
        <v>45200</v>
      </c>
      <c r="O106" s="25">
        <f t="shared" si="31"/>
        <v>-14.100000000000023</v>
      </c>
      <c r="P106" s="25">
        <f t="shared" si="32"/>
        <v>-3414400</v>
      </c>
      <c r="Q106" s="28">
        <f t="shared" si="33"/>
        <v>-0.2350090854027862</v>
      </c>
      <c r="R106" s="25">
        <f t="shared" si="34"/>
        <v>374000</v>
      </c>
      <c r="S106" s="25" t="str">
        <f t="shared" si="35"/>
        <v/>
      </c>
      <c r="T106" s="25" t="str">
        <f t="shared" si="36"/>
        <v/>
      </c>
      <c r="U106" s="32">
        <f t="shared" si="37"/>
        <v>724202.23679999996</v>
      </c>
    </row>
    <row r="107" spans="1:21" x14ac:dyDescent="0.25">
      <c r="A107" s="30">
        <v>1695945600000</v>
      </c>
      <c r="B107" s="31">
        <v>639.25</v>
      </c>
      <c r="C107" s="31">
        <v>640.79999999999995</v>
      </c>
      <c r="D107" s="31">
        <v>633.5</v>
      </c>
      <c r="E107" s="31">
        <v>639.95000000000005</v>
      </c>
      <c r="F107" s="31">
        <v>16119400</v>
      </c>
      <c r="G107" s="31">
        <v>2498100</v>
      </c>
      <c r="H107" s="31" t="s">
        <v>55</v>
      </c>
      <c r="I107" s="31">
        <v>0.97</v>
      </c>
      <c r="J107" s="31">
        <v>-4.58</v>
      </c>
      <c r="K107" s="31">
        <v>965151</v>
      </c>
      <c r="L107" s="31">
        <v>52.72</v>
      </c>
      <c r="M107" s="23">
        <v>5</v>
      </c>
      <c r="N107" s="24">
        <f t="shared" si="30"/>
        <v>45201</v>
      </c>
      <c r="O107" s="25">
        <f t="shared" si="31"/>
        <v>6.1500000000000909</v>
      </c>
      <c r="P107" s="25">
        <f t="shared" si="32"/>
        <v>-8616300</v>
      </c>
      <c r="Q107" s="28">
        <f t="shared" si="33"/>
        <v>-0.7752375296912114</v>
      </c>
      <c r="R107" s="25">
        <f t="shared" si="34"/>
        <v>-774400</v>
      </c>
      <c r="S107" s="25" t="str">
        <f t="shared" si="35"/>
        <v/>
      </c>
      <c r="T107" s="25" t="str">
        <f t="shared" si="36"/>
        <v/>
      </c>
      <c r="U107" s="32">
        <f t="shared" si="37"/>
        <v>508827.60719999997</v>
      </c>
    </row>
    <row r="108" spans="1:21" x14ac:dyDescent="0.25">
      <c r="A108" s="30">
        <v>1696291200000</v>
      </c>
      <c r="B108" s="31">
        <v>636.4</v>
      </c>
      <c r="C108" s="31">
        <v>640.04999999999995</v>
      </c>
      <c r="D108" s="31">
        <v>631.25</v>
      </c>
      <c r="E108" s="31">
        <v>636.15</v>
      </c>
      <c r="F108" s="31">
        <v>15977500</v>
      </c>
      <c r="G108" s="31">
        <v>2334200</v>
      </c>
      <c r="H108" s="31" t="s">
        <v>57</v>
      </c>
      <c r="I108" s="31">
        <v>-0.59</v>
      </c>
      <c r="J108" s="31">
        <v>-0.88</v>
      </c>
      <c r="K108" s="31">
        <v>2362388</v>
      </c>
      <c r="L108" s="31">
        <v>68.39</v>
      </c>
      <c r="M108" s="23">
        <v>4</v>
      </c>
      <c r="N108" s="24">
        <f t="shared" si="30"/>
        <v>45202</v>
      </c>
      <c r="O108" s="25">
        <f t="shared" si="31"/>
        <v>-3.8000000000000682</v>
      </c>
      <c r="P108" s="25">
        <f t="shared" si="32"/>
        <v>-163900</v>
      </c>
      <c r="Q108" s="28">
        <f t="shared" si="33"/>
        <v>-6.5609863496257151E-2</v>
      </c>
      <c r="R108" s="25">
        <f t="shared" si="34"/>
        <v>-141900</v>
      </c>
      <c r="S108" s="25" t="str">
        <f t="shared" si="35"/>
        <v/>
      </c>
      <c r="T108" s="25" t="str">
        <f t="shared" si="36"/>
        <v/>
      </c>
      <c r="U108" s="32">
        <f t="shared" si="37"/>
        <v>1615637.1531999998</v>
      </c>
    </row>
    <row r="109" spans="1:21" x14ac:dyDescent="0.25">
      <c r="A109" s="30">
        <v>1696377600000</v>
      </c>
      <c r="B109" s="31">
        <v>636.54999999999995</v>
      </c>
      <c r="C109" s="31">
        <v>636.54999999999995</v>
      </c>
      <c r="D109" s="31">
        <v>627.20000000000005</v>
      </c>
      <c r="E109" s="31">
        <v>628.85</v>
      </c>
      <c r="F109" s="31">
        <v>16109500</v>
      </c>
      <c r="G109" s="31">
        <v>2406800</v>
      </c>
      <c r="H109" s="31" t="s">
        <v>54</v>
      </c>
      <c r="I109" s="31">
        <v>-1.1499999999999999</v>
      </c>
      <c r="J109" s="31">
        <v>0.83</v>
      </c>
      <c r="K109" s="31">
        <v>1553091</v>
      </c>
      <c r="L109" s="31">
        <v>65.87</v>
      </c>
      <c r="M109" s="23">
        <v>3</v>
      </c>
      <c r="N109" s="24">
        <f t="shared" si="30"/>
        <v>45203</v>
      </c>
      <c r="O109" s="25">
        <f t="shared" si="31"/>
        <v>-7.2999999999999545</v>
      </c>
      <c r="P109" s="25">
        <f t="shared" si="32"/>
        <v>72600</v>
      </c>
      <c r="Q109" s="28">
        <f t="shared" si="33"/>
        <v>3.1102733270499529E-2</v>
      </c>
      <c r="R109" s="25">
        <f t="shared" si="34"/>
        <v>132000</v>
      </c>
      <c r="S109" s="25" t="str">
        <f t="shared" si="35"/>
        <v/>
      </c>
      <c r="T109" s="25">
        <f t="shared" si="36"/>
        <v>16109500</v>
      </c>
      <c r="U109" s="32">
        <f t="shared" si="37"/>
        <v>1023021.0417000001</v>
      </c>
    </row>
    <row r="110" spans="1:21" ht="15.75" thickBot="1" x14ac:dyDescent="0.3">
      <c r="A110" s="30">
        <v>1696464000000</v>
      </c>
      <c r="B110" s="31">
        <v>628.6</v>
      </c>
      <c r="C110" s="31">
        <v>630.85</v>
      </c>
      <c r="D110" s="31">
        <v>623.25</v>
      </c>
      <c r="E110" s="31">
        <v>627.5</v>
      </c>
      <c r="F110" s="31">
        <v>16316300</v>
      </c>
      <c r="G110" s="31">
        <v>2943600</v>
      </c>
      <c r="H110" s="31" t="s">
        <v>54</v>
      </c>
      <c r="I110" s="31">
        <v>-0.21</v>
      </c>
      <c r="J110" s="31">
        <v>1.28</v>
      </c>
      <c r="K110" s="31">
        <v>2769894</v>
      </c>
      <c r="L110" s="31">
        <v>68.39</v>
      </c>
      <c r="M110" s="23">
        <v>2</v>
      </c>
      <c r="N110" s="24">
        <f>N111-1</f>
        <v>45204</v>
      </c>
      <c r="O110" s="25">
        <f t="shared" si="31"/>
        <v>-1.3500000000000227</v>
      </c>
      <c r="P110" s="25">
        <f t="shared" si="32"/>
        <v>536800</v>
      </c>
      <c r="Q110" s="28">
        <f t="shared" si="33"/>
        <v>0.2230347349177331</v>
      </c>
      <c r="R110" s="25">
        <f t="shared" si="34"/>
        <v>206800</v>
      </c>
      <c r="S110" s="25" t="str">
        <f t="shared" si="35"/>
        <v/>
      </c>
      <c r="T110" s="25">
        <f t="shared" si="36"/>
        <v>16316300</v>
      </c>
      <c r="U110" s="32">
        <f t="shared" si="37"/>
        <v>1894330.5066</v>
      </c>
    </row>
    <row r="111" spans="1:21" ht="16.5" thickTop="1" thickBot="1" x14ac:dyDescent="0.3">
      <c r="A111" s="33">
        <v>1696550400000</v>
      </c>
      <c r="B111" s="34">
        <v>625.45000000000005</v>
      </c>
      <c r="C111" s="34">
        <v>639.1</v>
      </c>
      <c r="D111" s="34">
        <v>625.45000000000005</v>
      </c>
      <c r="E111" s="34">
        <v>633.85</v>
      </c>
      <c r="F111" s="34">
        <v>16207400</v>
      </c>
      <c r="G111" s="34">
        <v>3980900</v>
      </c>
      <c r="H111" s="34" t="s">
        <v>55</v>
      </c>
      <c r="I111" s="34">
        <v>1.01</v>
      </c>
      <c r="J111" s="34">
        <v>-0.67</v>
      </c>
      <c r="K111" s="34">
        <v>2582136</v>
      </c>
      <c r="L111" s="34">
        <v>69.540000000000006</v>
      </c>
      <c r="M111" s="35">
        <v>1</v>
      </c>
      <c r="N111" s="36">
        <v>45205</v>
      </c>
      <c r="O111" s="37">
        <f>E111-E110</f>
        <v>6.3500000000000227</v>
      </c>
      <c r="P111" s="37">
        <f>G111-G110</f>
        <v>1037300</v>
      </c>
      <c r="Q111" s="38">
        <f>(G111-G110)/G110</f>
        <v>0.35239162929745887</v>
      </c>
      <c r="R111" s="37">
        <f>F111-F110</f>
        <v>-108900</v>
      </c>
      <c r="S111" s="37">
        <f>IF(OR(H111="green",H111="lightgreen"),IF(Q111&gt;0,F111,""),"")</f>
        <v>16207400</v>
      </c>
      <c r="T111" s="37" t="str">
        <f>IF(OR(H111="red",H111="orange"),IF(Q111&gt;0,F111,""),"")</f>
        <v/>
      </c>
      <c r="U111" s="39">
        <f t="shared" si="37"/>
        <v>1795617.3744000003</v>
      </c>
    </row>
    <row r="112" spans="1:21" ht="15.75" thickBot="1" x14ac:dyDescent="0.3"/>
    <row r="113" spans="1:21" ht="15.75" thickBot="1" x14ac:dyDescent="0.3">
      <c r="A113" s="17">
        <v>5</v>
      </c>
      <c r="B113" s="40" t="str">
        <f>VLOOKUP(A113,V:X,2,0)</f>
        <v>SYNGENE</v>
      </c>
      <c r="C113" s="40" t="str">
        <f>VLOOKUP(A113,V:X,3,0)</f>
        <v>Updated</v>
      </c>
      <c r="D113" s="40" t="str">
        <f>B115</f>
        <v>BEARISH</v>
      </c>
      <c r="E113" s="40">
        <f>B116</f>
        <v>-16938000</v>
      </c>
      <c r="F113" s="41">
        <f>B117</f>
        <v>-0.67004232762371929</v>
      </c>
    </row>
    <row r="114" spans="1:21" ht="15" customHeight="1" x14ac:dyDescent="0.25">
      <c r="A114" s="17" t="s">
        <v>40</v>
      </c>
      <c r="B114" s="18" t="str">
        <f>B113</f>
        <v>SYNGENE</v>
      </c>
      <c r="C114" s="19"/>
      <c r="D114" s="20" t="str">
        <f>"https://opstra.definedge.com/api/openinterest/futuresopeninterest/"&amp;B114&amp;"&amp;Combined%20OpenInterest"</f>
        <v>https://opstra.definedge.com/api/openinterest/futuresopeninterest/SYNGENE&amp;Combined%20OpenInterest</v>
      </c>
      <c r="E114" s="19"/>
      <c r="F114" s="19"/>
      <c r="G114" s="19"/>
      <c r="H114" s="19"/>
      <c r="I114" s="19"/>
      <c r="J114" s="19"/>
      <c r="K114" s="19"/>
      <c r="L114" s="19"/>
      <c r="M114" s="19"/>
      <c r="N114" s="46" t="s">
        <v>65</v>
      </c>
      <c r="O114" s="46"/>
      <c r="P114" s="46"/>
      <c r="Q114" s="46"/>
      <c r="R114" s="46"/>
      <c r="S114" s="46"/>
      <c r="T114" s="46"/>
      <c r="U114" s="47"/>
    </row>
    <row r="115" spans="1:21" ht="15" customHeight="1" x14ac:dyDescent="0.25">
      <c r="A115" s="21" t="s">
        <v>23</v>
      </c>
      <c r="B115" s="22" t="str">
        <f>IF(C113=0,"",IF(B116&gt;0,"BULLISH","BEARISH"))</f>
        <v>BEARISH</v>
      </c>
      <c r="C115" s="23"/>
      <c r="D115" s="23"/>
      <c r="E115" s="23"/>
      <c r="F115" s="23"/>
      <c r="G115" s="23"/>
      <c r="H115" s="23"/>
      <c r="I115" s="23"/>
      <c r="J115" s="23"/>
      <c r="K115" s="23"/>
      <c r="L115" s="23"/>
      <c r="M115" s="23"/>
      <c r="N115" s="48"/>
      <c r="O115" s="48"/>
      <c r="P115" s="48"/>
      <c r="Q115" s="48"/>
      <c r="R115" s="48"/>
      <c r="S115" s="48"/>
      <c r="T115" s="48"/>
      <c r="U115" s="49"/>
    </row>
    <row r="116" spans="1:21" x14ac:dyDescent="0.25">
      <c r="A116" s="21" t="s">
        <v>61</v>
      </c>
      <c r="B116" s="23">
        <f>IF(C113=0,"",S117-T117)</f>
        <v>-16938000</v>
      </c>
      <c r="C116" s="23"/>
      <c r="D116" s="23"/>
      <c r="E116" s="23"/>
      <c r="F116" s="23"/>
      <c r="G116" s="23"/>
      <c r="H116" s="23"/>
      <c r="I116" s="23"/>
      <c r="J116" s="23"/>
      <c r="K116" s="23"/>
      <c r="L116" s="23"/>
      <c r="M116" s="23"/>
      <c r="N116" s="24"/>
      <c r="O116" s="24"/>
      <c r="P116" s="25"/>
      <c r="Q116" s="25"/>
      <c r="R116" s="25"/>
      <c r="S116" s="25"/>
      <c r="T116" s="25"/>
      <c r="U116" s="26"/>
    </row>
    <row r="117" spans="1:21" x14ac:dyDescent="0.25">
      <c r="A117" s="21" t="s">
        <v>62</v>
      </c>
      <c r="B117" s="27">
        <f>IF(C113=0,"",B116/T117)</f>
        <v>-0.67004232762371929</v>
      </c>
      <c r="C117" s="23"/>
      <c r="D117" s="23"/>
      <c r="E117" s="23"/>
      <c r="F117" s="23"/>
      <c r="G117" s="23"/>
      <c r="H117" s="23"/>
      <c r="I117" s="23"/>
      <c r="J117" s="23"/>
      <c r="K117" s="23"/>
      <c r="L117" s="23"/>
      <c r="M117" s="23"/>
      <c r="N117" s="24"/>
      <c r="O117" s="25">
        <f t="shared" ref="O117:T117" si="38">SUM(O119:O139)</f>
        <v>-51.25</v>
      </c>
      <c r="P117" s="25">
        <f t="shared" si="38"/>
        <v>-1473900</v>
      </c>
      <c r="Q117" s="28">
        <f t="shared" si="38"/>
        <v>4.3280893322625831</v>
      </c>
      <c r="R117" s="25">
        <f t="shared" si="38"/>
        <v>-189000</v>
      </c>
      <c r="S117" s="25">
        <f t="shared" si="38"/>
        <v>8341000</v>
      </c>
      <c r="T117" s="25">
        <f t="shared" si="38"/>
        <v>25279000</v>
      </c>
      <c r="U117" s="26"/>
    </row>
    <row r="118" spans="1:21" x14ac:dyDescent="0.25">
      <c r="A118" s="29">
        <v>0</v>
      </c>
      <c r="B118" s="23" t="s">
        <v>41</v>
      </c>
      <c r="C118" s="23" t="s">
        <v>42</v>
      </c>
      <c r="D118" s="23" t="s">
        <v>43</v>
      </c>
      <c r="E118" s="23" t="s">
        <v>44</v>
      </c>
      <c r="F118" s="23" t="s">
        <v>45</v>
      </c>
      <c r="G118" s="23" t="s">
        <v>46</v>
      </c>
      <c r="H118" s="23" t="s">
        <v>47</v>
      </c>
      <c r="I118" s="23">
        <v>8</v>
      </c>
      <c r="J118" s="23">
        <v>9</v>
      </c>
      <c r="K118" s="23" t="s">
        <v>48</v>
      </c>
      <c r="L118" s="23" t="s">
        <v>49</v>
      </c>
      <c r="M118" s="23"/>
      <c r="N118" s="24" t="s">
        <v>64</v>
      </c>
      <c r="O118" s="24" t="s">
        <v>66</v>
      </c>
      <c r="P118" s="22" t="s">
        <v>50</v>
      </c>
      <c r="Q118" s="22" t="s">
        <v>51</v>
      </c>
      <c r="R118" s="22" t="s">
        <v>60</v>
      </c>
      <c r="S118" s="22" t="s">
        <v>52</v>
      </c>
      <c r="T118" s="22" t="s">
        <v>53</v>
      </c>
      <c r="U118" s="26"/>
    </row>
    <row r="119" spans="1:21" x14ac:dyDescent="0.25">
      <c r="A119" s="30">
        <v>1693958400000</v>
      </c>
      <c r="B119" s="31">
        <v>811.3</v>
      </c>
      <c r="C119" s="31">
        <v>847.15</v>
      </c>
      <c r="D119" s="31">
        <v>809.3</v>
      </c>
      <c r="E119" s="31">
        <v>843.65</v>
      </c>
      <c r="F119" s="31">
        <v>3933000</v>
      </c>
      <c r="G119" s="31">
        <v>1978800</v>
      </c>
      <c r="H119" s="31" t="s">
        <v>56</v>
      </c>
      <c r="I119" s="31">
        <v>4.12</v>
      </c>
      <c r="J119" s="31">
        <v>0.72</v>
      </c>
      <c r="K119" s="31">
        <v>736030</v>
      </c>
      <c r="L119" s="31">
        <v>42.83</v>
      </c>
      <c r="M119" s="23">
        <v>21</v>
      </c>
      <c r="N119" s="24">
        <f t="shared" ref="N119:N137" si="39">N120-1</f>
        <v>45185</v>
      </c>
      <c r="O119" s="24"/>
      <c r="P119" s="25"/>
      <c r="Q119" s="28"/>
      <c r="R119" s="28"/>
      <c r="S119" s="25"/>
      <c r="T119" s="25"/>
      <c r="U119" s="32">
        <f>K119*L119/100</f>
        <v>315241.64899999998</v>
      </c>
    </row>
    <row r="120" spans="1:21" x14ac:dyDescent="0.25">
      <c r="A120" s="30">
        <v>1694044800000</v>
      </c>
      <c r="B120" s="31">
        <v>841.25</v>
      </c>
      <c r="C120" s="31">
        <v>863.15</v>
      </c>
      <c r="D120" s="31">
        <v>833.9</v>
      </c>
      <c r="E120" s="31">
        <v>846.9</v>
      </c>
      <c r="F120" s="31">
        <v>4368000</v>
      </c>
      <c r="G120" s="31">
        <v>2500700</v>
      </c>
      <c r="H120" s="31" t="s">
        <v>56</v>
      </c>
      <c r="I120" s="31">
        <v>0.39</v>
      </c>
      <c r="J120" s="31">
        <v>11.06</v>
      </c>
      <c r="K120" s="31">
        <v>479097</v>
      </c>
      <c r="L120" s="31">
        <v>33.83</v>
      </c>
      <c r="M120" s="23">
        <v>20</v>
      </c>
      <c r="N120" s="24">
        <f t="shared" si="39"/>
        <v>45186</v>
      </c>
      <c r="O120" s="25">
        <f t="shared" ref="O120:O138" si="40">E120-E119</f>
        <v>3.25</v>
      </c>
      <c r="P120" s="25">
        <f t="shared" ref="P120:P138" si="41">G120-G119</f>
        <v>521900</v>
      </c>
      <c r="Q120" s="28">
        <f t="shared" ref="Q120:Q138" si="42">(G120-G119)/G119</f>
        <v>0.26374570446735396</v>
      </c>
      <c r="R120" s="25">
        <f t="shared" ref="R120:R138" si="43">F120-F119</f>
        <v>435000</v>
      </c>
      <c r="S120" s="25">
        <f t="shared" ref="S120:S138" si="44">IF(OR(H120="green",H120="lightgreen"),IF(Q120&gt;0,F120,""),"")</f>
        <v>4368000</v>
      </c>
      <c r="T120" s="25" t="str">
        <f t="shared" ref="T120:T138" si="45">IF(OR(H120="red",H120="orange"),IF(Q120&gt;0,F120,""),"")</f>
        <v/>
      </c>
      <c r="U120" s="32">
        <f t="shared" ref="U120:U139" si="46">K120*L120/100</f>
        <v>162078.51509999999</v>
      </c>
    </row>
    <row r="121" spans="1:21" x14ac:dyDescent="0.25">
      <c r="A121" s="30">
        <v>1694131200000</v>
      </c>
      <c r="B121" s="31">
        <v>842.35</v>
      </c>
      <c r="C121" s="31">
        <v>852.15</v>
      </c>
      <c r="D121" s="31">
        <v>839.4</v>
      </c>
      <c r="E121" s="31">
        <v>842.45</v>
      </c>
      <c r="F121" s="31">
        <v>4256000</v>
      </c>
      <c r="G121" s="31">
        <v>852550</v>
      </c>
      <c r="H121" s="31" t="s">
        <v>57</v>
      </c>
      <c r="I121" s="31">
        <v>-0.53</v>
      </c>
      <c r="J121" s="31">
        <v>-2.56</v>
      </c>
      <c r="K121" s="31">
        <v>325486</v>
      </c>
      <c r="L121" s="31">
        <v>51.52</v>
      </c>
      <c r="M121" s="23">
        <v>19</v>
      </c>
      <c r="N121" s="24">
        <f t="shared" si="39"/>
        <v>45187</v>
      </c>
      <c r="O121" s="25">
        <f t="shared" si="40"/>
        <v>-4.4499999999999318</v>
      </c>
      <c r="P121" s="25">
        <f t="shared" si="41"/>
        <v>-1648150</v>
      </c>
      <c r="Q121" s="28">
        <f t="shared" si="42"/>
        <v>-0.65907545887151597</v>
      </c>
      <c r="R121" s="25">
        <f t="shared" si="43"/>
        <v>-112000</v>
      </c>
      <c r="S121" s="25" t="str">
        <f t="shared" si="44"/>
        <v/>
      </c>
      <c r="T121" s="25" t="str">
        <f t="shared" si="45"/>
        <v/>
      </c>
      <c r="U121" s="32">
        <f t="shared" si="46"/>
        <v>167690.3872</v>
      </c>
    </row>
    <row r="122" spans="1:21" x14ac:dyDescent="0.25">
      <c r="A122" s="30">
        <v>1694390400000</v>
      </c>
      <c r="B122" s="31">
        <v>833.9</v>
      </c>
      <c r="C122" s="31">
        <v>849.5</v>
      </c>
      <c r="D122" s="31">
        <v>833.9</v>
      </c>
      <c r="E122" s="31">
        <v>841.95</v>
      </c>
      <c r="F122" s="31">
        <v>4245000</v>
      </c>
      <c r="G122" s="31">
        <v>527000</v>
      </c>
      <c r="H122" s="31" t="s">
        <v>57</v>
      </c>
      <c r="I122" s="31">
        <v>-0.06</v>
      </c>
      <c r="J122" s="31">
        <v>-0.26</v>
      </c>
      <c r="K122" s="31">
        <v>410378</v>
      </c>
      <c r="L122" s="31">
        <v>68.23</v>
      </c>
      <c r="M122" s="23">
        <v>18</v>
      </c>
      <c r="N122" s="24">
        <f t="shared" si="39"/>
        <v>45188</v>
      </c>
      <c r="O122" s="25">
        <f t="shared" si="40"/>
        <v>-0.5</v>
      </c>
      <c r="P122" s="25">
        <f t="shared" si="41"/>
        <v>-325550</v>
      </c>
      <c r="Q122" s="28">
        <f t="shared" si="42"/>
        <v>-0.38185443668993019</v>
      </c>
      <c r="R122" s="25">
        <f t="shared" si="43"/>
        <v>-11000</v>
      </c>
      <c r="S122" s="25" t="str">
        <f t="shared" si="44"/>
        <v/>
      </c>
      <c r="T122" s="25" t="str">
        <f t="shared" si="45"/>
        <v/>
      </c>
      <c r="U122" s="32">
        <f t="shared" si="46"/>
        <v>280000.9094</v>
      </c>
    </row>
    <row r="123" spans="1:21" x14ac:dyDescent="0.25">
      <c r="A123" s="30">
        <v>1694476800000</v>
      </c>
      <c r="B123" s="31">
        <v>839</v>
      </c>
      <c r="C123" s="31">
        <v>859.95</v>
      </c>
      <c r="D123" s="31">
        <v>828.7</v>
      </c>
      <c r="E123" s="31">
        <v>834.05</v>
      </c>
      <c r="F123" s="31">
        <v>4332000</v>
      </c>
      <c r="G123" s="31">
        <v>2035750</v>
      </c>
      <c r="H123" s="31" t="s">
        <v>54</v>
      </c>
      <c r="I123" s="31">
        <v>-0.94</v>
      </c>
      <c r="J123" s="31">
        <v>2.0499999999999998</v>
      </c>
      <c r="K123" s="31">
        <v>320535</v>
      </c>
      <c r="L123" s="31">
        <v>41.12</v>
      </c>
      <c r="M123" s="23">
        <v>17</v>
      </c>
      <c r="N123" s="24">
        <f t="shared" si="39"/>
        <v>45189</v>
      </c>
      <c r="O123" s="25">
        <f t="shared" si="40"/>
        <v>-7.9000000000000909</v>
      </c>
      <c r="P123" s="25">
        <f t="shared" si="41"/>
        <v>1508750</v>
      </c>
      <c r="Q123" s="28">
        <f t="shared" si="42"/>
        <v>2.8629032258064515</v>
      </c>
      <c r="R123" s="25">
        <f t="shared" si="43"/>
        <v>87000</v>
      </c>
      <c r="S123" s="25" t="str">
        <f t="shared" si="44"/>
        <v/>
      </c>
      <c r="T123" s="25">
        <f t="shared" si="45"/>
        <v>4332000</v>
      </c>
      <c r="U123" s="32">
        <f t="shared" si="46"/>
        <v>131803.992</v>
      </c>
    </row>
    <row r="124" spans="1:21" x14ac:dyDescent="0.25">
      <c r="A124" s="30">
        <v>1694563200000</v>
      </c>
      <c r="B124" s="31">
        <v>835.5</v>
      </c>
      <c r="C124" s="31">
        <v>839</v>
      </c>
      <c r="D124" s="31">
        <v>823.1</v>
      </c>
      <c r="E124" s="31">
        <v>837.95</v>
      </c>
      <c r="F124" s="31">
        <v>4233000</v>
      </c>
      <c r="G124" s="31">
        <v>860200</v>
      </c>
      <c r="H124" s="31" t="s">
        <v>55</v>
      </c>
      <c r="I124" s="31">
        <v>0.47</v>
      </c>
      <c r="J124" s="31">
        <v>-2.29</v>
      </c>
      <c r="K124" s="31">
        <v>162370</v>
      </c>
      <c r="L124" s="31">
        <v>41.56</v>
      </c>
      <c r="M124" s="23">
        <v>16</v>
      </c>
      <c r="N124" s="24">
        <f t="shared" si="39"/>
        <v>45190</v>
      </c>
      <c r="O124" s="25">
        <f t="shared" si="40"/>
        <v>3.9000000000000909</v>
      </c>
      <c r="P124" s="25">
        <f t="shared" si="41"/>
        <v>-1175550</v>
      </c>
      <c r="Q124" s="28">
        <f t="shared" si="42"/>
        <v>-0.57745302713987479</v>
      </c>
      <c r="R124" s="25">
        <f t="shared" si="43"/>
        <v>-99000</v>
      </c>
      <c r="S124" s="25" t="str">
        <f t="shared" si="44"/>
        <v/>
      </c>
      <c r="T124" s="25" t="str">
        <f t="shared" si="45"/>
        <v/>
      </c>
      <c r="U124" s="32">
        <f t="shared" si="46"/>
        <v>67480.972000000009</v>
      </c>
    </row>
    <row r="125" spans="1:21" x14ac:dyDescent="0.25">
      <c r="A125" s="30">
        <v>1694649600000</v>
      </c>
      <c r="B125" s="31">
        <v>837.2</v>
      </c>
      <c r="C125" s="31">
        <v>849</v>
      </c>
      <c r="D125" s="31">
        <v>825.95</v>
      </c>
      <c r="E125" s="31">
        <v>835</v>
      </c>
      <c r="F125" s="31">
        <v>4138000</v>
      </c>
      <c r="G125" s="31">
        <v>985150</v>
      </c>
      <c r="H125" s="31" t="s">
        <v>57</v>
      </c>
      <c r="I125" s="31">
        <v>-0.35</v>
      </c>
      <c r="J125" s="31">
        <v>-2.2400000000000002</v>
      </c>
      <c r="K125" s="31">
        <v>324499</v>
      </c>
      <c r="L125" s="31">
        <v>54.06</v>
      </c>
      <c r="M125" s="23">
        <v>15</v>
      </c>
      <c r="N125" s="24">
        <f t="shared" si="39"/>
        <v>45191</v>
      </c>
      <c r="O125" s="25">
        <f t="shared" si="40"/>
        <v>-2.9500000000000455</v>
      </c>
      <c r="P125" s="25">
        <f t="shared" si="41"/>
        <v>124950</v>
      </c>
      <c r="Q125" s="28">
        <f t="shared" si="42"/>
        <v>0.14525691699604742</v>
      </c>
      <c r="R125" s="25">
        <f t="shared" si="43"/>
        <v>-95000</v>
      </c>
      <c r="S125" s="25" t="str">
        <f t="shared" si="44"/>
        <v/>
      </c>
      <c r="T125" s="25">
        <f t="shared" si="45"/>
        <v>4138000</v>
      </c>
      <c r="U125" s="32">
        <f t="shared" si="46"/>
        <v>175424.1594</v>
      </c>
    </row>
    <row r="126" spans="1:21" x14ac:dyDescent="0.25">
      <c r="A126" s="30">
        <v>1694736000000</v>
      </c>
      <c r="B126" s="31">
        <v>839.5</v>
      </c>
      <c r="C126" s="31">
        <v>853</v>
      </c>
      <c r="D126" s="31">
        <v>825.1</v>
      </c>
      <c r="E126" s="31">
        <v>834.2</v>
      </c>
      <c r="F126" s="31">
        <v>3964000</v>
      </c>
      <c r="G126" s="31">
        <v>2234650</v>
      </c>
      <c r="H126" s="31" t="s">
        <v>57</v>
      </c>
      <c r="I126" s="31">
        <v>-0.1</v>
      </c>
      <c r="J126" s="31">
        <v>-4.2</v>
      </c>
      <c r="K126" s="31">
        <v>2306562</v>
      </c>
      <c r="L126" s="31">
        <v>64.73</v>
      </c>
      <c r="M126" s="23">
        <v>14</v>
      </c>
      <c r="N126" s="24">
        <f t="shared" si="39"/>
        <v>45192</v>
      </c>
      <c r="O126" s="25">
        <f t="shared" si="40"/>
        <v>-0.79999999999995453</v>
      </c>
      <c r="P126" s="25">
        <f t="shared" si="41"/>
        <v>1249500</v>
      </c>
      <c r="Q126" s="28">
        <f t="shared" si="42"/>
        <v>1.268334771354616</v>
      </c>
      <c r="R126" s="25">
        <f t="shared" si="43"/>
        <v>-174000</v>
      </c>
      <c r="S126" s="25" t="str">
        <f t="shared" si="44"/>
        <v/>
      </c>
      <c r="T126" s="25">
        <f t="shared" si="45"/>
        <v>3964000</v>
      </c>
      <c r="U126" s="32">
        <f t="shared" si="46"/>
        <v>1493037.5826000003</v>
      </c>
    </row>
    <row r="127" spans="1:21" x14ac:dyDescent="0.25">
      <c r="A127" s="30">
        <v>1694995200000</v>
      </c>
      <c r="B127" s="31">
        <v>829</v>
      </c>
      <c r="C127" s="31">
        <v>832.95</v>
      </c>
      <c r="D127" s="31">
        <v>795.2</v>
      </c>
      <c r="E127" s="31">
        <v>800.75</v>
      </c>
      <c r="F127" s="31">
        <v>4191000</v>
      </c>
      <c r="G127" s="31">
        <v>2206600</v>
      </c>
      <c r="H127" s="31" t="s">
        <v>54</v>
      </c>
      <c r="I127" s="31">
        <v>-4.01</v>
      </c>
      <c r="J127" s="31">
        <v>5.73</v>
      </c>
      <c r="K127" s="31">
        <v>591909</v>
      </c>
      <c r="L127" s="31">
        <v>46.16</v>
      </c>
      <c r="M127" s="23">
        <v>13</v>
      </c>
      <c r="N127" s="24">
        <f t="shared" si="39"/>
        <v>45193</v>
      </c>
      <c r="O127" s="25">
        <f t="shared" si="40"/>
        <v>-33.450000000000045</v>
      </c>
      <c r="P127" s="25">
        <f t="shared" si="41"/>
        <v>-28050</v>
      </c>
      <c r="Q127" s="28">
        <f t="shared" si="42"/>
        <v>-1.2552301255230125E-2</v>
      </c>
      <c r="R127" s="25">
        <f t="shared" si="43"/>
        <v>227000</v>
      </c>
      <c r="S127" s="25" t="str">
        <f t="shared" si="44"/>
        <v/>
      </c>
      <c r="T127" s="25" t="str">
        <f t="shared" si="45"/>
        <v/>
      </c>
      <c r="U127" s="32">
        <f t="shared" si="46"/>
        <v>273225.19439999998</v>
      </c>
    </row>
    <row r="128" spans="1:21" x14ac:dyDescent="0.25">
      <c r="A128" s="30">
        <v>1695168000000</v>
      </c>
      <c r="B128" s="31">
        <v>799.45</v>
      </c>
      <c r="C128" s="31">
        <v>812.4</v>
      </c>
      <c r="D128" s="31">
        <v>795.85</v>
      </c>
      <c r="E128" s="31">
        <v>800.4</v>
      </c>
      <c r="F128" s="31">
        <v>4185000</v>
      </c>
      <c r="G128" s="31">
        <v>1021700</v>
      </c>
      <c r="H128" s="31" t="s">
        <v>57</v>
      </c>
      <c r="I128" s="31">
        <v>-0.04</v>
      </c>
      <c r="J128" s="31">
        <v>-0.14000000000000001</v>
      </c>
      <c r="K128" s="31">
        <v>223086</v>
      </c>
      <c r="L128" s="31">
        <v>50.52</v>
      </c>
      <c r="M128" s="23">
        <v>12</v>
      </c>
      <c r="N128" s="24">
        <f t="shared" si="39"/>
        <v>45194</v>
      </c>
      <c r="O128" s="25">
        <f t="shared" si="40"/>
        <v>-0.35000000000002274</v>
      </c>
      <c r="P128" s="25">
        <f t="shared" si="41"/>
        <v>-1184900</v>
      </c>
      <c r="Q128" s="28">
        <f t="shared" si="42"/>
        <v>-0.536979969183359</v>
      </c>
      <c r="R128" s="25">
        <f t="shared" si="43"/>
        <v>-6000</v>
      </c>
      <c r="S128" s="25" t="str">
        <f t="shared" si="44"/>
        <v/>
      </c>
      <c r="T128" s="25" t="str">
        <f t="shared" si="45"/>
        <v/>
      </c>
      <c r="U128" s="32">
        <f t="shared" si="46"/>
        <v>112703.0472</v>
      </c>
    </row>
    <row r="129" spans="1:21" x14ac:dyDescent="0.25">
      <c r="A129" s="30">
        <v>1695254400000</v>
      </c>
      <c r="B129" s="31">
        <v>801.6</v>
      </c>
      <c r="C129" s="31">
        <v>807.9</v>
      </c>
      <c r="D129" s="31">
        <v>777.2</v>
      </c>
      <c r="E129" s="31">
        <v>779.05</v>
      </c>
      <c r="F129" s="31">
        <v>4403000</v>
      </c>
      <c r="G129" s="31">
        <v>1541050</v>
      </c>
      <c r="H129" s="31" t="s">
        <v>54</v>
      </c>
      <c r="I129" s="31">
        <v>-2.67</v>
      </c>
      <c r="J129" s="31">
        <v>5.21</v>
      </c>
      <c r="K129" s="31">
        <v>884344</v>
      </c>
      <c r="L129" s="31">
        <v>63.16</v>
      </c>
      <c r="M129" s="23">
        <v>11</v>
      </c>
      <c r="N129" s="24">
        <f t="shared" si="39"/>
        <v>45195</v>
      </c>
      <c r="O129" s="25">
        <f t="shared" si="40"/>
        <v>-21.350000000000023</v>
      </c>
      <c r="P129" s="25">
        <f t="shared" si="41"/>
        <v>519350</v>
      </c>
      <c r="Q129" s="28">
        <f t="shared" si="42"/>
        <v>0.50831946755407653</v>
      </c>
      <c r="R129" s="25">
        <f t="shared" si="43"/>
        <v>218000</v>
      </c>
      <c r="S129" s="25" t="str">
        <f t="shared" si="44"/>
        <v/>
      </c>
      <c r="T129" s="25">
        <f t="shared" si="45"/>
        <v>4403000</v>
      </c>
      <c r="U129" s="32">
        <f t="shared" si="46"/>
        <v>558551.67039999994</v>
      </c>
    </row>
    <row r="130" spans="1:21" x14ac:dyDescent="0.25">
      <c r="A130" s="30">
        <v>1695340800000</v>
      </c>
      <c r="B130" s="31">
        <v>784.45</v>
      </c>
      <c r="C130" s="31">
        <v>787.65</v>
      </c>
      <c r="D130" s="31">
        <v>764.4</v>
      </c>
      <c r="E130" s="31">
        <v>771.45</v>
      </c>
      <c r="F130" s="31">
        <v>4284000</v>
      </c>
      <c r="G130" s="31">
        <v>1267350</v>
      </c>
      <c r="H130" s="31" t="s">
        <v>57</v>
      </c>
      <c r="I130" s="31">
        <v>-0.98</v>
      </c>
      <c r="J130" s="31">
        <v>-2.7</v>
      </c>
      <c r="K130" s="31">
        <v>651006</v>
      </c>
      <c r="L130" s="31">
        <v>70.599999999999994</v>
      </c>
      <c r="M130" s="23">
        <v>10</v>
      </c>
      <c r="N130" s="24">
        <f t="shared" si="39"/>
        <v>45196</v>
      </c>
      <c r="O130" s="25">
        <f t="shared" si="40"/>
        <v>-7.5999999999999091</v>
      </c>
      <c r="P130" s="25">
        <f t="shared" si="41"/>
        <v>-273700</v>
      </c>
      <c r="Q130" s="28">
        <f t="shared" si="42"/>
        <v>-0.17760617760617761</v>
      </c>
      <c r="R130" s="25">
        <f t="shared" si="43"/>
        <v>-119000</v>
      </c>
      <c r="S130" s="25" t="str">
        <f t="shared" si="44"/>
        <v/>
      </c>
      <c r="T130" s="25" t="str">
        <f t="shared" si="45"/>
        <v/>
      </c>
      <c r="U130" s="32">
        <f t="shared" si="46"/>
        <v>459610.23599999992</v>
      </c>
    </row>
    <row r="131" spans="1:21" x14ac:dyDescent="0.25">
      <c r="A131" s="30">
        <v>1695600000000</v>
      </c>
      <c r="B131" s="31">
        <v>770</v>
      </c>
      <c r="C131" s="31">
        <v>774.35</v>
      </c>
      <c r="D131" s="31">
        <v>766.9</v>
      </c>
      <c r="E131" s="31">
        <v>771.25</v>
      </c>
      <c r="F131" s="31">
        <v>4290000</v>
      </c>
      <c r="G131" s="31">
        <v>1747600</v>
      </c>
      <c r="H131" s="31" t="s">
        <v>54</v>
      </c>
      <c r="I131" s="31">
        <v>-0.03</v>
      </c>
      <c r="J131" s="31">
        <v>0.14000000000000001</v>
      </c>
      <c r="K131" s="31">
        <v>156699</v>
      </c>
      <c r="L131" s="31">
        <v>53.02</v>
      </c>
      <c r="M131" s="23">
        <v>9</v>
      </c>
      <c r="N131" s="24">
        <f t="shared" si="39"/>
        <v>45197</v>
      </c>
      <c r="O131" s="25">
        <f t="shared" si="40"/>
        <v>-0.20000000000004547</v>
      </c>
      <c r="P131" s="25">
        <f t="shared" si="41"/>
        <v>480250</v>
      </c>
      <c r="Q131" s="28">
        <f t="shared" si="42"/>
        <v>0.37894030851777333</v>
      </c>
      <c r="R131" s="25">
        <f t="shared" si="43"/>
        <v>6000</v>
      </c>
      <c r="S131" s="25" t="str">
        <f t="shared" si="44"/>
        <v/>
      </c>
      <c r="T131" s="25">
        <f t="shared" si="45"/>
        <v>4290000</v>
      </c>
      <c r="U131" s="32">
        <f t="shared" si="46"/>
        <v>83081.809800000003</v>
      </c>
    </row>
    <row r="132" spans="1:21" x14ac:dyDescent="0.25">
      <c r="A132" s="30">
        <v>1695686400000</v>
      </c>
      <c r="B132" s="31">
        <v>772.3</v>
      </c>
      <c r="C132" s="31">
        <v>774</v>
      </c>
      <c r="D132" s="31">
        <v>764.5</v>
      </c>
      <c r="E132" s="31">
        <v>769.4</v>
      </c>
      <c r="F132" s="31">
        <v>4152000</v>
      </c>
      <c r="G132" s="31">
        <v>3366850</v>
      </c>
      <c r="H132" s="31" t="s">
        <v>57</v>
      </c>
      <c r="I132" s="31">
        <v>-0.24</v>
      </c>
      <c r="J132" s="31">
        <v>-3.22</v>
      </c>
      <c r="K132" s="31">
        <v>440047</v>
      </c>
      <c r="L132" s="31">
        <v>64.11</v>
      </c>
      <c r="M132" s="23">
        <v>8</v>
      </c>
      <c r="N132" s="24">
        <f t="shared" si="39"/>
        <v>45198</v>
      </c>
      <c r="O132" s="25">
        <f t="shared" si="40"/>
        <v>-1.8500000000000227</v>
      </c>
      <c r="P132" s="25">
        <f t="shared" si="41"/>
        <v>1619250</v>
      </c>
      <c r="Q132" s="28">
        <f t="shared" si="42"/>
        <v>0.92655642023346307</v>
      </c>
      <c r="R132" s="25">
        <f t="shared" si="43"/>
        <v>-138000</v>
      </c>
      <c r="S132" s="25" t="str">
        <f t="shared" si="44"/>
        <v/>
      </c>
      <c r="T132" s="25">
        <f t="shared" si="45"/>
        <v>4152000</v>
      </c>
      <c r="U132" s="32">
        <f t="shared" si="46"/>
        <v>282114.13169999997</v>
      </c>
    </row>
    <row r="133" spans="1:21" x14ac:dyDescent="0.25">
      <c r="A133" s="30">
        <v>1695772800000</v>
      </c>
      <c r="B133" s="31">
        <v>771.8</v>
      </c>
      <c r="C133" s="31">
        <v>775</v>
      </c>
      <c r="D133" s="31">
        <v>760.2</v>
      </c>
      <c r="E133" s="31">
        <v>771.5</v>
      </c>
      <c r="F133" s="31">
        <v>4109000</v>
      </c>
      <c r="G133" s="31">
        <v>1776500</v>
      </c>
      <c r="H133" s="31" t="s">
        <v>55</v>
      </c>
      <c r="I133" s="31">
        <v>0.27</v>
      </c>
      <c r="J133" s="31">
        <v>-1.04</v>
      </c>
      <c r="K133" s="31">
        <v>443505</v>
      </c>
      <c r="L133" s="31">
        <v>71.599999999999994</v>
      </c>
      <c r="M133" s="23">
        <v>7</v>
      </c>
      <c r="N133" s="24">
        <f t="shared" si="39"/>
        <v>45199</v>
      </c>
      <c r="O133" s="25">
        <f t="shared" si="40"/>
        <v>2.1000000000000227</v>
      </c>
      <c r="P133" s="25">
        <f t="shared" si="41"/>
        <v>-1590350</v>
      </c>
      <c r="Q133" s="28">
        <f t="shared" si="42"/>
        <v>-0.47235546579146681</v>
      </c>
      <c r="R133" s="25">
        <f t="shared" si="43"/>
        <v>-43000</v>
      </c>
      <c r="S133" s="25" t="str">
        <f t="shared" si="44"/>
        <v/>
      </c>
      <c r="T133" s="25" t="str">
        <f t="shared" si="45"/>
        <v/>
      </c>
      <c r="U133" s="32">
        <f t="shared" si="46"/>
        <v>317549.57999999996</v>
      </c>
    </row>
    <row r="134" spans="1:21" x14ac:dyDescent="0.25">
      <c r="A134" s="30">
        <v>1695859200000</v>
      </c>
      <c r="B134" s="31">
        <v>768.8</v>
      </c>
      <c r="C134" s="31">
        <v>786.9</v>
      </c>
      <c r="D134" s="31">
        <v>768.8</v>
      </c>
      <c r="E134" s="31">
        <v>778.5</v>
      </c>
      <c r="F134" s="31">
        <v>3973000</v>
      </c>
      <c r="G134" s="31">
        <v>5969550</v>
      </c>
      <c r="H134" s="31" t="s">
        <v>55</v>
      </c>
      <c r="I134" s="31">
        <v>0.91</v>
      </c>
      <c r="J134" s="31">
        <v>-3.31</v>
      </c>
      <c r="K134" s="31">
        <v>405601</v>
      </c>
      <c r="L134" s="31">
        <v>41.07</v>
      </c>
      <c r="M134" s="23">
        <v>6</v>
      </c>
      <c r="N134" s="24">
        <f t="shared" si="39"/>
        <v>45200</v>
      </c>
      <c r="O134" s="25">
        <f t="shared" si="40"/>
        <v>7</v>
      </c>
      <c r="P134" s="25">
        <f t="shared" si="41"/>
        <v>4193050</v>
      </c>
      <c r="Q134" s="28">
        <f t="shared" si="42"/>
        <v>2.3602870813397128</v>
      </c>
      <c r="R134" s="25">
        <f t="shared" si="43"/>
        <v>-136000</v>
      </c>
      <c r="S134" s="25">
        <f t="shared" si="44"/>
        <v>3973000</v>
      </c>
      <c r="T134" s="25" t="str">
        <f t="shared" si="45"/>
        <v/>
      </c>
      <c r="U134" s="32">
        <f t="shared" si="46"/>
        <v>166580.33069999999</v>
      </c>
    </row>
    <row r="135" spans="1:21" x14ac:dyDescent="0.25">
      <c r="A135" s="30">
        <v>1695945600000</v>
      </c>
      <c r="B135" s="31">
        <v>786.25</v>
      </c>
      <c r="C135" s="31">
        <v>811.45</v>
      </c>
      <c r="D135" s="31">
        <v>783.4</v>
      </c>
      <c r="E135" s="31">
        <v>807.8</v>
      </c>
      <c r="F135" s="31">
        <v>3690000</v>
      </c>
      <c r="G135" s="31">
        <v>1207000</v>
      </c>
      <c r="H135" s="31" t="s">
        <v>55</v>
      </c>
      <c r="I135" s="31">
        <v>3.76</v>
      </c>
      <c r="J135" s="31">
        <v>-7.12</v>
      </c>
      <c r="K135" s="31">
        <v>227000</v>
      </c>
      <c r="L135" s="31">
        <v>38.86</v>
      </c>
      <c r="M135" s="23">
        <v>5</v>
      </c>
      <c r="N135" s="24">
        <f t="shared" si="39"/>
        <v>45201</v>
      </c>
      <c r="O135" s="25">
        <f t="shared" si="40"/>
        <v>29.299999999999955</v>
      </c>
      <c r="P135" s="25">
        <f t="shared" si="41"/>
        <v>-4762550</v>
      </c>
      <c r="Q135" s="28">
        <f t="shared" si="42"/>
        <v>-0.79780720489819168</v>
      </c>
      <c r="R135" s="25">
        <f t="shared" si="43"/>
        <v>-283000</v>
      </c>
      <c r="S135" s="25" t="str">
        <f t="shared" si="44"/>
        <v/>
      </c>
      <c r="T135" s="25" t="str">
        <f t="shared" si="45"/>
        <v/>
      </c>
      <c r="U135" s="32">
        <f t="shared" si="46"/>
        <v>88212.2</v>
      </c>
    </row>
    <row r="136" spans="1:21" x14ac:dyDescent="0.25">
      <c r="A136" s="30">
        <v>1696291200000</v>
      </c>
      <c r="B136" s="31">
        <v>804.9</v>
      </c>
      <c r="C136" s="31">
        <v>823</v>
      </c>
      <c r="D136" s="31">
        <v>802.85</v>
      </c>
      <c r="E136" s="31">
        <v>814.5</v>
      </c>
      <c r="F136" s="31">
        <v>3767000</v>
      </c>
      <c r="G136" s="31">
        <v>1080350</v>
      </c>
      <c r="H136" s="31" t="s">
        <v>56</v>
      </c>
      <c r="I136" s="31">
        <v>0.83</v>
      </c>
      <c r="J136" s="31">
        <v>2.09</v>
      </c>
      <c r="K136" s="31">
        <v>267249</v>
      </c>
      <c r="L136" s="31">
        <v>40.28</v>
      </c>
      <c r="M136" s="23">
        <v>4</v>
      </c>
      <c r="N136" s="24">
        <f t="shared" si="39"/>
        <v>45202</v>
      </c>
      <c r="O136" s="25">
        <f t="shared" si="40"/>
        <v>6.7000000000000455</v>
      </c>
      <c r="P136" s="25">
        <f t="shared" si="41"/>
        <v>-126650</v>
      </c>
      <c r="Q136" s="28">
        <f t="shared" si="42"/>
        <v>-0.10492957746478873</v>
      </c>
      <c r="R136" s="25">
        <f t="shared" si="43"/>
        <v>77000</v>
      </c>
      <c r="S136" s="25" t="str">
        <f t="shared" si="44"/>
        <v/>
      </c>
      <c r="T136" s="25" t="str">
        <f t="shared" si="45"/>
        <v/>
      </c>
      <c r="U136" s="32">
        <f t="shared" si="46"/>
        <v>107647.89720000001</v>
      </c>
    </row>
    <row r="137" spans="1:21" x14ac:dyDescent="0.25">
      <c r="A137" s="30">
        <v>1696377600000</v>
      </c>
      <c r="B137" s="31">
        <v>809.7</v>
      </c>
      <c r="C137" s="31">
        <v>809.7</v>
      </c>
      <c r="D137" s="31">
        <v>786.6</v>
      </c>
      <c r="E137" s="31">
        <v>793.35</v>
      </c>
      <c r="F137" s="31">
        <v>3677000</v>
      </c>
      <c r="G137" s="31">
        <v>848300</v>
      </c>
      <c r="H137" s="31" t="s">
        <v>57</v>
      </c>
      <c r="I137" s="31">
        <v>-2.6</v>
      </c>
      <c r="J137" s="31">
        <v>-2.39</v>
      </c>
      <c r="K137" s="31">
        <v>299382</v>
      </c>
      <c r="L137" s="31">
        <v>56.43</v>
      </c>
      <c r="M137" s="23">
        <v>3</v>
      </c>
      <c r="N137" s="24">
        <f t="shared" si="39"/>
        <v>45203</v>
      </c>
      <c r="O137" s="25">
        <f t="shared" si="40"/>
        <v>-21.149999999999977</v>
      </c>
      <c r="P137" s="25">
        <f t="shared" si="41"/>
        <v>-232050</v>
      </c>
      <c r="Q137" s="28">
        <f t="shared" si="42"/>
        <v>-0.21479150275373721</v>
      </c>
      <c r="R137" s="25">
        <f t="shared" si="43"/>
        <v>-90000</v>
      </c>
      <c r="S137" s="25" t="str">
        <f t="shared" si="44"/>
        <v/>
      </c>
      <c r="T137" s="25" t="str">
        <f t="shared" si="45"/>
        <v/>
      </c>
      <c r="U137" s="32">
        <f t="shared" si="46"/>
        <v>168941.26260000002</v>
      </c>
    </row>
    <row r="138" spans="1:21" ht="15.75" thickBot="1" x14ac:dyDescent="0.3">
      <c r="A138" s="30">
        <v>1696464000000</v>
      </c>
      <c r="B138" s="31">
        <v>796.4</v>
      </c>
      <c r="C138" s="31">
        <v>811.85</v>
      </c>
      <c r="D138" s="31">
        <v>789.4</v>
      </c>
      <c r="E138" s="31">
        <v>792.1</v>
      </c>
      <c r="F138" s="31">
        <v>3711000</v>
      </c>
      <c r="G138" s="31">
        <v>715700</v>
      </c>
      <c r="H138" s="31" t="s">
        <v>54</v>
      </c>
      <c r="I138" s="31">
        <v>-0.16</v>
      </c>
      <c r="J138" s="31">
        <v>0.92</v>
      </c>
      <c r="K138" s="31">
        <v>100063</v>
      </c>
      <c r="L138" s="31">
        <v>39.08</v>
      </c>
      <c r="M138" s="23">
        <v>2</v>
      </c>
      <c r="N138" s="24">
        <f>N139-1</f>
        <v>45204</v>
      </c>
      <c r="O138" s="25">
        <f t="shared" si="40"/>
        <v>-1.25</v>
      </c>
      <c r="P138" s="25">
        <f t="shared" si="41"/>
        <v>-132600</v>
      </c>
      <c r="Q138" s="28">
        <f t="shared" si="42"/>
        <v>-0.15631262525050099</v>
      </c>
      <c r="R138" s="25">
        <f t="shared" si="43"/>
        <v>34000</v>
      </c>
      <c r="S138" s="25" t="str">
        <f t="shared" si="44"/>
        <v/>
      </c>
      <c r="T138" s="25" t="str">
        <f t="shared" si="45"/>
        <v/>
      </c>
      <c r="U138" s="32">
        <f t="shared" si="46"/>
        <v>39104.6204</v>
      </c>
    </row>
    <row r="139" spans="1:21" ht="16.5" thickTop="1" thickBot="1" x14ac:dyDescent="0.3">
      <c r="A139" s="33">
        <v>1696550400000</v>
      </c>
      <c r="B139" s="34">
        <v>794.55</v>
      </c>
      <c r="C139" s="34">
        <v>797.05</v>
      </c>
      <c r="D139" s="34">
        <v>784.75</v>
      </c>
      <c r="E139" s="34">
        <v>792.4</v>
      </c>
      <c r="F139" s="34">
        <v>3744000</v>
      </c>
      <c r="G139" s="34">
        <v>504900</v>
      </c>
      <c r="H139" s="34" t="s">
        <v>56</v>
      </c>
      <c r="I139" s="34">
        <v>0.04</v>
      </c>
      <c r="J139" s="34">
        <v>0.89</v>
      </c>
      <c r="K139" s="34">
        <v>76055</v>
      </c>
      <c r="L139" s="34">
        <v>39.25</v>
      </c>
      <c r="M139" s="35">
        <v>1</v>
      </c>
      <c r="N139" s="36">
        <v>45205</v>
      </c>
      <c r="O139" s="37">
        <f>E139-E138</f>
        <v>0.29999999999995453</v>
      </c>
      <c r="P139" s="37">
        <f>G139-G138</f>
        <v>-210800</v>
      </c>
      <c r="Q139" s="38">
        <f>(G139-G138)/G138</f>
        <v>-0.29453681710213775</v>
      </c>
      <c r="R139" s="37">
        <f>F139-F138</f>
        <v>33000</v>
      </c>
      <c r="S139" s="37" t="str">
        <f>IF(OR(H139="green",H139="lightgreen"),IF(Q139&gt;0,F139,""),"")</f>
        <v/>
      </c>
      <c r="T139" s="37" t="str">
        <f>IF(OR(H139="red",H139="orange"),IF(Q139&gt;0,F139,""),"")</f>
        <v/>
      </c>
      <c r="U139" s="39">
        <f t="shared" si="46"/>
        <v>29851.587500000001</v>
      </c>
    </row>
    <row r="140" spans="1:21" ht="15.75" thickBot="1" x14ac:dyDescent="0.3"/>
    <row r="141" spans="1:21" ht="15.75" thickBot="1" x14ac:dyDescent="0.3">
      <c r="A141" s="17">
        <v>6</v>
      </c>
      <c r="B141" s="40" t="str">
        <f>VLOOKUP(A141,V:X,2,0)</f>
        <v>ULTRACEMCO</v>
      </c>
      <c r="C141" s="40" t="str">
        <f>VLOOKUP(A141,V:X,3,0)</f>
        <v>Updated</v>
      </c>
      <c r="D141" s="40" t="str">
        <f>B143</f>
        <v>BEARISH</v>
      </c>
      <c r="E141" s="40">
        <f>B144</f>
        <v>-1681900</v>
      </c>
      <c r="F141" s="41">
        <f>B145</f>
        <v>-0.21208261878341572</v>
      </c>
    </row>
    <row r="142" spans="1:21" ht="15" customHeight="1" x14ac:dyDescent="0.25">
      <c r="A142" s="17" t="s">
        <v>40</v>
      </c>
      <c r="B142" s="18" t="str">
        <f>B141</f>
        <v>ULTRACEMCO</v>
      </c>
      <c r="C142" s="19"/>
      <c r="D142" s="20" t="str">
        <f>"https://opstra.definedge.com/api/openinterest/futuresopeninterest/"&amp;B142&amp;"&amp;Combined%20OpenInterest"</f>
        <v>https://opstra.definedge.com/api/openinterest/futuresopeninterest/ULTRACEMCO&amp;Combined%20OpenInterest</v>
      </c>
      <c r="E142" s="19"/>
      <c r="F142" s="19"/>
      <c r="G142" s="19"/>
      <c r="H142" s="19"/>
      <c r="I142" s="19"/>
      <c r="J142" s="19"/>
      <c r="K142" s="19"/>
      <c r="L142" s="19"/>
      <c r="M142" s="19"/>
      <c r="N142" s="46" t="s">
        <v>65</v>
      </c>
      <c r="O142" s="46"/>
      <c r="P142" s="46"/>
      <c r="Q142" s="46"/>
      <c r="R142" s="46"/>
      <c r="S142" s="46"/>
      <c r="T142" s="46"/>
      <c r="U142" s="47"/>
    </row>
    <row r="143" spans="1:21" ht="15" customHeight="1" x14ac:dyDescent="0.25">
      <c r="A143" s="21" t="s">
        <v>23</v>
      </c>
      <c r="B143" s="22" t="str">
        <f>IF(C141=0,"",IF(B144&gt;0,"BULLISH","BEARISH"))</f>
        <v>BEARISH</v>
      </c>
      <c r="C143" s="23"/>
      <c r="D143" s="23"/>
      <c r="E143" s="23"/>
      <c r="F143" s="23"/>
      <c r="G143" s="23"/>
      <c r="H143" s="23"/>
      <c r="I143" s="23"/>
      <c r="J143" s="23"/>
      <c r="K143" s="23"/>
      <c r="L143" s="23"/>
      <c r="M143" s="23"/>
      <c r="N143" s="48"/>
      <c r="O143" s="48"/>
      <c r="P143" s="48"/>
      <c r="Q143" s="48"/>
      <c r="R143" s="48"/>
      <c r="S143" s="48"/>
      <c r="T143" s="48"/>
      <c r="U143" s="49"/>
    </row>
    <row r="144" spans="1:21" x14ac:dyDescent="0.25">
      <c r="A144" s="21" t="s">
        <v>61</v>
      </c>
      <c r="B144" s="23">
        <f>IF(C141=0,"",S145-T145)</f>
        <v>-1681900</v>
      </c>
      <c r="C144" s="23"/>
      <c r="D144" s="23"/>
      <c r="E144" s="23"/>
      <c r="F144" s="23"/>
      <c r="G144" s="23"/>
      <c r="H144" s="23"/>
      <c r="I144" s="23"/>
      <c r="J144" s="23"/>
      <c r="K144" s="23"/>
      <c r="L144" s="23"/>
      <c r="M144" s="23"/>
      <c r="N144" s="24"/>
      <c r="O144" s="24"/>
      <c r="P144" s="25"/>
      <c r="Q144" s="25"/>
      <c r="R144" s="25"/>
      <c r="S144" s="25"/>
      <c r="T144" s="25"/>
      <c r="U144" s="26"/>
    </row>
    <row r="145" spans="1:21" x14ac:dyDescent="0.25">
      <c r="A145" s="21" t="s">
        <v>62</v>
      </c>
      <c r="B145" s="27">
        <f>IF(C141=0,"",B144/T145)</f>
        <v>-0.21208261878341572</v>
      </c>
      <c r="C145" s="23"/>
      <c r="D145" s="23"/>
      <c r="E145" s="23"/>
      <c r="F145" s="23"/>
      <c r="G145" s="23"/>
      <c r="H145" s="23"/>
      <c r="I145" s="23"/>
      <c r="J145" s="23"/>
      <c r="K145" s="23"/>
      <c r="L145" s="23"/>
      <c r="M145" s="23"/>
      <c r="N145" s="24"/>
      <c r="O145" s="25">
        <f t="shared" ref="O145:T145" si="47">SUM(O147:O167)</f>
        <v>-342.39999999999964</v>
      </c>
      <c r="P145" s="25">
        <f t="shared" si="47"/>
        <v>-147100</v>
      </c>
      <c r="Q145" s="28">
        <f t="shared" si="47"/>
        <v>2.0774926849866882</v>
      </c>
      <c r="R145" s="25">
        <f t="shared" si="47"/>
        <v>343000</v>
      </c>
      <c r="S145" s="25">
        <f t="shared" si="47"/>
        <v>6248500</v>
      </c>
      <c r="T145" s="25">
        <f t="shared" si="47"/>
        <v>7930400</v>
      </c>
      <c r="U145" s="26"/>
    </row>
    <row r="146" spans="1:21" x14ac:dyDescent="0.25">
      <c r="A146" s="29">
        <v>0</v>
      </c>
      <c r="B146" s="23" t="s">
        <v>41</v>
      </c>
      <c r="C146" s="23" t="s">
        <v>42</v>
      </c>
      <c r="D146" s="23" t="s">
        <v>43</v>
      </c>
      <c r="E146" s="23" t="s">
        <v>44</v>
      </c>
      <c r="F146" s="23" t="s">
        <v>45</v>
      </c>
      <c r="G146" s="23" t="s">
        <v>46</v>
      </c>
      <c r="H146" s="23" t="s">
        <v>47</v>
      </c>
      <c r="I146" s="23">
        <v>8</v>
      </c>
      <c r="J146" s="23">
        <v>9</v>
      </c>
      <c r="K146" s="23" t="s">
        <v>48</v>
      </c>
      <c r="L146" s="23" t="s">
        <v>49</v>
      </c>
      <c r="M146" s="23"/>
      <c r="N146" s="24" t="s">
        <v>64</v>
      </c>
      <c r="O146" s="24" t="s">
        <v>66</v>
      </c>
      <c r="P146" s="22" t="s">
        <v>50</v>
      </c>
      <c r="Q146" s="22" t="s">
        <v>51</v>
      </c>
      <c r="R146" s="22" t="s">
        <v>60</v>
      </c>
      <c r="S146" s="22" t="s">
        <v>52</v>
      </c>
      <c r="T146" s="22" t="s">
        <v>53</v>
      </c>
      <c r="U146" s="26"/>
    </row>
    <row r="147" spans="1:21" x14ac:dyDescent="0.25">
      <c r="A147" s="30">
        <v>1693958400000</v>
      </c>
      <c r="B147" s="31">
        <v>8509</v>
      </c>
      <c r="C147" s="31">
        <v>8580</v>
      </c>
      <c r="D147" s="31">
        <v>8468.1</v>
      </c>
      <c r="E147" s="31">
        <v>8558.25</v>
      </c>
      <c r="F147" s="31">
        <v>1389100</v>
      </c>
      <c r="G147" s="31">
        <v>423200</v>
      </c>
      <c r="H147" s="31" t="s">
        <v>55</v>
      </c>
      <c r="I147" s="31">
        <v>0.57999999999999996</v>
      </c>
      <c r="J147" s="31">
        <v>-4.05</v>
      </c>
      <c r="K147" s="31">
        <v>212856</v>
      </c>
      <c r="L147" s="31">
        <v>64.930000000000007</v>
      </c>
      <c r="M147" s="23">
        <v>21</v>
      </c>
      <c r="N147" s="24">
        <f t="shared" ref="N147:N165" si="48">N148-1</f>
        <v>45185</v>
      </c>
      <c r="O147" s="24"/>
      <c r="P147" s="25"/>
      <c r="Q147" s="28"/>
      <c r="R147" s="28"/>
      <c r="S147" s="25"/>
      <c r="T147" s="25"/>
      <c r="U147" s="32">
        <f>K147*L147/100</f>
        <v>138207.40080000003</v>
      </c>
    </row>
    <row r="148" spans="1:21" x14ac:dyDescent="0.25">
      <c r="A148" s="30">
        <v>1694044800000</v>
      </c>
      <c r="B148" s="31">
        <v>8597.4</v>
      </c>
      <c r="C148" s="31">
        <v>8597.4</v>
      </c>
      <c r="D148" s="31">
        <v>8475</v>
      </c>
      <c r="E148" s="31">
        <v>8518.0499999999993</v>
      </c>
      <c r="F148" s="31">
        <v>1406900</v>
      </c>
      <c r="G148" s="31">
        <v>302100</v>
      </c>
      <c r="H148" s="31" t="s">
        <v>54</v>
      </c>
      <c r="I148" s="31">
        <v>-0.47</v>
      </c>
      <c r="J148" s="31">
        <v>1.28</v>
      </c>
      <c r="K148" s="31">
        <v>93477</v>
      </c>
      <c r="L148" s="31">
        <v>45.94</v>
      </c>
      <c r="M148" s="23">
        <v>20</v>
      </c>
      <c r="N148" s="24">
        <f t="shared" si="48"/>
        <v>45186</v>
      </c>
      <c r="O148" s="25">
        <f t="shared" ref="O148:O166" si="49">E148-E147</f>
        <v>-40.200000000000728</v>
      </c>
      <c r="P148" s="25">
        <f t="shared" ref="P148:P166" si="50">G148-G147</f>
        <v>-121100</v>
      </c>
      <c r="Q148" s="28">
        <f t="shared" ref="Q148:Q166" si="51">(G148-G147)/G147</f>
        <v>-0.28615311909262758</v>
      </c>
      <c r="R148" s="25">
        <f t="shared" ref="R148:R166" si="52">F148-F147</f>
        <v>17800</v>
      </c>
      <c r="S148" s="25" t="str">
        <f t="shared" ref="S148:S166" si="53">IF(OR(H148="green",H148="lightgreen"),IF(Q148&gt;0,F148,""),"")</f>
        <v/>
      </c>
      <c r="T148" s="25" t="str">
        <f t="shared" ref="T148:T166" si="54">IF(OR(H148="red",H148="orange"),IF(Q148&gt;0,F148,""),"")</f>
        <v/>
      </c>
      <c r="U148" s="32">
        <f t="shared" ref="U148:U167" si="55">K148*L148/100</f>
        <v>42943.3338</v>
      </c>
    </row>
    <row r="149" spans="1:21" x14ac:dyDescent="0.25">
      <c r="A149" s="30">
        <v>1694131200000</v>
      </c>
      <c r="B149" s="31">
        <v>8542.0499999999993</v>
      </c>
      <c r="C149" s="31">
        <v>8565</v>
      </c>
      <c r="D149" s="31">
        <v>8440</v>
      </c>
      <c r="E149" s="31">
        <v>8462.4500000000007</v>
      </c>
      <c r="F149" s="31">
        <v>1429000</v>
      </c>
      <c r="G149" s="31">
        <v>243500</v>
      </c>
      <c r="H149" s="31" t="s">
        <v>54</v>
      </c>
      <c r="I149" s="31">
        <v>-0.65</v>
      </c>
      <c r="J149" s="31">
        <v>1.57</v>
      </c>
      <c r="K149" s="31">
        <v>59497</v>
      </c>
      <c r="L149" s="31">
        <v>47.23</v>
      </c>
      <c r="M149" s="23">
        <v>19</v>
      </c>
      <c r="N149" s="24">
        <f t="shared" si="48"/>
        <v>45187</v>
      </c>
      <c r="O149" s="25">
        <f t="shared" si="49"/>
        <v>-55.599999999998545</v>
      </c>
      <c r="P149" s="25">
        <f t="shared" si="50"/>
        <v>-58600</v>
      </c>
      <c r="Q149" s="28">
        <f t="shared" si="51"/>
        <v>-0.19397550479973519</v>
      </c>
      <c r="R149" s="25">
        <f t="shared" si="52"/>
        <v>22100</v>
      </c>
      <c r="S149" s="25" t="str">
        <f t="shared" si="53"/>
        <v/>
      </c>
      <c r="T149" s="25" t="str">
        <f t="shared" si="54"/>
        <v/>
      </c>
      <c r="U149" s="32">
        <f t="shared" si="55"/>
        <v>28100.433099999995</v>
      </c>
    </row>
    <row r="150" spans="1:21" x14ac:dyDescent="0.25">
      <c r="A150" s="30">
        <v>1694390400000</v>
      </c>
      <c r="B150" s="31">
        <v>8451</v>
      </c>
      <c r="C150" s="31">
        <v>8523</v>
      </c>
      <c r="D150" s="31">
        <v>8451</v>
      </c>
      <c r="E150" s="31">
        <v>8479</v>
      </c>
      <c r="F150" s="31">
        <v>1468300</v>
      </c>
      <c r="G150" s="31">
        <v>282600</v>
      </c>
      <c r="H150" s="31" t="s">
        <v>56</v>
      </c>
      <c r="I150" s="31">
        <v>0.2</v>
      </c>
      <c r="J150" s="31">
        <v>2.75</v>
      </c>
      <c r="K150" s="31">
        <v>70134</v>
      </c>
      <c r="L150" s="31">
        <v>53.26</v>
      </c>
      <c r="M150" s="23">
        <v>18</v>
      </c>
      <c r="N150" s="24">
        <f t="shared" si="48"/>
        <v>45188</v>
      </c>
      <c r="O150" s="25">
        <f t="shared" si="49"/>
        <v>16.549999999999272</v>
      </c>
      <c r="P150" s="25">
        <f t="shared" si="50"/>
        <v>39100</v>
      </c>
      <c r="Q150" s="28">
        <f t="shared" si="51"/>
        <v>0.16057494866529773</v>
      </c>
      <c r="R150" s="25">
        <f t="shared" si="52"/>
        <v>39300</v>
      </c>
      <c r="S150" s="25">
        <f t="shared" si="53"/>
        <v>1468300</v>
      </c>
      <c r="T150" s="25" t="str">
        <f t="shared" si="54"/>
        <v/>
      </c>
      <c r="U150" s="32">
        <f t="shared" si="55"/>
        <v>37353.368399999999</v>
      </c>
    </row>
    <row r="151" spans="1:21" x14ac:dyDescent="0.25">
      <c r="A151" s="30">
        <v>1694476800000</v>
      </c>
      <c r="B151" s="31">
        <v>8544.7000000000007</v>
      </c>
      <c r="C151" s="31">
        <v>8618.9500000000007</v>
      </c>
      <c r="D151" s="31">
        <v>8403.4500000000007</v>
      </c>
      <c r="E151" s="31">
        <v>8579.65</v>
      </c>
      <c r="F151" s="31">
        <v>1436800</v>
      </c>
      <c r="G151" s="31">
        <v>744900</v>
      </c>
      <c r="H151" s="31" t="s">
        <v>55</v>
      </c>
      <c r="I151" s="31">
        <v>1.19</v>
      </c>
      <c r="J151" s="31">
        <v>-2.15</v>
      </c>
      <c r="K151" s="31">
        <v>163114</v>
      </c>
      <c r="L151" s="31">
        <v>48.57</v>
      </c>
      <c r="M151" s="23">
        <v>17</v>
      </c>
      <c r="N151" s="24">
        <f t="shared" si="48"/>
        <v>45189</v>
      </c>
      <c r="O151" s="25">
        <f t="shared" si="49"/>
        <v>100.64999999999964</v>
      </c>
      <c r="P151" s="25">
        <f t="shared" si="50"/>
        <v>462300</v>
      </c>
      <c r="Q151" s="28">
        <f t="shared" si="51"/>
        <v>1.6358811040339702</v>
      </c>
      <c r="R151" s="25">
        <f t="shared" si="52"/>
        <v>-31500</v>
      </c>
      <c r="S151" s="25">
        <f t="shared" si="53"/>
        <v>1436800</v>
      </c>
      <c r="T151" s="25" t="str">
        <f t="shared" si="54"/>
        <v/>
      </c>
      <c r="U151" s="32">
        <f t="shared" si="55"/>
        <v>79224.469800000006</v>
      </c>
    </row>
    <row r="152" spans="1:21" x14ac:dyDescent="0.25">
      <c r="A152" s="30">
        <v>1694563200000</v>
      </c>
      <c r="B152" s="31">
        <v>8589.2999999999993</v>
      </c>
      <c r="C152" s="31">
        <v>8688.6</v>
      </c>
      <c r="D152" s="31">
        <v>8560.2000000000007</v>
      </c>
      <c r="E152" s="31">
        <v>8647.9500000000007</v>
      </c>
      <c r="F152" s="31">
        <v>1465900</v>
      </c>
      <c r="G152" s="31">
        <v>701700</v>
      </c>
      <c r="H152" s="31" t="s">
        <v>56</v>
      </c>
      <c r="I152" s="31">
        <v>0.8</v>
      </c>
      <c r="J152" s="31">
        <v>2.0299999999999998</v>
      </c>
      <c r="K152" s="31">
        <v>108483</v>
      </c>
      <c r="L152" s="31">
        <v>33.79</v>
      </c>
      <c r="M152" s="23">
        <v>16</v>
      </c>
      <c r="N152" s="24">
        <f t="shared" si="48"/>
        <v>45190</v>
      </c>
      <c r="O152" s="25">
        <f t="shared" si="49"/>
        <v>68.300000000001091</v>
      </c>
      <c r="P152" s="25">
        <f t="shared" si="50"/>
        <v>-43200</v>
      </c>
      <c r="Q152" s="28">
        <f t="shared" si="51"/>
        <v>-5.7994361659283122E-2</v>
      </c>
      <c r="R152" s="25">
        <f t="shared" si="52"/>
        <v>29100</v>
      </c>
      <c r="S152" s="25" t="str">
        <f t="shared" si="53"/>
        <v/>
      </c>
      <c r="T152" s="25" t="str">
        <f t="shared" si="54"/>
        <v/>
      </c>
      <c r="U152" s="32">
        <f t="shared" si="55"/>
        <v>36656.405699999996</v>
      </c>
    </row>
    <row r="153" spans="1:21" x14ac:dyDescent="0.25">
      <c r="A153" s="30">
        <v>1694649600000</v>
      </c>
      <c r="B153" s="31">
        <v>8649</v>
      </c>
      <c r="C153" s="31">
        <v>8713.5499999999993</v>
      </c>
      <c r="D153" s="31">
        <v>8616.75</v>
      </c>
      <c r="E153" s="31">
        <v>8697.7999999999993</v>
      </c>
      <c r="F153" s="31">
        <v>1514900</v>
      </c>
      <c r="G153" s="31">
        <v>444100</v>
      </c>
      <c r="H153" s="31" t="s">
        <v>56</v>
      </c>
      <c r="I153" s="31">
        <v>0.57999999999999996</v>
      </c>
      <c r="J153" s="31">
        <v>3.34</v>
      </c>
      <c r="K153" s="31">
        <v>168068</v>
      </c>
      <c r="L153" s="31">
        <v>53.87</v>
      </c>
      <c r="M153" s="23">
        <v>15</v>
      </c>
      <c r="N153" s="24">
        <f t="shared" si="48"/>
        <v>45191</v>
      </c>
      <c r="O153" s="25">
        <f t="shared" si="49"/>
        <v>49.849999999998545</v>
      </c>
      <c r="P153" s="25">
        <f t="shared" si="50"/>
        <v>-257600</v>
      </c>
      <c r="Q153" s="28">
        <f t="shared" si="51"/>
        <v>-0.36710845090494515</v>
      </c>
      <c r="R153" s="25">
        <f t="shared" si="52"/>
        <v>49000</v>
      </c>
      <c r="S153" s="25" t="str">
        <f t="shared" si="53"/>
        <v/>
      </c>
      <c r="T153" s="25" t="str">
        <f t="shared" si="54"/>
        <v/>
      </c>
      <c r="U153" s="32">
        <f t="shared" si="55"/>
        <v>90538.231599999999</v>
      </c>
    </row>
    <row r="154" spans="1:21" x14ac:dyDescent="0.25">
      <c r="A154" s="30">
        <v>1694736000000</v>
      </c>
      <c r="B154" s="31">
        <v>8712</v>
      </c>
      <c r="C154" s="31">
        <v>8747</v>
      </c>
      <c r="D154" s="31">
        <v>8666.7999999999993</v>
      </c>
      <c r="E154" s="31">
        <v>8727.35</v>
      </c>
      <c r="F154" s="31">
        <v>1464800</v>
      </c>
      <c r="G154" s="31">
        <v>410300</v>
      </c>
      <c r="H154" s="31" t="s">
        <v>55</v>
      </c>
      <c r="I154" s="31">
        <v>0.34</v>
      </c>
      <c r="J154" s="31">
        <v>-3.31</v>
      </c>
      <c r="K154" s="31">
        <v>243228</v>
      </c>
      <c r="L154" s="31">
        <v>68.08</v>
      </c>
      <c r="M154" s="23">
        <v>14</v>
      </c>
      <c r="N154" s="24">
        <f t="shared" si="48"/>
        <v>45192</v>
      </c>
      <c r="O154" s="25">
        <f t="shared" si="49"/>
        <v>29.550000000001091</v>
      </c>
      <c r="P154" s="25">
        <f t="shared" si="50"/>
        <v>-33800</v>
      </c>
      <c r="Q154" s="28">
        <f t="shared" si="51"/>
        <v>-7.6108984462958787E-2</v>
      </c>
      <c r="R154" s="25">
        <f t="shared" si="52"/>
        <v>-50100</v>
      </c>
      <c r="S154" s="25" t="str">
        <f t="shared" si="53"/>
        <v/>
      </c>
      <c r="T154" s="25" t="str">
        <f t="shared" si="54"/>
        <v/>
      </c>
      <c r="U154" s="32">
        <f t="shared" si="55"/>
        <v>165589.62239999999</v>
      </c>
    </row>
    <row r="155" spans="1:21" x14ac:dyDescent="0.25">
      <c r="A155" s="30">
        <v>1694995200000</v>
      </c>
      <c r="B155" s="31">
        <v>8700.35</v>
      </c>
      <c r="C155" s="31">
        <v>8759.5</v>
      </c>
      <c r="D155" s="31">
        <v>8631.0499999999993</v>
      </c>
      <c r="E155" s="31">
        <v>8649.35</v>
      </c>
      <c r="F155" s="31">
        <v>1453300</v>
      </c>
      <c r="G155" s="31">
        <v>240600</v>
      </c>
      <c r="H155" s="31" t="s">
        <v>57</v>
      </c>
      <c r="I155" s="31">
        <v>-0.89</v>
      </c>
      <c r="J155" s="31">
        <v>-0.79</v>
      </c>
      <c r="K155" s="31">
        <v>74191</v>
      </c>
      <c r="L155" s="31">
        <v>57.38</v>
      </c>
      <c r="M155" s="23">
        <v>13</v>
      </c>
      <c r="N155" s="24">
        <f t="shared" si="48"/>
        <v>45193</v>
      </c>
      <c r="O155" s="25">
        <f t="shared" si="49"/>
        <v>-78</v>
      </c>
      <c r="P155" s="25">
        <f t="shared" si="50"/>
        <v>-169700</v>
      </c>
      <c r="Q155" s="28">
        <f t="shared" si="51"/>
        <v>-0.41359980502071653</v>
      </c>
      <c r="R155" s="25">
        <f t="shared" si="52"/>
        <v>-11500</v>
      </c>
      <c r="S155" s="25" t="str">
        <f t="shared" si="53"/>
        <v/>
      </c>
      <c r="T155" s="25" t="str">
        <f t="shared" si="54"/>
        <v/>
      </c>
      <c r="U155" s="32">
        <f t="shared" si="55"/>
        <v>42570.7958</v>
      </c>
    </row>
    <row r="156" spans="1:21" x14ac:dyDescent="0.25">
      <c r="A156" s="30">
        <v>1695168000000</v>
      </c>
      <c r="B156" s="31">
        <v>8618.9</v>
      </c>
      <c r="C156" s="31">
        <v>8645</v>
      </c>
      <c r="D156" s="31">
        <v>8478.7999999999993</v>
      </c>
      <c r="E156" s="31">
        <v>8488.5499999999993</v>
      </c>
      <c r="F156" s="31">
        <v>1388400</v>
      </c>
      <c r="G156" s="31">
        <v>447000</v>
      </c>
      <c r="H156" s="31" t="s">
        <v>57</v>
      </c>
      <c r="I156" s="31">
        <v>-1.86</v>
      </c>
      <c r="J156" s="31">
        <v>-4.47</v>
      </c>
      <c r="K156" s="31">
        <v>220228</v>
      </c>
      <c r="L156" s="31">
        <v>69.39</v>
      </c>
      <c r="M156" s="23">
        <v>12</v>
      </c>
      <c r="N156" s="24">
        <f t="shared" si="48"/>
        <v>45194</v>
      </c>
      <c r="O156" s="25">
        <f t="shared" si="49"/>
        <v>-160.80000000000109</v>
      </c>
      <c r="P156" s="25">
        <f t="shared" si="50"/>
        <v>206400</v>
      </c>
      <c r="Q156" s="28">
        <f t="shared" si="51"/>
        <v>0.85785536159600995</v>
      </c>
      <c r="R156" s="25">
        <f t="shared" si="52"/>
        <v>-64900</v>
      </c>
      <c r="S156" s="25" t="str">
        <f t="shared" si="53"/>
        <v/>
      </c>
      <c r="T156" s="25">
        <f t="shared" si="54"/>
        <v>1388400</v>
      </c>
      <c r="U156" s="32">
        <f t="shared" si="55"/>
        <v>152816.20920000001</v>
      </c>
    </row>
    <row r="157" spans="1:21" x14ac:dyDescent="0.25">
      <c r="A157" s="30">
        <v>1695254400000</v>
      </c>
      <c r="B157" s="31">
        <v>8460.4</v>
      </c>
      <c r="C157" s="31">
        <v>8460.7999999999993</v>
      </c>
      <c r="D157" s="31">
        <v>8311.1</v>
      </c>
      <c r="E157" s="31">
        <v>8337.7999999999993</v>
      </c>
      <c r="F157" s="31">
        <v>1362200</v>
      </c>
      <c r="G157" s="31">
        <v>550600</v>
      </c>
      <c r="H157" s="31" t="s">
        <v>57</v>
      </c>
      <c r="I157" s="31">
        <v>-1.78</v>
      </c>
      <c r="J157" s="31">
        <v>-1.89</v>
      </c>
      <c r="K157" s="31">
        <v>236997</v>
      </c>
      <c r="L157" s="31">
        <v>60.16</v>
      </c>
      <c r="M157" s="23">
        <v>11</v>
      </c>
      <c r="N157" s="24">
        <f t="shared" si="48"/>
        <v>45195</v>
      </c>
      <c r="O157" s="25">
        <f t="shared" si="49"/>
        <v>-150.75</v>
      </c>
      <c r="P157" s="25">
        <f t="shared" si="50"/>
        <v>103600</v>
      </c>
      <c r="Q157" s="28">
        <f t="shared" si="51"/>
        <v>0.23176733780760628</v>
      </c>
      <c r="R157" s="25">
        <f t="shared" si="52"/>
        <v>-26200</v>
      </c>
      <c r="S157" s="25" t="str">
        <f t="shared" si="53"/>
        <v/>
      </c>
      <c r="T157" s="25">
        <f t="shared" si="54"/>
        <v>1362200</v>
      </c>
      <c r="U157" s="32">
        <f t="shared" si="55"/>
        <v>142577.3952</v>
      </c>
    </row>
    <row r="158" spans="1:21" x14ac:dyDescent="0.25">
      <c r="A158" s="30">
        <v>1695340800000</v>
      </c>
      <c r="B158" s="31">
        <v>8328.2000000000007</v>
      </c>
      <c r="C158" s="31">
        <v>8328.2000000000007</v>
      </c>
      <c r="D158" s="31">
        <v>8200.1</v>
      </c>
      <c r="E158" s="31">
        <v>8207.7000000000007</v>
      </c>
      <c r="F158" s="31">
        <v>1507400</v>
      </c>
      <c r="G158" s="31">
        <v>652400</v>
      </c>
      <c r="H158" s="31" t="s">
        <v>54</v>
      </c>
      <c r="I158" s="31">
        <v>-1.56</v>
      </c>
      <c r="J158" s="31">
        <v>10.66</v>
      </c>
      <c r="K158" s="31">
        <v>393005</v>
      </c>
      <c r="L158" s="31">
        <v>74.88</v>
      </c>
      <c r="M158" s="23">
        <v>10</v>
      </c>
      <c r="N158" s="24">
        <f t="shared" si="48"/>
        <v>45196</v>
      </c>
      <c r="O158" s="25">
        <f t="shared" si="49"/>
        <v>-130.09999999999854</v>
      </c>
      <c r="P158" s="25">
        <f t="shared" si="50"/>
        <v>101800</v>
      </c>
      <c r="Q158" s="28">
        <f t="shared" si="51"/>
        <v>0.18488921176897929</v>
      </c>
      <c r="R158" s="25">
        <f t="shared" si="52"/>
        <v>145200</v>
      </c>
      <c r="S158" s="25" t="str">
        <f t="shared" si="53"/>
        <v/>
      </c>
      <c r="T158" s="25">
        <f t="shared" si="54"/>
        <v>1507400</v>
      </c>
      <c r="U158" s="32">
        <f t="shared" si="55"/>
        <v>294282.14399999997</v>
      </c>
    </row>
    <row r="159" spans="1:21" x14ac:dyDescent="0.25">
      <c r="A159" s="30">
        <v>1695600000000</v>
      </c>
      <c r="B159" s="31">
        <v>8225</v>
      </c>
      <c r="C159" s="31">
        <v>8291.9500000000007</v>
      </c>
      <c r="D159" s="31">
        <v>8181</v>
      </c>
      <c r="E159" s="31">
        <v>8227.6</v>
      </c>
      <c r="F159" s="31">
        <v>1558300</v>
      </c>
      <c r="G159" s="31">
        <v>1447700</v>
      </c>
      <c r="H159" s="31" t="s">
        <v>56</v>
      </c>
      <c r="I159" s="31">
        <v>0.24</v>
      </c>
      <c r="J159" s="31">
        <v>3.38</v>
      </c>
      <c r="K159" s="31">
        <v>331831</v>
      </c>
      <c r="L159" s="31">
        <v>70.989999999999995</v>
      </c>
      <c r="M159" s="23">
        <v>9</v>
      </c>
      <c r="N159" s="24">
        <f t="shared" si="48"/>
        <v>45197</v>
      </c>
      <c r="O159" s="25">
        <f t="shared" si="49"/>
        <v>19.899999999999636</v>
      </c>
      <c r="P159" s="25">
        <f t="shared" si="50"/>
        <v>795300</v>
      </c>
      <c r="Q159" s="28">
        <f t="shared" si="51"/>
        <v>1.2190374003678726</v>
      </c>
      <c r="R159" s="25">
        <f t="shared" si="52"/>
        <v>50900</v>
      </c>
      <c r="S159" s="25">
        <f t="shared" si="53"/>
        <v>1558300</v>
      </c>
      <c r="T159" s="25" t="str">
        <f t="shared" si="54"/>
        <v/>
      </c>
      <c r="U159" s="32">
        <f t="shared" si="55"/>
        <v>235566.82689999999</v>
      </c>
    </row>
    <row r="160" spans="1:21" x14ac:dyDescent="0.25">
      <c r="A160" s="30">
        <v>1695686400000</v>
      </c>
      <c r="B160" s="31">
        <v>8234.7000000000007</v>
      </c>
      <c r="C160" s="31">
        <v>8343</v>
      </c>
      <c r="D160" s="31">
        <v>8228.35</v>
      </c>
      <c r="E160" s="31">
        <v>8244.1</v>
      </c>
      <c r="F160" s="31">
        <v>1701300</v>
      </c>
      <c r="G160" s="31">
        <v>1251500</v>
      </c>
      <c r="H160" s="31" t="s">
        <v>56</v>
      </c>
      <c r="I160" s="31">
        <v>0.2</v>
      </c>
      <c r="J160" s="31">
        <v>9.18</v>
      </c>
      <c r="K160" s="31">
        <v>385922</v>
      </c>
      <c r="L160" s="31">
        <v>74.819999999999993</v>
      </c>
      <c r="M160" s="23">
        <v>8</v>
      </c>
      <c r="N160" s="24">
        <f t="shared" si="48"/>
        <v>45198</v>
      </c>
      <c r="O160" s="25">
        <f t="shared" si="49"/>
        <v>16.5</v>
      </c>
      <c r="P160" s="25">
        <f t="shared" si="50"/>
        <v>-196200</v>
      </c>
      <c r="Q160" s="28">
        <f t="shared" si="51"/>
        <v>-0.13552531601851212</v>
      </c>
      <c r="R160" s="25">
        <f t="shared" si="52"/>
        <v>143000</v>
      </c>
      <c r="S160" s="25" t="str">
        <f t="shared" si="53"/>
        <v/>
      </c>
      <c r="T160" s="25" t="str">
        <f t="shared" si="54"/>
        <v/>
      </c>
      <c r="U160" s="32">
        <f t="shared" si="55"/>
        <v>288746.84039999999</v>
      </c>
    </row>
    <row r="161" spans="1:21" x14ac:dyDescent="0.25">
      <c r="A161" s="30">
        <v>1695772800000</v>
      </c>
      <c r="B161" s="31">
        <v>8243.15</v>
      </c>
      <c r="C161" s="31">
        <v>8289</v>
      </c>
      <c r="D161" s="31">
        <v>8220</v>
      </c>
      <c r="E161" s="31">
        <v>8276.0499999999993</v>
      </c>
      <c r="F161" s="31">
        <v>1722700</v>
      </c>
      <c r="G161" s="31">
        <v>1008200</v>
      </c>
      <c r="H161" s="31" t="s">
        <v>56</v>
      </c>
      <c r="I161" s="31">
        <v>0.39</v>
      </c>
      <c r="J161" s="31">
        <v>1.26</v>
      </c>
      <c r="K161" s="31">
        <v>427406</v>
      </c>
      <c r="L161" s="31">
        <v>78.91</v>
      </c>
      <c r="M161" s="23">
        <v>7</v>
      </c>
      <c r="N161" s="24">
        <f t="shared" si="48"/>
        <v>45199</v>
      </c>
      <c r="O161" s="25">
        <f t="shared" si="49"/>
        <v>31.949999999998909</v>
      </c>
      <c r="P161" s="25">
        <f t="shared" si="50"/>
        <v>-243300</v>
      </c>
      <c r="Q161" s="28">
        <f t="shared" si="51"/>
        <v>-0.19440671194566519</v>
      </c>
      <c r="R161" s="25">
        <f t="shared" si="52"/>
        <v>21400</v>
      </c>
      <c r="S161" s="25" t="str">
        <f t="shared" si="53"/>
        <v/>
      </c>
      <c r="T161" s="25" t="str">
        <f t="shared" si="54"/>
        <v/>
      </c>
      <c r="U161" s="32">
        <f t="shared" si="55"/>
        <v>337266.07459999999</v>
      </c>
    </row>
    <row r="162" spans="1:21" x14ac:dyDescent="0.25">
      <c r="A162" s="30">
        <v>1695859200000</v>
      </c>
      <c r="B162" s="31">
        <v>8280</v>
      </c>
      <c r="C162" s="31">
        <v>8319.0499999999993</v>
      </c>
      <c r="D162" s="31">
        <v>8127.1</v>
      </c>
      <c r="E162" s="31">
        <v>8142.25</v>
      </c>
      <c r="F162" s="31">
        <v>1831900</v>
      </c>
      <c r="G162" s="31">
        <v>1374300</v>
      </c>
      <c r="H162" s="31" t="s">
        <v>54</v>
      </c>
      <c r="I162" s="31">
        <v>-1.62</v>
      </c>
      <c r="J162" s="31">
        <v>6.34</v>
      </c>
      <c r="K162" s="31">
        <v>232770</v>
      </c>
      <c r="L162" s="31">
        <v>62.84</v>
      </c>
      <c r="M162" s="23">
        <v>6</v>
      </c>
      <c r="N162" s="24">
        <f t="shared" si="48"/>
        <v>45200</v>
      </c>
      <c r="O162" s="25">
        <f t="shared" si="49"/>
        <v>-133.79999999999927</v>
      </c>
      <c r="P162" s="25">
        <f t="shared" si="50"/>
        <v>366100</v>
      </c>
      <c r="Q162" s="28">
        <f t="shared" si="51"/>
        <v>0.36312239634993054</v>
      </c>
      <c r="R162" s="25">
        <f t="shared" si="52"/>
        <v>109200</v>
      </c>
      <c r="S162" s="25" t="str">
        <f t="shared" si="53"/>
        <v/>
      </c>
      <c r="T162" s="25">
        <f t="shared" si="54"/>
        <v>1831900</v>
      </c>
      <c r="U162" s="32">
        <f t="shared" si="55"/>
        <v>146272.66800000001</v>
      </c>
    </row>
    <row r="163" spans="1:21" x14ac:dyDescent="0.25">
      <c r="A163" s="30">
        <v>1695945600000</v>
      </c>
      <c r="B163" s="31">
        <v>8226.1</v>
      </c>
      <c r="C163" s="31">
        <v>8315</v>
      </c>
      <c r="D163" s="31">
        <v>8182.2</v>
      </c>
      <c r="E163" s="31">
        <v>8289.5</v>
      </c>
      <c r="F163" s="31">
        <v>1762800</v>
      </c>
      <c r="G163" s="31">
        <v>443100</v>
      </c>
      <c r="H163" s="31" t="s">
        <v>55</v>
      </c>
      <c r="I163" s="31">
        <v>1.81</v>
      </c>
      <c r="J163" s="31">
        <v>-3.77</v>
      </c>
      <c r="K163" s="31">
        <v>168557</v>
      </c>
      <c r="L163" s="31">
        <v>52.51</v>
      </c>
      <c r="M163" s="23">
        <v>5</v>
      </c>
      <c r="N163" s="24">
        <f t="shared" si="48"/>
        <v>45201</v>
      </c>
      <c r="O163" s="25">
        <f t="shared" si="49"/>
        <v>147.25</v>
      </c>
      <c r="P163" s="25">
        <f t="shared" si="50"/>
        <v>-931200</v>
      </c>
      <c r="Q163" s="28">
        <f t="shared" si="51"/>
        <v>-0.67758131412355382</v>
      </c>
      <c r="R163" s="25">
        <f t="shared" si="52"/>
        <v>-69100</v>
      </c>
      <c r="S163" s="25" t="str">
        <f t="shared" si="53"/>
        <v/>
      </c>
      <c r="T163" s="25" t="str">
        <f t="shared" si="54"/>
        <v/>
      </c>
      <c r="U163" s="32">
        <f t="shared" si="55"/>
        <v>88509.280700000003</v>
      </c>
    </row>
    <row r="164" spans="1:21" x14ac:dyDescent="0.25">
      <c r="A164" s="30">
        <v>1696291200000</v>
      </c>
      <c r="B164" s="31">
        <v>8310</v>
      </c>
      <c r="C164" s="31">
        <v>8424.85</v>
      </c>
      <c r="D164" s="31">
        <v>8275.9500000000007</v>
      </c>
      <c r="E164" s="31">
        <v>8351.25</v>
      </c>
      <c r="F164" s="31">
        <v>1785100</v>
      </c>
      <c r="G164" s="31">
        <v>616500</v>
      </c>
      <c r="H164" s="31" t="s">
        <v>56</v>
      </c>
      <c r="I164" s="31">
        <v>0.74</v>
      </c>
      <c r="J164" s="31">
        <v>1.27</v>
      </c>
      <c r="K164" s="31">
        <v>268723</v>
      </c>
      <c r="L164" s="31">
        <v>59.14</v>
      </c>
      <c r="M164" s="23">
        <v>4</v>
      </c>
      <c r="N164" s="24">
        <f t="shared" si="48"/>
        <v>45202</v>
      </c>
      <c r="O164" s="25">
        <f t="shared" si="49"/>
        <v>61.75</v>
      </c>
      <c r="P164" s="25">
        <f t="shared" si="50"/>
        <v>173400</v>
      </c>
      <c r="Q164" s="28">
        <f t="shared" si="51"/>
        <v>0.3913337846987136</v>
      </c>
      <c r="R164" s="25">
        <f t="shared" si="52"/>
        <v>22300</v>
      </c>
      <c r="S164" s="25">
        <f t="shared" si="53"/>
        <v>1785100</v>
      </c>
      <c r="T164" s="25" t="str">
        <f t="shared" si="54"/>
        <v/>
      </c>
      <c r="U164" s="32">
        <f t="shared" si="55"/>
        <v>158922.78220000002</v>
      </c>
    </row>
    <row r="165" spans="1:21" x14ac:dyDescent="0.25">
      <c r="A165" s="30">
        <v>1696377600000</v>
      </c>
      <c r="B165" s="31">
        <v>8300</v>
      </c>
      <c r="C165" s="31">
        <v>8346.1</v>
      </c>
      <c r="D165" s="31">
        <v>8066</v>
      </c>
      <c r="E165" s="31">
        <v>8155</v>
      </c>
      <c r="F165" s="31">
        <v>1840500</v>
      </c>
      <c r="G165" s="31">
        <v>754900</v>
      </c>
      <c r="H165" s="31" t="s">
        <v>54</v>
      </c>
      <c r="I165" s="31">
        <v>-2.35</v>
      </c>
      <c r="J165" s="31">
        <v>3.1</v>
      </c>
      <c r="K165" s="31">
        <v>691483</v>
      </c>
      <c r="L165" s="31">
        <v>78.19</v>
      </c>
      <c r="M165" s="23">
        <v>3</v>
      </c>
      <c r="N165" s="24">
        <f t="shared" si="48"/>
        <v>45203</v>
      </c>
      <c r="O165" s="25">
        <f t="shared" si="49"/>
        <v>-196.25</v>
      </c>
      <c r="P165" s="25">
        <f t="shared" si="50"/>
        <v>138400</v>
      </c>
      <c r="Q165" s="28">
        <f t="shared" si="51"/>
        <v>0.22449310624493107</v>
      </c>
      <c r="R165" s="25">
        <f t="shared" si="52"/>
        <v>55400</v>
      </c>
      <c r="S165" s="25" t="str">
        <f t="shared" si="53"/>
        <v/>
      </c>
      <c r="T165" s="25">
        <f t="shared" si="54"/>
        <v>1840500</v>
      </c>
      <c r="U165" s="32">
        <f t="shared" si="55"/>
        <v>540670.5577</v>
      </c>
    </row>
    <row r="166" spans="1:21" ht="15.75" thickBot="1" x14ac:dyDescent="0.3">
      <c r="A166" s="30">
        <v>1696464000000</v>
      </c>
      <c r="B166" s="31">
        <v>8183.95</v>
      </c>
      <c r="C166" s="31">
        <v>8227.9500000000007</v>
      </c>
      <c r="D166" s="31">
        <v>8142.1</v>
      </c>
      <c r="E166" s="31">
        <v>8195.1</v>
      </c>
      <c r="F166" s="31">
        <v>1739900</v>
      </c>
      <c r="G166" s="31">
        <v>479500</v>
      </c>
      <c r="H166" s="31" t="s">
        <v>55</v>
      </c>
      <c r="I166" s="31">
        <v>0.49</v>
      </c>
      <c r="J166" s="31">
        <v>-5.47</v>
      </c>
      <c r="K166" s="31">
        <v>194982</v>
      </c>
      <c r="L166" s="31">
        <v>62.79</v>
      </c>
      <c r="M166" s="23">
        <v>2</v>
      </c>
      <c r="N166" s="24">
        <f>N167-1</f>
        <v>45204</v>
      </c>
      <c r="O166" s="25">
        <f t="shared" si="49"/>
        <v>40.100000000000364</v>
      </c>
      <c r="P166" s="25">
        <f t="shared" si="50"/>
        <v>-275400</v>
      </c>
      <c r="Q166" s="28">
        <f t="shared" si="51"/>
        <v>-0.36481653199099218</v>
      </c>
      <c r="R166" s="25">
        <f t="shared" si="52"/>
        <v>-100600</v>
      </c>
      <c r="S166" s="25" t="str">
        <f t="shared" si="53"/>
        <v/>
      </c>
      <c r="T166" s="25" t="str">
        <f t="shared" si="54"/>
        <v/>
      </c>
      <c r="U166" s="32">
        <f t="shared" si="55"/>
        <v>122429.19779999999</v>
      </c>
    </row>
    <row r="167" spans="1:21" ht="16.5" thickTop="1" thickBot="1" x14ac:dyDescent="0.3">
      <c r="A167" s="33">
        <v>1696550400000</v>
      </c>
      <c r="B167" s="34">
        <v>8225</v>
      </c>
      <c r="C167" s="34">
        <v>8255</v>
      </c>
      <c r="D167" s="34">
        <v>8170.05</v>
      </c>
      <c r="E167" s="34">
        <v>8215.85</v>
      </c>
      <c r="F167" s="34">
        <v>1732100</v>
      </c>
      <c r="G167" s="34">
        <v>276100</v>
      </c>
      <c r="H167" s="34" t="s">
        <v>55</v>
      </c>
      <c r="I167" s="34">
        <v>0.25</v>
      </c>
      <c r="J167" s="34">
        <v>-0.45</v>
      </c>
      <c r="K167" s="34">
        <v>81454</v>
      </c>
      <c r="L167" s="34">
        <v>51.39</v>
      </c>
      <c r="M167" s="35">
        <v>1</v>
      </c>
      <c r="N167" s="36">
        <v>45205</v>
      </c>
      <c r="O167" s="37">
        <f>E167-E166</f>
        <v>20.75</v>
      </c>
      <c r="P167" s="37">
        <f>G167-G166</f>
        <v>-203400</v>
      </c>
      <c r="Q167" s="38">
        <f>(G167-G166)/G166</f>
        <v>-0.42419186652763297</v>
      </c>
      <c r="R167" s="37">
        <f>F167-F166</f>
        <v>-7800</v>
      </c>
      <c r="S167" s="37" t="str">
        <f>IF(OR(H167="green",H167="lightgreen"),IF(Q167&gt;0,F167,""),"")</f>
        <v/>
      </c>
      <c r="T167" s="37" t="str">
        <f>IF(OR(H167="red",H167="orange"),IF(Q167&gt;0,F167,""),"")</f>
        <v/>
      </c>
      <c r="U167" s="39">
        <f t="shared" si="55"/>
        <v>41859.210599999999</v>
      </c>
    </row>
    <row r="168" spans="1:21" ht="15.75" thickBot="1" x14ac:dyDescent="0.3"/>
    <row r="169" spans="1:21" ht="15.75" thickBot="1" x14ac:dyDescent="0.3">
      <c r="A169" s="17">
        <v>7</v>
      </c>
      <c r="B169" s="40" t="str">
        <f>VLOOKUP(A169,V:X,2,0)</f>
        <v>TCS</v>
      </c>
      <c r="C169" s="40" t="str">
        <f>VLOOKUP(A169,V:X,3,0)</f>
        <v>Updated</v>
      </c>
      <c r="D169" s="40" t="str">
        <f>B171</f>
        <v>BULLISH</v>
      </c>
      <c r="E169" s="40">
        <f>B172</f>
        <v>19409075</v>
      </c>
      <c r="F169" s="41">
        <f>B173</f>
        <v>0.47074927525774507</v>
      </c>
    </row>
    <row r="170" spans="1:21" ht="15" customHeight="1" x14ac:dyDescent="0.25">
      <c r="A170" s="17" t="s">
        <v>40</v>
      </c>
      <c r="B170" s="18" t="str">
        <f>B169</f>
        <v>TCS</v>
      </c>
      <c r="C170" s="19"/>
      <c r="D170" s="20" t="str">
        <f>"https://opstra.definedge.com/api/openinterest/futuresopeninterest/"&amp;B170&amp;"&amp;Combined%20OpenInterest"</f>
        <v>https://opstra.definedge.com/api/openinterest/futuresopeninterest/TCS&amp;Combined%20OpenInterest</v>
      </c>
      <c r="E170" s="19"/>
      <c r="F170" s="19"/>
      <c r="G170" s="19"/>
      <c r="H170" s="19"/>
      <c r="I170" s="19"/>
      <c r="J170" s="19"/>
      <c r="K170" s="19"/>
      <c r="L170" s="19"/>
      <c r="M170" s="19"/>
      <c r="N170" s="46" t="s">
        <v>65</v>
      </c>
      <c r="O170" s="46"/>
      <c r="P170" s="46"/>
      <c r="Q170" s="46"/>
      <c r="R170" s="46"/>
      <c r="S170" s="46"/>
      <c r="T170" s="46"/>
      <c r="U170" s="47"/>
    </row>
    <row r="171" spans="1:21" ht="15" customHeight="1" x14ac:dyDescent="0.25">
      <c r="A171" s="21" t="s">
        <v>23</v>
      </c>
      <c r="B171" s="22" t="str">
        <f>IF(C169=0,"",IF(B172&gt;0,"BULLISH","BEARISH"))</f>
        <v>BULLISH</v>
      </c>
      <c r="C171" s="23"/>
      <c r="D171" s="23"/>
      <c r="E171" s="23"/>
      <c r="F171" s="23"/>
      <c r="G171" s="23"/>
      <c r="H171" s="23"/>
      <c r="I171" s="23"/>
      <c r="J171" s="23"/>
      <c r="K171" s="23"/>
      <c r="L171" s="23"/>
      <c r="M171" s="23"/>
      <c r="N171" s="48"/>
      <c r="O171" s="48"/>
      <c r="P171" s="48"/>
      <c r="Q171" s="48"/>
      <c r="R171" s="48"/>
      <c r="S171" s="48"/>
      <c r="T171" s="48"/>
      <c r="U171" s="49"/>
    </row>
    <row r="172" spans="1:21" x14ac:dyDescent="0.25">
      <c r="A172" s="21" t="s">
        <v>61</v>
      </c>
      <c r="B172" s="23">
        <f>IF(C169=0,"",S173-T173)</f>
        <v>19409075</v>
      </c>
      <c r="C172" s="23"/>
      <c r="D172" s="23"/>
      <c r="E172" s="23"/>
      <c r="F172" s="23"/>
      <c r="G172" s="23"/>
      <c r="H172" s="23"/>
      <c r="I172" s="23"/>
      <c r="J172" s="23"/>
      <c r="K172" s="23"/>
      <c r="L172" s="23"/>
      <c r="M172" s="23"/>
      <c r="N172" s="24"/>
      <c r="O172" s="24"/>
      <c r="P172" s="25"/>
      <c r="Q172" s="25"/>
      <c r="R172" s="25"/>
      <c r="S172" s="25"/>
      <c r="T172" s="25"/>
      <c r="U172" s="26"/>
    </row>
    <row r="173" spans="1:21" x14ac:dyDescent="0.25">
      <c r="A173" s="21" t="s">
        <v>62</v>
      </c>
      <c r="B173" s="27">
        <f>IF(C169=0,"",B172/T173)</f>
        <v>0.47074927525774507</v>
      </c>
      <c r="C173" s="23"/>
      <c r="D173" s="23"/>
      <c r="E173" s="23"/>
      <c r="F173" s="23"/>
      <c r="G173" s="23"/>
      <c r="H173" s="23"/>
      <c r="I173" s="23"/>
      <c r="J173" s="23"/>
      <c r="K173" s="23"/>
      <c r="L173" s="23"/>
      <c r="M173" s="23"/>
      <c r="N173" s="24"/>
      <c r="O173" s="25">
        <f t="shared" ref="O173:T173" si="56">SUM(O175:O195)</f>
        <v>189.65000000000009</v>
      </c>
      <c r="P173" s="25">
        <f t="shared" si="56"/>
        <v>3694200</v>
      </c>
      <c r="Q173" s="28">
        <f t="shared" si="56"/>
        <v>4.1027332125857026</v>
      </c>
      <c r="R173" s="25">
        <f t="shared" si="56"/>
        <v>350000</v>
      </c>
      <c r="S173" s="25">
        <f t="shared" si="56"/>
        <v>60639250</v>
      </c>
      <c r="T173" s="25">
        <f t="shared" si="56"/>
        <v>41230175</v>
      </c>
      <c r="U173" s="26"/>
    </row>
    <row r="174" spans="1:21" x14ac:dyDescent="0.25">
      <c r="A174" s="29">
        <v>0</v>
      </c>
      <c r="B174" s="23" t="s">
        <v>41</v>
      </c>
      <c r="C174" s="23" t="s">
        <v>42</v>
      </c>
      <c r="D174" s="23" t="s">
        <v>43</v>
      </c>
      <c r="E174" s="23" t="s">
        <v>44</v>
      </c>
      <c r="F174" s="23" t="s">
        <v>45</v>
      </c>
      <c r="G174" s="23" t="s">
        <v>46</v>
      </c>
      <c r="H174" s="23" t="s">
        <v>47</v>
      </c>
      <c r="I174" s="23">
        <v>8</v>
      </c>
      <c r="J174" s="23">
        <v>9</v>
      </c>
      <c r="K174" s="23" t="s">
        <v>48</v>
      </c>
      <c r="L174" s="23" t="s">
        <v>49</v>
      </c>
      <c r="M174" s="23"/>
      <c r="N174" s="24" t="s">
        <v>64</v>
      </c>
      <c r="O174" s="24" t="s">
        <v>66</v>
      </c>
      <c r="P174" s="22" t="s">
        <v>50</v>
      </c>
      <c r="Q174" s="22" t="s">
        <v>51</v>
      </c>
      <c r="R174" s="22" t="s">
        <v>60</v>
      </c>
      <c r="S174" s="22" t="s">
        <v>52</v>
      </c>
      <c r="T174" s="22" t="s">
        <v>53</v>
      </c>
      <c r="U174" s="26"/>
    </row>
    <row r="175" spans="1:21" x14ac:dyDescent="0.25">
      <c r="A175" s="30">
        <v>1693958400000</v>
      </c>
      <c r="B175" s="31">
        <v>3450.1</v>
      </c>
      <c r="C175" s="31">
        <v>3461.45</v>
      </c>
      <c r="D175" s="31">
        <v>3414.4</v>
      </c>
      <c r="E175" s="31">
        <v>3440.65</v>
      </c>
      <c r="F175" s="31">
        <v>10281250</v>
      </c>
      <c r="G175" s="31">
        <v>2801700</v>
      </c>
      <c r="H175" s="31" t="s">
        <v>54</v>
      </c>
      <c r="I175" s="31">
        <v>-0.27</v>
      </c>
      <c r="J175" s="31">
        <v>0.17</v>
      </c>
      <c r="K175" s="31">
        <v>841418</v>
      </c>
      <c r="L175" s="31">
        <v>64</v>
      </c>
      <c r="M175" s="23">
        <v>21</v>
      </c>
      <c r="N175" s="24">
        <f t="shared" ref="N175:N193" si="57">N176-1</f>
        <v>45185</v>
      </c>
      <c r="O175" s="24"/>
      <c r="P175" s="25"/>
      <c r="Q175" s="28"/>
      <c r="R175" s="28"/>
      <c r="S175" s="25"/>
      <c r="T175" s="25"/>
      <c r="U175" s="32">
        <f>K175*L175/100</f>
        <v>538507.52000000002</v>
      </c>
    </row>
    <row r="176" spans="1:21" x14ac:dyDescent="0.25">
      <c r="A176" s="30">
        <v>1694044800000</v>
      </c>
      <c r="B176" s="31">
        <v>3455</v>
      </c>
      <c r="C176" s="31">
        <v>3474</v>
      </c>
      <c r="D176" s="31">
        <v>3436.05</v>
      </c>
      <c r="E176" s="31">
        <v>3469.25</v>
      </c>
      <c r="F176" s="31">
        <v>10197250</v>
      </c>
      <c r="G176" s="31">
        <v>4331700</v>
      </c>
      <c r="H176" s="31" t="s">
        <v>55</v>
      </c>
      <c r="I176" s="31">
        <v>0.83</v>
      </c>
      <c r="J176" s="31">
        <v>-0.82</v>
      </c>
      <c r="K176" s="31">
        <v>842814</v>
      </c>
      <c r="L176" s="31">
        <v>44.71</v>
      </c>
      <c r="M176" s="23">
        <v>20</v>
      </c>
      <c r="N176" s="24">
        <f t="shared" si="57"/>
        <v>45186</v>
      </c>
      <c r="O176" s="25">
        <f t="shared" ref="O176:O194" si="58">E176-E175</f>
        <v>28.599999999999909</v>
      </c>
      <c r="P176" s="25">
        <f t="shared" ref="P176:P194" si="59">G176-G175</f>
        <v>1530000</v>
      </c>
      <c r="Q176" s="28">
        <f t="shared" ref="Q176:Q194" si="60">(G176-G175)/G175</f>
        <v>0.54609701252810794</v>
      </c>
      <c r="R176" s="25">
        <f t="shared" ref="R176:R194" si="61">F176-F175</f>
        <v>-84000</v>
      </c>
      <c r="S176" s="25">
        <f t="shared" ref="S176:S194" si="62">IF(OR(H176="green",H176="lightgreen"),IF(Q176&gt;0,F176,""),"")</f>
        <v>10197250</v>
      </c>
      <c r="T176" s="25" t="str">
        <f t="shared" ref="T176:T194" si="63">IF(OR(H176="red",H176="orange"),IF(Q176&gt;0,F176,""),"")</f>
        <v/>
      </c>
      <c r="U176" s="32">
        <f t="shared" ref="U176:U195" si="64">K176*L176/100</f>
        <v>376822.13939999999</v>
      </c>
    </row>
    <row r="177" spans="1:21" x14ac:dyDescent="0.25">
      <c r="A177" s="30">
        <v>1694131200000</v>
      </c>
      <c r="B177" s="31">
        <v>3467</v>
      </c>
      <c r="C177" s="31">
        <v>3480.8</v>
      </c>
      <c r="D177" s="31">
        <v>3452.8</v>
      </c>
      <c r="E177" s="31">
        <v>3458.75</v>
      </c>
      <c r="F177" s="31">
        <v>10326750</v>
      </c>
      <c r="G177" s="31">
        <v>3079800</v>
      </c>
      <c r="H177" s="31" t="s">
        <v>54</v>
      </c>
      <c r="I177" s="31">
        <v>-0.3</v>
      </c>
      <c r="J177" s="31">
        <v>1.27</v>
      </c>
      <c r="K177" s="31">
        <v>970792</v>
      </c>
      <c r="L177" s="31">
        <v>63.91</v>
      </c>
      <c r="M177" s="23">
        <v>19</v>
      </c>
      <c r="N177" s="24">
        <f t="shared" si="57"/>
        <v>45187</v>
      </c>
      <c r="O177" s="25">
        <f t="shared" si="58"/>
        <v>-10.5</v>
      </c>
      <c r="P177" s="25">
        <f t="shared" si="59"/>
        <v>-1251900</v>
      </c>
      <c r="Q177" s="28">
        <f t="shared" si="60"/>
        <v>-0.28900893413671308</v>
      </c>
      <c r="R177" s="25">
        <f t="shared" si="61"/>
        <v>129500</v>
      </c>
      <c r="S177" s="25" t="str">
        <f t="shared" si="62"/>
        <v/>
      </c>
      <c r="T177" s="25" t="str">
        <f t="shared" si="63"/>
        <v/>
      </c>
      <c r="U177" s="32">
        <f t="shared" si="64"/>
        <v>620433.16720000003</v>
      </c>
    </row>
    <row r="178" spans="1:21" x14ac:dyDescent="0.25">
      <c r="A178" s="30">
        <v>1694390400000</v>
      </c>
      <c r="B178" s="31">
        <v>3465</v>
      </c>
      <c r="C178" s="31">
        <v>3498.4</v>
      </c>
      <c r="D178" s="31">
        <v>3460.55</v>
      </c>
      <c r="E178" s="31">
        <v>3489.7</v>
      </c>
      <c r="F178" s="31">
        <v>10292800</v>
      </c>
      <c r="G178" s="31">
        <v>3539100</v>
      </c>
      <c r="H178" s="31" t="s">
        <v>55</v>
      </c>
      <c r="I178" s="31">
        <v>0.89</v>
      </c>
      <c r="J178" s="31">
        <v>-0.33</v>
      </c>
      <c r="K178" s="31">
        <v>1246670</v>
      </c>
      <c r="L178" s="31">
        <v>69.900000000000006</v>
      </c>
      <c r="M178" s="23">
        <v>18</v>
      </c>
      <c r="N178" s="24">
        <f t="shared" si="57"/>
        <v>45188</v>
      </c>
      <c r="O178" s="25">
        <f t="shared" si="58"/>
        <v>30.949999999999818</v>
      </c>
      <c r="P178" s="25">
        <f t="shared" si="59"/>
        <v>459300</v>
      </c>
      <c r="Q178" s="28">
        <f t="shared" si="60"/>
        <v>0.14913306058834988</v>
      </c>
      <c r="R178" s="25">
        <f t="shared" si="61"/>
        <v>-33950</v>
      </c>
      <c r="S178" s="25">
        <f t="shared" si="62"/>
        <v>10292800</v>
      </c>
      <c r="T178" s="25" t="str">
        <f t="shared" si="63"/>
        <v/>
      </c>
      <c r="U178" s="32">
        <f t="shared" si="64"/>
        <v>871422.33</v>
      </c>
    </row>
    <row r="179" spans="1:21" x14ac:dyDescent="0.25">
      <c r="A179" s="30">
        <v>1694476800000</v>
      </c>
      <c r="B179" s="31">
        <v>3498.7</v>
      </c>
      <c r="C179" s="31">
        <v>3595</v>
      </c>
      <c r="D179" s="31">
        <v>3489.15</v>
      </c>
      <c r="E179" s="31">
        <v>3584.7</v>
      </c>
      <c r="F179" s="31">
        <v>10338825</v>
      </c>
      <c r="G179" s="31">
        <v>9868200</v>
      </c>
      <c r="H179" s="31" t="s">
        <v>56</v>
      </c>
      <c r="I179" s="31">
        <v>2.72</v>
      </c>
      <c r="J179" s="31">
        <v>0.45</v>
      </c>
      <c r="K179" s="31">
        <v>2546536</v>
      </c>
      <c r="L179" s="31">
        <v>56.89</v>
      </c>
      <c r="M179" s="23">
        <v>17</v>
      </c>
      <c r="N179" s="24">
        <f t="shared" si="57"/>
        <v>45189</v>
      </c>
      <c r="O179" s="25">
        <f t="shared" si="58"/>
        <v>95</v>
      </c>
      <c r="P179" s="25">
        <f t="shared" si="59"/>
        <v>6329100</v>
      </c>
      <c r="Q179" s="28">
        <f t="shared" si="60"/>
        <v>1.7883360176316012</v>
      </c>
      <c r="R179" s="25">
        <f t="shared" si="61"/>
        <v>46025</v>
      </c>
      <c r="S179" s="25">
        <f t="shared" si="62"/>
        <v>10338825</v>
      </c>
      <c r="T179" s="25" t="str">
        <f t="shared" si="63"/>
        <v/>
      </c>
      <c r="U179" s="32">
        <f t="shared" si="64"/>
        <v>1448724.3303999999</v>
      </c>
    </row>
    <row r="180" spans="1:21" x14ac:dyDescent="0.25">
      <c r="A180" s="30">
        <v>1694563200000</v>
      </c>
      <c r="B180" s="31">
        <v>3568.6</v>
      </c>
      <c r="C180" s="31">
        <v>3598.5</v>
      </c>
      <c r="D180" s="31">
        <v>3552.05</v>
      </c>
      <c r="E180" s="31">
        <v>3573.75</v>
      </c>
      <c r="F180" s="31">
        <v>9993375</v>
      </c>
      <c r="G180" s="31">
        <v>3924600</v>
      </c>
      <c r="H180" s="31" t="s">
        <v>57</v>
      </c>
      <c r="I180" s="31">
        <v>-0.31</v>
      </c>
      <c r="J180" s="31">
        <v>-3.34</v>
      </c>
      <c r="K180" s="31">
        <v>1031177</v>
      </c>
      <c r="L180" s="31">
        <v>58.76</v>
      </c>
      <c r="M180" s="23">
        <v>16</v>
      </c>
      <c r="N180" s="24">
        <f t="shared" si="57"/>
        <v>45190</v>
      </c>
      <c r="O180" s="25">
        <f t="shared" si="58"/>
        <v>-10.949999999999818</v>
      </c>
      <c r="P180" s="25">
        <f t="shared" si="59"/>
        <v>-5943600</v>
      </c>
      <c r="Q180" s="28">
        <f t="shared" si="60"/>
        <v>-0.6022982914817292</v>
      </c>
      <c r="R180" s="25">
        <f t="shared" si="61"/>
        <v>-345450</v>
      </c>
      <c r="S180" s="25" t="str">
        <f t="shared" si="62"/>
        <v/>
      </c>
      <c r="T180" s="25" t="str">
        <f t="shared" si="63"/>
        <v/>
      </c>
      <c r="U180" s="32">
        <f t="shared" si="64"/>
        <v>605919.60519999999</v>
      </c>
    </row>
    <row r="181" spans="1:21" x14ac:dyDescent="0.25">
      <c r="A181" s="30">
        <v>1694649600000</v>
      </c>
      <c r="B181" s="31">
        <v>3576.4</v>
      </c>
      <c r="C181" s="31">
        <v>3604.65</v>
      </c>
      <c r="D181" s="31">
        <v>3559.4</v>
      </c>
      <c r="E181" s="31">
        <v>3573.05</v>
      </c>
      <c r="F181" s="31">
        <v>10363850</v>
      </c>
      <c r="G181" s="31">
        <v>4513500</v>
      </c>
      <c r="H181" s="31" t="s">
        <v>54</v>
      </c>
      <c r="I181" s="31">
        <v>-0.02</v>
      </c>
      <c r="J181" s="31">
        <v>3.71</v>
      </c>
      <c r="K181" s="31">
        <v>1162755</v>
      </c>
      <c r="L181" s="31">
        <v>44.64</v>
      </c>
      <c r="M181" s="23">
        <v>15</v>
      </c>
      <c r="N181" s="24">
        <f t="shared" si="57"/>
        <v>45191</v>
      </c>
      <c r="O181" s="25">
        <f t="shared" si="58"/>
        <v>-0.6999999999998181</v>
      </c>
      <c r="P181" s="25">
        <f t="shared" si="59"/>
        <v>588900</v>
      </c>
      <c r="Q181" s="28">
        <f t="shared" si="60"/>
        <v>0.15005350863782296</v>
      </c>
      <c r="R181" s="25">
        <f t="shared" si="61"/>
        <v>370475</v>
      </c>
      <c r="S181" s="25" t="str">
        <f t="shared" si="62"/>
        <v/>
      </c>
      <c r="T181" s="25">
        <f t="shared" si="63"/>
        <v>10363850</v>
      </c>
      <c r="U181" s="32">
        <f t="shared" si="64"/>
        <v>519053.83200000005</v>
      </c>
    </row>
    <row r="182" spans="1:21" x14ac:dyDescent="0.25">
      <c r="A182" s="30">
        <v>1694736000000</v>
      </c>
      <c r="B182" s="31">
        <v>3578.2</v>
      </c>
      <c r="C182" s="31">
        <v>3618</v>
      </c>
      <c r="D182" s="31">
        <v>3574.25</v>
      </c>
      <c r="E182" s="31">
        <v>3611.45</v>
      </c>
      <c r="F182" s="31">
        <v>10476550</v>
      </c>
      <c r="G182" s="31">
        <v>4435500</v>
      </c>
      <c r="H182" s="31" t="s">
        <v>56</v>
      </c>
      <c r="I182" s="31">
        <v>1.07</v>
      </c>
      <c r="J182" s="31">
        <v>1.0900000000000001</v>
      </c>
      <c r="K182" s="31">
        <v>1749955</v>
      </c>
      <c r="L182" s="31">
        <v>59.26</v>
      </c>
      <c r="M182" s="23">
        <v>14</v>
      </c>
      <c r="N182" s="24">
        <f t="shared" si="57"/>
        <v>45192</v>
      </c>
      <c r="O182" s="25">
        <f t="shared" si="58"/>
        <v>38.399999999999636</v>
      </c>
      <c r="P182" s="25">
        <f t="shared" si="59"/>
        <v>-78000</v>
      </c>
      <c r="Q182" s="28">
        <f t="shared" si="60"/>
        <v>-1.7281488866733134E-2</v>
      </c>
      <c r="R182" s="25">
        <f t="shared" si="61"/>
        <v>112700</v>
      </c>
      <c r="S182" s="25" t="str">
        <f t="shared" si="62"/>
        <v/>
      </c>
      <c r="T182" s="25" t="str">
        <f t="shared" si="63"/>
        <v/>
      </c>
      <c r="U182" s="32">
        <f t="shared" si="64"/>
        <v>1037023.333</v>
      </c>
    </row>
    <row r="183" spans="1:21" x14ac:dyDescent="0.25">
      <c r="A183" s="30">
        <v>1694995200000</v>
      </c>
      <c r="B183" s="31">
        <v>3599.95</v>
      </c>
      <c r="C183" s="31">
        <v>3623.75</v>
      </c>
      <c r="D183" s="31">
        <v>3581.55</v>
      </c>
      <c r="E183" s="31">
        <v>3606.4</v>
      </c>
      <c r="F183" s="31">
        <v>10389400</v>
      </c>
      <c r="G183" s="31">
        <v>3056400</v>
      </c>
      <c r="H183" s="31" t="s">
        <v>57</v>
      </c>
      <c r="I183" s="31">
        <v>-0.14000000000000001</v>
      </c>
      <c r="J183" s="31">
        <v>-0.83</v>
      </c>
      <c r="K183" s="31">
        <v>1005563</v>
      </c>
      <c r="L183" s="31">
        <v>72.040000000000006</v>
      </c>
      <c r="M183" s="23">
        <v>13</v>
      </c>
      <c r="N183" s="24">
        <f t="shared" si="57"/>
        <v>45193</v>
      </c>
      <c r="O183" s="25">
        <f t="shared" si="58"/>
        <v>-5.0499999999997272</v>
      </c>
      <c r="P183" s="25">
        <f t="shared" si="59"/>
        <v>-1379100</v>
      </c>
      <c r="Q183" s="28">
        <f t="shared" si="60"/>
        <v>-0.31092323300642544</v>
      </c>
      <c r="R183" s="25">
        <f t="shared" si="61"/>
        <v>-87150</v>
      </c>
      <c r="S183" s="25" t="str">
        <f t="shared" si="62"/>
        <v/>
      </c>
      <c r="T183" s="25" t="str">
        <f t="shared" si="63"/>
        <v/>
      </c>
      <c r="U183" s="32">
        <f t="shared" si="64"/>
        <v>724407.58520000009</v>
      </c>
    </row>
    <row r="184" spans="1:21" x14ac:dyDescent="0.25">
      <c r="A184" s="30">
        <v>1695168000000</v>
      </c>
      <c r="B184" s="31">
        <v>3570</v>
      </c>
      <c r="C184" s="31">
        <v>3628.9</v>
      </c>
      <c r="D184" s="31">
        <v>3570</v>
      </c>
      <c r="E184" s="31">
        <v>3613.6</v>
      </c>
      <c r="F184" s="31">
        <v>10117100</v>
      </c>
      <c r="G184" s="31">
        <v>3012600</v>
      </c>
      <c r="H184" s="31" t="s">
        <v>55</v>
      </c>
      <c r="I184" s="31">
        <v>0.2</v>
      </c>
      <c r="J184" s="31">
        <v>-2.62</v>
      </c>
      <c r="K184" s="31">
        <v>976624</v>
      </c>
      <c r="L184" s="31">
        <v>59.21</v>
      </c>
      <c r="M184" s="23">
        <v>12</v>
      </c>
      <c r="N184" s="24">
        <f t="shared" si="57"/>
        <v>45194</v>
      </c>
      <c r="O184" s="25">
        <f t="shared" si="58"/>
        <v>7.1999999999998181</v>
      </c>
      <c r="P184" s="25">
        <f t="shared" si="59"/>
        <v>-43800</v>
      </c>
      <c r="Q184" s="28">
        <f t="shared" si="60"/>
        <v>-1.4330585001963094E-2</v>
      </c>
      <c r="R184" s="25">
        <f t="shared" si="61"/>
        <v>-272300</v>
      </c>
      <c r="S184" s="25" t="str">
        <f t="shared" si="62"/>
        <v/>
      </c>
      <c r="T184" s="25" t="str">
        <f t="shared" si="63"/>
        <v/>
      </c>
      <c r="U184" s="32">
        <f t="shared" si="64"/>
        <v>578259.07039999997</v>
      </c>
    </row>
    <row r="185" spans="1:21" x14ac:dyDescent="0.25">
      <c r="A185" s="30">
        <v>1695254400000</v>
      </c>
      <c r="B185" s="31">
        <v>3596</v>
      </c>
      <c r="C185" s="31">
        <v>3607.6</v>
      </c>
      <c r="D185" s="31">
        <v>3531.05</v>
      </c>
      <c r="E185" s="31">
        <v>3587.2</v>
      </c>
      <c r="F185" s="31">
        <v>9842350</v>
      </c>
      <c r="G185" s="31">
        <v>5927100</v>
      </c>
      <c r="H185" s="31" t="s">
        <v>57</v>
      </c>
      <c r="I185" s="31">
        <v>-0.73</v>
      </c>
      <c r="J185" s="31">
        <v>-2.72</v>
      </c>
      <c r="K185" s="31">
        <v>892038</v>
      </c>
      <c r="L185" s="31">
        <v>44.51</v>
      </c>
      <c r="M185" s="23">
        <v>11</v>
      </c>
      <c r="N185" s="24">
        <f t="shared" si="57"/>
        <v>45195</v>
      </c>
      <c r="O185" s="25">
        <f t="shared" si="58"/>
        <v>-26.400000000000091</v>
      </c>
      <c r="P185" s="25">
        <f t="shared" si="59"/>
        <v>2914500</v>
      </c>
      <c r="Q185" s="28">
        <f t="shared" si="60"/>
        <v>0.96743676558454494</v>
      </c>
      <c r="R185" s="25">
        <f t="shared" si="61"/>
        <v>-274750</v>
      </c>
      <c r="S185" s="25" t="str">
        <f t="shared" si="62"/>
        <v/>
      </c>
      <c r="T185" s="25">
        <f t="shared" si="63"/>
        <v>9842350</v>
      </c>
      <c r="U185" s="32">
        <f t="shared" si="64"/>
        <v>397046.11379999993</v>
      </c>
    </row>
    <row r="186" spans="1:21" x14ac:dyDescent="0.25">
      <c r="A186" s="30">
        <v>1695340800000</v>
      </c>
      <c r="B186" s="31">
        <v>3581.05</v>
      </c>
      <c r="C186" s="31">
        <v>3633.65</v>
      </c>
      <c r="D186" s="31">
        <v>3565.2</v>
      </c>
      <c r="E186" s="31">
        <v>3604.4</v>
      </c>
      <c r="F186" s="31">
        <v>9781800</v>
      </c>
      <c r="G186" s="31">
        <v>5022000</v>
      </c>
      <c r="H186" s="31" t="s">
        <v>55</v>
      </c>
      <c r="I186" s="31">
        <v>0.48</v>
      </c>
      <c r="J186" s="31">
        <v>-0.62</v>
      </c>
      <c r="K186" s="31">
        <v>1063284</v>
      </c>
      <c r="L186" s="31">
        <v>53.46</v>
      </c>
      <c r="M186" s="23">
        <v>10</v>
      </c>
      <c r="N186" s="24">
        <f t="shared" si="57"/>
        <v>45196</v>
      </c>
      <c r="O186" s="25">
        <f t="shared" si="58"/>
        <v>17.200000000000273</v>
      </c>
      <c r="P186" s="25">
        <f t="shared" si="59"/>
        <v>-905100</v>
      </c>
      <c r="Q186" s="28">
        <f t="shared" si="60"/>
        <v>-0.15270537024851952</v>
      </c>
      <c r="R186" s="25">
        <f t="shared" si="61"/>
        <v>-60550</v>
      </c>
      <c r="S186" s="25" t="str">
        <f t="shared" si="62"/>
        <v/>
      </c>
      <c r="T186" s="25" t="str">
        <f t="shared" si="63"/>
        <v/>
      </c>
      <c r="U186" s="32">
        <f t="shared" si="64"/>
        <v>568431.62639999995</v>
      </c>
    </row>
    <row r="187" spans="1:21" x14ac:dyDescent="0.25">
      <c r="A187" s="30">
        <v>1695600000000</v>
      </c>
      <c r="B187" s="31">
        <v>3612.45</v>
      </c>
      <c r="C187" s="31">
        <v>3612.45</v>
      </c>
      <c r="D187" s="31">
        <v>3563.5</v>
      </c>
      <c r="E187" s="31">
        <v>3575.45</v>
      </c>
      <c r="F187" s="31">
        <v>10207925</v>
      </c>
      <c r="G187" s="31">
        <v>10554600</v>
      </c>
      <c r="H187" s="31" t="s">
        <v>54</v>
      </c>
      <c r="I187" s="31">
        <v>-0.8</v>
      </c>
      <c r="J187" s="31">
        <v>4.3600000000000003</v>
      </c>
      <c r="K187" s="31">
        <v>847701</v>
      </c>
      <c r="L187" s="31">
        <v>68.430000000000007</v>
      </c>
      <c r="M187" s="23">
        <v>9</v>
      </c>
      <c r="N187" s="24">
        <f t="shared" si="57"/>
        <v>45197</v>
      </c>
      <c r="O187" s="25">
        <f t="shared" si="58"/>
        <v>-28.950000000000273</v>
      </c>
      <c r="P187" s="25">
        <f t="shared" si="59"/>
        <v>5532600</v>
      </c>
      <c r="Q187" s="28">
        <f t="shared" si="60"/>
        <v>1.1016726403823178</v>
      </c>
      <c r="R187" s="25">
        <f t="shared" si="61"/>
        <v>426125</v>
      </c>
      <c r="S187" s="25" t="str">
        <f t="shared" si="62"/>
        <v/>
      </c>
      <c r="T187" s="25">
        <f t="shared" si="63"/>
        <v>10207925</v>
      </c>
      <c r="U187" s="32">
        <f t="shared" si="64"/>
        <v>580081.79430000007</v>
      </c>
    </row>
    <row r="188" spans="1:21" x14ac:dyDescent="0.25">
      <c r="A188" s="30">
        <v>1695686400000</v>
      </c>
      <c r="B188" s="31">
        <v>3572.5</v>
      </c>
      <c r="C188" s="31">
        <v>3588</v>
      </c>
      <c r="D188" s="31">
        <v>3542.3</v>
      </c>
      <c r="E188" s="31">
        <v>3582.7</v>
      </c>
      <c r="F188" s="31">
        <v>10016825</v>
      </c>
      <c r="G188" s="31">
        <v>13451700</v>
      </c>
      <c r="H188" s="31" t="s">
        <v>55</v>
      </c>
      <c r="I188" s="31">
        <v>0.2</v>
      </c>
      <c r="J188" s="31">
        <v>-1.87</v>
      </c>
      <c r="K188" s="31">
        <v>1220758</v>
      </c>
      <c r="L188" s="31">
        <v>70.73</v>
      </c>
      <c r="M188" s="23">
        <v>8</v>
      </c>
      <c r="N188" s="24">
        <f t="shared" si="57"/>
        <v>45198</v>
      </c>
      <c r="O188" s="25">
        <f t="shared" si="58"/>
        <v>7.25</v>
      </c>
      <c r="P188" s="25">
        <f t="shared" si="59"/>
        <v>2897100</v>
      </c>
      <c r="Q188" s="28">
        <f t="shared" si="60"/>
        <v>0.27448695355579555</v>
      </c>
      <c r="R188" s="25">
        <f t="shared" si="61"/>
        <v>-191100</v>
      </c>
      <c r="S188" s="25">
        <f t="shared" si="62"/>
        <v>10016825</v>
      </c>
      <c r="T188" s="25" t="str">
        <f t="shared" si="63"/>
        <v/>
      </c>
      <c r="U188" s="32">
        <f t="shared" si="64"/>
        <v>863442.13340000005</v>
      </c>
    </row>
    <row r="189" spans="1:21" x14ac:dyDescent="0.25">
      <c r="A189" s="30">
        <v>1695772800000</v>
      </c>
      <c r="B189" s="31">
        <v>3578.65</v>
      </c>
      <c r="C189" s="31">
        <v>3612.95</v>
      </c>
      <c r="D189" s="31">
        <v>3557.55</v>
      </c>
      <c r="E189" s="31">
        <v>3588.8</v>
      </c>
      <c r="F189" s="31">
        <v>10351250</v>
      </c>
      <c r="G189" s="31">
        <v>8298600</v>
      </c>
      <c r="H189" s="31" t="s">
        <v>56</v>
      </c>
      <c r="I189" s="31">
        <v>0.17</v>
      </c>
      <c r="J189" s="31">
        <v>3.34</v>
      </c>
      <c r="K189" s="31">
        <v>991891</v>
      </c>
      <c r="L189" s="31">
        <v>64.36</v>
      </c>
      <c r="M189" s="23">
        <v>7</v>
      </c>
      <c r="N189" s="24">
        <f t="shared" si="57"/>
        <v>45199</v>
      </c>
      <c r="O189" s="25">
        <f t="shared" si="58"/>
        <v>6.1000000000003638</v>
      </c>
      <c r="P189" s="25">
        <f t="shared" si="59"/>
        <v>-5153100</v>
      </c>
      <c r="Q189" s="28">
        <f t="shared" si="60"/>
        <v>-0.3830816922768126</v>
      </c>
      <c r="R189" s="25">
        <f t="shared" si="61"/>
        <v>334425</v>
      </c>
      <c r="S189" s="25" t="str">
        <f t="shared" si="62"/>
        <v/>
      </c>
      <c r="T189" s="25" t="str">
        <f t="shared" si="63"/>
        <v/>
      </c>
      <c r="U189" s="32">
        <f t="shared" si="64"/>
        <v>638381.04759999993</v>
      </c>
    </row>
    <row r="190" spans="1:21" x14ac:dyDescent="0.25">
      <c r="A190" s="30">
        <v>1695859200000</v>
      </c>
      <c r="B190" s="31">
        <v>3592.05</v>
      </c>
      <c r="C190" s="31">
        <v>3595.85</v>
      </c>
      <c r="D190" s="31">
        <v>3531.35</v>
      </c>
      <c r="E190" s="31">
        <v>3539.25</v>
      </c>
      <c r="F190" s="31">
        <v>10816050</v>
      </c>
      <c r="G190" s="31">
        <v>15235500</v>
      </c>
      <c r="H190" s="31" t="s">
        <v>54</v>
      </c>
      <c r="I190" s="31">
        <v>-1.38</v>
      </c>
      <c r="J190" s="31">
        <v>4.49</v>
      </c>
      <c r="K190" s="31">
        <v>775346</v>
      </c>
      <c r="L190" s="31">
        <v>44.16</v>
      </c>
      <c r="M190" s="23">
        <v>6</v>
      </c>
      <c r="N190" s="24">
        <f t="shared" si="57"/>
        <v>45200</v>
      </c>
      <c r="O190" s="25">
        <f t="shared" si="58"/>
        <v>-49.550000000000182</v>
      </c>
      <c r="P190" s="25">
        <f t="shared" si="59"/>
        <v>6936900</v>
      </c>
      <c r="Q190" s="28">
        <f t="shared" si="60"/>
        <v>0.83591208155592511</v>
      </c>
      <c r="R190" s="25">
        <f t="shared" si="61"/>
        <v>464800</v>
      </c>
      <c r="S190" s="25" t="str">
        <f t="shared" si="62"/>
        <v/>
      </c>
      <c r="T190" s="25">
        <f t="shared" si="63"/>
        <v>10816050</v>
      </c>
      <c r="U190" s="32">
        <f t="shared" si="64"/>
        <v>342392.79359999998</v>
      </c>
    </row>
    <row r="191" spans="1:21" x14ac:dyDescent="0.25">
      <c r="A191" s="30">
        <v>1695945600000</v>
      </c>
      <c r="B191" s="31">
        <v>3537</v>
      </c>
      <c r="C191" s="31">
        <v>3563.3</v>
      </c>
      <c r="D191" s="31">
        <v>3501.15</v>
      </c>
      <c r="E191" s="31">
        <v>3527.7</v>
      </c>
      <c r="F191" s="31">
        <v>9252775</v>
      </c>
      <c r="G191" s="31">
        <v>3963000</v>
      </c>
      <c r="H191" s="31" t="s">
        <v>57</v>
      </c>
      <c r="I191" s="31">
        <v>-0.33</v>
      </c>
      <c r="J191" s="31">
        <v>-14.45</v>
      </c>
      <c r="K191" s="31">
        <v>1282164</v>
      </c>
      <c r="L191" s="31">
        <v>57.14</v>
      </c>
      <c r="M191" s="23">
        <v>5</v>
      </c>
      <c r="N191" s="24">
        <f t="shared" si="57"/>
        <v>45201</v>
      </c>
      <c r="O191" s="25">
        <f t="shared" si="58"/>
        <v>-11.550000000000182</v>
      </c>
      <c r="P191" s="25">
        <f t="shared" si="59"/>
        <v>-11272500</v>
      </c>
      <c r="Q191" s="28">
        <f t="shared" si="60"/>
        <v>-0.73988382396376884</v>
      </c>
      <c r="R191" s="25">
        <f t="shared" si="61"/>
        <v>-1563275</v>
      </c>
      <c r="S191" s="25" t="str">
        <f t="shared" si="62"/>
        <v/>
      </c>
      <c r="T191" s="25" t="str">
        <f t="shared" si="63"/>
        <v/>
      </c>
      <c r="U191" s="32">
        <f t="shared" si="64"/>
        <v>732628.50959999999</v>
      </c>
    </row>
    <row r="192" spans="1:21" x14ac:dyDescent="0.25">
      <c r="A192" s="30">
        <v>1696291200000</v>
      </c>
      <c r="B192" s="31">
        <v>3524</v>
      </c>
      <c r="C192" s="31">
        <v>3529</v>
      </c>
      <c r="D192" s="31">
        <v>3487</v>
      </c>
      <c r="E192" s="31">
        <v>3508.8</v>
      </c>
      <c r="F192" s="31">
        <v>9480275</v>
      </c>
      <c r="G192" s="31">
        <v>3349500</v>
      </c>
      <c r="H192" s="31" t="s">
        <v>54</v>
      </c>
      <c r="I192" s="31">
        <v>-0.54</v>
      </c>
      <c r="J192" s="31">
        <v>2.46</v>
      </c>
      <c r="K192" s="31">
        <v>1188071</v>
      </c>
      <c r="L192" s="31">
        <v>60.98</v>
      </c>
      <c r="M192" s="23">
        <v>4</v>
      </c>
      <c r="N192" s="24">
        <f t="shared" si="57"/>
        <v>45202</v>
      </c>
      <c r="O192" s="25">
        <f t="shared" si="58"/>
        <v>-18.899999999999636</v>
      </c>
      <c r="P192" s="25">
        <f t="shared" si="59"/>
        <v>-613500</v>
      </c>
      <c r="Q192" s="28">
        <f t="shared" si="60"/>
        <v>-0.15480696442089326</v>
      </c>
      <c r="R192" s="25">
        <f t="shared" si="61"/>
        <v>227500</v>
      </c>
      <c r="S192" s="25" t="str">
        <f t="shared" si="62"/>
        <v/>
      </c>
      <c r="T192" s="25" t="str">
        <f t="shared" si="63"/>
        <v/>
      </c>
      <c r="U192" s="32">
        <f t="shared" si="64"/>
        <v>724485.69579999999</v>
      </c>
    </row>
    <row r="193" spans="1:21" x14ac:dyDescent="0.25">
      <c r="A193" s="30">
        <v>1696377600000</v>
      </c>
      <c r="B193" s="31">
        <v>3487</v>
      </c>
      <c r="C193" s="31">
        <v>3558</v>
      </c>
      <c r="D193" s="31">
        <v>3480.6</v>
      </c>
      <c r="E193" s="31">
        <v>3546.6</v>
      </c>
      <c r="F193" s="31">
        <v>10014725</v>
      </c>
      <c r="G193" s="31">
        <v>5624400</v>
      </c>
      <c r="H193" s="31" t="s">
        <v>56</v>
      </c>
      <c r="I193" s="31">
        <v>1.08</v>
      </c>
      <c r="J193" s="31">
        <v>5.64</v>
      </c>
      <c r="K193" s="31">
        <v>1115764</v>
      </c>
      <c r="L193" s="31">
        <v>62.4</v>
      </c>
      <c r="M193" s="23">
        <v>3</v>
      </c>
      <c r="N193" s="24">
        <f t="shared" si="57"/>
        <v>45203</v>
      </c>
      <c r="O193" s="25">
        <f t="shared" si="58"/>
        <v>37.799999999999727</v>
      </c>
      <c r="P193" s="25">
        <f t="shared" si="59"/>
        <v>2274900</v>
      </c>
      <c r="Q193" s="28">
        <f t="shared" si="60"/>
        <v>0.67917599641737569</v>
      </c>
      <c r="R193" s="25">
        <f t="shared" si="61"/>
        <v>534450</v>
      </c>
      <c r="S193" s="25">
        <f t="shared" si="62"/>
        <v>10014725</v>
      </c>
      <c r="T193" s="25" t="str">
        <f t="shared" si="63"/>
        <v/>
      </c>
      <c r="U193" s="32">
        <f t="shared" si="64"/>
        <v>696236.73599999992</v>
      </c>
    </row>
    <row r="194" spans="1:21" ht="15.75" thickBot="1" x14ac:dyDescent="0.3">
      <c r="A194" s="30">
        <v>1696464000000</v>
      </c>
      <c r="B194" s="31">
        <v>3565</v>
      </c>
      <c r="C194" s="31">
        <v>3629.6</v>
      </c>
      <c r="D194" s="31">
        <v>3556.05</v>
      </c>
      <c r="E194" s="31">
        <v>3597.05</v>
      </c>
      <c r="F194" s="31">
        <v>9778825</v>
      </c>
      <c r="G194" s="31">
        <v>8491500</v>
      </c>
      <c r="H194" s="31" t="s">
        <v>55</v>
      </c>
      <c r="I194" s="31">
        <v>1.42</v>
      </c>
      <c r="J194" s="31">
        <v>-2.36</v>
      </c>
      <c r="K194" s="31">
        <v>1344658</v>
      </c>
      <c r="L194" s="31">
        <v>44.96</v>
      </c>
      <c r="M194" s="23">
        <v>2</v>
      </c>
      <c r="N194" s="24">
        <f>N195-1</f>
        <v>45204</v>
      </c>
      <c r="O194" s="25">
        <f t="shared" si="58"/>
        <v>50.450000000000273</v>
      </c>
      <c r="P194" s="25">
        <f t="shared" si="59"/>
        <v>2867100</v>
      </c>
      <c r="Q194" s="28">
        <f t="shared" si="60"/>
        <v>0.50976104117772558</v>
      </c>
      <c r="R194" s="25">
        <f t="shared" si="61"/>
        <v>-235900</v>
      </c>
      <c r="S194" s="25">
        <f t="shared" si="62"/>
        <v>9778825</v>
      </c>
      <c r="T194" s="25" t="str">
        <f t="shared" si="63"/>
        <v/>
      </c>
      <c r="U194" s="32">
        <f t="shared" si="64"/>
        <v>604558.23679999996</v>
      </c>
    </row>
    <row r="195" spans="1:21" ht="16.5" thickTop="1" thickBot="1" x14ac:dyDescent="0.3">
      <c r="A195" s="33">
        <v>1696550400000</v>
      </c>
      <c r="B195" s="34">
        <v>3608.75</v>
      </c>
      <c r="C195" s="34">
        <v>3643.4</v>
      </c>
      <c r="D195" s="34">
        <v>3583.4</v>
      </c>
      <c r="E195" s="34">
        <v>3630.3</v>
      </c>
      <c r="F195" s="34">
        <v>10631250</v>
      </c>
      <c r="G195" s="34">
        <v>6495900</v>
      </c>
      <c r="H195" s="34" t="s">
        <v>56</v>
      </c>
      <c r="I195" s="34">
        <v>0.92</v>
      </c>
      <c r="J195" s="34">
        <v>8.7200000000000006</v>
      </c>
      <c r="K195" s="34">
        <v>1217280</v>
      </c>
      <c r="L195" s="34">
        <v>58.64</v>
      </c>
      <c r="M195" s="35">
        <v>1</v>
      </c>
      <c r="N195" s="36">
        <v>45205</v>
      </c>
      <c r="O195" s="37">
        <f>E195-E194</f>
        <v>33.25</v>
      </c>
      <c r="P195" s="37">
        <f>G195-G194</f>
        <v>-1995600</v>
      </c>
      <c r="Q195" s="38">
        <f>(G195-G194)/G194</f>
        <v>-0.23501148207030559</v>
      </c>
      <c r="R195" s="37">
        <f>F195-F194</f>
        <v>852425</v>
      </c>
      <c r="S195" s="37" t="str">
        <f>IF(OR(H195="green",H195="lightgreen"),IF(Q195&gt;0,F195,""),"")</f>
        <v/>
      </c>
      <c r="T195" s="37" t="str">
        <f>IF(OR(H195="red",H195="orange"),IF(Q195&gt;0,F195,""),"")</f>
        <v/>
      </c>
      <c r="U195" s="39">
        <f t="shared" si="64"/>
        <v>713812.99200000009</v>
      </c>
    </row>
    <row r="196" spans="1:21" ht="15.75" thickBot="1" x14ac:dyDescent="0.3"/>
    <row r="197" spans="1:21" ht="15.75" thickBot="1" x14ac:dyDescent="0.3">
      <c r="A197" s="17">
        <v>8</v>
      </c>
      <c r="B197" s="40" t="str">
        <f>VLOOKUP(A197,V:X,2,0)</f>
        <v>NESTLEIND</v>
      </c>
      <c r="C197" s="40" t="str">
        <f>VLOOKUP(A197,V:X,3,0)</f>
        <v>Updated</v>
      </c>
      <c r="D197" s="40" t="str">
        <f>B199</f>
        <v>BULLISH</v>
      </c>
      <c r="E197" s="40">
        <f>B200</f>
        <v>1399560</v>
      </c>
      <c r="F197" s="41">
        <f>B201</f>
        <v>2.1838097615778307</v>
      </c>
    </row>
    <row r="198" spans="1:21" ht="15" customHeight="1" x14ac:dyDescent="0.25">
      <c r="A198" s="17" t="s">
        <v>40</v>
      </c>
      <c r="B198" s="18" t="str">
        <f>B197</f>
        <v>NESTLEIND</v>
      </c>
      <c r="C198" s="19"/>
      <c r="D198" s="20" t="str">
        <f>"https://opstra.definedge.com/api/openinterest/futuresopeninterest/"&amp;B198&amp;"&amp;Combined%20OpenInterest"</f>
        <v>https://opstra.definedge.com/api/openinterest/futuresopeninterest/NESTLEIND&amp;Combined%20OpenInterest</v>
      </c>
      <c r="E198" s="19"/>
      <c r="F198" s="19"/>
      <c r="G198" s="19"/>
      <c r="H198" s="19"/>
      <c r="I198" s="19"/>
      <c r="J198" s="19"/>
      <c r="K198" s="19"/>
      <c r="L198" s="19"/>
      <c r="M198" s="19"/>
      <c r="N198" s="46" t="s">
        <v>65</v>
      </c>
      <c r="O198" s="46"/>
      <c r="P198" s="46"/>
      <c r="Q198" s="46"/>
      <c r="R198" s="46"/>
      <c r="S198" s="46"/>
      <c r="T198" s="46"/>
      <c r="U198" s="47"/>
    </row>
    <row r="199" spans="1:21" ht="15" customHeight="1" x14ac:dyDescent="0.25">
      <c r="A199" s="21" t="s">
        <v>23</v>
      </c>
      <c r="B199" s="22" t="str">
        <f>IF(C197=0,"",IF(B200&gt;0,"BULLISH","BEARISH"))</f>
        <v>BULLISH</v>
      </c>
      <c r="C199" s="23"/>
      <c r="D199" s="23"/>
      <c r="E199" s="23"/>
      <c r="F199" s="23"/>
      <c r="G199" s="23"/>
      <c r="H199" s="23"/>
      <c r="I199" s="23"/>
      <c r="J199" s="23"/>
      <c r="K199" s="23"/>
      <c r="L199" s="23"/>
      <c r="M199" s="23"/>
      <c r="N199" s="48"/>
      <c r="O199" s="48"/>
      <c r="P199" s="48"/>
      <c r="Q199" s="48"/>
      <c r="R199" s="48"/>
      <c r="S199" s="48"/>
      <c r="T199" s="48"/>
      <c r="U199" s="49"/>
    </row>
    <row r="200" spans="1:21" x14ac:dyDescent="0.25">
      <c r="A200" s="21" t="s">
        <v>61</v>
      </c>
      <c r="B200" s="23">
        <f>IF(C197=0,"",S201-T201)</f>
        <v>1399560</v>
      </c>
      <c r="C200" s="23"/>
      <c r="D200" s="23"/>
      <c r="E200" s="23"/>
      <c r="F200" s="23"/>
      <c r="G200" s="23"/>
      <c r="H200" s="23"/>
      <c r="I200" s="23"/>
      <c r="J200" s="23"/>
      <c r="K200" s="23"/>
      <c r="L200" s="23"/>
      <c r="M200" s="23"/>
      <c r="N200" s="24"/>
      <c r="O200" s="24"/>
      <c r="P200" s="25"/>
      <c r="Q200" s="25"/>
      <c r="R200" s="25"/>
      <c r="S200" s="25"/>
      <c r="T200" s="25"/>
      <c r="U200" s="26"/>
    </row>
    <row r="201" spans="1:21" x14ac:dyDescent="0.25">
      <c r="A201" s="21" t="s">
        <v>62</v>
      </c>
      <c r="B201" s="27">
        <f>IF(C197=0,"",B200/T201)</f>
        <v>2.1838097615778307</v>
      </c>
      <c r="C201" s="23"/>
      <c r="D201" s="23"/>
      <c r="E201" s="23"/>
      <c r="F201" s="23"/>
      <c r="G201" s="23"/>
      <c r="H201" s="23"/>
      <c r="I201" s="23"/>
      <c r="J201" s="23"/>
      <c r="K201" s="23"/>
      <c r="L201" s="23"/>
      <c r="M201" s="23"/>
      <c r="N201" s="24"/>
      <c r="O201" s="25">
        <f t="shared" ref="O201:T201" si="65">SUM(O203:O223)</f>
        <v>877.40000000000146</v>
      </c>
      <c r="P201" s="25">
        <f t="shared" si="65"/>
        <v>-28950</v>
      </c>
      <c r="Q201" s="28">
        <f t="shared" si="65"/>
        <v>3.5707608880756938</v>
      </c>
      <c r="R201" s="25">
        <f t="shared" si="65"/>
        <v>0</v>
      </c>
      <c r="S201" s="25">
        <f t="shared" si="65"/>
        <v>2040440</v>
      </c>
      <c r="T201" s="25">
        <f t="shared" si="65"/>
        <v>640880</v>
      </c>
      <c r="U201" s="26"/>
    </row>
    <row r="202" spans="1:21" x14ac:dyDescent="0.25">
      <c r="A202" s="29">
        <v>0</v>
      </c>
      <c r="B202" s="23" t="s">
        <v>41</v>
      </c>
      <c r="C202" s="23" t="s">
        <v>42</v>
      </c>
      <c r="D202" s="23" t="s">
        <v>43</v>
      </c>
      <c r="E202" s="23" t="s">
        <v>44</v>
      </c>
      <c r="F202" s="23" t="s">
        <v>45</v>
      </c>
      <c r="G202" s="23" t="s">
        <v>46</v>
      </c>
      <c r="H202" s="23" t="s">
        <v>47</v>
      </c>
      <c r="I202" s="23">
        <v>8</v>
      </c>
      <c r="J202" s="23">
        <v>9</v>
      </c>
      <c r="K202" s="23" t="s">
        <v>48</v>
      </c>
      <c r="L202" s="23" t="s">
        <v>49</v>
      </c>
      <c r="M202" s="23"/>
      <c r="N202" s="24" t="s">
        <v>64</v>
      </c>
      <c r="O202" s="24" t="s">
        <v>66</v>
      </c>
      <c r="P202" s="22" t="s">
        <v>50</v>
      </c>
      <c r="Q202" s="22" t="s">
        <v>51</v>
      </c>
      <c r="R202" s="22" t="s">
        <v>60</v>
      </c>
      <c r="S202" s="22" t="s">
        <v>52</v>
      </c>
      <c r="T202" s="22" t="s">
        <v>53</v>
      </c>
      <c r="U202" s="26"/>
    </row>
    <row r="203" spans="1:21" x14ac:dyDescent="0.25">
      <c r="A203" s="30">
        <v>1693958400000</v>
      </c>
      <c r="B203" s="31">
        <v>22089</v>
      </c>
      <c r="C203" s="31">
        <v>22239.95</v>
      </c>
      <c r="D203" s="31">
        <v>21868.1</v>
      </c>
      <c r="E203" s="31">
        <v>22132.85</v>
      </c>
      <c r="F203" s="31">
        <v>326880</v>
      </c>
      <c r="G203" s="31">
        <v>83550</v>
      </c>
      <c r="H203" s="31" t="s">
        <v>71</v>
      </c>
      <c r="I203" s="31">
        <v>0.21</v>
      </c>
      <c r="J203" s="31">
        <v>0</v>
      </c>
      <c r="K203" s="31">
        <v>33698</v>
      </c>
      <c r="L203" s="31">
        <v>59.86</v>
      </c>
      <c r="M203" s="23">
        <v>21</v>
      </c>
      <c r="N203" s="24">
        <f t="shared" ref="N203:N221" si="66">N204-1</f>
        <v>45185</v>
      </c>
      <c r="O203" s="24"/>
      <c r="P203" s="25"/>
      <c r="Q203" s="28"/>
      <c r="R203" s="28"/>
      <c r="S203" s="25"/>
      <c r="T203" s="25"/>
      <c r="U203" s="32">
        <f>K203*L203/100</f>
        <v>20171.622800000001</v>
      </c>
    </row>
    <row r="204" spans="1:21" x14ac:dyDescent="0.25">
      <c r="A204" s="30">
        <v>1694044800000</v>
      </c>
      <c r="B204" s="31">
        <v>22045.3</v>
      </c>
      <c r="C204" s="31">
        <v>22067.35</v>
      </c>
      <c r="D204" s="31">
        <v>21950</v>
      </c>
      <c r="E204" s="31">
        <v>22001.35</v>
      </c>
      <c r="F204" s="31">
        <v>329000</v>
      </c>
      <c r="G204" s="31">
        <v>55500</v>
      </c>
      <c r="H204" s="31" t="s">
        <v>54</v>
      </c>
      <c r="I204" s="31">
        <v>-0.59</v>
      </c>
      <c r="J204" s="31">
        <v>0.65</v>
      </c>
      <c r="K204" s="31">
        <v>22110</v>
      </c>
      <c r="L204" s="31">
        <v>53.72</v>
      </c>
      <c r="M204" s="23">
        <v>20</v>
      </c>
      <c r="N204" s="24">
        <f t="shared" si="66"/>
        <v>45186</v>
      </c>
      <c r="O204" s="25">
        <f t="shared" ref="O204:O222" si="67">E204-E203</f>
        <v>-131.5</v>
      </c>
      <c r="P204" s="25">
        <f t="shared" ref="P204:P222" si="68">G204-G203</f>
        <v>-28050</v>
      </c>
      <c r="Q204" s="28">
        <f t="shared" ref="Q204:Q222" si="69">(G204-G203)/G203</f>
        <v>-0.3357271095152603</v>
      </c>
      <c r="R204" s="25">
        <f t="shared" ref="R204:R222" si="70">F204-F203</f>
        <v>2120</v>
      </c>
      <c r="S204" s="25" t="str">
        <f t="shared" ref="S204:S222" si="71">IF(OR(H204="green",H204="lightgreen"),IF(Q204&gt;0,F204,""),"")</f>
        <v/>
      </c>
      <c r="T204" s="25" t="str">
        <f t="shared" ref="T204:T222" si="72">IF(OR(H204="red",H204="orange"),IF(Q204&gt;0,F204,""),"")</f>
        <v/>
      </c>
      <c r="U204" s="32">
        <f t="shared" ref="U204:U223" si="73">K204*L204/100</f>
        <v>11877.492</v>
      </c>
    </row>
    <row r="205" spans="1:21" x14ac:dyDescent="0.25">
      <c r="A205" s="30">
        <v>1694131200000</v>
      </c>
      <c r="B205" s="31">
        <v>22160.9</v>
      </c>
      <c r="C205" s="31">
        <v>22160.9</v>
      </c>
      <c r="D205" s="31">
        <v>21911.05</v>
      </c>
      <c r="E205" s="31">
        <v>21984.65</v>
      </c>
      <c r="F205" s="31">
        <v>334280</v>
      </c>
      <c r="G205" s="31">
        <v>35850</v>
      </c>
      <c r="H205" s="31" t="s">
        <v>54</v>
      </c>
      <c r="I205" s="31">
        <v>-0.08</v>
      </c>
      <c r="J205" s="31">
        <v>1.6</v>
      </c>
      <c r="K205" s="31">
        <v>17849</v>
      </c>
      <c r="L205" s="31">
        <v>58.57</v>
      </c>
      <c r="M205" s="23">
        <v>19</v>
      </c>
      <c r="N205" s="24">
        <f t="shared" si="66"/>
        <v>45187</v>
      </c>
      <c r="O205" s="25">
        <f t="shared" si="67"/>
        <v>-16.69999999999709</v>
      </c>
      <c r="P205" s="25">
        <f t="shared" si="68"/>
        <v>-19650</v>
      </c>
      <c r="Q205" s="28">
        <f t="shared" si="69"/>
        <v>-0.35405405405405405</v>
      </c>
      <c r="R205" s="25">
        <f t="shared" si="70"/>
        <v>5280</v>
      </c>
      <c r="S205" s="25" t="str">
        <f t="shared" si="71"/>
        <v/>
      </c>
      <c r="T205" s="25" t="str">
        <f t="shared" si="72"/>
        <v/>
      </c>
      <c r="U205" s="32">
        <f t="shared" si="73"/>
        <v>10454.159300000001</v>
      </c>
    </row>
    <row r="206" spans="1:21" x14ac:dyDescent="0.25">
      <c r="A206" s="30">
        <v>1694390400000</v>
      </c>
      <c r="B206" s="31">
        <v>21994</v>
      </c>
      <c r="C206" s="31">
        <v>22300</v>
      </c>
      <c r="D206" s="31">
        <v>21933.15</v>
      </c>
      <c r="E206" s="31">
        <v>22176.25</v>
      </c>
      <c r="F206" s="31">
        <v>341960</v>
      </c>
      <c r="G206" s="31">
        <v>86200</v>
      </c>
      <c r="H206" s="31" t="s">
        <v>56</v>
      </c>
      <c r="I206" s="31">
        <v>0.87</v>
      </c>
      <c r="J206" s="31">
        <v>2.2999999999999998</v>
      </c>
      <c r="K206" s="31">
        <v>27782</v>
      </c>
      <c r="L206" s="31">
        <v>59.14</v>
      </c>
      <c r="M206" s="23">
        <v>18</v>
      </c>
      <c r="N206" s="24">
        <f t="shared" si="66"/>
        <v>45188</v>
      </c>
      <c r="O206" s="25">
        <f t="shared" si="67"/>
        <v>191.59999999999854</v>
      </c>
      <c r="P206" s="25">
        <f t="shared" si="68"/>
        <v>50350</v>
      </c>
      <c r="Q206" s="28">
        <f t="shared" si="69"/>
        <v>1.4044630404463041</v>
      </c>
      <c r="R206" s="25">
        <f t="shared" si="70"/>
        <v>7680</v>
      </c>
      <c r="S206" s="25">
        <f t="shared" si="71"/>
        <v>341960</v>
      </c>
      <c r="T206" s="25" t="str">
        <f t="shared" si="72"/>
        <v/>
      </c>
      <c r="U206" s="32">
        <f t="shared" si="73"/>
        <v>16430.274799999999</v>
      </c>
    </row>
    <row r="207" spans="1:21" x14ac:dyDescent="0.25">
      <c r="A207" s="30">
        <v>1694476800000</v>
      </c>
      <c r="B207" s="31">
        <v>22153.55</v>
      </c>
      <c r="C207" s="31">
        <v>22480</v>
      </c>
      <c r="D207" s="31">
        <v>22107.9</v>
      </c>
      <c r="E207" s="31">
        <v>22408.7</v>
      </c>
      <c r="F207" s="31">
        <v>347520</v>
      </c>
      <c r="G207" s="31">
        <v>120300</v>
      </c>
      <c r="H207" s="31" t="s">
        <v>56</v>
      </c>
      <c r="I207" s="31">
        <v>1.05</v>
      </c>
      <c r="J207" s="31">
        <v>1.63</v>
      </c>
      <c r="K207" s="31">
        <v>23541</v>
      </c>
      <c r="L207" s="31">
        <v>47.67</v>
      </c>
      <c r="M207" s="23">
        <v>17</v>
      </c>
      <c r="N207" s="24">
        <f t="shared" si="66"/>
        <v>45189</v>
      </c>
      <c r="O207" s="25">
        <f t="shared" si="67"/>
        <v>232.45000000000073</v>
      </c>
      <c r="P207" s="25">
        <f t="shared" si="68"/>
        <v>34100</v>
      </c>
      <c r="Q207" s="28">
        <f t="shared" si="69"/>
        <v>0.39559164733178653</v>
      </c>
      <c r="R207" s="25">
        <f t="shared" si="70"/>
        <v>5560</v>
      </c>
      <c r="S207" s="25">
        <f t="shared" si="71"/>
        <v>347520</v>
      </c>
      <c r="T207" s="25" t="str">
        <f t="shared" si="72"/>
        <v/>
      </c>
      <c r="U207" s="32">
        <f t="shared" si="73"/>
        <v>11221.994699999999</v>
      </c>
    </row>
    <row r="208" spans="1:21" x14ac:dyDescent="0.25">
      <c r="A208" s="30">
        <v>1694563200000</v>
      </c>
      <c r="B208" s="31">
        <v>22391.05</v>
      </c>
      <c r="C208" s="31">
        <v>22629.1</v>
      </c>
      <c r="D208" s="31">
        <v>22251.15</v>
      </c>
      <c r="E208" s="31">
        <v>22276.5</v>
      </c>
      <c r="F208" s="31">
        <v>345360</v>
      </c>
      <c r="G208" s="31">
        <v>110350</v>
      </c>
      <c r="H208" s="31" t="s">
        <v>57</v>
      </c>
      <c r="I208" s="31">
        <v>-0.59</v>
      </c>
      <c r="J208" s="31">
        <v>-0.62</v>
      </c>
      <c r="K208" s="31">
        <v>22376</v>
      </c>
      <c r="L208" s="31">
        <v>44.03</v>
      </c>
      <c r="M208" s="23">
        <v>16</v>
      </c>
      <c r="N208" s="24">
        <f t="shared" si="66"/>
        <v>45190</v>
      </c>
      <c r="O208" s="25">
        <f t="shared" si="67"/>
        <v>-132.20000000000073</v>
      </c>
      <c r="P208" s="25">
        <f t="shared" si="68"/>
        <v>-9950</v>
      </c>
      <c r="Q208" s="28">
        <f t="shared" si="69"/>
        <v>-8.2709891936824612E-2</v>
      </c>
      <c r="R208" s="25">
        <f t="shared" si="70"/>
        <v>-2160</v>
      </c>
      <c r="S208" s="25" t="str">
        <f t="shared" si="71"/>
        <v/>
      </c>
      <c r="T208" s="25" t="str">
        <f t="shared" si="72"/>
        <v/>
      </c>
      <c r="U208" s="32">
        <f t="shared" si="73"/>
        <v>9852.1527999999998</v>
      </c>
    </row>
    <row r="209" spans="1:21" x14ac:dyDescent="0.25">
      <c r="A209" s="30">
        <v>1694649600000</v>
      </c>
      <c r="B209" s="31">
        <v>22272.15</v>
      </c>
      <c r="C209" s="31">
        <v>22531.3</v>
      </c>
      <c r="D209" s="31">
        <v>22252.6</v>
      </c>
      <c r="E209" s="31">
        <v>22498.3</v>
      </c>
      <c r="F209" s="31">
        <v>350040</v>
      </c>
      <c r="G209" s="31">
        <v>121500</v>
      </c>
      <c r="H209" s="31" t="s">
        <v>56</v>
      </c>
      <c r="I209" s="31">
        <v>1</v>
      </c>
      <c r="J209" s="31">
        <v>1.36</v>
      </c>
      <c r="K209" s="31">
        <v>41422</v>
      </c>
      <c r="L209" s="31">
        <v>51.1</v>
      </c>
      <c r="M209" s="23">
        <v>15</v>
      </c>
      <c r="N209" s="24">
        <f t="shared" si="66"/>
        <v>45191</v>
      </c>
      <c r="O209" s="25">
        <f t="shared" si="67"/>
        <v>221.79999999999927</v>
      </c>
      <c r="P209" s="25">
        <f t="shared" si="68"/>
        <v>11150</v>
      </c>
      <c r="Q209" s="28">
        <f t="shared" si="69"/>
        <v>0.1010421386497508</v>
      </c>
      <c r="R209" s="25">
        <f t="shared" si="70"/>
        <v>4680</v>
      </c>
      <c r="S209" s="25">
        <f t="shared" si="71"/>
        <v>350040</v>
      </c>
      <c r="T209" s="25" t="str">
        <f t="shared" si="72"/>
        <v/>
      </c>
      <c r="U209" s="32">
        <f t="shared" si="73"/>
        <v>21166.642000000003</v>
      </c>
    </row>
    <row r="210" spans="1:21" x14ac:dyDescent="0.25">
      <c r="A210" s="30">
        <v>1694736000000</v>
      </c>
      <c r="B210" s="31">
        <v>22505</v>
      </c>
      <c r="C210" s="31">
        <v>22724.15</v>
      </c>
      <c r="D210" s="31">
        <v>22403.35</v>
      </c>
      <c r="E210" s="31">
        <v>22661.5</v>
      </c>
      <c r="F210" s="31">
        <v>331240</v>
      </c>
      <c r="G210" s="31">
        <v>113850</v>
      </c>
      <c r="H210" s="31" t="s">
        <v>55</v>
      </c>
      <c r="I210" s="31">
        <v>0.73</v>
      </c>
      <c r="J210" s="31">
        <v>-5.37</v>
      </c>
      <c r="K210" s="31">
        <v>73266</v>
      </c>
      <c r="L210" s="31">
        <v>63.08</v>
      </c>
      <c r="M210" s="23">
        <v>14</v>
      </c>
      <c r="N210" s="24">
        <f t="shared" si="66"/>
        <v>45192</v>
      </c>
      <c r="O210" s="25">
        <f t="shared" si="67"/>
        <v>163.20000000000073</v>
      </c>
      <c r="P210" s="25">
        <f t="shared" si="68"/>
        <v>-7650</v>
      </c>
      <c r="Q210" s="28">
        <f t="shared" si="69"/>
        <v>-6.2962962962962957E-2</v>
      </c>
      <c r="R210" s="25">
        <f t="shared" si="70"/>
        <v>-18800</v>
      </c>
      <c r="S210" s="25" t="str">
        <f t="shared" si="71"/>
        <v/>
      </c>
      <c r="T210" s="25" t="str">
        <f t="shared" si="72"/>
        <v/>
      </c>
      <c r="U210" s="32">
        <f t="shared" si="73"/>
        <v>46216.192800000004</v>
      </c>
    </row>
    <row r="211" spans="1:21" x14ac:dyDescent="0.25">
      <c r="A211" s="30">
        <v>1694995200000</v>
      </c>
      <c r="B211" s="31">
        <v>22409</v>
      </c>
      <c r="C211" s="31">
        <v>22849</v>
      </c>
      <c r="D211" s="31">
        <v>22409</v>
      </c>
      <c r="E211" s="31">
        <v>22825.5</v>
      </c>
      <c r="F211" s="31">
        <v>325720</v>
      </c>
      <c r="G211" s="31">
        <v>68900</v>
      </c>
      <c r="H211" s="31" t="s">
        <v>55</v>
      </c>
      <c r="I211" s="31">
        <v>0.72</v>
      </c>
      <c r="J211" s="31">
        <v>-1.67</v>
      </c>
      <c r="K211" s="31">
        <v>33568</v>
      </c>
      <c r="L211" s="31">
        <v>58.35</v>
      </c>
      <c r="M211" s="23">
        <v>13</v>
      </c>
      <c r="N211" s="24">
        <f t="shared" si="66"/>
        <v>45193</v>
      </c>
      <c r="O211" s="25">
        <f t="shared" si="67"/>
        <v>164</v>
      </c>
      <c r="P211" s="25">
        <f t="shared" si="68"/>
        <v>-44950</v>
      </c>
      <c r="Q211" s="28">
        <f t="shared" si="69"/>
        <v>-0.39481774264382963</v>
      </c>
      <c r="R211" s="25">
        <f t="shared" si="70"/>
        <v>-5520</v>
      </c>
      <c r="S211" s="25" t="str">
        <f t="shared" si="71"/>
        <v/>
      </c>
      <c r="T211" s="25" t="str">
        <f t="shared" si="72"/>
        <v/>
      </c>
      <c r="U211" s="32">
        <f t="shared" si="73"/>
        <v>19586.928</v>
      </c>
    </row>
    <row r="212" spans="1:21" x14ac:dyDescent="0.25">
      <c r="A212" s="30">
        <v>1695168000000</v>
      </c>
      <c r="B212" s="31">
        <v>22649.9</v>
      </c>
      <c r="C212" s="31">
        <v>22897.85</v>
      </c>
      <c r="D212" s="31">
        <v>22649.9</v>
      </c>
      <c r="E212" s="31">
        <v>22743</v>
      </c>
      <c r="F212" s="31">
        <v>325640</v>
      </c>
      <c r="G212" s="31">
        <v>62450</v>
      </c>
      <c r="H212" s="31" t="s">
        <v>57</v>
      </c>
      <c r="I212" s="31">
        <v>-0.36</v>
      </c>
      <c r="J212" s="31">
        <v>-0.02</v>
      </c>
      <c r="K212" s="31">
        <v>34276</v>
      </c>
      <c r="L212" s="31">
        <v>59.66</v>
      </c>
      <c r="M212" s="23">
        <v>12</v>
      </c>
      <c r="N212" s="24">
        <f t="shared" si="66"/>
        <v>45194</v>
      </c>
      <c r="O212" s="25">
        <f t="shared" si="67"/>
        <v>-82.5</v>
      </c>
      <c r="P212" s="25">
        <f t="shared" si="68"/>
        <v>-6450</v>
      </c>
      <c r="Q212" s="28">
        <f t="shared" si="69"/>
        <v>-9.3613933236574742E-2</v>
      </c>
      <c r="R212" s="25">
        <f t="shared" si="70"/>
        <v>-80</v>
      </c>
      <c r="S212" s="25" t="str">
        <f t="shared" si="71"/>
        <v/>
      </c>
      <c r="T212" s="25" t="str">
        <f t="shared" si="72"/>
        <v/>
      </c>
      <c r="U212" s="32">
        <f t="shared" si="73"/>
        <v>20449.061600000001</v>
      </c>
    </row>
    <row r="213" spans="1:21" x14ac:dyDescent="0.25">
      <c r="A213" s="30">
        <v>1695254400000</v>
      </c>
      <c r="B213" s="31">
        <v>22721.55</v>
      </c>
      <c r="C213" s="31">
        <v>22721.55</v>
      </c>
      <c r="D213" s="31">
        <v>22388.799999999999</v>
      </c>
      <c r="E213" s="31">
        <v>22580.400000000001</v>
      </c>
      <c r="F213" s="31">
        <v>320560</v>
      </c>
      <c r="G213" s="31">
        <v>82300</v>
      </c>
      <c r="H213" s="31" t="s">
        <v>57</v>
      </c>
      <c r="I213" s="31">
        <v>-0.71</v>
      </c>
      <c r="J213" s="31">
        <v>-1.56</v>
      </c>
      <c r="K213" s="31">
        <v>17253</v>
      </c>
      <c r="L213" s="31">
        <v>37.36</v>
      </c>
      <c r="M213" s="23">
        <v>11</v>
      </c>
      <c r="N213" s="24">
        <f t="shared" si="66"/>
        <v>45195</v>
      </c>
      <c r="O213" s="25">
        <f t="shared" si="67"/>
        <v>-162.59999999999854</v>
      </c>
      <c r="P213" s="25">
        <f t="shared" si="68"/>
        <v>19850</v>
      </c>
      <c r="Q213" s="28">
        <f t="shared" si="69"/>
        <v>0.31785428342674138</v>
      </c>
      <c r="R213" s="25">
        <f t="shared" si="70"/>
        <v>-5080</v>
      </c>
      <c r="S213" s="25" t="str">
        <f t="shared" si="71"/>
        <v/>
      </c>
      <c r="T213" s="25">
        <f t="shared" si="72"/>
        <v>320560</v>
      </c>
      <c r="U213" s="32">
        <f t="shared" si="73"/>
        <v>6445.7207999999991</v>
      </c>
    </row>
    <row r="214" spans="1:21" x14ac:dyDescent="0.25">
      <c r="A214" s="30">
        <v>1695340800000</v>
      </c>
      <c r="B214" s="31">
        <v>22366.6</v>
      </c>
      <c r="C214" s="31">
        <v>22639.15</v>
      </c>
      <c r="D214" s="31">
        <v>22366.5</v>
      </c>
      <c r="E214" s="31">
        <v>22576.799999999999</v>
      </c>
      <c r="F214" s="31">
        <v>320320</v>
      </c>
      <c r="G214" s="31">
        <v>84300</v>
      </c>
      <c r="H214" s="31" t="s">
        <v>57</v>
      </c>
      <c r="I214" s="31">
        <v>-0.02</v>
      </c>
      <c r="J214" s="31">
        <v>-7.0000000000000007E-2</v>
      </c>
      <c r="K214" s="31">
        <v>21953</v>
      </c>
      <c r="L214" s="31">
        <v>57.32</v>
      </c>
      <c r="M214" s="23">
        <v>10</v>
      </c>
      <c r="N214" s="24">
        <f t="shared" si="66"/>
        <v>45196</v>
      </c>
      <c r="O214" s="25">
        <f t="shared" si="67"/>
        <v>-3.6000000000021828</v>
      </c>
      <c r="P214" s="25">
        <f t="shared" si="68"/>
        <v>2000</v>
      </c>
      <c r="Q214" s="28">
        <f t="shared" si="69"/>
        <v>2.4301336573511544E-2</v>
      </c>
      <c r="R214" s="25">
        <f t="shared" si="70"/>
        <v>-240</v>
      </c>
      <c r="S214" s="25" t="str">
        <f t="shared" si="71"/>
        <v/>
      </c>
      <c r="T214" s="25">
        <f t="shared" si="72"/>
        <v>320320</v>
      </c>
      <c r="U214" s="32">
        <f t="shared" si="73"/>
        <v>12583.4596</v>
      </c>
    </row>
    <row r="215" spans="1:21" x14ac:dyDescent="0.25">
      <c r="A215" s="30">
        <v>1695600000000</v>
      </c>
      <c r="B215" s="31">
        <v>22537.85</v>
      </c>
      <c r="C215" s="31">
        <v>22720.7</v>
      </c>
      <c r="D215" s="31">
        <v>22464.25</v>
      </c>
      <c r="E215" s="31">
        <v>22624.85</v>
      </c>
      <c r="F215" s="31">
        <v>327680</v>
      </c>
      <c r="G215" s="31">
        <v>234300</v>
      </c>
      <c r="H215" s="31" t="s">
        <v>56</v>
      </c>
      <c r="I215" s="31">
        <v>0.21</v>
      </c>
      <c r="J215" s="31">
        <v>2.2999999999999998</v>
      </c>
      <c r="K215" s="31">
        <v>21986</v>
      </c>
      <c r="L215" s="31">
        <v>63.86</v>
      </c>
      <c r="M215" s="23">
        <v>9</v>
      </c>
      <c r="N215" s="24">
        <f t="shared" si="66"/>
        <v>45197</v>
      </c>
      <c r="O215" s="25">
        <f t="shared" si="67"/>
        <v>48.049999999999272</v>
      </c>
      <c r="P215" s="25">
        <f t="shared" si="68"/>
        <v>150000</v>
      </c>
      <c r="Q215" s="28">
        <f t="shared" si="69"/>
        <v>1.7793594306049823</v>
      </c>
      <c r="R215" s="25">
        <f t="shared" si="70"/>
        <v>7360</v>
      </c>
      <c r="S215" s="25">
        <f t="shared" si="71"/>
        <v>327680</v>
      </c>
      <c r="T215" s="25" t="str">
        <f t="shared" si="72"/>
        <v/>
      </c>
      <c r="U215" s="32">
        <f t="shared" si="73"/>
        <v>14040.259599999999</v>
      </c>
    </row>
    <row r="216" spans="1:21" x14ac:dyDescent="0.25">
      <c r="A216" s="30">
        <v>1695686400000</v>
      </c>
      <c r="B216" s="31">
        <v>22697.8</v>
      </c>
      <c r="C216" s="31">
        <v>23116.6</v>
      </c>
      <c r="D216" s="31">
        <v>22588.85</v>
      </c>
      <c r="E216" s="31">
        <v>23023.25</v>
      </c>
      <c r="F216" s="31">
        <v>338480</v>
      </c>
      <c r="G216" s="31">
        <v>361250</v>
      </c>
      <c r="H216" s="31" t="s">
        <v>56</v>
      </c>
      <c r="I216" s="31">
        <v>1.76</v>
      </c>
      <c r="J216" s="31">
        <v>3.3</v>
      </c>
      <c r="K216" s="31">
        <v>35150</v>
      </c>
      <c r="L216" s="31">
        <v>53.26</v>
      </c>
      <c r="M216" s="23">
        <v>8</v>
      </c>
      <c r="N216" s="24">
        <f t="shared" si="66"/>
        <v>45198</v>
      </c>
      <c r="O216" s="25">
        <f t="shared" si="67"/>
        <v>398.40000000000146</v>
      </c>
      <c r="P216" s="25">
        <f t="shared" si="68"/>
        <v>126950</v>
      </c>
      <c r="Q216" s="28">
        <f t="shared" si="69"/>
        <v>0.54182671788305592</v>
      </c>
      <c r="R216" s="25">
        <f t="shared" si="70"/>
        <v>10800</v>
      </c>
      <c r="S216" s="25">
        <f t="shared" si="71"/>
        <v>338480</v>
      </c>
      <c r="T216" s="25" t="str">
        <f t="shared" si="72"/>
        <v/>
      </c>
      <c r="U216" s="32">
        <f t="shared" si="73"/>
        <v>18720.89</v>
      </c>
    </row>
    <row r="217" spans="1:21" x14ac:dyDescent="0.25">
      <c r="A217" s="30">
        <v>1695772800000</v>
      </c>
      <c r="B217" s="31">
        <v>22975</v>
      </c>
      <c r="C217" s="31">
        <v>22995.45</v>
      </c>
      <c r="D217" s="31">
        <v>22722.55</v>
      </c>
      <c r="E217" s="31">
        <v>22883.4</v>
      </c>
      <c r="F217" s="31">
        <v>340320</v>
      </c>
      <c r="G217" s="31">
        <v>350450</v>
      </c>
      <c r="H217" s="31" t="s">
        <v>54</v>
      </c>
      <c r="I217" s="31">
        <v>-0.61</v>
      </c>
      <c r="J217" s="31">
        <v>0.54</v>
      </c>
      <c r="K217" s="31">
        <v>20661</v>
      </c>
      <c r="L217" s="31">
        <v>49.6</v>
      </c>
      <c r="M217" s="23">
        <v>7</v>
      </c>
      <c r="N217" s="24">
        <f t="shared" si="66"/>
        <v>45199</v>
      </c>
      <c r="O217" s="25">
        <f t="shared" si="67"/>
        <v>-139.84999999999854</v>
      </c>
      <c r="P217" s="25">
        <f t="shared" si="68"/>
        <v>-10800</v>
      </c>
      <c r="Q217" s="28">
        <f t="shared" si="69"/>
        <v>-2.9896193771626299E-2</v>
      </c>
      <c r="R217" s="25">
        <f t="shared" si="70"/>
        <v>1840</v>
      </c>
      <c r="S217" s="25" t="str">
        <f t="shared" si="71"/>
        <v/>
      </c>
      <c r="T217" s="25" t="str">
        <f t="shared" si="72"/>
        <v/>
      </c>
      <c r="U217" s="32">
        <f t="shared" si="73"/>
        <v>10247.856</v>
      </c>
    </row>
    <row r="218" spans="1:21" x14ac:dyDescent="0.25">
      <c r="A218" s="30">
        <v>1695859200000</v>
      </c>
      <c r="B218" s="31">
        <v>22831.9</v>
      </c>
      <c r="C218" s="31">
        <v>22845.15</v>
      </c>
      <c r="D218" s="31">
        <v>22449.65</v>
      </c>
      <c r="E218" s="31">
        <v>22606.75</v>
      </c>
      <c r="F218" s="31">
        <v>343960</v>
      </c>
      <c r="G218" s="31">
        <v>325900</v>
      </c>
      <c r="H218" s="31" t="s">
        <v>54</v>
      </c>
      <c r="I218" s="31">
        <v>-1.21</v>
      </c>
      <c r="J218" s="31">
        <v>1.07</v>
      </c>
      <c r="K218" s="31">
        <v>23021</v>
      </c>
      <c r="L218" s="31">
        <v>44.29</v>
      </c>
      <c r="M218" s="23">
        <v>6</v>
      </c>
      <c r="N218" s="24">
        <f t="shared" si="66"/>
        <v>45200</v>
      </c>
      <c r="O218" s="25">
        <f t="shared" si="67"/>
        <v>-276.65000000000146</v>
      </c>
      <c r="P218" s="25">
        <f t="shared" si="68"/>
        <v>-24550</v>
      </c>
      <c r="Q218" s="28">
        <f t="shared" si="69"/>
        <v>-7.005278927093736E-2</v>
      </c>
      <c r="R218" s="25">
        <f t="shared" si="70"/>
        <v>3640</v>
      </c>
      <c r="S218" s="25" t="str">
        <f t="shared" si="71"/>
        <v/>
      </c>
      <c r="T218" s="25" t="str">
        <f t="shared" si="72"/>
        <v/>
      </c>
      <c r="U218" s="32">
        <f t="shared" si="73"/>
        <v>10196.000899999999</v>
      </c>
    </row>
    <row r="219" spans="1:21" x14ac:dyDescent="0.25">
      <c r="A219" s="30">
        <v>1695945600000</v>
      </c>
      <c r="B219" s="31">
        <v>22770</v>
      </c>
      <c r="C219" s="31">
        <v>22865.85</v>
      </c>
      <c r="D219" s="31">
        <v>22561.05</v>
      </c>
      <c r="E219" s="31">
        <v>22601.85</v>
      </c>
      <c r="F219" s="31">
        <v>326760</v>
      </c>
      <c r="G219" s="31">
        <v>83800</v>
      </c>
      <c r="H219" s="31" t="s">
        <v>57</v>
      </c>
      <c r="I219" s="31">
        <v>-0.02</v>
      </c>
      <c r="J219" s="31">
        <v>-5</v>
      </c>
      <c r="K219" s="31">
        <v>18967</v>
      </c>
      <c r="L219" s="31">
        <v>41.94</v>
      </c>
      <c r="M219" s="23">
        <v>5</v>
      </c>
      <c r="N219" s="24">
        <f t="shared" si="66"/>
        <v>45201</v>
      </c>
      <c r="O219" s="25">
        <f t="shared" si="67"/>
        <v>-4.9000000000014552</v>
      </c>
      <c r="P219" s="25">
        <f t="shared" si="68"/>
        <v>-242100</v>
      </c>
      <c r="Q219" s="28">
        <f t="shared" si="69"/>
        <v>-0.7428659097882786</v>
      </c>
      <c r="R219" s="25">
        <f t="shared" si="70"/>
        <v>-17200</v>
      </c>
      <c r="S219" s="25" t="str">
        <f t="shared" si="71"/>
        <v/>
      </c>
      <c r="T219" s="25" t="str">
        <f t="shared" si="72"/>
        <v/>
      </c>
      <c r="U219" s="32">
        <f t="shared" si="73"/>
        <v>7954.7597999999998</v>
      </c>
    </row>
    <row r="220" spans="1:21" x14ac:dyDescent="0.25">
      <c r="A220" s="30">
        <v>1696291200000</v>
      </c>
      <c r="B220" s="31">
        <v>22555.55</v>
      </c>
      <c r="C220" s="31">
        <v>22728.15</v>
      </c>
      <c r="D220" s="31">
        <v>22400.6</v>
      </c>
      <c r="E220" s="31">
        <v>22436.15</v>
      </c>
      <c r="F220" s="31">
        <v>323520</v>
      </c>
      <c r="G220" s="31">
        <v>81200</v>
      </c>
      <c r="H220" s="31" t="s">
        <v>57</v>
      </c>
      <c r="I220" s="31">
        <v>-0.73</v>
      </c>
      <c r="J220" s="31">
        <v>-0.99</v>
      </c>
      <c r="K220" s="31">
        <v>29308</v>
      </c>
      <c r="L220" s="31">
        <v>58.6</v>
      </c>
      <c r="M220" s="23">
        <v>4</v>
      </c>
      <c r="N220" s="24">
        <f t="shared" si="66"/>
        <v>45202</v>
      </c>
      <c r="O220" s="25">
        <f t="shared" si="67"/>
        <v>-165.69999999999709</v>
      </c>
      <c r="P220" s="25">
        <f t="shared" si="68"/>
        <v>-2600</v>
      </c>
      <c r="Q220" s="28">
        <f t="shared" si="69"/>
        <v>-3.1026252983293555E-2</v>
      </c>
      <c r="R220" s="25">
        <f t="shared" si="70"/>
        <v>-3240</v>
      </c>
      <c r="S220" s="25" t="str">
        <f t="shared" si="71"/>
        <v/>
      </c>
      <c r="T220" s="25" t="str">
        <f t="shared" si="72"/>
        <v/>
      </c>
      <c r="U220" s="32">
        <f t="shared" si="73"/>
        <v>17174.488000000001</v>
      </c>
    </row>
    <row r="221" spans="1:21" x14ac:dyDescent="0.25">
      <c r="A221" s="30">
        <v>1696377600000</v>
      </c>
      <c r="B221" s="31">
        <v>22799.95</v>
      </c>
      <c r="C221" s="31">
        <v>23409.45</v>
      </c>
      <c r="D221" s="31">
        <v>22605.25</v>
      </c>
      <c r="E221" s="31">
        <v>23039.05</v>
      </c>
      <c r="F221" s="31">
        <v>334760</v>
      </c>
      <c r="G221" s="31">
        <v>266650</v>
      </c>
      <c r="H221" s="31" t="s">
        <v>56</v>
      </c>
      <c r="I221" s="31">
        <v>2.69</v>
      </c>
      <c r="J221" s="31">
        <v>3.47</v>
      </c>
      <c r="K221" s="31">
        <v>62597</v>
      </c>
      <c r="L221" s="31">
        <v>29.32</v>
      </c>
      <c r="M221" s="23">
        <v>3</v>
      </c>
      <c r="N221" s="24">
        <f t="shared" si="66"/>
        <v>45203</v>
      </c>
      <c r="O221" s="25">
        <f t="shared" si="67"/>
        <v>602.89999999999782</v>
      </c>
      <c r="P221" s="25">
        <f t="shared" si="68"/>
        <v>185450</v>
      </c>
      <c r="Q221" s="28">
        <f t="shared" si="69"/>
        <v>2.2838669950738915</v>
      </c>
      <c r="R221" s="25">
        <f t="shared" si="70"/>
        <v>11240</v>
      </c>
      <c r="S221" s="25">
        <f t="shared" si="71"/>
        <v>334760</v>
      </c>
      <c r="T221" s="25" t="str">
        <f t="shared" si="72"/>
        <v/>
      </c>
      <c r="U221" s="32">
        <f t="shared" si="73"/>
        <v>18353.440399999999</v>
      </c>
    </row>
    <row r="222" spans="1:21" ht="15.75" thickBot="1" x14ac:dyDescent="0.3">
      <c r="A222" s="30">
        <v>1696464000000</v>
      </c>
      <c r="B222" s="31">
        <v>23016.7</v>
      </c>
      <c r="C222" s="31">
        <v>23150</v>
      </c>
      <c r="D222" s="31">
        <v>22830.45</v>
      </c>
      <c r="E222" s="31">
        <v>22985.35</v>
      </c>
      <c r="F222" s="31">
        <v>326640</v>
      </c>
      <c r="G222" s="31">
        <v>100500</v>
      </c>
      <c r="H222" s="31" t="s">
        <v>57</v>
      </c>
      <c r="I222" s="31">
        <v>-0.23</v>
      </c>
      <c r="J222" s="31">
        <v>-2.4300000000000002</v>
      </c>
      <c r="K222" s="31">
        <v>30167</v>
      </c>
      <c r="L222" s="31">
        <v>44.36</v>
      </c>
      <c r="M222" s="23">
        <v>2</v>
      </c>
      <c r="N222" s="24">
        <f>N223-1</f>
        <v>45204</v>
      </c>
      <c r="O222" s="25">
        <f t="shared" si="67"/>
        <v>-53.700000000000728</v>
      </c>
      <c r="P222" s="25">
        <f t="shared" si="68"/>
        <v>-166150</v>
      </c>
      <c r="Q222" s="28">
        <f t="shared" si="69"/>
        <v>-0.62310144384024002</v>
      </c>
      <c r="R222" s="25">
        <f t="shared" si="70"/>
        <v>-8120</v>
      </c>
      <c r="S222" s="25" t="str">
        <f t="shared" si="71"/>
        <v/>
      </c>
      <c r="T222" s="25" t="str">
        <f t="shared" si="72"/>
        <v/>
      </c>
      <c r="U222" s="32">
        <f t="shared" si="73"/>
        <v>13382.081199999999</v>
      </c>
    </row>
    <row r="223" spans="1:21" ht="16.5" thickTop="1" thickBot="1" x14ac:dyDescent="0.3">
      <c r="A223" s="33">
        <v>1696550400000</v>
      </c>
      <c r="B223" s="34">
        <v>22981.1</v>
      </c>
      <c r="C223" s="34">
        <v>23120.25</v>
      </c>
      <c r="D223" s="34">
        <v>22898</v>
      </c>
      <c r="E223" s="34">
        <v>23010.25</v>
      </c>
      <c r="F223" s="34">
        <v>326880</v>
      </c>
      <c r="G223" s="34">
        <v>54600</v>
      </c>
      <c r="H223" s="34" t="s">
        <v>56</v>
      </c>
      <c r="I223" s="34">
        <v>0.11</v>
      </c>
      <c r="J223" s="34">
        <v>7.0000000000000007E-2</v>
      </c>
      <c r="K223" s="34">
        <v>16077</v>
      </c>
      <c r="L223" s="34">
        <v>41.42</v>
      </c>
      <c r="M223" s="35">
        <v>1</v>
      </c>
      <c r="N223" s="36">
        <v>45205</v>
      </c>
      <c r="O223" s="37">
        <f>E223-E222</f>
        <v>24.900000000001455</v>
      </c>
      <c r="P223" s="37">
        <f>G223-G222</f>
        <v>-45900</v>
      </c>
      <c r="Q223" s="38">
        <f>(G223-G222)/G222</f>
        <v>-0.45671641791044776</v>
      </c>
      <c r="R223" s="37">
        <f>F223-F222</f>
        <v>240</v>
      </c>
      <c r="S223" s="37" t="str">
        <f>IF(OR(H223="green",H223="lightgreen"),IF(Q223&gt;0,F223,""),"")</f>
        <v/>
      </c>
      <c r="T223" s="37" t="str">
        <f>IF(OR(H223="red",H223="orange"),IF(Q223&gt;0,F223,""),"")</f>
        <v/>
      </c>
      <c r="U223" s="39">
        <f t="shared" si="73"/>
        <v>6659.0934000000007</v>
      </c>
    </row>
    <row r="224" spans="1:21" ht="15.75" thickBot="1" x14ac:dyDescent="0.3"/>
    <row r="225" spans="1:21" ht="15.75" thickBot="1" x14ac:dyDescent="0.3">
      <c r="A225" s="17">
        <v>9</v>
      </c>
      <c r="B225" s="40" t="str">
        <f>VLOOKUP(A225,V:X,2,0)</f>
        <v>COFORGE</v>
      </c>
      <c r="C225" s="40" t="str">
        <f>VLOOKUP(A225,V:X,3,0)</f>
        <v>Updated</v>
      </c>
      <c r="D225" s="40" t="str">
        <f>B227</f>
        <v>BEARISH</v>
      </c>
      <c r="E225" s="40">
        <f>B228</f>
        <v>-6169950</v>
      </c>
      <c r="F225" s="41">
        <f>B229</f>
        <v>-0.68272805736289999</v>
      </c>
    </row>
    <row r="226" spans="1:21" ht="15" customHeight="1" x14ac:dyDescent="0.25">
      <c r="A226" s="17" t="s">
        <v>40</v>
      </c>
      <c r="B226" s="18" t="str">
        <f>B225</f>
        <v>COFORGE</v>
      </c>
      <c r="C226" s="19"/>
      <c r="D226" s="20" t="str">
        <f>"https://opstra.definedge.com/api/openinterest/futuresopeninterest/"&amp;B226&amp;"&amp;Combined%20OpenInterest"</f>
        <v>https://opstra.definedge.com/api/openinterest/futuresopeninterest/COFORGE&amp;Combined%20OpenInterest</v>
      </c>
      <c r="E226" s="19"/>
      <c r="F226" s="19"/>
      <c r="G226" s="19"/>
      <c r="H226" s="19"/>
      <c r="I226" s="19"/>
      <c r="J226" s="19"/>
      <c r="K226" s="19"/>
      <c r="L226" s="19"/>
      <c r="M226" s="19"/>
      <c r="N226" s="46" t="s">
        <v>65</v>
      </c>
      <c r="O226" s="46"/>
      <c r="P226" s="46"/>
      <c r="Q226" s="46"/>
      <c r="R226" s="46"/>
      <c r="S226" s="46"/>
      <c r="T226" s="46"/>
      <c r="U226" s="47"/>
    </row>
    <row r="227" spans="1:21" ht="15" customHeight="1" x14ac:dyDescent="0.25">
      <c r="A227" s="21" t="s">
        <v>23</v>
      </c>
      <c r="B227" s="22" t="str">
        <f>IF(C225=0,"",IF(B228&gt;0,"BULLISH","BEARISH"))</f>
        <v>BEARISH</v>
      </c>
      <c r="C227" s="23"/>
      <c r="D227" s="23"/>
      <c r="E227" s="23"/>
      <c r="F227" s="23"/>
      <c r="G227" s="23"/>
      <c r="H227" s="23"/>
      <c r="I227" s="23"/>
      <c r="J227" s="23"/>
      <c r="K227" s="23"/>
      <c r="L227" s="23"/>
      <c r="M227" s="23"/>
      <c r="N227" s="48"/>
      <c r="O227" s="48"/>
      <c r="P227" s="48"/>
      <c r="Q227" s="48"/>
      <c r="R227" s="48"/>
      <c r="S227" s="48"/>
      <c r="T227" s="48"/>
      <c r="U227" s="49"/>
    </row>
    <row r="228" spans="1:21" x14ac:dyDescent="0.25">
      <c r="A228" s="21" t="s">
        <v>61</v>
      </c>
      <c r="B228" s="23">
        <f>IF(C225=0,"",S229-T229)</f>
        <v>-6169950</v>
      </c>
      <c r="C228" s="23"/>
      <c r="D228" s="23"/>
      <c r="E228" s="23"/>
      <c r="F228" s="23"/>
      <c r="G228" s="23"/>
      <c r="H228" s="23"/>
      <c r="I228" s="23"/>
      <c r="J228" s="23"/>
      <c r="K228" s="23"/>
      <c r="L228" s="23"/>
      <c r="M228" s="23"/>
      <c r="N228" s="24"/>
      <c r="O228" s="24"/>
      <c r="P228" s="25"/>
      <c r="Q228" s="25"/>
      <c r="R228" s="25"/>
      <c r="S228" s="25"/>
      <c r="T228" s="25"/>
      <c r="U228" s="26"/>
    </row>
    <row r="229" spans="1:21" x14ac:dyDescent="0.25">
      <c r="A229" s="21" t="s">
        <v>62</v>
      </c>
      <c r="B229" s="27">
        <f>IF(C225=0,"",B228/T229)</f>
        <v>-0.68272805736289999</v>
      </c>
      <c r="C229" s="23"/>
      <c r="D229" s="23"/>
      <c r="E229" s="23"/>
      <c r="F229" s="23"/>
      <c r="G229" s="23"/>
      <c r="H229" s="23"/>
      <c r="I229" s="23"/>
      <c r="J229" s="23"/>
      <c r="K229" s="23"/>
      <c r="L229" s="23"/>
      <c r="M229" s="23"/>
      <c r="N229" s="24"/>
      <c r="O229" s="25">
        <f t="shared" ref="O229:T229" si="74">SUM(O231:O251)</f>
        <v>-373.64999999999964</v>
      </c>
      <c r="P229" s="25">
        <f t="shared" si="74"/>
        <v>-895400</v>
      </c>
      <c r="Q229" s="28">
        <f t="shared" si="74"/>
        <v>1.2056694962436856</v>
      </c>
      <c r="R229" s="25">
        <f t="shared" si="74"/>
        <v>-228000</v>
      </c>
      <c r="S229" s="25">
        <f t="shared" si="74"/>
        <v>2867250</v>
      </c>
      <c r="T229" s="25">
        <f t="shared" si="74"/>
        <v>9037200</v>
      </c>
      <c r="U229" s="26"/>
    </row>
    <row r="230" spans="1:21" x14ac:dyDescent="0.25">
      <c r="A230" s="29">
        <v>0</v>
      </c>
      <c r="B230" s="23" t="s">
        <v>41</v>
      </c>
      <c r="C230" s="23" t="s">
        <v>42</v>
      </c>
      <c r="D230" s="23" t="s">
        <v>43</v>
      </c>
      <c r="E230" s="23" t="s">
        <v>44</v>
      </c>
      <c r="F230" s="23" t="s">
        <v>45</v>
      </c>
      <c r="G230" s="23" t="s">
        <v>46</v>
      </c>
      <c r="H230" s="23" t="s">
        <v>47</v>
      </c>
      <c r="I230" s="23">
        <v>8</v>
      </c>
      <c r="J230" s="23">
        <v>9</v>
      </c>
      <c r="K230" s="23" t="s">
        <v>48</v>
      </c>
      <c r="L230" s="23" t="s">
        <v>49</v>
      </c>
      <c r="M230" s="23"/>
      <c r="N230" s="24" t="s">
        <v>64</v>
      </c>
      <c r="O230" s="24" t="s">
        <v>66</v>
      </c>
      <c r="P230" s="22" t="s">
        <v>50</v>
      </c>
      <c r="Q230" s="22" t="s">
        <v>51</v>
      </c>
      <c r="R230" s="22" t="s">
        <v>60</v>
      </c>
      <c r="S230" s="22" t="s">
        <v>52</v>
      </c>
      <c r="T230" s="22" t="s">
        <v>53</v>
      </c>
      <c r="U230" s="26"/>
    </row>
    <row r="231" spans="1:21" x14ac:dyDescent="0.25">
      <c r="A231" s="30">
        <v>1693958400000</v>
      </c>
      <c r="B231" s="31">
        <v>5559.7</v>
      </c>
      <c r="C231" s="31">
        <v>5691.9</v>
      </c>
      <c r="D231" s="31">
        <v>5540</v>
      </c>
      <c r="E231" s="31">
        <v>5583.2</v>
      </c>
      <c r="F231" s="31">
        <v>1569450</v>
      </c>
      <c r="G231" s="31">
        <v>1361200</v>
      </c>
      <c r="H231" s="31" t="s">
        <v>56</v>
      </c>
      <c r="I231" s="31">
        <v>0.5</v>
      </c>
      <c r="J231" s="31">
        <v>1.97</v>
      </c>
      <c r="K231" s="31">
        <v>523167</v>
      </c>
      <c r="L231" s="31">
        <v>46.52</v>
      </c>
      <c r="M231" s="23">
        <v>21</v>
      </c>
      <c r="N231" s="24">
        <f t="shared" ref="N231:N249" si="75">N232-1</f>
        <v>45185</v>
      </c>
      <c r="O231" s="24"/>
      <c r="P231" s="25"/>
      <c r="Q231" s="28"/>
      <c r="R231" s="28"/>
      <c r="S231" s="25"/>
      <c r="T231" s="25"/>
      <c r="U231" s="32">
        <f>K231*L231/100</f>
        <v>243377.28839999999</v>
      </c>
    </row>
    <row r="232" spans="1:21" x14ac:dyDescent="0.25">
      <c r="A232" s="30">
        <v>1694044800000</v>
      </c>
      <c r="B232" s="31">
        <v>5556.2</v>
      </c>
      <c r="C232" s="31">
        <v>5646.7</v>
      </c>
      <c r="D232" s="31">
        <v>5515</v>
      </c>
      <c r="E232" s="31">
        <v>5610.35</v>
      </c>
      <c r="F232" s="31">
        <v>1619250</v>
      </c>
      <c r="G232" s="31">
        <v>741000</v>
      </c>
      <c r="H232" s="31" t="s">
        <v>56</v>
      </c>
      <c r="I232" s="31">
        <v>0.49</v>
      </c>
      <c r="J232" s="31">
        <v>3.17</v>
      </c>
      <c r="K232" s="31">
        <v>109599</v>
      </c>
      <c r="L232" s="31">
        <v>27.81</v>
      </c>
      <c r="M232" s="23">
        <v>20</v>
      </c>
      <c r="N232" s="24">
        <f t="shared" si="75"/>
        <v>45186</v>
      </c>
      <c r="O232" s="25">
        <f t="shared" ref="O232:O250" si="76">E232-E231</f>
        <v>27.150000000000546</v>
      </c>
      <c r="P232" s="25">
        <f t="shared" ref="P232:P250" si="77">G232-G231</f>
        <v>-620200</v>
      </c>
      <c r="Q232" s="28">
        <f t="shared" ref="Q232:Q250" si="78">(G232-G231)/G231</f>
        <v>-0.4556273875991772</v>
      </c>
      <c r="R232" s="25">
        <f t="shared" ref="R232:R250" si="79">F232-F231</f>
        <v>49800</v>
      </c>
      <c r="S232" s="25" t="str">
        <f t="shared" ref="S232:S250" si="80">IF(OR(H232="green",H232="lightgreen"),IF(Q232&gt;0,F232,""),"")</f>
        <v/>
      </c>
      <c r="T232" s="25" t="str">
        <f t="shared" ref="T232:T250" si="81">IF(OR(H232="red",H232="orange"),IF(Q232&gt;0,F232,""),"")</f>
        <v/>
      </c>
      <c r="U232" s="32">
        <f t="shared" ref="U232:U251" si="82">K232*L232/100</f>
        <v>30479.481899999999</v>
      </c>
    </row>
    <row r="233" spans="1:21" x14ac:dyDescent="0.25">
      <c r="A233" s="30">
        <v>1694131200000</v>
      </c>
      <c r="B233" s="31">
        <v>5550.15</v>
      </c>
      <c r="C233" s="31">
        <v>5620.2</v>
      </c>
      <c r="D233" s="31">
        <v>5530.75</v>
      </c>
      <c r="E233" s="31">
        <v>5553.7</v>
      </c>
      <c r="F233" s="31">
        <v>1610100</v>
      </c>
      <c r="G233" s="31">
        <v>406600</v>
      </c>
      <c r="H233" s="31" t="s">
        <v>57</v>
      </c>
      <c r="I233" s="31">
        <v>-1.01</v>
      </c>
      <c r="J233" s="31">
        <v>-0.56999999999999995</v>
      </c>
      <c r="K233" s="31">
        <v>146413</v>
      </c>
      <c r="L233" s="31">
        <v>52.13</v>
      </c>
      <c r="M233" s="23">
        <v>19</v>
      </c>
      <c r="N233" s="24">
        <f t="shared" si="75"/>
        <v>45187</v>
      </c>
      <c r="O233" s="25">
        <f t="shared" si="76"/>
        <v>-56.650000000000546</v>
      </c>
      <c r="P233" s="25">
        <f t="shared" si="77"/>
        <v>-334400</v>
      </c>
      <c r="Q233" s="28">
        <f t="shared" si="78"/>
        <v>-0.45128205128205129</v>
      </c>
      <c r="R233" s="25">
        <f t="shared" si="79"/>
        <v>-9150</v>
      </c>
      <c r="S233" s="25" t="str">
        <f t="shared" si="80"/>
        <v/>
      </c>
      <c r="T233" s="25" t="str">
        <f t="shared" si="81"/>
        <v/>
      </c>
      <c r="U233" s="32">
        <f t="shared" si="82"/>
        <v>76325.096900000004</v>
      </c>
    </row>
    <row r="234" spans="1:21" x14ac:dyDescent="0.25">
      <c r="A234" s="30">
        <v>1694390400000</v>
      </c>
      <c r="B234" s="31">
        <v>5505</v>
      </c>
      <c r="C234" s="31">
        <v>5582.35</v>
      </c>
      <c r="D234" s="31">
        <v>5460.05</v>
      </c>
      <c r="E234" s="31">
        <v>5527.4</v>
      </c>
      <c r="F234" s="31">
        <v>1597050</v>
      </c>
      <c r="G234" s="31">
        <v>350800</v>
      </c>
      <c r="H234" s="31" t="s">
        <v>57</v>
      </c>
      <c r="I234" s="31">
        <v>-0.47</v>
      </c>
      <c r="J234" s="31">
        <v>-0.81</v>
      </c>
      <c r="K234" s="31">
        <v>179180</v>
      </c>
      <c r="L234" s="31">
        <v>57.01</v>
      </c>
      <c r="M234" s="23">
        <v>18</v>
      </c>
      <c r="N234" s="24">
        <f t="shared" si="75"/>
        <v>45188</v>
      </c>
      <c r="O234" s="25">
        <f t="shared" si="76"/>
        <v>-26.300000000000182</v>
      </c>
      <c r="P234" s="25">
        <f t="shared" si="77"/>
        <v>-55800</v>
      </c>
      <c r="Q234" s="28">
        <f t="shared" si="78"/>
        <v>-0.13723561239547466</v>
      </c>
      <c r="R234" s="25">
        <f t="shared" si="79"/>
        <v>-13050</v>
      </c>
      <c r="S234" s="25" t="str">
        <f t="shared" si="80"/>
        <v/>
      </c>
      <c r="T234" s="25" t="str">
        <f t="shared" si="81"/>
        <v/>
      </c>
      <c r="U234" s="32">
        <f t="shared" si="82"/>
        <v>102150.51799999998</v>
      </c>
    </row>
    <row r="235" spans="1:21" x14ac:dyDescent="0.25">
      <c r="A235" s="30">
        <v>1694476800000</v>
      </c>
      <c r="B235" s="31">
        <v>5564.6</v>
      </c>
      <c r="C235" s="31">
        <v>5583.15</v>
      </c>
      <c r="D235" s="31">
        <v>5424</v>
      </c>
      <c r="E235" s="31">
        <v>5461.25</v>
      </c>
      <c r="F235" s="31">
        <v>1531500</v>
      </c>
      <c r="G235" s="31">
        <v>698000</v>
      </c>
      <c r="H235" s="31" t="s">
        <v>57</v>
      </c>
      <c r="I235" s="31">
        <v>-1.2</v>
      </c>
      <c r="J235" s="31">
        <v>-4.0999999999999996</v>
      </c>
      <c r="K235" s="31">
        <v>57005</v>
      </c>
      <c r="L235" s="31">
        <v>23.21</v>
      </c>
      <c r="M235" s="23">
        <v>17</v>
      </c>
      <c r="N235" s="24">
        <f t="shared" si="75"/>
        <v>45189</v>
      </c>
      <c r="O235" s="25">
        <f t="shared" si="76"/>
        <v>-66.149999999999636</v>
      </c>
      <c r="P235" s="25">
        <f t="shared" si="77"/>
        <v>347200</v>
      </c>
      <c r="Q235" s="28">
        <f t="shared" si="78"/>
        <v>0.98973774230330669</v>
      </c>
      <c r="R235" s="25">
        <f t="shared" si="79"/>
        <v>-65550</v>
      </c>
      <c r="S235" s="25" t="str">
        <f t="shared" si="80"/>
        <v/>
      </c>
      <c r="T235" s="25">
        <f t="shared" si="81"/>
        <v>1531500</v>
      </c>
      <c r="U235" s="32">
        <f t="shared" si="82"/>
        <v>13230.860500000001</v>
      </c>
    </row>
    <row r="236" spans="1:21" x14ac:dyDescent="0.25">
      <c r="A236" s="30">
        <v>1694563200000</v>
      </c>
      <c r="B236" s="31">
        <v>5444.15</v>
      </c>
      <c r="C236" s="31">
        <v>5491</v>
      </c>
      <c r="D236" s="31">
        <v>5385.15</v>
      </c>
      <c r="E236" s="31">
        <v>5450.3</v>
      </c>
      <c r="F236" s="31">
        <v>1502550</v>
      </c>
      <c r="G236" s="31">
        <v>596200</v>
      </c>
      <c r="H236" s="31" t="s">
        <v>57</v>
      </c>
      <c r="I236" s="31">
        <v>-0.2</v>
      </c>
      <c r="J236" s="31">
        <v>-1.89</v>
      </c>
      <c r="K236" s="31">
        <v>144121</v>
      </c>
      <c r="L236" s="31">
        <v>49.11</v>
      </c>
      <c r="M236" s="23">
        <v>16</v>
      </c>
      <c r="N236" s="24">
        <f t="shared" si="75"/>
        <v>45190</v>
      </c>
      <c r="O236" s="25">
        <f t="shared" si="76"/>
        <v>-10.949999999999818</v>
      </c>
      <c r="P236" s="25">
        <f t="shared" si="77"/>
        <v>-101800</v>
      </c>
      <c r="Q236" s="28">
        <f t="shared" si="78"/>
        <v>-0.14584527220630372</v>
      </c>
      <c r="R236" s="25">
        <f t="shared" si="79"/>
        <v>-28950</v>
      </c>
      <c r="S236" s="25" t="str">
        <f t="shared" si="80"/>
        <v/>
      </c>
      <c r="T236" s="25" t="str">
        <f t="shared" si="81"/>
        <v/>
      </c>
      <c r="U236" s="32">
        <f t="shared" si="82"/>
        <v>70777.823099999994</v>
      </c>
    </row>
    <row r="237" spans="1:21" x14ac:dyDescent="0.25">
      <c r="A237" s="30">
        <v>1694649600000</v>
      </c>
      <c r="B237" s="31">
        <v>5462.4</v>
      </c>
      <c r="C237" s="31">
        <v>5551.9</v>
      </c>
      <c r="D237" s="31">
        <v>5457.05</v>
      </c>
      <c r="E237" s="31">
        <v>5471.7</v>
      </c>
      <c r="F237" s="31">
        <v>1508550</v>
      </c>
      <c r="G237" s="31">
        <v>437200</v>
      </c>
      <c r="H237" s="31" t="s">
        <v>56</v>
      </c>
      <c r="I237" s="31">
        <v>0.39</v>
      </c>
      <c r="J237" s="31">
        <v>0.4</v>
      </c>
      <c r="K237" s="31">
        <v>87383</v>
      </c>
      <c r="L237" s="31">
        <v>43.23</v>
      </c>
      <c r="M237" s="23">
        <v>15</v>
      </c>
      <c r="N237" s="24">
        <f t="shared" si="75"/>
        <v>45191</v>
      </c>
      <c r="O237" s="25">
        <f t="shared" si="76"/>
        <v>21.399999999999636</v>
      </c>
      <c r="P237" s="25">
        <f t="shared" si="77"/>
        <v>-159000</v>
      </c>
      <c r="Q237" s="28">
        <f t="shared" si="78"/>
        <v>-0.26668903052666892</v>
      </c>
      <c r="R237" s="25">
        <f t="shared" si="79"/>
        <v>6000</v>
      </c>
      <c r="S237" s="25" t="str">
        <f t="shared" si="80"/>
        <v/>
      </c>
      <c r="T237" s="25" t="str">
        <f t="shared" si="81"/>
        <v/>
      </c>
      <c r="U237" s="32">
        <f t="shared" si="82"/>
        <v>37775.670899999997</v>
      </c>
    </row>
    <row r="238" spans="1:21" x14ac:dyDescent="0.25">
      <c r="A238" s="30">
        <v>1694736000000</v>
      </c>
      <c r="B238" s="31">
        <v>5518.95</v>
      </c>
      <c r="C238" s="31">
        <v>5602.7</v>
      </c>
      <c r="D238" s="31">
        <v>5493.55</v>
      </c>
      <c r="E238" s="31">
        <v>5593.85</v>
      </c>
      <c r="F238" s="31">
        <v>1501500</v>
      </c>
      <c r="G238" s="31">
        <v>834600</v>
      </c>
      <c r="H238" s="31" t="s">
        <v>55</v>
      </c>
      <c r="I238" s="31">
        <v>2.23</v>
      </c>
      <c r="J238" s="31">
        <v>-0.47</v>
      </c>
      <c r="K238" s="31">
        <v>186628</v>
      </c>
      <c r="L238" s="31">
        <v>40.369999999999997</v>
      </c>
      <c r="M238" s="23">
        <v>14</v>
      </c>
      <c r="N238" s="24">
        <f t="shared" si="75"/>
        <v>45192</v>
      </c>
      <c r="O238" s="25">
        <f t="shared" si="76"/>
        <v>122.15000000000055</v>
      </c>
      <c r="P238" s="25">
        <f t="shared" si="77"/>
        <v>397400</v>
      </c>
      <c r="Q238" s="28">
        <f t="shared" si="78"/>
        <v>0.90896614821591948</v>
      </c>
      <c r="R238" s="25">
        <f t="shared" si="79"/>
        <v>-7050</v>
      </c>
      <c r="S238" s="25">
        <f t="shared" si="80"/>
        <v>1501500</v>
      </c>
      <c r="T238" s="25" t="str">
        <f t="shared" si="81"/>
        <v/>
      </c>
      <c r="U238" s="32">
        <f t="shared" si="82"/>
        <v>75341.723599999998</v>
      </c>
    </row>
    <row r="239" spans="1:21" x14ac:dyDescent="0.25">
      <c r="A239" s="30">
        <v>1694995200000</v>
      </c>
      <c r="B239" s="31">
        <v>5590</v>
      </c>
      <c r="C239" s="31">
        <v>5603</v>
      </c>
      <c r="D239" s="31">
        <v>5525.85</v>
      </c>
      <c r="E239" s="31">
        <v>5545.5</v>
      </c>
      <c r="F239" s="31">
        <v>1458900</v>
      </c>
      <c r="G239" s="31">
        <v>540000</v>
      </c>
      <c r="H239" s="31" t="s">
        <v>57</v>
      </c>
      <c r="I239" s="31">
        <v>-0.86</v>
      </c>
      <c r="J239" s="31">
        <v>-2.84</v>
      </c>
      <c r="K239" s="31">
        <v>135959</v>
      </c>
      <c r="L239" s="31">
        <v>48.38</v>
      </c>
      <c r="M239" s="23">
        <v>13</v>
      </c>
      <c r="N239" s="24">
        <f t="shared" si="75"/>
        <v>45193</v>
      </c>
      <c r="O239" s="25">
        <f t="shared" si="76"/>
        <v>-48.350000000000364</v>
      </c>
      <c r="P239" s="25">
        <f t="shared" si="77"/>
        <v>-294600</v>
      </c>
      <c r="Q239" s="28">
        <f t="shared" si="78"/>
        <v>-0.35298346513299783</v>
      </c>
      <c r="R239" s="25">
        <f t="shared" si="79"/>
        <v>-42600</v>
      </c>
      <c r="S239" s="25" t="str">
        <f t="shared" si="80"/>
        <v/>
      </c>
      <c r="T239" s="25" t="str">
        <f t="shared" si="81"/>
        <v/>
      </c>
      <c r="U239" s="32">
        <f t="shared" si="82"/>
        <v>65776.964200000002</v>
      </c>
    </row>
    <row r="240" spans="1:21" x14ac:dyDescent="0.25">
      <c r="A240" s="30">
        <v>1695168000000</v>
      </c>
      <c r="B240" s="31">
        <v>5519.9</v>
      </c>
      <c r="C240" s="31">
        <v>5547</v>
      </c>
      <c r="D240" s="31">
        <v>5427.7</v>
      </c>
      <c r="E240" s="31">
        <v>5438.25</v>
      </c>
      <c r="F240" s="31">
        <v>1442700</v>
      </c>
      <c r="G240" s="31">
        <v>486200</v>
      </c>
      <c r="H240" s="31" t="s">
        <v>57</v>
      </c>
      <c r="I240" s="31">
        <v>-1.93</v>
      </c>
      <c r="J240" s="31">
        <v>-1.1100000000000001</v>
      </c>
      <c r="K240" s="31">
        <v>160176</v>
      </c>
      <c r="L240" s="31">
        <v>60.2</v>
      </c>
      <c r="M240" s="23">
        <v>12</v>
      </c>
      <c r="N240" s="24">
        <f t="shared" si="75"/>
        <v>45194</v>
      </c>
      <c r="O240" s="25">
        <f t="shared" si="76"/>
        <v>-107.25</v>
      </c>
      <c r="P240" s="25">
        <f t="shared" si="77"/>
        <v>-53800</v>
      </c>
      <c r="Q240" s="28">
        <f t="shared" si="78"/>
        <v>-9.9629629629629624E-2</v>
      </c>
      <c r="R240" s="25">
        <f t="shared" si="79"/>
        <v>-16200</v>
      </c>
      <c r="S240" s="25" t="str">
        <f t="shared" si="80"/>
        <v/>
      </c>
      <c r="T240" s="25" t="str">
        <f t="shared" si="81"/>
        <v/>
      </c>
      <c r="U240" s="32">
        <f t="shared" si="82"/>
        <v>96425.952000000005</v>
      </c>
    </row>
    <row r="241" spans="1:21" x14ac:dyDescent="0.25">
      <c r="A241" s="30">
        <v>1695254400000</v>
      </c>
      <c r="B241" s="31">
        <v>5399.8</v>
      </c>
      <c r="C241" s="31">
        <v>5419.25</v>
      </c>
      <c r="D241" s="31">
        <v>5305.25</v>
      </c>
      <c r="E241" s="31">
        <v>5350.7</v>
      </c>
      <c r="F241" s="31">
        <v>1431300</v>
      </c>
      <c r="G241" s="31">
        <v>845200</v>
      </c>
      <c r="H241" s="31" t="s">
        <v>57</v>
      </c>
      <c r="I241" s="31">
        <v>-1.61</v>
      </c>
      <c r="J241" s="31">
        <v>-0.79</v>
      </c>
      <c r="K241" s="31">
        <v>149412</v>
      </c>
      <c r="L241" s="31">
        <v>39.54</v>
      </c>
      <c r="M241" s="23">
        <v>11</v>
      </c>
      <c r="N241" s="24">
        <f t="shared" si="75"/>
        <v>45195</v>
      </c>
      <c r="O241" s="25">
        <f t="shared" si="76"/>
        <v>-87.550000000000182</v>
      </c>
      <c r="P241" s="25">
        <f t="shared" si="77"/>
        <v>359000</v>
      </c>
      <c r="Q241" s="28">
        <f t="shared" si="78"/>
        <v>0.73837926779103247</v>
      </c>
      <c r="R241" s="25">
        <f t="shared" si="79"/>
        <v>-11400</v>
      </c>
      <c r="S241" s="25" t="str">
        <f t="shared" si="80"/>
        <v/>
      </c>
      <c r="T241" s="25">
        <f t="shared" si="81"/>
        <v>1431300</v>
      </c>
      <c r="U241" s="32">
        <f t="shared" si="82"/>
        <v>59077.504799999995</v>
      </c>
    </row>
    <row r="242" spans="1:21" x14ac:dyDescent="0.25">
      <c r="A242" s="30">
        <v>1695340800000</v>
      </c>
      <c r="B242" s="31">
        <v>5331.5</v>
      </c>
      <c r="C242" s="31">
        <v>5374.9</v>
      </c>
      <c r="D242" s="31">
        <v>5252.75</v>
      </c>
      <c r="E242" s="31">
        <v>5300.8</v>
      </c>
      <c r="F242" s="31">
        <v>1495350</v>
      </c>
      <c r="G242" s="31">
        <v>855600</v>
      </c>
      <c r="H242" s="31" t="s">
        <v>54</v>
      </c>
      <c r="I242" s="31">
        <v>-0.93</v>
      </c>
      <c r="J242" s="31">
        <v>4.47</v>
      </c>
      <c r="K242" s="31">
        <v>133898</v>
      </c>
      <c r="L242" s="31">
        <v>45.09</v>
      </c>
      <c r="M242" s="23">
        <v>10</v>
      </c>
      <c r="N242" s="24">
        <f t="shared" si="75"/>
        <v>45196</v>
      </c>
      <c r="O242" s="25">
        <f t="shared" si="76"/>
        <v>-49.899999999999636</v>
      </c>
      <c r="P242" s="25">
        <f t="shared" si="77"/>
        <v>10400</v>
      </c>
      <c r="Q242" s="28">
        <f t="shared" si="78"/>
        <v>1.2304779933743492E-2</v>
      </c>
      <c r="R242" s="25">
        <f t="shared" si="79"/>
        <v>64050</v>
      </c>
      <c r="S242" s="25" t="str">
        <f t="shared" si="80"/>
        <v/>
      </c>
      <c r="T242" s="25">
        <f t="shared" si="81"/>
        <v>1495350</v>
      </c>
      <c r="U242" s="32">
        <f t="shared" si="82"/>
        <v>60374.608200000002</v>
      </c>
    </row>
    <row r="243" spans="1:21" x14ac:dyDescent="0.25">
      <c r="A243" s="30">
        <v>1695600000000</v>
      </c>
      <c r="B243" s="31">
        <v>5336.5</v>
      </c>
      <c r="C243" s="31">
        <v>5336.5</v>
      </c>
      <c r="D243" s="31">
        <v>5266</v>
      </c>
      <c r="E243" s="31">
        <v>5288.8</v>
      </c>
      <c r="F243" s="31">
        <v>1490550</v>
      </c>
      <c r="G243" s="31">
        <v>884600</v>
      </c>
      <c r="H243" s="31" t="s">
        <v>57</v>
      </c>
      <c r="I243" s="31">
        <v>-0.23</v>
      </c>
      <c r="J243" s="31">
        <v>-0.32</v>
      </c>
      <c r="K243" s="31">
        <v>66910</v>
      </c>
      <c r="L243" s="31">
        <v>35.18</v>
      </c>
      <c r="M243" s="23">
        <v>9</v>
      </c>
      <c r="N243" s="24">
        <f t="shared" si="75"/>
        <v>45197</v>
      </c>
      <c r="O243" s="25">
        <f t="shared" si="76"/>
        <v>-12</v>
      </c>
      <c r="P243" s="25">
        <f t="shared" si="77"/>
        <v>29000</v>
      </c>
      <c r="Q243" s="28">
        <f t="shared" si="78"/>
        <v>3.3894343151005139E-2</v>
      </c>
      <c r="R243" s="25">
        <f t="shared" si="79"/>
        <v>-4800</v>
      </c>
      <c r="S243" s="25" t="str">
        <f t="shared" si="80"/>
        <v/>
      </c>
      <c r="T243" s="25">
        <f t="shared" si="81"/>
        <v>1490550</v>
      </c>
      <c r="U243" s="32">
        <f t="shared" si="82"/>
        <v>23538.937999999998</v>
      </c>
    </row>
    <row r="244" spans="1:21" x14ac:dyDescent="0.25">
      <c r="A244" s="30">
        <v>1695686400000</v>
      </c>
      <c r="B244" s="31">
        <v>5250</v>
      </c>
      <c r="C244" s="31">
        <v>5272.15</v>
      </c>
      <c r="D244" s="31">
        <v>5175.2</v>
      </c>
      <c r="E244" s="31">
        <v>5205.5</v>
      </c>
      <c r="F244" s="31">
        <v>1658850</v>
      </c>
      <c r="G244" s="31">
        <v>2285200</v>
      </c>
      <c r="H244" s="31" t="s">
        <v>54</v>
      </c>
      <c r="I244" s="31">
        <v>-1.58</v>
      </c>
      <c r="J244" s="31">
        <v>11.29</v>
      </c>
      <c r="K244" s="31">
        <v>122584</v>
      </c>
      <c r="L244" s="31">
        <v>41.48</v>
      </c>
      <c r="M244" s="23">
        <v>8</v>
      </c>
      <c r="N244" s="24">
        <f t="shared" si="75"/>
        <v>45198</v>
      </c>
      <c r="O244" s="25">
        <f t="shared" si="76"/>
        <v>-83.300000000000182</v>
      </c>
      <c r="P244" s="25">
        <f t="shared" si="77"/>
        <v>1400600</v>
      </c>
      <c r="Q244" s="28">
        <f t="shared" si="78"/>
        <v>1.5833144924259552</v>
      </c>
      <c r="R244" s="25">
        <f t="shared" si="79"/>
        <v>168300</v>
      </c>
      <c r="S244" s="25" t="str">
        <f t="shared" si="80"/>
        <v/>
      </c>
      <c r="T244" s="25">
        <f t="shared" si="81"/>
        <v>1658850</v>
      </c>
      <c r="U244" s="32">
        <f t="shared" si="82"/>
        <v>50847.843199999996</v>
      </c>
    </row>
    <row r="245" spans="1:21" x14ac:dyDescent="0.25">
      <c r="A245" s="30">
        <v>1695772800000</v>
      </c>
      <c r="B245" s="31">
        <v>5222.8999999999996</v>
      </c>
      <c r="C245" s="31">
        <v>5276.25</v>
      </c>
      <c r="D245" s="31">
        <v>5197.75</v>
      </c>
      <c r="E245" s="31">
        <v>5211.8500000000004</v>
      </c>
      <c r="F245" s="31">
        <v>1705800</v>
      </c>
      <c r="G245" s="31">
        <v>2021800</v>
      </c>
      <c r="H245" s="31" t="s">
        <v>56</v>
      </c>
      <c r="I245" s="31">
        <v>0.12</v>
      </c>
      <c r="J245" s="31">
        <v>2.83</v>
      </c>
      <c r="K245" s="31">
        <v>267236</v>
      </c>
      <c r="L245" s="31">
        <v>62.31</v>
      </c>
      <c r="M245" s="23">
        <v>7</v>
      </c>
      <c r="N245" s="24">
        <f t="shared" si="75"/>
        <v>45199</v>
      </c>
      <c r="O245" s="25">
        <f t="shared" si="76"/>
        <v>6.3500000000003638</v>
      </c>
      <c r="P245" s="25">
        <f t="shared" si="77"/>
        <v>-263400</v>
      </c>
      <c r="Q245" s="28">
        <f t="shared" si="78"/>
        <v>-0.11526343427271137</v>
      </c>
      <c r="R245" s="25">
        <f t="shared" si="79"/>
        <v>46950</v>
      </c>
      <c r="S245" s="25" t="str">
        <f t="shared" si="80"/>
        <v/>
      </c>
      <c r="T245" s="25" t="str">
        <f t="shared" si="81"/>
        <v/>
      </c>
      <c r="U245" s="32">
        <f t="shared" si="82"/>
        <v>166514.75159999999</v>
      </c>
    </row>
    <row r="246" spans="1:21" x14ac:dyDescent="0.25">
      <c r="A246" s="30">
        <v>1695859200000</v>
      </c>
      <c r="B246" s="31">
        <v>5219.8999999999996</v>
      </c>
      <c r="C246" s="31">
        <v>5235.8999999999996</v>
      </c>
      <c r="D246" s="31">
        <v>5076.3500000000004</v>
      </c>
      <c r="E246" s="31">
        <v>5118.1499999999996</v>
      </c>
      <c r="F246" s="31">
        <v>1429650</v>
      </c>
      <c r="G246" s="31">
        <v>2210600</v>
      </c>
      <c r="H246" s="31" t="s">
        <v>57</v>
      </c>
      <c r="I246" s="31">
        <v>-1.8</v>
      </c>
      <c r="J246" s="31">
        <v>-16.190000000000001</v>
      </c>
      <c r="K246" s="31">
        <v>245045</v>
      </c>
      <c r="L246" s="31">
        <v>54.7</v>
      </c>
      <c r="M246" s="23">
        <v>6</v>
      </c>
      <c r="N246" s="24">
        <f t="shared" si="75"/>
        <v>45200</v>
      </c>
      <c r="O246" s="25">
        <f t="shared" si="76"/>
        <v>-93.700000000000728</v>
      </c>
      <c r="P246" s="25">
        <f t="shared" si="77"/>
        <v>188800</v>
      </c>
      <c r="Q246" s="28">
        <f t="shared" si="78"/>
        <v>9.3382134731427438E-2</v>
      </c>
      <c r="R246" s="25">
        <f t="shared" si="79"/>
        <v>-276150</v>
      </c>
      <c r="S246" s="25" t="str">
        <f t="shared" si="80"/>
        <v/>
      </c>
      <c r="T246" s="25">
        <f t="shared" si="81"/>
        <v>1429650</v>
      </c>
      <c r="U246" s="32">
        <f t="shared" si="82"/>
        <v>134039.61499999999</v>
      </c>
    </row>
    <row r="247" spans="1:21" x14ac:dyDescent="0.25">
      <c r="A247" s="30">
        <v>1695945600000</v>
      </c>
      <c r="B247" s="31">
        <v>5104.3</v>
      </c>
      <c r="C247" s="31">
        <v>5192</v>
      </c>
      <c r="D247" s="31">
        <v>5063.3999999999996</v>
      </c>
      <c r="E247" s="31">
        <v>5134.95</v>
      </c>
      <c r="F247" s="31">
        <v>1296450</v>
      </c>
      <c r="G247" s="31">
        <v>898400</v>
      </c>
      <c r="H247" s="31" t="s">
        <v>55</v>
      </c>
      <c r="I247" s="31">
        <v>0.33</v>
      </c>
      <c r="J247" s="31">
        <v>-9.32</v>
      </c>
      <c r="K247" s="31">
        <v>336156</v>
      </c>
      <c r="L247" s="31">
        <v>59.25</v>
      </c>
      <c r="M247" s="23">
        <v>5</v>
      </c>
      <c r="N247" s="24">
        <f t="shared" si="75"/>
        <v>45201</v>
      </c>
      <c r="O247" s="25">
        <f t="shared" si="76"/>
        <v>16.800000000000182</v>
      </c>
      <c r="P247" s="25">
        <f t="shared" si="77"/>
        <v>-1312200</v>
      </c>
      <c r="Q247" s="28">
        <f t="shared" si="78"/>
        <v>-0.59359449923097807</v>
      </c>
      <c r="R247" s="25">
        <f t="shared" si="79"/>
        <v>-133200</v>
      </c>
      <c r="S247" s="25" t="str">
        <f t="shared" si="80"/>
        <v/>
      </c>
      <c r="T247" s="25" t="str">
        <f t="shared" si="81"/>
        <v/>
      </c>
      <c r="U247" s="32">
        <f t="shared" si="82"/>
        <v>199172.43</v>
      </c>
    </row>
    <row r="248" spans="1:21" x14ac:dyDescent="0.25">
      <c r="A248" s="30">
        <v>1696291200000</v>
      </c>
      <c r="B248" s="31">
        <v>5132.8999999999996</v>
      </c>
      <c r="C248" s="31">
        <v>5222</v>
      </c>
      <c r="D248" s="31">
        <v>5065.1499999999996</v>
      </c>
      <c r="E248" s="31">
        <v>5138.7</v>
      </c>
      <c r="F248" s="31">
        <v>1400100</v>
      </c>
      <c r="G248" s="31">
        <v>828000</v>
      </c>
      <c r="H248" s="31" t="s">
        <v>56</v>
      </c>
      <c r="I248" s="31">
        <v>7.0000000000000007E-2</v>
      </c>
      <c r="J248" s="31">
        <v>7.99</v>
      </c>
      <c r="K248" s="31">
        <v>368838</v>
      </c>
      <c r="L248" s="31">
        <v>63.62</v>
      </c>
      <c r="M248" s="23">
        <v>4</v>
      </c>
      <c r="N248" s="24">
        <f t="shared" si="75"/>
        <v>45202</v>
      </c>
      <c r="O248" s="25">
        <f t="shared" si="76"/>
        <v>3.75</v>
      </c>
      <c r="P248" s="25">
        <f t="shared" si="77"/>
        <v>-70400</v>
      </c>
      <c r="Q248" s="28">
        <f t="shared" si="78"/>
        <v>-7.8361531611754229E-2</v>
      </c>
      <c r="R248" s="25">
        <f t="shared" si="79"/>
        <v>103650</v>
      </c>
      <c r="S248" s="25" t="str">
        <f t="shared" si="80"/>
        <v/>
      </c>
      <c r="T248" s="25" t="str">
        <f t="shared" si="81"/>
        <v/>
      </c>
      <c r="U248" s="32">
        <f t="shared" si="82"/>
        <v>234654.73559999999</v>
      </c>
    </row>
    <row r="249" spans="1:21" x14ac:dyDescent="0.25">
      <c r="A249" s="30">
        <v>1696377600000</v>
      </c>
      <c r="B249" s="31">
        <v>5079.25</v>
      </c>
      <c r="C249" s="31">
        <v>5165.3999999999996</v>
      </c>
      <c r="D249" s="31">
        <v>5041.3500000000004</v>
      </c>
      <c r="E249" s="31">
        <v>5145.5</v>
      </c>
      <c r="F249" s="31">
        <v>1398300</v>
      </c>
      <c r="G249" s="31">
        <v>776800</v>
      </c>
      <c r="H249" s="31" t="s">
        <v>55</v>
      </c>
      <c r="I249" s="31">
        <v>0.13</v>
      </c>
      <c r="J249" s="31">
        <v>-0.13</v>
      </c>
      <c r="K249" s="31">
        <v>184379</v>
      </c>
      <c r="L249" s="31">
        <v>55.25</v>
      </c>
      <c r="M249" s="23">
        <v>3</v>
      </c>
      <c r="N249" s="24">
        <f t="shared" si="75"/>
        <v>45203</v>
      </c>
      <c r="O249" s="25">
        <f t="shared" si="76"/>
        <v>6.8000000000001819</v>
      </c>
      <c r="P249" s="25">
        <f t="shared" si="77"/>
        <v>-51200</v>
      </c>
      <c r="Q249" s="28">
        <f t="shared" si="78"/>
        <v>-6.183574879227053E-2</v>
      </c>
      <c r="R249" s="25">
        <f t="shared" si="79"/>
        <v>-1800</v>
      </c>
      <c r="S249" s="25" t="str">
        <f t="shared" si="80"/>
        <v/>
      </c>
      <c r="T249" s="25" t="str">
        <f t="shared" si="81"/>
        <v/>
      </c>
      <c r="U249" s="32">
        <f t="shared" si="82"/>
        <v>101869.39750000001</v>
      </c>
    </row>
    <row r="250" spans="1:21" ht="15.75" thickBot="1" x14ac:dyDescent="0.3">
      <c r="A250" s="30">
        <v>1696464000000</v>
      </c>
      <c r="B250" s="31">
        <v>5178.75</v>
      </c>
      <c r="C250" s="31">
        <v>5255</v>
      </c>
      <c r="D250" s="31">
        <v>5160</v>
      </c>
      <c r="E250" s="31">
        <v>5212.3999999999996</v>
      </c>
      <c r="F250" s="31">
        <v>1365750</v>
      </c>
      <c r="G250" s="31">
        <v>785200</v>
      </c>
      <c r="H250" s="31" t="s">
        <v>55</v>
      </c>
      <c r="I250" s="31">
        <v>1.3</v>
      </c>
      <c r="J250" s="31">
        <v>-2.33</v>
      </c>
      <c r="K250" s="31">
        <v>117742</v>
      </c>
      <c r="L250" s="31">
        <v>37.72</v>
      </c>
      <c r="M250" s="23">
        <v>2</v>
      </c>
      <c r="N250" s="24">
        <f>N251-1</f>
        <v>45204</v>
      </c>
      <c r="O250" s="25">
        <f t="shared" si="76"/>
        <v>66.899999999999636</v>
      </c>
      <c r="P250" s="25">
        <f t="shared" si="77"/>
        <v>8400</v>
      </c>
      <c r="Q250" s="28">
        <f t="shared" si="78"/>
        <v>1.0813594232749742E-2</v>
      </c>
      <c r="R250" s="25">
        <f t="shared" si="79"/>
        <v>-32550</v>
      </c>
      <c r="S250" s="25">
        <f t="shared" si="80"/>
        <v>1365750</v>
      </c>
      <c r="T250" s="25" t="str">
        <f t="shared" si="81"/>
        <v/>
      </c>
      <c r="U250" s="32">
        <f t="shared" si="82"/>
        <v>44412.282400000004</v>
      </c>
    </row>
    <row r="251" spans="1:21" ht="16.5" thickTop="1" thickBot="1" x14ac:dyDescent="0.3">
      <c r="A251" s="33">
        <v>1696550400000</v>
      </c>
      <c r="B251" s="34">
        <v>5229.8</v>
      </c>
      <c r="C251" s="34">
        <v>5255.2</v>
      </c>
      <c r="D251" s="34">
        <v>5185.6499999999996</v>
      </c>
      <c r="E251" s="34">
        <v>5209.55</v>
      </c>
      <c r="F251" s="34">
        <v>1341450</v>
      </c>
      <c r="G251" s="34">
        <v>465800</v>
      </c>
      <c r="H251" s="34" t="s">
        <v>57</v>
      </c>
      <c r="I251" s="34">
        <v>-0.05</v>
      </c>
      <c r="J251" s="34">
        <v>-1.78</v>
      </c>
      <c r="K251" s="34">
        <v>73117</v>
      </c>
      <c r="L251" s="34">
        <v>37.43</v>
      </c>
      <c r="M251" s="35">
        <v>1</v>
      </c>
      <c r="N251" s="36">
        <v>45205</v>
      </c>
      <c r="O251" s="37">
        <f>E251-E250</f>
        <v>-2.8499999999994543</v>
      </c>
      <c r="P251" s="37">
        <f>G251-G250</f>
        <v>-319400</v>
      </c>
      <c r="Q251" s="38">
        <f>(G251-G250)/G250</f>
        <v>-0.4067753438614366</v>
      </c>
      <c r="R251" s="37">
        <f>F251-F250</f>
        <v>-24300</v>
      </c>
      <c r="S251" s="37" t="str">
        <f>IF(OR(H251="green",H251="lightgreen"),IF(Q251&gt;0,F251,""),"")</f>
        <v/>
      </c>
      <c r="T251" s="37" t="str">
        <f>IF(OR(H251="red",H251="orange"),IF(Q251&gt;0,F251,""),"")</f>
        <v/>
      </c>
      <c r="U251" s="39">
        <f t="shared" si="82"/>
        <v>27367.6931</v>
      </c>
    </row>
    <row r="252" spans="1:21" ht="15.75" thickBot="1" x14ac:dyDescent="0.3"/>
    <row r="253" spans="1:21" ht="15.75" thickBot="1" x14ac:dyDescent="0.3">
      <c r="A253" s="17">
        <v>10</v>
      </c>
      <c r="B253" s="40" t="str">
        <f>VLOOKUP(A253,V:X,2,0)</f>
        <v>VEDL</v>
      </c>
      <c r="C253" s="40" t="str">
        <f>VLOOKUP(A253,V:X,3,0)</f>
        <v>Updated</v>
      </c>
      <c r="D253" s="40" t="str">
        <f>B255</f>
        <v>BEARISH</v>
      </c>
      <c r="E253" s="40">
        <f>B256</f>
        <v>-299912000</v>
      </c>
      <c r="F253" s="41">
        <f>B257</f>
        <v>-0.60395991751514366</v>
      </c>
    </row>
    <row r="254" spans="1:21" x14ac:dyDescent="0.25">
      <c r="A254" s="17" t="s">
        <v>40</v>
      </c>
      <c r="B254" s="18" t="str">
        <f>B253</f>
        <v>VEDL</v>
      </c>
      <c r="C254" s="19"/>
      <c r="D254" s="20" t="str">
        <f>"https://opstra.definedge.com/api/openinterest/futuresopeninterest/"&amp;B254&amp;"&amp;Combined%20OpenInterest"</f>
        <v>https://opstra.definedge.com/api/openinterest/futuresopeninterest/VEDL&amp;Combined%20OpenInterest</v>
      </c>
      <c r="E254" s="19"/>
      <c r="F254" s="19"/>
      <c r="G254" s="19"/>
      <c r="H254" s="19"/>
      <c r="I254" s="19"/>
      <c r="J254" s="19"/>
      <c r="K254" s="19"/>
      <c r="L254" s="19"/>
      <c r="M254" s="19"/>
      <c r="N254" s="46" t="s">
        <v>65</v>
      </c>
      <c r="O254" s="46"/>
      <c r="P254" s="46"/>
      <c r="Q254" s="46"/>
      <c r="R254" s="46"/>
      <c r="S254" s="46"/>
      <c r="T254" s="46"/>
      <c r="U254" s="47"/>
    </row>
    <row r="255" spans="1:21" x14ac:dyDescent="0.25">
      <c r="A255" s="21" t="s">
        <v>23</v>
      </c>
      <c r="B255" s="22" t="str">
        <f>IF(C253=0,"",IF(B256&gt;0,"BULLISH","BEARISH"))</f>
        <v>BEARISH</v>
      </c>
      <c r="C255" s="23"/>
      <c r="D255" s="23"/>
      <c r="E255" s="23"/>
      <c r="F255" s="23"/>
      <c r="G255" s="23"/>
      <c r="H255" s="23"/>
      <c r="I255" s="23"/>
      <c r="J255" s="23"/>
      <c r="K255" s="23"/>
      <c r="L255" s="23"/>
      <c r="M255" s="23"/>
      <c r="N255" s="48"/>
      <c r="O255" s="48"/>
      <c r="P255" s="48"/>
      <c r="Q255" s="48"/>
      <c r="R255" s="48"/>
      <c r="S255" s="48"/>
      <c r="T255" s="48"/>
      <c r="U255" s="49"/>
    </row>
    <row r="256" spans="1:21" x14ac:dyDescent="0.25">
      <c r="A256" s="21" t="s">
        <v>61</v>
      </c>
      <c r="B256" s="23">
        <f>IF(C253=0,"",S257-T257)</f>
        <v>-299912000</v>
      </c>
      <c r="C256" s="23"/>
      <c r="D256" s="23"/>
      <c r="E256" s="23"/>
      <c r="F256" s="23"/>
      <c r="G256" s="23"/>
      <c r="H256" s="23"/>
      <c r="I256" s="23"/>
      <c r="J256" s="23"/>
      <c r="K256" s="23"/>
      <c r="L256" s="23"/>
      <c r="M256" s="23"/>
      <c r="N256" s="24"/>
      <c r="O256" s="24"/>
      <c r="P256" s="25"/>
      <c r="Q256" s="25"/>
      <c r="R256" s="25"/>
      <c r="S256" s="25"/>
      <c r="T256" s="25"/>
      <c r="U256" s="26"/>
    </row>
    <row r="257" spans="1:21" x14ac:dyDescent="0.25">
      <c r="A257" s="21" t="s">
        <v>62</v>
      </c>
      <c r="B257" s="27">
        <f>IF(C253=0,"",B256/T257)</f>
        <v>-0.60395991751514366</v>
      </c>
      <c r="C257" s="23"/>
      <c r="D257" s="23"/>
      <c r="E257" s="23"/>
      <c r="F257" s="23"/>
      <c r="G257" s="23"/>
      <c r="H257" s="23"/>
      <c r="I257" s="23"/>
      <c r="J257" s="23"/>
      <c r="K257" s="23"/>
      <c r="L257" s="23"/>
      <c r="M257" s="23"/>
      <c r="N257" s="24"/>
      <c r="O257" s="25">
        <f t="shared" ref="O257:T257" si="83">SUM(O259:O279)</f>
        <v>-18.900000000000006</v>
      </c>
      <c r="P257" s="25">
        <f t="shared" si="83"/>
        <v>-11122800</v>
      </c>
      <c r="Q257" s="28">
        <f t="shared" si="83"/>
        <v>1.7228629104016866</v>
      </c>
      <c r="R257" s="25">
        <f t="shared" si="83"/>
        <v>14736000</v>
      </c>
      <c r="S257" s="25">
        <f t="shared" si="83"/>
        <v>196664000</v>
      </c>
      <c r="T257" s="25">
        <f t="shared" si="83"/>
        <v>496576000</v>
      </c>
      <c r="U257" s="26"/>
    </row>
    <row r="258" spans="1:21" x14ac:dyDescent="0.25">
      <c r="A258" s="29">
        <v>0</v>
      </c>
      <c r="B258" s="23" t="s">
        <v>41</v>
      </c>
      <c r="C258" s="23" t="s">
        <v>42</v>
      </c>
      <c r="D258" s="23" t="s">
        <v>43</v>
      </c>
      <c r="E258" s="23" t="s">
        <v>44</v>
      </c>
      <c r="F258" s="23" t="s">
        <v>45</v>
      </c>
      <c r="G258" s="23" t="s">
        <v>46</v>
      </c>
      <c r="H258" s="23" t="s">
        <v>47</v>
      </c>
      <c r="I258" s="23">
        <v>8</v>
      </c>
      <c r="J258" s="23">
        <v>9</v>
      </c>
      <c r="K258" s="23" t="s">
        <v>48</v>
      </c>
      <c r="L258" s="23" t="s">
        <v>49</v>
      </c>
      <c r="M258" s="23"/>
      <c r="N258" s="24" t="s">
        <v>64</v>
      </c>
      <c r="O258" s="24" t="s">
        <v>66</v>
      </c>
      <c r="P258" s="22" t="s">
        <v>50</v>
      </c>
      <c r="Q258" s="22" t="s">
        <v>51</v>
      </c>
      <c r="R258" s="22" t="s">
        <v>60</v>
      </c>
      <c r="S258" s="22" t="s">
        <v>52</v>
      </c>
      <c r="T258" s="22" t="s">
        <v>53</v>
      </c>
      <c r="U258" s="26"/>
    </row>
    <row r="259" spans="1:21" x14ac:dyDescent="0.25">
      <c r="A259" s="30">
        <v>1693958400000</v>
      </c>
      <c r="B259" s="31">
        <v>243.9</v>
      </c>
      <c r="C259" s="31">
        <v>247</v>
      </c>
      <c r="D259" s="31">
        <v>240.7</v>
      </c>
      <c r="E259" s="31">
        <v>242.15</v>
      </c>
      <c r="F259" s="31">
        <v>57564000</v>
      </c>
      <c r="G259" s="31">
        <v>21740300</v>
      </c>
      <c r="H259" s="31" t="s">
        <v>71</v>
      </c>
      <c r="I259" s="31">
        <v>0</v>
      </c>
      <c r="J259" s="31">
        <v>0.64</v>
      </c>
      <c r="K259" s="31">
        <v>4918789</v>
      </c>
      <c r="L259" s="31">
        <v>45.16</v>
      </c>
      <c r="M259" s="23">
        <v>21</v>
      </c>
      <c r="N259" s="24">
        <f t="shared" ref="N259:N277" si="84">N260-1</f>
        <v>45185</v>
      </c>
      <c r="O259" s="24"/>
      <c r="P259" s="25"/>
      <c r="Q259" s="28"/>
      <c r="R259" s="28"/>
      <c r="S259" s="25"/>
      <c r="T259" s="25"/>
      <c r="U259" s="32">
        <f>K259*L259/100</f>
        <v>2221325.1124</v>
      </c>
    </row>
    <row r="260" spans="1:21" x14ac:dyDescent="0.25">
      <c r="A260" s="30">
        <v>1694044800000</v>
      </c>
      <c r="B260" s="31">
        <v>241.65</v>
      </c>
      <c r="C260" s="31">
        <v>242.15</v>
      </c>
      <c r="D260" s="31">
        <v>237.95</v>
      </c>
      <c r="E260" s="31">
        <v>239.6</v>
      </c>
      <c r="F260" s="31">
        <v>58454000</v>
      </c>
      <c r="G260" s="31">
        <v>15128000</v>
      </c>
      <c r="H260" s="31" t="s">
        <v>54</v>
      </c>
      <c r="I260" s="31">
        <v>-1.05</v>
      </c>
      <c r="J260" s="31">
        <v>1.55</v>
      </c>
      <c r="K260" s="31">
        <v>2943596</v>
      </c>
      <c r="L260" s="31">
        <v>45.78</v>
      </c>
      <c r="M260" s="23">
        <v>20</v>
      </c>
      <c r="N260" s="24">
        <f t="shared" si="84"/>
        <v>45186</v>
      </c>
      <c r="O260" s="25">
        <f t="shared" ref="O260:O278" si="85">E260-E259</f>
        <v>-2.5500000000000114</v>
      </c>
      <c r="P260" s="25">
        <f t="shared" ref="P260:P278" si="86">G260-G259</f>
        <v>-6612300</v>
      </c>
      <c r="Q260" s="28">
        <f t="shared" ref="Q260:Q278" si="87">(G260-G259)/G259</f>
        <v>-0.30414943676030232</v>
      </c>
      <c r="R260" s="25">
        <f t="shared" ref="R260:R278" si="88">F260-F259</f>
        <v>890000</v>
      </c>
      <c r="S260" s="25" t="str">
        <f t="shared" ref="S260:S278" si="89">IF(OR(H260="green",H260="lightgreen"),IF(Q260&gt;0,F260,""),"")</f>
        <v/>
      </c>
      <c r="T260" s="25" t="str">
        <f t="shared" ref="T260:T278" si="90">IF(OR(H260="red",H260="orange"),IF(Q260&gt;0,F260,""),"")</f>
        <v/>
      </c>
      <c r="U260" s="32">
        <f t="shared" ref="U260:U279" si="91">K260*L260/100</f>
        <v>1347578.2487999999</v>
      </c>
    </row>
    <row r="261" spans="1:21" x14ac:dyDescent="0.25">
      <c r="A261" s="30">
        <v>1694131200000</v>
      </c>
      <c r="B261" s="31">
        <v>239.95</v>
      </c>
      <c r="C261" s="31">
        <v>240.5</v>
      </c>
      <c r="D261" s="31">
        <v>237.3</v>
      </c>
      <c r="E261" s="31">
        <v>238.5</v>
      </c>
      <c r="F261" s="31">
        <v>59232000</v>
      </c>
      <c r="G261" s="31">
        <v>14663000</v>
      </c>
      <c r="H261" s="31" t="s">
        <v>54</v>
      </c>
      <c r="I261" s="31">
        <v>-0.46</v>
      </c>
      <c r="J261" s="31">
        <v>1.33</v>
      </c>
      <c r="K261" s="31">
        <v>3273792</v>
      </c>
      <c r="L261" s="31">
        <v>47.89</v>
      </c>
      <c r="M261" s="23">
        <v>19</v>
      </c>
      <c r="N261" s="24">
        <f t="shared" si="84"/>
        <v>45187</v>
      </c>
      <c r="O261" s="25">
        <f t="shared" si="85"/>
        <v>-1.0999999999999943</v>
      </c>
      <c r="P261" s="25">
        <f t="shared" si="86"/>
        <v>-465000</v>
      </c>
      <c r="Q261" s="28">
        <f t="shared" si="87"/>
        <v>-3.0737704918032786E-2</v>
      </c>
      <c r="R261" s="25">
        <f t="shared" si="88"/>
        <v>778000</v>
      </c>
      <c r="S261" s="25" t="str">
        <f t="shared" si="89"/>
        <v/>
      </c>
      <c r="T261" s="25" t="str">
        <f t="shared" si="90"/>
        <v/>
      </c>
      <c r="U261" s="32">
        <f t="shared" si="91"/>
        <v>1567818.9887999999</v>
      </c>
    </row>
    <row r="262" spans="1:21" x14ac:dyDescent="0.25">
      <c r="A262" s="30">
        <v>1694390400000</v>
      </c>
      <c r="B262" s="31">
        <v>238.5</v>
      </c>
      <c r="C262" s="31">
        <v>239.9</v>
      </c>
      <c r="D262" s="31">
        <v>237.25</v>
      </c>
      <c r="E262" s="31">
        <v>239.45</v>
      </c>
      <c r="F262" s="31">
        <v>60786000</v>
      </c>
      <c r="G262" s="31">
        <v>13026200</v>
      </c>
      <c r="H262" s="31" t="s">
        <v>56</v>
      </c>
      <c r="I262" s="31">
        <v>0.4</v>
      </c>
      <c r="J262" s="31">
        <v>2.62</v>
      </c>
      <c r="K262" s="31">
        <v>4342910</v>
      </c>
      <c r="L262" s="31">
        <v>60.75</v>
      </c>
      <c r="M262" s="23">
        <v>18</v>
      </c>
      <c r="N262" s="24">
        <f t="shared" si="84"/>
        <v>45188</v>
      </c>
      <c r="O262" s="25">
        <f t="shared" si="85"/>
        <v>0.94999999999998863</v>
      </c>
      <c r="P262" s="25">
        <f t="shared" si="86"/>
        <v>-1636800</v>
      </c>
      <c r="Q262" s="28">
        <f t="shared" si="87"/>
        <v>-0.11162790697674418</v>
      </c>
      <c r="R262" s="25">
        <f t="shared" si="88"/>
        <v>1554000</v>
      </c>
      <c r="S262" s="25" t="str">
        <f t="shared" si="89"/>
        <v/>
      </c>
      <c r="T262" s="25" t="str">
        <f t="shared" si="90"/>
        <v/>
      </c>
      <c r="U262" s="32">
        <f t="shared" si="91"/>
        <v>2638317.8250000002</v>
      </c>
    </row>
    <row r="263" spans="1:21" x14ac:dyDescent="0.25">
      <c r="A263" s="30">
        <v>1694476800000</v>
      </c>
      <c r="B263" s="31">
        <v>239.5</v>
      </c>
      <c r="C263" s="31">
        <v>239.95</v>
      </c>
      <c r="D263" s="31">
        <v>230.5</v>
      </c>
      <c r="E263" s="31">
        <v>231.9</v>
      </c>
      <c r="F263" s="31">
        <v>62610000</v>
      </c>
      <c r="G263" s="31">
        <v>26945200</v>
      </c>
      <c r="H263" s="31" t="s">
        <v>54</v>
      </c>
      <c r="I263" s="31">
        <v>-3.15</v>
      </c>
      <c r="J263" s="31">
        <v>3</v>
      </c>
      <c r="K263" s="31">
        <v>6641097</v>
      </c>
      <c r="L263" s="31">
        <v>62.26</v>
      </c>
      <c r="M263" s="23">
        <v>17</v>
      </c>
      <c r="N263" s="24">
        <f t="shared" si="84"/>
        <v>45189</v>
      </c>
      <c r="O263" s="25">
        <f t="shared" si="85"/>
        <v>-7.5499999999999829</v>
      </c>
      <c r="P263" s="25">
        <f t="shared" si="86"/>
        <v>13919000</v>
      </c>
      <c r="Q263" s="28">
        <f t="shared" si="87"/>
        <v>1.06853879105188</v>
      </c>
      <c r="R263" s="25">
        <f t="shared" si="88"/>
        <v>1824000</v>
      </c>
      <c r="S263" s="25" t="str">
        <f t="shared" si="89"/>
        <v/>
      </c>
      <c r="T263" s="25">
        <f t="shared" si="90"/>
        <v>62610000</v>
      </c>
      <c r="U263" s="32">
        <f t="shared" si="91"/>
        <v>4134746.9921999997</v>
      </c>
    </row>
    <row r="264" spans="1:21" x14ac:dyDescent="0.25">
      <c r="A264" s="30">
        <v>1694563200000</v>
      </c>
      <c r="B264" s="31">
        <v>232</v>
      </c>
      <c r="C264" s="31">
        <v>234.65</v>
      </c>
      <c r="D264" s="31">
        <v>231.25</v>
      </c>
      <c r="E264" s="31">
        <v>234.25</v>
      </c>
      <c r="F264" s="31">
        <v>63124000</v>
      </c>
      <c r="G264" s="31">
        <v>14635100</v>
      </c>
      <c r="H264" s="31" t="s">
        <v>56</v>
      </c>
      <c r="I264" s="31">
        <v>1.01</v>
      </c>
      <c r="J264" s="31">
        <v>0.82</v>
      </c>
      <c r="K264" s="31">
        <v>3278064</v>
      </c>
      <c r="L264" s="31">
        <v>52.93</v>
      </c>
      <c r="M264" s="23">
        <v>16</v>
      </c>
      <c r="N264" s="24">
        <f t="shared" si="84"/>
        <v>45190</v>
      </c>
      <c r="O264" s="25">
        <f t="shared" si="85"/>
        <v>2.3499999999999943</v>
      </c>
      <c r="P264" s="25">
        <f t="shared" si="86"/>
        <v>-12310100</v>
      </c>
      <c r="Q264" s="28">
        <f t="shared" si="87"/>
        <v>-0.45685687988955359</v>
      </c>
      <c r="R264" s="25">
        <f t="shared" si="88"/>
        <v>514000</v>
      </c>
      <c r="S264" s="25" t="str">
        <f t="shared" si="89"/>
        <v/>
      </c>
      <c r="T264" s="25" t="str">
        <f t="shared" si="90"/>
        <v/>
      </c>
      <c r="U264" s="32">
        <f t="shared" si="91"/>
        <v>1735079.2752</v>
      </c>
    </row>
    <row r="265" spans="1:21" x14ac:dyDescent="0.25">
      <c r="A265" s="30">
        <v>1694649600000</v>
      </c>
      <c r="B265" s="31">
        <v>234.35</v>
      </c>
      <c r="C265" s="31">
        <v>238.9</v>
      </c>
      <c r="D265" s="31">
        <v>234.35</v>
      </c>
      <c r="E265" s="31">
        <v>237.2</v>
      </c>
      <c r="F265" s="31">
        <v>62886000</v>
      </c>
      <c r="G265" s="31">
        <v>19130100</v>
      </c>
      <c r="H265" s="31" t="s">
        <v>55</v>
      </c>
      <c r="I265" s="31">
        <v>1.26</v>
      </c>
      <c r="J265" s="31">
        <v>-0.38</v>
      </c>
      <c r="K265" s="31">
        <v>4990702</v>
      </c>
      <c r="L265" s="31">
        <v>61.85</v>
      </c>
      <c r="M265" s="23">
        <v>15</v>
      </c>
      <c r="N265" s="24">
        <f t="shared" si="84"/>
        <v>45191</v>
      </c>
      <c r="O265" s="25">
        <f t="shared" si="85"/>
        <v>2.9499999999999886</v>
      </c>
      <c r="P265" s="25">
        <f t="shared" si="86"/>
        <v>4495000</v>
      </c>
      <c r="Q265" s="28">
        <f t="shared" si="87"/>
        <v>0.30713831815293369</v>
      </c>
      <c r="R265" s="25">
        <f t="shared" si="88"/>
        <v>-238000</v>
      </c>
      <c r="S265" s="25">
        <f t="shared" si="89"/>
        <v>62886000</v>
      </c>
      <c r="T265" s="25" t="str">
        <f t="shared" si="90"/>
        <v/>
      </c>
      <c r="U265" s="32">
        <f t="shared" si="91"/>
        <v>3086749.1869999999</v>
      </c>
    </row>
    <row r="266" spans="1:21" x14ac:dyDescent="0.25">
      <c r="A266" s="30">
        <v>1694736000000</v>
      </c>
      <c r="B266" s="31">
        <v>237.45</v>
      </c>
      <c r="C266" s="31">
        <v>241.2</v>
      </c>
      <c r="D266" s="31">
        <v>236.65</v>
      </c>
      <c r="E266" s="31">
        <v>237.4</v>
      </c>
      <c r="F266" s="31">
        <v>64832000</v>
      </c>
      <c r="G266" s="31">
        <v>28200700</v>
      </c>
      <c r="H266" s="31" t="s">
        <v>56</v>
      </c>
      <c r="I266" s="31">
        <v>0.08</v>
      </c>
      <c r="J266" s="31">
        <v>3.09</v>
      </c>
      <c r="K266" s="31">
        <v>14649357</v>
      </c>
      <c r="L266" s="31">
        <v>73.12</v>
      </c>
      <c r="M266" s="23">
        <v>14</v>
      </c>
      <c r="N266" s="24">
        <f t="shared" si="84"/>
        <v>45192</v>
      </c>
      <c r="O266" s="25">
        <f t="shared" si="85"/>
        <v>0.20000000000001705</v>
      </c>
      <c r="P266" s="25">
        <f t="shared" si="86"/>
        <v>9070600</v>
      </c>
      <c r="Q266" s="28">
        <f t="shared" si="87"/>
        <v>0.47415329768270947</v>
      </c>
      <c r="R266" s="25">
        <f t="shared" si="88"/>
        <v>1946000</v>
      </c>
      <c r="S266" s="25">
        <f t="shared" si="89"/>
        <v>64832000</v>
      </c>
      <c r="T266" s="25" t="str">
        <f t="shared" si="90"/>
        <v/>
      </c>
      <c r="U266" s="32">
        <f t="shared" si="91"/>
        <v>10711609.838400001</v>
      </c>
    </row>
    <row r="267" spans="1:21" x14ac:dyDescent="0.25">
      <c r="A267" s="30">
        <v>1694995200000</v>
      </c>
      <c r="B267" s="31">
        <v>238.25</v>
      </c>
      <c r="C267" s="31">
        <v>238.65</v>
      </c>
      <c r="D267" s="31">
        <v>236.55</v>
      </c>
      <c r="E267" s="31">
        <v>237</v>
      </c>
      <c r="F267" s="31">
        <v>65780000</v>
      </c>
      <c r="G267" s="31">
        <v>10788000</v>
      </c>
      <c r="H267" s="31" t="s">
        <v>54</v>
      </c>
      <c r="I267" s="31">
        <v>-0.17</v>
      </c>
      <c r="J267" s="31">
        <v>1.46</v>
      </c>
      <c r="K267" s="31">
        <v>2861569</v>
      </c>
      <c r="L267" s="31">
        <v>57.52</v>
      </c>
      <c r="M267" s="23">
        <v>13</v>
      </c>
      <c r="N267" s="24">
        <f t="shared" si="84"/>
        <v>45193</v>
      </c>
      <c r="O267" s="25">
        <f t="shared" si="85"/>
        <v>-0.40000000000000568</v>
      </c>
      <c r="P267" s="25">
        <f t="shared" si="86"/>
        <v>-17412700</v>
      </c>
      <c r="Q267" s="28">
        <f t="shared" si="87"/>
        <v>-0.61745630427613496</v>
      </c>
      <c r="R267" s="25">
        <f t="shared" si="88"/>
        <v>948000</v>
      </c>
      <c r="S267" s="25" t="str">
        <f t="shared" si="89"/>
        <v/>
      </c>
      <c r="T267" s="25" t="str">
        <f t="shared" si="90"/>
        <v/>
      </c>
      <c r="U267" s="32">
        <f t="shared" si="91"/>
        <v>1645974.4887999999</v>
      </c>
    </row>
    <row r="268" spans="1:21" x14ac:dyDescent="0.25">
      <c r="A268" s="30">
        <v>1695168000000</v>
      </c>
      <c r="B268" s="31">
        <v>235.95</v>
      </c>
      <c r="C268" s="31">
        <v>236.7</v>
      </c>
      <c r="D268" s="31">
        <v>232.15</v>
      </c>
      <c r="E268" s="31">
        <v>232.75</v>
      </c>
      <c r="F268" s="31">
        <v>70200000</v>
      </c>
      <c r="G268" s="31">
        <v>20577800</v>
      </c>
      <c r="H268" s="31" t="s">
        <v>54</v>
      </c>
      <c r="I268" s="31">
        <v>-1.79</v>
      </c>
      <c r="J268" s="31">
        <v>6.72</v>
      </c>
      <c r="K268" s="31">
        <v>5788922</v>
      </c>
      <c r="L268" s="31">
        <v>65.94</v>
      </c>
      <c r="M268" s="23">
        <v>12</v>
      </c>
      <c r="N268" s="24">
        <f t="shared" si="84"/>
        <v>45194</v>
      </c>
      <c r="O268" s="25">
        <f t="shared" si="85"/>
        <v>-4.25</v>
      </c>
      <c r="P268" s="25">
        <f t="shared" si="86"/>
        <v>9789800</v>
      </c>
      <c r="Q268" s="28">
        <f t="shared" si="87"/>
        <v>0.90747126436781611</v>
      </c>
      <c r="R268" s="25">
        <f t="shared" si="88"/>
        <v>4420000</v>
      </c>
      <c r="S268" s="25" t="str">
        <f t="shared" si="89"/>
        <v/>
      </c>
      <c r="T268" s="25">
        <f t="shared" si="90"/>
        <v>70200000</v>
      </c>
      <c r="U268" s="32">
        <f t="shared" si="91"/>
        <v>3817215.1668000002</v>
      </c>
    </row>
    <row r="269" spans="1:21" x14ac:dyDescent="0.25">
      <c r="A269" s="30">
        <v>1695254400000</v>
      </c>
      <c r="B269" s="31">
        <v>232.2</v>
      </c>
      <c r="C269" s="31">
        <v>232.25</v>
      </c>
      <c r="D269" s="31">
        <v>224.45</v>
      </c>
      <c r="E269" s="31">
        <v>226.65</v>
      </c>
      <c r="F269" s="31">
        <v>72880000</v>
      </c>
      <c r="G269" s="31">
        <v>38585700</v>
      </c>
      <c r="H269" s="31" t="s">
        <v>54</v>
      </c>
      <c r="I269" s="31">
        <v>-2.62</v>
      </c>
      <c r="J269" s="31">
        <v>3.82</v>
      </c>
      <c r="K269" s="31">
        <v>5833005</v>
      </c>
      <c r="L269" s="31">
        <v>49.2</v>
      </c>
      <c r="M269" s="23">
        <v>11</v>
      </c>
      <c r="N269" s="24">
        <f t="shared" si="84"/>
        <v>45195</v>
      </c>
      <c r="O269" s="25">
        <f t="shared" si="85"/>
        <v>-6.0999999999999943</v>
      </c>
      <c r="P269" s="25">
        <f t="shared" si="86"/>
        <v>18007900</v>
      </c>
      <c r="Q269" s="28">
        <f t="shared" si="87"/>
        <v>0.87511298583910813</v>
      </c>
      <c r="R269" s="25">
        <f t="shared" si="88"/>
        <v>2680000</v>
      </c>
      <c r="S269" s="25" t="str">
        <f t="shared" si="89"/>
        <v/>
      </c>
      <c r="T269" s="25">
        <f t="shared" si="90"/>
        <v>72880000</v>
      </c>
      <c r="U269" s="32">
        <f t="shared" si="91"/>
        <v>2869838.46</v>
      </c>
    </row>
    <row r="270" spans="1:21" x14ac:dyDescent="0.25">
      <c r="A270" s="30">
        <v>1695340800000</v>
      </c>
      <c r="B270" s="31">
        <v>227.55</v>
      </c>
      <c r="C270" s="31">
        <v>228.05</v>
      </c>
      <c r="D270" s="31">
        <v>222.4</v>
      </c>
      <c r="E270" s="31">
        <v>225.75</v>
      </c>
      <c r="F270" s="31">
        <v>72560000</v>
      </c>
      <c r="G270" s="31">
        <v>43536400</v>
      </c>
      <c r="H270" s="31" t="s">
        <v>57</v>
      </c>
      <c r="I270" s="31">
        <v>-0.4</v>
      </c>
      <c r="J270" s="31">
        <v>-0.44</v>
      </c>
      <c r="K270" s="31">
        <v>3737455</v>
      </c>
      <c r="L270" s="31">
        <v>51.04</v>
      </c>
      <c r="M270" s="23">
        <v>10</v>
      </c>
      <c r="N270" s="24">
        <f t="shared" si="84"/>
        <v>45196</v>
      </c>
      <c r="O270" s="25">
        <f t="shared" si="85"/>
        <v>-0.90000000000000568</v>
      </c>
      <c r="P270" s="25">
        <f t="shared" si="86"/>
        <v>4950700</v>
      </c>
      <c r="Q270" s="28">
        <f t="shared" si="87"/>
        <v>0.12830400899815217</v>
      </c>
      <c r="R270" s="25">
        <f t="shared" si="88"/>
        <v>-320000</v>
      </c>
      <c r="S270" s="25" t="str">
        <f t="shared" si="89"/>
        <v/>
      </c>
      <c r="T270" s="25">
        <f t="shared" si="90"/>
        <v>72560000</v>
      </c>
      <c r="U270" s="32">
        <f t="shared" si="91"/>
        <v>1907597.0319999999</v>
      </c>
    </row>
    <row r="271" spans="1:21" x14ac:dyDescent="0.25">
      <c r="A271" s="30">
        <v>1695600000000</v>
      </c>
      <c r="B271" s="31">
        <v>226.1</v>
      </c>
      <c r="C271" s="31">
        <v>226.65</v>
      </c>
      <c r="D271" s="31">
        <v>224.05</v>
      </c>
      <c r="E271" s="31">
        <v>225.15</v>
      </c>
      <c r="F271" s="31">
        <v>70056000</v>
      </c>
      <c r="G271" s="31">
        <v>64517200</v>
      </c>
      <c r="H271" s="31" t="s">
        <v>57</v>
      </c>
      <c r="I271" s="31">
        <v>-0.27</v>
      </c>
      <c r="J271" s="31">
        <v>-3.45</v>
      </c>
      <c r="K271" s="31">
        <v>2650597</v>
      </c>
      <c r="L271" s="31">
        <v>53.41</v>
      </c>
      <c r="M271" s="23">
        <v>9</v>
      </c>
      <c r="N271" s="24">
        <f t="shared" si="84"/>
        <v>45197</v>
      </c>
      <c r="O271" s="25">
        <f t="shared" si="85"/>
        <v>-0.59999999999999432</v>
      </c>
      <c r="P271" s="25">
        <f t="shared" si="86"/>
        <v>20980800</v>
      </c>
      <c r="Q271" s="28">
        <f t="shared" si="87"/>
        <v>0.48191398461976642</v>
      </c>
      <c r="R271" s="25">
        <f t="shared" si="88"/>
        <v>-2504000</v>
      </c>
      <c r="S271" s="25" t="str">
        <f t="shared" si="89"/>
        <v/>
      </c>
      <c r="T271" s="25">
        <f t="shared" si="90"/>
        <v>70056000</v>
      </c>
      <c r="U271" s="32">
        <f t="shared" si="91"/>
        <v>1415683.8576999998</v>
      </c>
    </row>
    <row r="272" spans="1:21" x14ac:dyDescent="0.25">
      <c r="A272" s="30">
        <v>1695686400000</v>
      </c>
      <c r="B272" s="31">
        <v>225.55</v>
      </c>
      <c r="C272" s="31">
        <v>227.8</v>
      </c>
      <c r="D272" s="31">
        <v>223.75</v>
      </c>
      <c r="E272" s="31">
        <v>224.3</v>
      </c>
      <c r="F272" s="31">
        <v>72440000</v>
      </c>
      <c r="G272" s="31">
        <v>66491900</v>
      </c>
      <c r="H272" s="31" t="s">
        <v>54</v>
      </c>
      <c r="I272" s="31">
        <v>-0.38</v>
      </c>
      <c r="J272" s="31">
        <v>3.4</v>
      </c>
      <c r="K272" s="31">
        <v>2075031</v>
      </c>
      <c r="L272" s="31">
        <v>47.24</v>
      </c>
      <c r="M272" s="23">
        <v>8</v>
      </c>
      <c r="N272" s="24">
        <f t="shared" si="84"/>
        <v>45198</v>
      </c>
      <c r="O272" s="25">
        <f t="shared" si="85"/>
        <v>-0.84999999999999432</v>
      </c>
      <c r="P272" s="25">
        <f t="shared" si="86"/>
        <v>1974700</v>
      </c>
      <c r="Q272" s="28">
        <f t="shared" si="87"/>
        <v>3.060734191812416E-2</v>
      </c>
      <c r="R272" s="25">
        <f t="shared" si="88"/>
        <v>2384000</v>
      </c>
      <c r="S272" s="25" t="str">
        <f t="shared" si="89"/>
        <v/>
      </c>
      <c r="T272" s="25">
        <f t="shared" si="90"/>
        <v>72440000</v>
      </c>
      <c r="U272" s="32">
        <f t="shared" si="91"/>
        <v>980244.64439999999</v>
      </c>
    </row>
    <row r="273" spans="1:21" x14ac:dyDescent="0.25">
      <c r="A273" s="30">
        <v>1695772800000</v>
      </c>
      <c r="B273" s="31">
        <v>218</v>
      </c>
      <c r="C273" s="31">
        <v>220.1</v>
      </c>
      <c r="D273" s="31">
        <v>207.8</v>
      </c>
      <c r="E273" s="31">
        <v>209.2</v>
      </c>
      <c r="F273" s="31">
        <v>75830000</v>
      </c>
      <c r="G273" s="31">
        <v>97448500</v>
      </c>
      <c r="H273" s="31" t="s">
        <v>54</v>
      </c>
      <c r="I273" s="31">
        <v>-6.73</v>
      </c>
      <c r="J273" s="31">
        <v>4.68</v>
      </c>
      <c r="K273" s="31">
        <v>15683499</v>
      </c>
      <c r="L273" s="31">
        <v>44.17</v>
      </c>
      <c r="M273" s="23">
        <v>7</v>
      </c>
      <c r="N273" s="24">
        <f t="shared" si="84"/>
        <v>45199</v>
      </c>
      <c r="O273" s="25">
        <f t="shared" si="85"/>
        <v>-15.100000000000023</v>
      </c>
      <c r="P273" s="25">
        <f t="shared" si="86"/>
        <v>30956600</v>
      </c>
      <c r="Q273" s="28">
        <f t="shared" si="87"/>
        <v>0.46556949041913376</v>
      </c>
      <c r="R273" s="25">
        <f t="shared" si="88"/>
        <v>3390000</v>
      </c>
      <c r="S273" s="25" t="str">
        <f t="shared" si="89"/>
        <v/>
      </c>
      <c r="T273" s="25">
        <f t="shared" si="90"/>
        <v>75830000</v>
      </c>
      <c r="U273" s="32">
        <f t="shared" si="91"/>
        <v>6927401.5083000008</v>
      </c>
    </row>
    <row r="274" spans="1:21" x14ac:dyDescent="0.25">
      <c r="A274" s="30">
        <v>1695859200000</v>
      </c>
      <c r="B274" s="31">
        <v>208.8</v>
      </c>
      <c r="C274" s="31">
        <v>213.45</v>
      </c>
      <c r="D274" s="31">
        <v>207.45</v>
      </c>
      <c r="E274" s="31">
        <v>208.15</v>
      </c>
      <c r="F274" s="31">
        <v>75132000</v>
      </c>
      <c r="G274" s="31">
        <v>88725100</v>
      </c>
      <c r="H274" s="31" t="s">
        <v>57</v>
      </c>
      <c r="I274" s="31">
        <v>-0.5</v>
      </c>
      <c r="J274" s="31">
        <v>-0.92</v>
      </c>
      <c r="K274" s="31">
        <v>7799916</v>
      </c>
      <c r="L274" s="31">
        <v>44.84</v>
      </c>
      <c r="M274" s="23">
        <v>6</v>
      </c>
      <c r="N274" s="24">
        <f t="shared" si="84"/>
        <v>45200</v>
      </c>
      <c r="O274" s="25">
        <f t="shared" si="85"/>
        <v>-1.0499999999999829</v>
      </c>
      <c r="P274" s="25">
        <f t="shared" si="86"/>
        <v>-8723400</v>
      </c>
      <c r="Q274" s="28">
        <f t="shared" si="87"/>
        <v>-8.9518053125497057E-2</v>
      </c>
      <c r="R274" s="25">
        <f t="shared" si="88"/>
        <v>-698000</v>
      </c>
      <c r="S274" s="25" t="str">
        <f t="shared" si="89"/>
        <v/>
      </c>
      <c r="T274" s="25" t="str">
        <f t="shared" si="90"/>
        <v/>
      </c>
      <c r="U274" s="32">
        <f t="shared" si="91"/>
        <v>3497482.3344000001</v>
      </c>
    </row>
    <row r="275" spans="1:21" x14ac:dyDescent="0.25">
      <c r="A275" s="30">
        <v>1695945600000</v>
      </c>
      <c r="B275" s="31">
        <v>211.5</v>
      </c>
      <c r="C275" s="31">
        <v>226.3</v>
      </c>
      <c r="D275" s="31">
        <v>211.2</v>
      </c>
      <c r="E275" s="31">
        <v>223.6</v>
      </c>
      <c r="F275" s="31">
        <v>65642000</v>
      </c>
      <c r="G275" s="31">
        <v>56075900</v>
      </c>
      <c r="H275" s="31" t="s">
        <v>55</v>
      </c>
      <c r="I275" s="31">
        <v>7.42</v>
      </c>
      <c r="J275" s="31">
        <v>-12.63</v>
      </c>
      <c r="K275" s="31">
        <v>8209991</v>
      </c>
      <c r="L275" s="31">
        <v>29.63</v>
      </c>
      <c r="M275" s="23">
        <v>5</v>
      </c>
      <c r="N275" s="24">
        <f t="shared" si="84"/>
        <v>45201</v>
      </c>
      <c r="O275" s="25">
        <f t="shared" si="85"/>
        <v>15.449999999999989</v>
      </c>
      <c r="P275" s="25">
        <f t="shared" si="86"/>
        <v>-32649200</v>
      </c>
      <c r="Q275" s="28">
        <f t="shared" si="87"/>
        <v>-0.3679815520072674</v>
      </c>
      <c r="R275" s="25">
        <f t="shared" si="88"/>
        <v>-9490000</v>
      </c>
      <c r="S275" s="25" t="str">
        <f t="shared" si="89"/>
        <v/>
      </c>
      <c r="T275" s="25" t="str">
        <f t="shared" si="90"/>
        <v/>
      </c>
      <c r="U275" s="32">
        <f t="shared" si="91"/>
        <v>2432620.3333000001</v>
      </c>
    </row>
    <row r="276" spans="1:21" x14ac:dyDescent="0.25">
      <c r="A276" s="30">
        <v>1696291200000</v>
      </c>
      <c r="B276" s="31">
        <v>226.8</v>
      </c>
      <c r="C276" s="31">
        <v>234.65</v>
      </c>
      <c r="D276" s="31">
        <v>225.4</v>
      </c>
      <c r="E276" s="31">
        <v>232</v>
      </c>
      <c r="F276" s="31">
        <v>68946000</v>
      </c>
      <c r="G276" s="31">
        <v>80026500</v>
      </c>
      <c r="H276" s="31" t="s">
        <v>56</v>
      </c>
      <c r="I276" s="31">
        <v>3.76</v>
      </c>
      <c r="J276" s="31">
        <v>5.03</v>
      </c>
      <c r="K276" s="31">
        <v>13404630</v>
      </c>
      <c r="L276" s="31">
        <v>28.67</v>
      </c>
      <c r="M276" s="23">
        <v>4</v>
      </c>
      <c r="N276" s="24">
        <f t="shared" si="84"/>
        <v>45202</v>
      </c>
      <c r="O276" s="25">
        <f t="shared" si="85"/>
        <v>8.4000000000000057</v>
      </c>
      <c r="P276" s="25">
        <f t="shared" si="86"/>
        <v>23950600</v>
      </c>
      <c r="Q276" s="28">
        <f t="shared" si="87"/>
        <v>0.42711039858477529</v>
      </c>
      <c r="R276" s="25">
        <f t="shared" si="88"/>
        <v>3304000</v>
      </c>
      <c r="S276" s="25">
        <f t="shared" si="89"/>
        <v>68946000</v>
      </c>
      <c r="T276" s="25" t="str">
        <f t="shared" si="90"/>
        <v/>
      </c>
      <c r="U276" s="32">
        <f t="shared" si="91"/>
        <v>3843107.4210000001</v>
      </c>
    </row>
    <row r="277" spans="1:21" x14ac:dyDescent="0.25">
      <c r="A277" s="30">
        <v>1696377600000</v>
      </c>
      <c r="B277" s="31">
        <v>231.6</v>
      </c>
      <c r="C277" s="31">
        <v>232.4</v>
      </c>
      <c r="D277" s="31">
        <v>221.25</v>
      </c>
      <c r="E277" s="31">
        <v>224</v>
      </c>
      <c r="F277" s="31">
        <v>70374000</v>
      </c>
      <c r="G277" s="31">
        <v>38272600</v>
      </c>
      <c r="H277" s="31" t="s">
        <v>54</v>
      </c>
      <c r="I277" s="31">
        <v>-3.45</v>
      </c>
      <c r="J277" s="31">
        <v>2.0699999999999998</v>
      </c>
      <c r="K277" s="31">
        <v>5888577</v>
      </c>
      <c r="L277" s="31">
        <v>37.869999999999997</v>
      </c>
      <c r="M277" s="23">
        <v>3</v>
      </c>
      <c r="N277" s="24">
        <f t="shared" si="84"/>
        <v>45203</v>
      </c>
      <c r="O277" s="25">
        <f t="shared" si="85"/>
        <v>-8</v>
      </c>
      <c r="P277" s="25">
        <f t="shared" si="86"/>
        <v>-41753900</v>
      </c>
      <c r="Q277" s="28">
        <f t="shared" si="87"/>
        <v>-0.52175092000774748</v>
      </c>
      <c r="R277" s="25">
        <f t="shared" si="88"/>
        <v>1428000</v>
      </c>
      <c r="S277" s="25" t="str">
        <f t="shared" si="89"/>
        <v/>
      </c>
      <c r="T277" s="25" t="str">
        <f t="shared" si="90"/>
        <v/>
      </c>
      <c r="U277" s="32">
        <f t="shared" si="91"/>
        <v>2230004.1098999996</v>
      </c>
    </row>
    <row r="278" spans="1:21" ht="15.75" thickBot="1" x14ac:dyDescent="0.3">
      <c r="A278" s="30">
        <v>1696464000000</v>
      </c>
      <c r="B278" s="31">
        <v>225.1</v>
      </c>
      <c r="C278" s="31">
        <v>225.9</v>
      </c>
      <c r="D278" s="31">
        <v>220.6</v>
      </c>
      <c r="E278" s="31">
        <v>223.1</v>
      </c>
      <c r="F278" s="31">
        <v>71274000</v>
      </c>
      <c r="G278" s="31">
        <v>18556600</v>
      </c>
      <c r="H278" s="31" t="s">
        <v>54</v>
      </c>
      <c r="I278" s="31">
        <v>-0.4</v>
      </c>
      <c r="J278" s="31">
        <v>1.28</v>
      </c>
      <c r="K278" s="31">
        <v>3469827</v>
      </c>
      <c r="L278" s="31">
        <v>34.17</v>
      </c>
      <c r="M278" s="23">
        <v>2</v>
      </c>
      <c r="N278" s="24">
        <f>N279-1</f>
        <v>45204</v>
      </c>
      <c r="O278" s="25">
        <f t="shared" si="85"/>
        <v>-0.90000000000000568</v>
      </c>
      <c r="P278" s="25">
        <f t="shared" si="86"/>
        <v>-19716000</v>
      </c>
      <c r="Q278" s="28">
        <f t="shared" si="87"/>
        <v>-0.51514660618823915</v>
      </c>
      <c r="R278" s="25">
        <f t="shared" si="88"/>
        <v>900000</v>
      </c>
      <c r="S278" s="25" t="str">
        <f t="shared" si="89"/>
        <v/>
      </c>
      <c r="T278" s="25" t="str">
        <f t="shared" si="90"/>
        <v/>
      </c>
      <c r="U278" s="32">
        <f t="shared" si="91"/>
        <v>1185639.8859000001</v>
      </c>
    </row>
    <row r="279" spans="1:21" ht="16.5" thickTop="1" thickBot="1" x14ac:dyDescent="0.3">
      <c r="A279" s="33">
        <v>1696550400000</v>
      </c>
      <c r="B279" s="34">
        <v>223.5</v>
      </c>
      <c r="C279" s="34">
        <v>224.65</v>
      </c>
      <c r="D279" s="34">
        <v>221.15</v>
      </c>
      <c r="E279" s="34">
        <v>223.25</v>
      </c>
      <c r="F279" s="34">
        <v>72300000</v>
      </c>
      <c r="G279" s="34">
        <v>10617500</v>
      </c>
      <c r="H279" s="34" t="s">
        <v>56</v>
      </c>
      <c r="I279" s="34">
        <v>7.0000000000000007E-2</v>
      </c>
      <c r="J279" s="34">
        <v>1.44</v>
      </c>
      <c r="K279" s="34">
        <v>2040389</v>
      </c>
      <c r="L279" s="34">
        <v>36.94</v>
      </c>
      <c r="M279" s="35">
        <v>1</v>
      </c>
      <c r="N279" s="36">
        <v>45205</v>
      </c>
      <c r="O279" s="37">
        <f>E279-E278</f>
        <v>0.15000000000000568</v>
      </c>
      <c r="P279" s="37">
        <f>G279-G278</f>
        <v>-7939100</v>
      </c>
      <c r="Q279" s="38">
        <f>(G279-G278)/G278</f>
        <v>-0.42783160708319412</v>
      </c>
      <c r="R279" s="37">
        <f>F279-F278</f>
        <v>1026000</v>
      </c>
      <c r="S279" s="37" t="str">
        <f>IF(OR(H279="green",H279="lightgreen"),IF(Q279&gt;0,F279,""),"")</f>
        <v/>
      </c>
      <c r="T279" s="37" t="str">
        <f>IF(OR(H279="red",H279="orange"),IF(Q279&gt;0,F279,""),"")</f>
        <v/>
      </c>
      <c r="U279" s="39">
        <f t="shared" si="91"/>
        <v>753719.69659999991</v>
      </c>
    </row>
    <row r="280" spans="1:21" ht="15.75" thickBot="1" x14ac:dyDescent="0.3"/>
    <row r="281" spans="1:21" ht="15.75" thickBot="1" x14ac:dyDescent="0.3">
      <c r="A281" s="17">
        <v>11</v>
      </c>
      <c r="B281" s="40" t="str">
        <f>VLOOKUP(A281,V:X,2,0)</f>
        <v>ICICIGI</v>
      </c>
      <c r="C281" s="40" t="str">
        <f>VLOOKUP(A281,V:X,3,0)</f>
        <v>Updated</v>
      </c>
      <c r="D281" s="40" t="str">
        <f>B283</f>
        <v>BEARISH</v>
      </c>
      <c r="E281" s="40">
        <f>B284</f>
        <v>-8283000</v>
      </c>
      <c r="F281" s="41">
        <f>B285</f>
        <v>-0.34659079021695921</v>
      </c>
    </row>
    <row r="282" spans="1:21" x14ac:dyDescent="0.25">
      <c r="A282" s="17" t="s">
        <v>40</v>
      </c>
      <c r="B282" s="18" t="str">
        <f>B281</f>
        <v>ICICIGI</v>
      </c>
      <c r="C282" s="19"/>
      <c r="D282" s="20" t="str">
        <f>"https://opstra.definedge.com/api/openinterest/futuresopeninterest/"&amp;B282&amp;"&amp;Combined%20OpenInterest"</f>
        <v>https://opstra.definedge.com/api/openinterest/futuresopeninterest/ICICIGI&amp;Combined%20OpenInterest</v>
      </c>
      <c r="E282" s="19"/>
      <c r="F282" s="19"/>
      <c r="G282" s="19"/>
      <c r="H282" s="19"/>
      <c r="I282" s="19"/>
      <c r="J282" s="19"/>
      <c r="K282" s="19"/>
      <c r="L282" s="19"/>
      <c r="M282" s="19"/>
      <c r="N282" s="46" t="s">
        <v>65</v>
      </c>
      <c r="O282" s="46"/>
      <c r="P282" s="46"/>
      <c r="Q282" s="46"/>
      <c r="R282" s="46"/>
      <c r="S282" s="46"/>
      <c r="T282" s="46"/>
      <c r="U282" s="47"/>
    </row>
    <row r="283" spans="1:21" x14ac:dyDescent="0.25">
      <c r="A283" s="21" t="s">
        <v>23</v>
      </c>
      <c r="B283" s="22" t="str">
        <f>IF(C281=0,"",IF(B284&gt;0,"BULLISH","BEARISH"))</f>
        <v>BEARISH</v>
      </c>
      <c r="C283" s="23"/>
      <c r="D283" s="23"/>
      <c r="E283" s="23"/>
      <c r="F283" s="23"/>
      <c r="G283" s="23"/>
      <c r="H283" s="23"/>
      <c r="I283" s="23"/>
      <c r="J283" s="23"/>
      <c r="K283" s="23"/>
      <c r="L283" s="23"/>
      <c r="M283" s="23"/>
      <c r="N283" s="48"/>
      <c r="O283" s="48"/>
      <c r="P283" s="48"/>
      <c r="Q283" s="48"/>
      <c r="R283" s="48"/>
      <c r="S283" s="48"/>
      <c r="T283" s="48"/>
      <c r="U283" s="49"/>
    </row>
    <row r="284" spans="1:21" x14ac:dyDescent="0.25">
      <c r="A284" s="21" t="s">
        <v>61</v>
      </c>
      <c r="B284" s="23">
        <f>IF(C281=0,"",S285-T285)</f>
        <v>-8283000</v>
      </c>
      <c r="C284" s="23"/>
      <c r="D284" s="23"/>
      <c r="E284" s="23"/>
      <c r="F284" s="23"/>
      <c r="G284" s="23"/>
      <c r="H284" s="23"/>
      <c r="I284" s="23"/>
      <c r="J284" s="23"/>
      <c r="K284" s="23"/>
      <c r="L284" s="23"/>
      <c r="M284" s="23"/>
      <c r="N284" s="24"/>
      <c r="O284" s="24"/>
      <c r="P284" s="25"/>
      <c r="Q284" s="25"/>
      <c r="R284" s="25"/>
      <c r="S284" s="25"/>
      <c r="T284" s="25"/>
      <c r="U284" s="26"/>
    </row>
    <row r="285" spans="1:21" x14ac:dyDescent="0.25">
      <c r="A285" s="21" t="s">
        <v>62</v>
      </c>
      <c r="B285" s="27">
        <f>IF(C281=0,"",B284/T285)</f>
        <v>-0.34659079021695921</v>
      </c>
      <c r="C285" s="23"/>
      <c r="D285" s="23"/>
      <c r="E285" s="23"/>
      <c r="F285" s="23"/>
      <c r="G285" s="23"/>
      <c r="H285" s="23"/>
      <c r="I285" s="23"/>
      <c r="J285" s="23"/>
      <c r="K285" s="23"/>
      <c r="L285" s="23"/>
      <c r="M285" s="23"/>
      <c r="N285" s="24"/>
      <c r="O285" s="25">
        <f t="shared" ref="O285:T285" si="92">SUM(O287:O307)</f>
        <v>-27.849999999999909</v>
      </c>
      <c r="P285" s="25">
        <f t="shared" si="92"/>
        <v>274550</v>
      </c>
      <c r="Q285" s="28">
        <f t="shared" si="92"/>
        <v>2.7527508938190826</v>
      </c>
      <c r="R285" s="25">
        <f t="shared" si="92"/>
        <v>-292000</v>
      </c>
      <c r="S285" s="25">
        <f t="shared" si="92"/>
        <v>15615500</v>
      </c>
      <c r="T285" s="25">
        <f t="shared" si="92"/>
        <v>23898500</v>
      </c>
      <c r="U285" s="26"/>
    </row>
    <row r="286" spans="1:21" x14ac:dyDescent="0.25">
      <c r="A286" s="29">
        <v>0</v>
      </c>
      <c r="B286" s="23" t="s">
        <v>41</v>
      </c>
      <c r="C286" s="23" t="s">
        <v>42</v>
      </c>
      <c r="D286" s="23" t="s">
        <v>43</v>
      </c>
      <c r="E286" s="23" t="s">
        <v>44</v>
      </c>
      <c r="F286" s="23" t="s">
        <v>45</v>
      </c>
      <c r="G286" s="23" t="s">
        <v>46</v>
      </c>
      <c r="H286" s="23" t="s">
        <v>47</v>
      </c>
      <c r="I286" s="23">
        <v>8</v>
      </c>
      <c r="J286" s="23">
        <v>9</v>
      </c>
      <c r="K286" s="23" t="s">
        <v>48</v>
      </c>
      <c r="L286" s="23" t="s">
        <v>49</v>
      </c>
      <c r="M286" s="23"/>
      <c r="N286" s="24" t="s">
        <v>64</v>
      </c>
      <c r="O286" s="24" t="s">
        <v>66</v>
      </c>
      <c r="P286" s="22" t="s">
        <v>50</v>
      </c>
      <c r="Q286" s="22" t="s">
        <v>51</v>
      </c>
      <c r="R286" s="22" t="s">
        <v>60</v>
      </c>
      <c r="S286" s="22" t="s">
        <v>52</v>
      </c>
      <c r="T286" s="22" t="s">
        <v>53</v>
      </c>
      <c r="U286" s="26"/>
    </row>
    <row r="287" spans="1:21" x14ac:dyDescent="0.25">
      <c r="A287" s="30">
        <v>1693958400000</v>
      </c>
      <c r="B287" s="31">
        <v>1351.1</v>
      </c>
      <c r="C287" s="31">
        <v>1362</v>
      </c>
      <c r="D287" s="31">
        <v>1346.2</v>
      </c>
      <c r="E287" s="31">
        <v>1350.55</v>
      </c>
      <c r="F287" s="31">
        <v>3238500</v>
      </c>
      <c r="G287" s="31">
        <v>252875</v>
      </c>
      <c r="H287" s="31" t="s">
        <v>55</v>
      </c>
      <c r="I287" s="31">
        <v>0.01</v>
      </c>
      <c r="J287" s="31">
        <v>-0.03</v>
      </c>
      <c r="K287" s="31">
        <v>60019</v>
      </c>
      <c r="L287" s="31">
        <v>39.64</v>
      </c>
      <c r="M287" s="23">
        <v>21</v>
      </c>
      <c r="N287" s="24">
        <f t="shared" ref="N287:N305" si="93">N288-1</f>
        <v>45185</v>
      </c>
      <c r="O287" s="24"/>
      <c r="P287" s="25"/>
      <c r="Q287" s="28"/>
      <c r="R287" s="28"/>
      <c r="S287" s="25"/>
      <c r="T287" s="25"/>
      <c r="U287" s="32">
        <f>K287*L287/100</f>
        <v>23791.531600000002</v>
      </c>
    </row>
    <row r="288" spans="1:21" x14ac:dyDescent="0.25">
      <c r="A288" s="30">
        <v>1694044800000</v>
      </c>
      <c r="B288" s="31">
        <v>1351.5</v>
      </c>
      <c r="C288" s="31">
        <v>1361</v>
      </c>
      <c r="D288" s="31">
        <v>1343.2</v>
      </c>
      <c r="E288" s="31">
        <v>1355.7</v>
      </c>
      <c r="F288" s="31">
        <v>3221000</v>
      </c>
      <c r="G288" s="31">
        <v>277100</v>
      </c>
      <c r="H288" s="31" t="s">
        <v>55</v>
      </c>
      <c r="I288" s="31">
        <v>0.38</v>
      </c>
      <c r="J288" s="31">
        <v>-0.54</v>
      </c>
      <c r="K288" s="31">
        <v>251648</v>
      </c>
      <c r="L288" s="31">
        <v>66.28</v>
      </c>
      <c r="M288" s="23">
        <v>20</v>
      </c>
      <c r="N288" s="24">
        <f t="shared" si="93"/>
        <v>45186</v>
      </c>
      <c r="O288" s="25">
        <f t="shared" ref="O288:O306" si="94">E288-E287</f>
        <v>5.1500000000000909</v>
      </c>
      <c r="P288" s="25">
        <f t="shared" ref="P288:P306" si="95">G288-G287</f>
        <v>24225</v>
      </c>
      <c r="Q288" s="28">
        <f t="shared" ref="Q288:Q306" si="96">(G288-G287)/G287</f>
        <v>9.5798319327731099E-2</v>
      </c>
      <c r="R288" s="25">
        <f t="shared" ref="R288:R306" si="97">F288-F287</f>
        <v>-17500</v>
      </c>
      <c r="S288" s="25">
        <f t="shared" ref="S288:S306" si="98">IF(OR(H288="green",H288="lightgreen"),IF(Q288&gt;0,F288,""),"")</f>
        <v>3221000</v>
      </c>
      <c r="T288" s="25" t="str">
        <f t="shared" ref="T288:T306" si="99">IF(OR(H288="red",H288="orange"),IF(Q288&gt;0,F288,""),"")</f>
        <v/>
      </c>
      <c r="U288" s="32">
        <f t="shared" ref="U288:U307" si="100">K288*L288/100</f>
        <v>166792.29439999998</v>
      </c>
    </row>
    <row r="289" spans="1:21" x14ac:dyDescent="0.25">
      <c r="A289" s="30">
        <v>1694131200000</v>
      </c>
      <c r="B289" s="31">
        <v>1365.45</v>
      </c>
      <c r="C289" s="31">
        <v>1367</v>
      </c>
      <c r="D289" s="31">
        <v>1340.3</v>
      </c>
      <c r="E289" s="31">
        <v>1354.65</v>
      </c>
      <c r="F289" s="31">
        <v>3171000</v>
      </c>
      <c r="G289" s="31">
        <v>324700</v>
      </c>
      <c r="H289" s="31" t="s">
        <v>57</v>
      </c>
      <c r="I289" s="31">
        <v>-0.08</v>
      </c>
      <c r="J289" s="31">
        <v>-1.55</v>
      </c>
      <c r="K289" s="31">
        <v>734620</v>
      </c>
      <c r="L289" s="31">
        <v>81.39</v>
      </c>
      <c r="M289" s="23">
        <v>19</v>
      </c>
      <c r="N289" s="24">
        <f t="shared" si="93"/>
        <v>45187</v>
      </c>
      <c r="O289" s="25">
        <f t="shared" si="94"/>
        <v>-1.0499999999999545</v>
      </c>
      <c r="P289" s="25">
        <f t="shared" si="95"/>
        <v>47600</v>
      </c>
      <c r="Q289" s="28">
        <f t="shared" si="96"/>
        <v>0.17177914110429449</v>
      </c>
      <c r="R289" s="25">
        <f t="shared" si="97"/>
        <v>-50000</v>
      </c>
      <c r="S289" s="25" t="str">
        <f t="shared" si="98"/>
        <v/>
      </c>
      <c r="T289" s="25">
        <f t="shared" si="99"/>
        <v>3171000</v>
      </c>
      <c r="U289" s="32">
        <f t="shared" si="100"/>
        <v>597907.21799999999</v>
      </c>
    </row>
    <row r="290" spans="1:21" x14ac:dyDescent="0.25">
      <c r="A290" s="30">
        <v>1694390400000</v>
      </c>
      <c r="B290" s="31">
        <v>1354.65</v>
      </c>
      <c r="C290" s="31">
        <v>1372</v>
      </c>
      <c r="D290" s="31">
        <v>1352</v>
      </c>
      <c r="E290" s="31">
        <v>1368.6</v>
      </c>
      <c r="F290" s="31">
        <v>3192000</v>
      </c>
      <c r="G290" s="31">
        <v>609875</v>
      </c>
      <c r="H290" s="31" t="s">
        <v>56</v>
      </c>
      <c r="I290" s="31">
        <v>1.03</v>
      </c>
      <c r="J290" s="31">
        <v>0.66</v>
      </c>
      <c r="K290" s="31">
        <v>118845</v>
      </c>
      <c r="L290" s="31">
        <v>49</v>
      </c>
      <c r="M290" s="23">
        <v>18</v>
      </c>
      <c r="N290" s="24">
        <f t="shared" si="93"/>
        <v>45188</v>
      </c>
      <c r="O290" s="25">
        <f t="shared" si="94"/>
        <v>13.949999999999818</v>
      </c>
      <c r="P290" s="25">
        <f t="shared" si="95"/>
        <v>285175</v>
      </c>
      <c r="Q290" s="28">
        <f t="shared" si="96"/>
        <v>0.87827225130890052</v>
      </c>
      <c r="R290" s="25">
        <f t="shared" si="97"/>
        <v>21000</v>
      </c>
      <c r="S290" s="25">
        <f t="shared" si="98"/>
        <v>3192000</v>
      </c>
      <c r="T290" s="25" t="str">
        <f t="shared" si="99"/>
        <v/>
      </c>
      <c r="U290" s="32">
        <f t="shared" si="100"/>
        <v>58234.05</v>
      </c>
    </row>
    <row r="291" spans="1:21" x14ac:dyDescent="0.25">
      <c r="A291" s="30">
        <v>1694476800000</v>
      </c>
      <c r="B291" s="31">
        <v>1373.65</v>
      </c>
      <c r="C291" s="31">
        <v>1374.9</v>
      </c>
      <c r="D291" s="31">
        <v>1349.5</v>
      </c>
      <c r="E291" s="31">
        <v>1353.4</v>
      </c>
      <c r="F291" s="31">
        <v>3039000</v>
      </c>
      <c r="G291" s="31">
        <v>677025</v>
      </c>
      <c r="H291" s="31" t="s">
        <v>57</v>
      </c>
      <c r="I291" s="31">
        <v>-1.1100000000000001</v>
      </c>
      <c r="J291" s="31">
        <v>-4.79</v>
      </c>
      <c r="K291" s="31">
        <v>563843</v>
      </c>
      <c r="L291" s="31">
        <v>63.64</v>
      </c>
      <c r="M291" s="23">
        <v>17</v>
      </c>
      <c r="N291" s="24">
        <f t="shared" si="93"/>
        <v>45189</v>
      </c>
      <c r="O291" s="25">
        <f t="shared" si="94"/>
        <v>-15.199999999999818</v>
      </c>
      <c r="P291" s="25">
        <f t="shared" si="95"/>
        <v>67150</v>
      </c>
      <c r="Q291" s="28">
        <f t="shared" si="96"/>
        <v>0.11010452961672473</v>
      </c>
      <c r="R291" s="25">
        <f t="shared" si="97"/>
        <v>-153000</v>
      </c>
      <c r="S291" s="25" t="str">
        <f t="shared" si="98"/>
        <v/>
      </c>
      <c r="T291" s="25">
        <f t="shared" si="99"/>
        <v>3039000</v>
      </c>
      <c r="U291" s="32">
        <f t="shared" si="100"/>
        <v>358829.68520000001</v>
      </c>
    </row>
    <row r="292" spans="1:21" x14ac:dyDescent="0.25">
      <c r="A292" s="30">
        <v>1694563200000</v>
      </c>
      <c r="B292" s="31">
        <v>1353.55</v>
      </c>
      <c r="C292" s="31">
        <v>1365</v>
      </c>
      <c r="D292" s="31">
        <v>1343.2</v>
      </c>
      <c r="E292" s="31">
        <v>1360.75</v>
      </c>
      <c r="F292" s="31">
        <v>3048500</v>
      </c>
      <c r="G292" s="31">
        <v>392700</v>
      </c>
      <c r="H292" s="31" t="s">
        <v>56</v>
      </c>
      <c r="I292" s="31">
        <v>0.54</v>
      </c>
      <c r="J292" s="31">
        <v>0.31</v>
      </c>
      <c r="K292" s="31">
        <v>113547</v>
      </c>
      <c r="L292" s="31">
        <v>46.48</v>
      </c>
      <c r="M292" s="23">
        <v>16</v>
      </c>
      <c r="N292" s="24">
        <f t="shared" si="93"/>
        <v>45190</v>
      </c>
      <c r="O292" s="25">
        <f t="shared" si="94"/>
        <v>7.3499999999999091</v>
      </c>
      <c r="P292" s="25">
        <f t="shared" si="95"/>
        <v>-284325</v>
      </c>
      <c r="Q292" s="28">
        <f t="shared" si="96"/>
        <v>-0.4199623352165725</v>
      </c>
      <c r="R292" s="25">
        <f t="shared" si="97"/>
        <v>9500</v>
      </c>
      <c r="S292" s="25" t="str">
        <f t="shared" si="98"/>
        <v/>
      </c>
      <c r="T292" s="25" t="str">
        <f t="shared" si="99"/>
        <v/>
      </c>
      <c r="U292" s="32">
        <f t="shared" si="100"/>
        <v>52776.645599999996</v>
      </c>
    </row>
    <row r="293" spans="1:21" x14ac:dyDescent="0.25">
      <c r="A293" s="30">
        <v>1694649600000</v>
      </c>
      <c r="B293" s="31">
        <v>1360.5</v>
      </c>
      <c r="C293" s="31">
        <v>1379.05</v>
      </c>
      <c r="D293" s="31">
        <v>1353.75</v>
      </c>
      <c r="E293" s="31">
        <v>1374.75</v>
      </c>
      <c r="F293" s="31">
        <v>3051000</v>
      </c>
      <c r="G293" s="31">
        <v>448800</v>
      </c>
      <c r="H293" s="31" t="s">
        <v>56</v>
      </c>
      <c r="I293" s="31">
        <v>1.03</v>
      </c>
      <c r="J293" s="31">
        <v>0.08</v>
      </c>
      <c r="K293" s="31">
        <v>97835</v>
      </c>
      <c r="L293" s="31">
        <v>56.27</v>
      </c>
      <c r="M293" s="23">
        <v>15</v>
      </c>
      <c r="N293" s="24">
        <f t="shared" si="93"/>
        <v>45191</v>
      </c>
      <c r="O293" s="25">
        <f t="shared" si="94"/>
        <v>14</v>
      </c>
      <c r="P293" s="25">
        <f t="shared" si="95"/>
        <v>56100</v>
      </c>
      <c r="Q293" s="28">
        <f t="shared" si="96"/>
        <v>0.14285714285714285</v>
      </c>
      <c r="R293" s="25">
        <f t="shared" si="97"/>
        <v>2500</v>
      </c>
      <c r="S293" s="25">
        <f t="shared" si="98"/>
        <v>3051000</v>
      </c>
      <c r="T293" s="25" t="str">
        <f t="shared" si="99"/>
        <v/>
      </c>
      <c r="U293" s="32">
        <f t="shared" si="100"/>
        <v>55051.754500000003</v>
      </c>
    </row>
    <row r="294" spans="1:21" x14ac:dyDescent="0.25">
      <c r="A294" s="30">
        <v>1694736000000</v>
      </c>
      <c r="B294" s="31">
        <v>1369.85</v>
      </c>
      <c r="C294" s="31">
        <v>1387.2</v>
      </c>
      <c r="D294" s="31">
        <v>1366.75</v>
      </c>
      <c r="E294" s="31">
        <v>1381.65</v>
      </c>
      <c r="F294" s="31">
        <v>3205000</v>
      </c>
      <c r="G294" s="31">
        <v>841075</v>
      </c>
      <c r="H294" s="31" t="s">
        <v>56</v>
      </c>
      <c r="I294" s="31">
        <v>0.5</v>
      </c>
      <c r="J294" s="31">
        <v>5.05</v>
      </c>
      <c r="K294" s="31">
        <v>455261</v>
      </c>
      <c r="L294" s="31">
        <v>62.08</v>
      </c>
      <c r="M294" s="23">
        <v>14</v>
      </c>
      <c r="N294" s="24">
        <f t="shared" si="93"/>
        <v>45192</v>
      </c>
      <c r="O294" s="25">
        <f t="shared" si="94"/>
        <v>6.9000000000000909</v>
      </c>
      <c r="P294" s="25">
        <f t="shared" si="95"/>
        <v>392275</v>
      </c>
      <c r="Q294" s="28">
        <f t="shared" si="96"/>
        <v>0.87405303030303028</v>
      </c>
      <c r="R294" s="25">
        <f t="shared" si="97"/>
        <v>154000</v>
      </c>
      <c r="S294" s="25">
        <f t="shared" si="98"/>
        <v>3205000</v>
      </c>
      <c r="T294" s="25" t="str">
        <f t="shared" si="99"/>
        <v/>
      </c>
      <c r="U294" s="32">
        <f t="shared" si="100"/>
        <v>282626.02879999997</v>
      </c>
    </row>
    <row r="295" spans="1:21" x14ac:dyDescent="0.25">
      <c r="A295" s="30">
        <v>1694995200000</v>
      </c>
      <c r="B295" s="31">
        <v>1385</v>
      </c>
      <c r="C295" s="31">
        <v>1388</v>
      </c>
      <c r="D295" s="31">
        <v>1365</v>
      </c>
      <c r="E295" s="31">
        <v>1378.85</v>
      </c>
      <c r="F295" s="31">
        <v>3082000</v>
      </c>
      <c r="G295" s="31">
        <v>774350</v>
      </c>
      <c r="H295" s="31" t="s">
        <v>57</v>
      </c>
      <c r="I295" s="31">
        <v>-0.2</v>
      </c>
      <c r="J295" s="31">
        <v>-3.84</v>
      </c>
      <c r="K295" s="31">
        <v>331808</v>
      </c>
      <c r="L295" s="31">
        <v>42.37</v>
      </c>
      <c r="M295" s="23">
        <v>13</v>
      </c>
      <c r="N295" s="24">
        <f t="shared" si="93"/>
        <v>45193</v>
      </c>
      <c r="O295" s="25">
        <f t="shared" si="94"/>
        <v>-2.8000000000001819</v>
      </c>
      <c r="P295" s="25">
        <f t="shared" si="95"/>
        <v>-66725</v>
      </c>
      <c r="Q295" s="28">
        <f t="shared" si="96"/>
        <v>-7.9332996462860031E-2</v>
      </c>
      <c r="R295" s="25">
        <f t="shared" si="97"/>
        <v>-123000</v>
      </c>
      <c r="S295" s="25" t="str">
        <f t="shared" si="98"/>
        <v/>
      </c>
      <c r="T295" s="25" t="str">
        <f t="shared" si="99"/>
        <v/>
      </c>
      <c r="U295" s="32">
        <f t="shared" si="100"/>
        <v>140587.0496</v>
      </c>
    </row>
    <row r="296" spans="1:21" x14ac:dyDescent="0.25">
      <c r="A296" s="30">
        <v>1695168000000</v>
      </c>
      <c r="B296" s="31">
        <v>1380.15</v>
      </c>
      <c r="C296" s="31">
        <v>1387</v>
      </c>
      <c r="D296" s="31">
        <v>1366</v>
      </c>
      <c r="E296" s="31">
        <v>1377.5</v>
      </c>
      <c r="F296" s="31">
        <v>2990500</v>
      </c>
      <c r="G296" s="31">
        <v>440300</v>
      </c>
      <c r="H296" s="31" t="s">
        <v>57</v>
      </c>
      <c r="I296" s="31">
        <v>-0.1</v>
      </c>
      <c r="J296" s="31">
        <v>-2.97</v>
      </c>
      <c r="K296" s="31">
        <v>232393</v>
      </c>
      <c r="L296" s="31">
        <v>57.49</v>
      </c>
      <c r="M296" s="23">
        <v>12</v>
      </c>
      <c r="N296" s="24">
        <f t="shared" si="93"/>
        <v>45194</v>
      </c>
      <c r="O296" s="25">
        <f t="shared" si="94"/>
        <v>-1.3499999999999091</v>
      </c>
      <c r="P296" s="25">
        <f t="shared" si="95"/>
        <v>-334050</v>
      </c>
      <c r="Q296" s="28">
        <f t="shared" si="96"/>
        <v>-0.43139407244785949</v>
      </c>
      <c r="R296" s="25">
        <f t="shared" si="97"/>
        <v>-91500</v>
      </c>
      <c r="S296" s="25" t="str">
        <f t="shared" si="98"/>
        <v/>
      </c>
      <c r="T296" s="25" t="str">
        <f t="shared" si="99"/>
        <v/>
      </c>
      <c r="U296" s="32">
        <f t="shared" si="100"/>
        <v>133602.73569999999</v>
      </c>
    </row>
    <row r="297" spans="1:21" x14ac:dyDescent="0.25">
      <c r="A297" s="30">
        <v>1695254400000</v>
      </c>
      <c r="B297" s="31">
        <v>1388.15</v>
      </c>
      <c r="C297" s="31">
        <v>1388.15</v>
      </c>
      <c r="D297" s="31">
        <v>1350.2</v>
      </c>
      <c r="E297" s="31">
        <v>1356.3</v>
      </c>
      <c r="F297" s="31">
        <v>2911000</v>
      </c>
      <c r="G297" s="31">
        <v>447525</v>
      </c>
      <c r="H297" s="31" t="s">
        <v>57</v>
      </c>
      <c r="I297" s="31">
        <v>-1.54</v>
      </c>
      <c r="J297" s="31">
        <v>-2.66</v>
      </c>
      <c r="K297" s="31">
        <v>247550</v>
      </c>
      <c r="L297" s="31">
        <v>63.05</v>
      </c>
      <c r="M297" s="23">
        <v>11</v>
      </c>
      <c r="N297" s="24">
        <f t="shared" si="93"/>
        <v>45195</v>
      </c>
      <c r="O297" s="25">
        <f t="shared" si="94"/>
        <v>-21.200000000000045</v>
      </c>
      <c r="P297" s="25">
        <f t="shared" si="95"/>
        <v>7225</v>
      </c>
      <c r="Q297" s="28">
        <f t="shared" si="96"/>
        <v>1.6409266409266408E-2</v>
      </c>
      <c r="R297" s="25">
        <f t="shared" si="97"/>
        <v>-79500</v>
      </c>
      <c r="S297" s="25" t="str">
        <f t="shared" si="98"/>
        <v/>
      </c>
      <c r="T297" s="25">
        <f t="shared" si="99"/>
        <v>2911000</v>
      </c>
      <c r="U297" s="32">
        <f t="shared" si="100"/>
        <v>156080.27499999999</v>
      </c>
    </row>
    <row r="298" spans="1:21" x14ac:dyDescent="0.25">
      <c r="A298" s="30">
        <v>1695340800000</v>
      </c>
      <c r="B298" s="31">
        <v>1322</v>
      </c>
      <c r="C298" s="31">
        <v>1356.9</v>
      </c>
      <c r="D298" s="31">
        <v>1318.05</v>
      </c>
      <c r="E298" s="31">
        <v>1343.65</v>
      </c>
      <c r="F298" s="31">
        <v>2860000</v>
      </c>
      <c r="G298" s="31">
        <v>850850</v>
      </c>
      <c r="H298" s="31" t="s">
        <v>57</v>
      </c>
      <c r="I298" s="31">
        <v>-0.93</v>
      </c>
      <c r="J298" s="31">
        <v>-1.75</v>
      </c>
      <c r="K298" s="31">
        <v>212989</v>
      </c>
      <c r="L298" s="31">
        <v>36.86</v>
      </c>
      <c r="M298" s="23">
        <v>10</v>
      </c>
      <c r="N298" s="24">
        <f t="shared" si="93"/>
        <v>45196</v>
      </c>
      <c r="O298" s="25">
        <f t="shared" si="94"/>
        <v>-12.649999999999864</v>
      </c>
      <c r="P298" s="25">
        <f t="shared" si="95"/>
        <v>403325</v>
      </c>
      <c r="Q298" s="28">
        <f t="shared" si="96"/>
        <v>0.90123456790123457</v>
      </c>
      <c r="R298" s="25">
        <f t="shared" si="97"/>
        <v>-51000</v>
      </c>
      <c r="S298" s="25" t="str">
        <f t="shared" si="98"/>
        <v/>
      </c>
      <c r="T298" s="25">
        <f t="shared" si="99"/>
        <v>2860000</v>
      </c>
      <c r="U298" s="32">
        <f t="shared" si="100"/>
        <v>78507.7454</v>
      </c>
    </row>
    <row r="299" spans="1:21" x14ac:dyDescent="0.25">
      <c r="A299" s="30">
        <v>1695600000000</v>
      </c>
      <c r="B299" s="31">
        <v>1339.7</v>
      </c>
      <c r="C299" s="31">
        <v>1352.4</v>
      </c>
      <c r="D299" s="31">
        <v>1312.95</v>
      </c>
      <c r="E299" s="31">
        <v>1319.1</v>
      </c>
      <c r="F299" s="31">
        <v>2954000</v>
      </c>
      <c r="G299" s="31">
        <v>1263950</v>
      </c>
      <c r="H299" s="31" t="s">
        <v>54</v>
      </c>
      <c r="I299" s="31">
        <v>-1.83</v>
      </c>
      <c r="J299" s="31">
        <v>3.29</v>
      </c>
      <c r="K299" s="31">
        <v>234262</v>
      </c>
      <c r="L299" s="31">
        <v>58.49</v>
      </c>
      <c r="M299" s="23">
        <v>9</v>
      </c>
      <c r="N299" s="24">
        <f t="shared" si="93"/>
        <v>45197</v>
      </c>
      <c r="O299" s="25">
        <f t="shared" si="94"/>
        <v>-24.550000000000182</v>
      </c>
      <c r="P299" s="25">
        <f t="shared" si="95"/>
        <v>413100</v>
      </c>
      <c r="Q299" s="28">
        <f t="shared" si="96"/>
        <v>0.48551448551448551</v>
      </c>
      <c r="R299" s="25">
        <f t="shared" si="97"/>
        <v>94000</v>
      </c>
      <c r="S299" s="25" t="str">
        <f t="shared" si="98"/>
        <v/>
      </c>
      <c r="T299" s="25">
        <f t="shared" si="99"/>
        <v>2954000</v>
      </c>
      <c r="U299" s="32">
        <f t="shared" si="100"/>
        <v>137019.8438</v>
      </c>
    </row>
    <row r="300" spans="1:21" x14ac:dyDescent="0.25">
      <c r="A300" s="30">
        <v>1695686400000</v>
      </c>
      <c r="B300" s="31">
        <v>1305.8499999999999</v>
      </c>
      <c r="C300" s="31">
        <v>1322.15</v>
      </c>
      <c r="D300" s="31">
        <v>1303.55</v>
      </c>
      <c r="E300" s="31">
        <v>1309.3499999999999</v>
      </c>
      <c r="F300" s="31">
        <v>2963500</v>
      </c>
      <c r="G300" s="31">
        <v>2207875</v>
      </c>
      <c r="H300" s="31" t="s">
        <v>54</v>
      </c>
      <c r="I300" s="31">
        <v>-0.74</v>
      </c>
      <c r="J300" s="31">
        <v>0.32</v>
      </c>
      <c r="K300" s="31">
        <v>243382</v>
      </c>
      <c r="L300" s="31">
        <v>51.98</v>
      </c>
      <c r="M300" s="23">
        <v>8</v>
      </c>
      <c r="N300" s="24">
        <f t="shared" si="93"/>
        <v>45198</v>
      </c>
      <c r="O300" s="25">
        <f t="shared" si="94"/>
        <v>-9.75</v>
      </c>
      <c r="P300" s="25">
        <f t="shared" si="95"/>
        <v>943925</v>
      </c>
      <c r="Q300" s="28">
        <f t="shared" si="96"/>
        <v>0.74680564895763279</v>
      </c>
      <c r="R300" s="25">
        <f t="shared" si="97"/>
        <v>9500</v>
      </c>
      <c r="S300" s="25" t="str">
        <f t="shared" si="98"/>
        <v/>
      </c>
      <c r="T300" s="25">
        <f t="shared" si="99"/>
        <v>2963500</v>
      </c>
      <c r="U300" s="32">
        <f t="shared" si="100"/>
        <v>126509.96359999999</v>
      </c>
    </row>
    <row r="301" spans="1:21" x14ac:dyDescent="0.25">
      <c r="A301" s="30">
        <v>1695772800000</v>
      </c>
      <c r="B301" s="31">
        <v>1304.7</v>
      </c>
      <c r="C301" s="31">
        <v>1310.05</v>
      </c>
      <c r="D301" s="31">
        <v>1295.3</v>
      </c>
      <c r="E301" s="31">
        <v>1306.45</v>
      </c>
      <c r="F301" s="31">
        <v>3092000</v>
      </c>
      <c r="G301" s="31">
        <v>2602275</v>
      </c>
      <c r="H301" s="31" t="s">
        <v>54</v>
      </c>
      <c r="I301" s="31">
        <v>-0.22</v>
      </c>
      <c r="J301" s="31">
        <v>4.34</v>
      </c>
      <c r="K301" s="31">
        <v>260121</v>
      </c>
      <c r="L301" s="31">
        <v>59.76</v>
      </c>
      <c r="M301" s="23">
        <v>7</v>
      </c>
      <c r="N301" s="24">
        <f t="shared" si="93"/>
        <v>45199</v>
      </c>
      <c r="O301" s="25">
        <f t="shared" si="94"/>
        <v>-2.8999999999998636</v>
      </c>
      <c r="P301" s="25">
        <f t="shared" si="95"/>
        <v>394400</v>
      </c>
      <c r="Q301" s="28">
        <f t="shared" si="96"/>
        <v>0.17863330125120308</v>
      </c>
      <c r="R301" s="25">
        <f t="shared" si="97"/>
        <v>128500</v>
      </c>
      <c r="S301" s="25" t="str">
        <f t="shared" si="98"/>
        <v/>
      </c>
      <c r="T301" s="25">
        <f t="shared" si="99"/>
        <v>3092000</v>
      </c>
      <c r="U301" s="32">
        <f t="shared" si="100"/>
        <v>155448.30959999998</v>
      </c>
    </row>
    <row r="302" spans="1:21" x14ac:dyDescent="0.25">
      <c r="A302" s="30">
        <v>1695859200000</v>
      </c>
      <c r="B302" s="31">
        <v>1289.8499999999999</v>
      </c>
      <c r="C302" s="31">
        <v>1290</v>
      </c>
      <c r="D302" s="31">
        <v>1263.7</v>
      </c>
      <c r="E302" s="31">
        <v>1279.7</v>
      </c>
      <c r="F302" s="31">
        <v>3115500</v>
      </c>
      <c r="G302" s="31">
        <v>1783725</v>
      </c>
      <c r="H302" s="31" t="s">
        <v>54</v>
      </c>
      <c r="I302" s="31">
        <v>-2.0499999999999998</v>
      </c>
      <c r="J302" s="31">
        <v>0.76</v>
      </c>
      <c r="K302" s="31">
        <v>600124</v>
      </c>
      <c r="L302" s="31">
        <v>50.35</v>
      </c>
      <c r="M302" s="23">
        <v>6</v>
      </c>
      <c r="N302" s="24">
        <f t="shared" si="93"/>
        <v>45200</v>
      </c>
      <c r="O302" s="25">
        <f t="shared" si="94"/>
        <v>-26.75</v>
      </c>
      <c r="P302" s="25">
        <f t="shared" si="95"/>
        <v>-818550</v>
      </c>
      <c r="Q302" s="28">
        <f t="shared" si="96"/>
        <v>-0.31455169034786867</v>
      </c>
      <c r="R302" s="25">
        <f t="shared" si="97"/>
        <v>23500</v>
      </c>
      <c r="S302" s="25" t="str">
        <f t="shared" si="98"/>
        <v/>
      </c>
      <c r="T302" s="25" t="str">
        <f t="shared" si="99"/>
        <v/>
      </c>
      <c r="U302" s="32">
        <f t="shared" si="100"/>
        <v>302162.43400000001</v>
      </c>
    </row>
    <row r="303" spans="1:21" x14ac:dyDescent="0.25">
      <c r="A303" s="30">
        <v>1695945600000</v>
      </c>
      <c r="B303" s="31">
        <v>1283.75</v>
      </c>
      <c r="C303" s="31">
        <v>1317.95</v>
      </c>
      <c r="D303" s="31">
        <v>1283</v>
      </c>
      <c r="E303" s="31">
        <v>1312.25</v>
      </c>
      <c r="F303" s="31">
        <v>2887000</v>
      </c>
      <c r="G303" s="31">
        <v>910775</v>
      </c>
      <c r="H303" s="31" t="s">
        <v>55</v>
      </c>
      <c r="I303" s="31">
        <v>2.54</v>
      </c>
      <c r="J303" s="31">
        <v>-7.33</v>
      </c>
      <c r="K303" s="31">
        <v>710171</v>
      </c>
      <c r="L303" s="31">
        <v>76.709999999999994</v>
      </c>
      <c r="M303" s="23">
        <v>5</v>
      </c>
      <c r="N303" s="24">
        <f t="shared" si="93"/>
        <v>45201</v>
      </c>
      <c r="O303" s="25">
        <f t="shared" si="94"/>
        <v>32.549999999999955</v>
      </c>
      <c r="P303" s="25">
        <f t="shared" si="95"/>
        <v>-872950</v>
      </c>
      <c r="Q303" s="28">
        <f t="shared" si="96"/>
        <v>-0.48939718846795333</v>
      </c>
      <c r="R303" s="25">
        <f t="shared" si="97"/>
        <v>-228500</v>
      </c>
      <c r="S303" s="25" t="str">
        <f t="shared" si="98"/>
        <v/>
      </c>
      <c r="T303" s="25" t="str">
        <f t="shared" si="99"/>
        <v/>
      </c>
      <c r="U303" s="32">
        <f t="shared" si="100"/>
        <v>544772.17409999995</v>
      </c>
    </row>
    <row r="304" spans="1:21" x14ac:dyDescent="0.25">
      <c r="A304" s="30">
        <v>1696291200000</v>
      </c>
      <c r="B304" s="31">
        <v>1306.25</v>
      </c>
      <c r="C304" s="31">
        <v>1318</v>
      </c>
      <c r="D304" s="31">
        <v>1300</v>
      </c>
      <c r="E304" s="31">
        <v>1310.85</v>
      </c>
      <c r="F304" s="31">
        <v>2946500</v>
      </c>
      <c r="G304" s="31">
        <v>419475</v>
      </c>
      <c r="H304" s="31" t="s">
        <v>54</v>
      </c>
      <c r="I304" s="31">
        <v>-0.11</v>
      </c>
      <c r="J304" s="31">
        <v>2.06</v>
      </c>
      <c r="K304" s="31">
        <v>284537</v>
      </c>
      <c r="L304" s="31">
        <v>45.68</v>
      </c>
      <c r="M304" s="23">
        <v>4</v>
      </c>
      <c r="N304" s="24">
        <f t="shared" si="93"/>
        <v>45202</v>
      </c>
      <c r="O304" s="25">
        <f t="shared" si="94"/>
        <v>-1.4000000000000909</v>
      </c>
      <c r="P304" s="25">
        <f t="shared" si="95"/>
        <v>-491300</v>
      </c>
      <c r="Q304" s="28">
        <f t="shared" si="96"/>
        <v>-0.539430704619692</v>
      </c>
      <c r="R304" s="25">
        <f t="shared" si="97"/>
        <v>59500</v>
      </c>
      <c r="S304" s="25" t="str">
        <f t="shared" si="98"/>
        <v/>
      </c>
      <c r="T304" s="25" t="str">
        <f t="shared" si="99"/>
        <v/>
      </c>
      <c r="U304" s="32">
        <f t="shared" si="100"/>
        <v>129976.5016</v>
      </c>
    </row>
    <row r="305" spans="1:21" x14ac:dyDescent="0.25">
      <c r="A305" s="30">
        <v>1696377600000</v>
      </c>
      <c r="B305" s="31">
        <v>1305</v>
      </c>
      <c r="C305" s="31">
        <v>1310.45</v>
      </c>
      <c r="D305" s="31">
        <v>1290.8</v>
      </c>
      <c r="E305" s="31">
        <v>1308.3499999999999</v>
      </c>
      <c r="F305" s="31">
        <v>2908000</v>
      </c>
      <c r="G305" s="31">
        <v>423300</v>
      </c>
      <c r="H305" s="31" t="s">
        <v>57</v>
      </c>
      <c r="I305" s="31">
        <v>-0.19</v>
      </c>
      <c r="J305" s="31">
        <v>-1.31</v>
      </c>
      <c r="K305" s="31">
        <v>250148</v>
      </c>
      <c r="L305" s="31">
        <v>60.37</v>
      </c>
      <c r="M305" s="23">
        <v>3</v>
      </c>
      <c r="N305" s="24">
        <f t="shared" si="93"/>
        <v>45203</v>
      </c>
      <c r="O305" s="25">
        <f t="shared" si="94"/>
        <v>-2.5</v>
      </c>
      <c r="P305" s="25">
        <f t="shared" si="95"/>
        <v>3825</v>
      </c>
      <c r="Q305" s="28">
        <f t="shared" si="96"/>
        <v>9.11854103343465E-3</v>
      </c>
      <c r="R305" s="25">
        <f t="shared" si="97"/>
        <v>-38500</v>
      </c>
      <c r="S305" s="25" t="str">
        <f t="shared" si="98"/>
        <v/>
      </c>
      <c r="T305" s="25">
        <f t="shared" si="99"/>
        <v>2908000</v>
      </c>
      <c r="U305" s="32">
        <f t="shared" si="100"/>
        <v>151014.34760000001</v>
      </c>
    </row>
    <row r="306" spans="1:21" ht="15.75" thickBot="1" x14ac:dyDescent="0.3">
      <c r="A306" s="30">
        <v>1696464000000</v>
      </c>
      <c r="B306" s="31">
        <v>1284.55</v>
      </c>
      <c r="C306" s="31">
        <v>1319.25</v>
      </c>
      <c r="D306" s="31">
        <v>1284.55</v>
      </c>
      <c r="E306" s="31">
        <v>1303.25</v>
      </c>
      <c r="F306" s="31">
        <v>2935000</v>
      </c>
      <c r="G306" s="31">
        <v>315775</v>
      </c>
      <c r="H306" s="31" t="s">
        <v>54</v>
      </c>
      <c r="I306" s="31">
        <v>-0.39</v>
      </c>
      <c r="J306" s="31">
        <v>0.93</v>
      </c>
      <c r="K306" s="31">
        <v>90733</v>
      </c>
      <c r="L306" s="31">
        <v>44.13</v>
      </c>
      <c r="M306" s="23">
        <v>2</v>
      </c>
      <c r="N306" s="24">
        <f>N307-1</f>
        <v>45204</v>
      </c>
      <c r="O306" s="25">
        <f t="shared" si="94"/>
        <v>-5.0999999999999091</v>
      </c>
      <c r="P306" s="25">
        <f t="shared" si="95"/>
        <v>-107525</v>
      </c>
      <c r="Q306" s="28">
        <f t="shared" si="96"/>
        <v>-0.25401606425702811</v>
      </c>
      <c r="R306" s="25">
        <f t="shared" si="97"/>
        <v>27000</v>
      </c>
      <c r="S306" s="25" t="str">
        <f t="shared" si="98"/>
        <v/>
      </c>
      <c r="T306" s="25" t="str">
        <f t="shared" si="99"/>
        <v/>
      </c>
      <c r="U306" s="32">
        <f t="shared" si="100"/>
        <v>40040.472900000001</v>
      </c>
    </row>
    <row r="307" spans="1:21" ht="16.5" thickTop="1" thickBot="1" x14ac:dyDescent="0.3">
      <c r="A307" s="33">
        <v>1696550400000</v>
      </c>
      <c r="B307" s="34">
        <v>1302.8499999999999</v>
      </c>
      <c r="C307" s="34">
        <v>1328.9</v>
      </c>
      <c r="D307" s="34">
        <v>1302.8499999999999</v>
      </c>
      <c r="E307" s="34">
        <v>1322.7</v>
      </c>
      <c r="F307" s="34">
        <v>2946500</v>
      </c>
      <c r="G307" s="34">
        <v>527425</v>
      </c>
      <c r="H307" s="34" t="s">
        <v>56</v>
      </c>
      <c r="I307" s="34">
        <v>1.49</v>
      </c>
      <c r="J307" s="34">
        <v>0.39</v>
      </c>
      <c r="K307" s="34">
        <v>174927</v>
      </c>
      <c r="L307" s="34">
        <v>43.29</v>
      </c>
      <c r="M307" s="35">
        <v>1</v>
      </c>
      <c r="N307" s="36">
        <v>45205</v>
      </c>
      <c r="O307" s="37">
        <f>E307-E306</f>
        <v>19.450000000000045</v>
      </c>
      <c r="P307" s="37">
        <f>G307-G306</f>
        <v>211650</v>
      </c>
      <c r="Q307" s="38">
        <f>(G307-G306)/G306</f>
        <v>0.67025572005383582</v>
      </c>
      <c r="R307" s="37">
        <f>F307-F306</f>
        <v>11500</v>
      </c>
      <c r="S307" s="37">
        <f>IF(OR(H307="green",H307="lightgreen"),IF(Q307&gt;0,F307,""),"")</f>
        <v>2946500</v>
      </c>
      <c r="T307" s="37" t="str">
        <f>IF(OR(H307="red",H307="orange"),IF(Q307&gt;0,F307,""),"")</f>
        <v/>
      </c>
      <c r="U307" s="39">
        <f t="shared" si="100"/>
        <v>75725.898300000001</v>
      </c>
    </row>
    <row r="308" spans="1:21" ht="15.75" thickBot="1" x14ac:dyDescent="0.3"/>
    <row r="309" spans="1:21" ht="15.75" thickBot="1" x14ac:dyDescent="0.3">
      <c r="A309" s="17">
        <v>12</v>
      </c>
      <c r="B309" s="40" t="str">
        <f>VLOOKUP(A309,V:X,2,0)</f>
        <v>TITAN</v>
      </c>
      <c r="C309" s="40" t="str">
        <f>VLOOKUP(A309,V:X,3,0)</f>
        <v>Updated</v>
      </c>
      <c r="D309" s="40" t="str">
        <f>B311</f>
        <v>BULLISH</v>
      </c>
      <c r="E309" s="40">
        <f>B312</f>
        <v>17146500</v>
      </c>
      <c r="F309" s="41">
        <f>B313</f>
        <v>1.0111007916500818</v>
      </c>
    </row>
    <row r="310" spans="1:21" x14ac:dyDescent="0.25">
      <c r="A310" s="17" t="s">
        <v>40</v>
      </c>
      <c r="B310" s="18" t="str">
        <f>B309</f>
        <v>TITAN</v>
      </c>
      <c r="C310" s="19"/>
      <c r="D310" s="20" t="str">
        <f>"https://opstra.definedge.com/api/openinterest/futuresopeninterest/"&amp;B310&amp;"&amp;Combined%20OpenInterest"</f>
        <v>https://opstra.definedge.com/api/openinterest/futuresopeninterest/TITAN&amp;Combined%20OpenInterest</v>
      </c>
      <c r="E310" s="19"/>
      <c r="F310" s="19"/>
      <c r="G310" s="19"/>
      <c r="H310" s="19"/>
      <c r="I310" s="19"/>
      <c r="J310" s="19"/>
      <c r="K310" s="19"/>
      <c r="L310" s="19"/>
      <c r="M310" s="19"/>
      <c r="N310" s="46" t="s">
        <v>65</v>
      </c>
      <c r="O310" s="46"/>
      <c r="P310" s="46"/>
      <c r="Q310" s="46"/>
      <c r="R310" s="46"/>
      <c r="S310" s="46"/>
      <c r="T310" s="46"/>
      <c r="U310" s="47"/>
    </row>
    <row r="311" spans="1:21" x14ac:dyDescent="0.25">
      <c r="A311" s="21" t="s">
        <v>23</v>
      </c>
      <c r="B311" s="22" t="str">
        <f>IF(C309=0,"",IF(B312&gt;0,"BULLISH","BEARISH"))</f>
        <v>BULLISH</v>
      </c>
      <c r="C311" s="23"/>
      <c r="D311" s="23"/>
      <c r="E311" s="23"/>
      <c r="F311" s="23"/>
      <c r="G311" s="23"/>
      <c r="H311" s="23"/>
      <c r="I311" s="23"/>
      <c r="J311" s="23"/>
      <c r="K311" s="23"/>
      <c r="L311" s="23"/>
      <c r="M311" s="23"/>
      <c r="N311" s="48"/>
      <c r="O311" s="48"/>
      <c r="P311" s="48"/>
      <c r="Q311" s="48"/>
      <c r="R311" s="48"/>
      <c r="S311" s="48"/>
      <c r="T311" s="48"/>
      <c r="U311" s="49"/>
    </row>
    <row r="312" spans="1:21" x14ac:dyDescent="0.25">
      <c r="A312" s="21" t="s">
        <v>61</v>
      </c>
      <c r="B312" s="23">
        <f>IF(C309=0,"",S313-T313)</f>
        <v>17146500</v>
      </c>
      <c r="C312" s="23"/>
      <c r="D312" s="23"/>
      <c r="E312" s="23"/>
      <c r="F312" s="23"/>
      <c r="G312" s="23"/>
      <c r="H312" s="23"/>
      <c r="I312" s="23"/>
      <c r="J312" s="23"/>
      <c r="K312" s="23"/>
      <c r="L312" s="23"/>
      <c r="M312" s="23"/>
      <c r="N312" s="24"/>
      <c r="O312" s="24"/>
      <c r="P312" s="25"/>
      <c r="Q312" s="25"/>
      <c r="R312" s="25"/>
      <c r="S312" s="25"/>
      <c r="T312" s="25"/>
      <c r="U312" s="26"/>
    </row>
    <row r="313" spans="1:21" x14ac:dyDescent="0.25">
      <c r="A313" s="21" t="s">
        <v>62</v>
      </c>
      <c r="B313" s="27">
        <f>IF(C309=0,"",B312/T313)</f>
        <v>1.0111007916500818</v>
      </c>
      <c r="C313" s="23"/>
      <c r="D313" s="23"/>
      <c r="E313" s="23"/>
      <c r="F313" s="23"/>
      <c r="G313" s="23"/>
      <c r="H313" s="23"/>
      <c r="I313" s="23"/>
      <c r="J313" s="23"/>
      <c r="K313" s="23"/>
      <c r="L313" s="23"/>
      <c r="M313" s="23"/>
      <c r="N313" s="24"/>
      <c r="O313" s="25">
        <f t="shared" ref="O313:T313" si="101">SUM(O315:O335)</f>
        <v>142.09999999999991</v>
      </c>
      <c r="P313" s="25">
        <f t="shared" si="101"/>
        <v>1805625</v>
      </c>
      <c r="Q313" s="28">
        <f t="shared" si="101"/>
        <v>3.5207089169602619</v>
      </c>
      <c r="R313" s="25">
        <f t="shared" si="101"/>
        <v>1446000</v>
      </c>
      <c r="S313" s="25">
        <f t="shared" si="101"/>
        <v>34104750</v>
      </c>
      <c r="T313" s="25">
        <f t="shared" si="101"/>
        <v>16958250</v>
      </c>
      <c r="U313" s="26"/>
    </row>
    <row r="314" spans="1:21" x14ac:dyDescent="0.25">
      <c r="A314" s="29">
        <v>0</v>
      </c>
      <c r="B314" s="23" t="s">
        <v>41</v>
      </c>
      <c r="C314" s="23" t="s">
        <v>42</v>
      </c>
      <c r="D314" s="23" t="s">
        <v>43</v>
      </c>
      <c r="E314" s="23" t="s">
        <v>44</v>
      </c>
      <c r="F314" s="23" t="s">
        <v>45</v>
      </c>
      <c r="G314" s="23" t="s">
        <v>46</v>
      </c>
      <c r="H314" s="23" t="s">
        <v>47</v>
      </c>
      <c r="I314" s="23">
        <v>8</v>
      </c>
      <c r="J314" s="23">
        <v>9</v>
      </c>
      <c r="K314" s="23" t="s">
        <v>48</v>
      </c>
      <c r="L314" s="23" t="s">
        <v>49</v>
      </c>
      <c r="M314" s="23"/>
      <c r="N314" s="24" t="s">
        <v>64</v>
      </c>
      <c r="O314" s="24" t="s">
        <v>66</v>
      </c>
      <c r="P314" s="22" t="s">
        <v>50</v>
      </c>
      <c r="Q314" s="22" t="s">
        <v>51</v>
      </c>
      <c r="R314" s="22" t="s">
        <v>60</v>
      </c>
      <c r="S314" s="22" t="s">
        <v>52</v>
      </c>
      <c r="T314" s="22" t="s">
        <v>53</v>
      </c>
      <c r="U314" s="26"/>
    </row>
    <row r="315" spans="1:21" x14ac:dyDescent="0.25">
      <c r="A315" s="30">
        <v>1693958400000</v>
      </c>
      <c r="B315" s="31">
        <v>3137.85</v>
      </c>
      <c r="C315" s="31">
        <v>3185.35</v>
      </c>
      <c r="D315" s="31">
        <v>3135.05</v>
      </c>
      <c r="E315" s="31">
        <v>3181.25</v>
      </c>
      <c r="F315" s="31">
        <v>4681125</v>
      </c>
      <c r="G315" s="31">
        <v>1500000</v>
      </c>
      <c r="H315" s="31" t="s">
        <v>55</v>
      </c>
      <c r="I315" s="31">
        <v>1.1100000000000001</v>
      </c>
      <c r="J315" s="31">
        <v>-3.15</v>
      </c>
      <c r="K315" s="31">
        <v>592910</v>
      </c>
      <c r="L315" s="31">
        <v>50.97</v>
      </c>
      <c r="M315" s="23">
        <v>21</v>
      </c>
      <c r="N315" s="24">
        <f t="shared" ref="N315:N333" si="102">N316-1</f>
        <v>45185</v>
      </c>
      <c r="O315" s="24"/>
      <c r="P315" s="25"/>
      <c r="Q315" s="28"/>
      <c r="R315" s="28"/>
      <c r="S315" s="25"/>
      <c r="T315" s="25"/>
      <c r="U315" s="32">
        <f>K315*L315/100</f>
        <v>302206.22700000001</v>
      </c>
    </row>
    <row r="316" spans="1:21" x14ac:dyDescent="0.25">
      <c r="A316" s="30">
        <v>1694044800000</v>
      </c>
      <c r="B316" s="31">
        <v>3175.55</v>
      </c>
      <c r="C316" s="31">
        <v>3185.15</v>
      </c>
      <c r="D316" s="31">
        <v>3161</v>
      </c>
      <c r="E316" s="31">
        <v>3177.6</v>
      </c>
      <c r="F316" s="31">
        <v>4770375</v>
      </c>
      <c r="G316" s="31">
        <v>1115625</v>
      </c>
      <c r="H316" s="31" t="s">
        <v>54</v>
      </c>
      <c r="I316" s="31">
        <v>-0.11</v>
      </c>
      <c r="J316" s="31">
        <v>1.91</v>
      </c>
      <c r="K316" s="31">
        <v>440890</v>
      </c>
      <c r="L316" s="31">
        <v>54.75</v>
      </c>
      <c r="M316" s="23">
        <v>20</v>
      </c>
      <c r="N316" s="24">
        <f t="shared" si="102"/>
        <v>45186</v>
      </c>
      <c r="O316" s="25">
        <f t="shared" ref="O316:O334" si="103">E316-E315</f>
        <v>-3.6500000000000909</v>
      </c>
      <c r="P316" s="25">
        <f t="shared" ref="P316:P334" si="104">G316-G315</f>
        <v>-384375</v>
      </c>
      <c r="Q316" s="28">
        <f t="shared" ref="Q316:Q334" si="105">(G316-G315)/G315</f>
        <v>-0.25624999999999998</v>
      </c>
      <c r="R316" s="25">
        <f t="shared" ref="R316:R334" si="106">F316-F315</f>
        <v>89250</v>
      </c>
      <c r="S316" s="25" t="str">
        <f t="shared" ref="S316:S334" si="107">IF(OR(H316="green",H316="lightgreen"),IF(Q316&gt;0,F316,""),"")</f>
        <v/>
      </c>
      <c r="T316" s="25" t="str">
        <f t="shared" ref="T316:T334" si="108">IF(OR(H316="red",H316="orange"),IF(Q316&gt;0,F316,""),"")</f>
        <v/>
      </c>
      <c r="U316" s="32">
        <f t="shared" ref="U316:U335" si="109">K316*L316/100</f>
        <v>241387.27499999999</v>
      </c>
    </row>
    <row r="317" spans="1:21" x14ac:dyDescent="0.25">
      <c r="A317" s="30">
        <v>1694131200000</v>
      </c>
      <c r="B317" s="31">
        <v>3196.95</v>
      </c>
      <c r="C317" s="31">
        <v>3210</v>
      </c>
      <c r="D317" s="31">
        <v>3175.75</v>
      </c>
      <c r="E317" s="31">
        <v>3202.35</v>
      </c>
      <c r="F317" s="31">
        <v>4853250</v>
      </c>
      <c r="G317" s="31">
        <v>1047000</v>
      </c>
      <c r="H317" s="31" t="s">
        <v>56</v>
      </c>
      <c r="I317" s="31">
        <v>0.78</v>
      </c>
      <c r="J317" s="31">
        <v>1.74</v>
      </c>
      <c r="K317" s="31">
        <v>392058</v>
      </c>
      <c r="L317" s="31">
        <v>56</v>
      </c>
      <c r="M317" s="23">
        <v>19</v>
      </c>
      <c r="N317" s="24">
        <f t="shared" si="102"/>
        <v>45187</v>
      </c>
      <c r="O317" s="25">
        <f t="shared" si="103"/>
        <v>24.75</v>
      </c>
      <c r="P317" s="25">
        <f t="shared" si="104"/>
        <v>-68625</v>
      </c>
      <c r="Q317" s="28">
        <f t="shared" si="105"/>
        <v>-6.1512605042016805E-2</v>
      </c>
      <c r="R317" s="25">
        <f t="shared" si="106"/>
        <v>82875</v>
      </c>
      <c r="S317" s="25" t="str">
        <f t="shared" si="107"/>
        <v/>
      </c>
      <c r="T317" s="25" t="str">
        <f t="shared" si="108"/>
        <v/>
      </c>
      <c r="U317" s="32">
        <f t="shared" si="109"/>
        <v>219552.48</v>
      </c>
    </row>
    <row r="318" spans="1:21" x14ac:dyDescent="0.25">
      <c r="A318" s="30">
        <v>1694390400000</v>
      </c>
      <c r="B318" s="31">
        <v>3210</v>
      </c>
      <c r="C318" s="31">
        <v>3224.9</v>
      </c>
      <c r="D318" s="31">
        <v>3191.05</v>
      </c>
      <c r="E318" s="31">
        <v>3219.65</v>
      </c>
      <c r="F318" s="31">
        <v>4872750</v>
      </c>
      <c r="G318" s="31">
        <v>814875</v>
      </c>
      <c r="H318" s="31" t="s">
        <v>56</v>
      </c>
      <c r="I318" s="31">
        <v>0.54</v>
      </c>
      <c r="J318" s="31">
        <v>0.4</v>
      </c>
      <c r="K318" s="31">
        <v>277921</v>
      </c>
      <c r="L318" s="31">
        <v>51.05</v>
      </c>
      <c r="M318" s="23">
        <v>18</v>
      </c>
      <c r="N318" s="24">
        <f t="shared" si="102"/>
        <v>45188</v>
      </c>
      <c r="O318" s="25">
        <f t="shared" si="103"/>
        <v>17.300000000000182</v>
      </c>
      <c r="P318" s="25">
        <f t="shared" si="104"/>
        <v>-232125</v>
      </c>
      <c r="Q318" s="28">
        <f t="shared" si="105"/>
        <v>-0.22170487106017192</v>
      </c>
      <c r="R318" s="25">
        <f t="shared" si="106"/>
        <v>19500</v>
      </c>
      <c r="S318" s="25" t="str">
        <f t="shared" si="107"/>
        <v/>
      </c>
      <c r="T318" s="25" t="str">
        <f t="shared" si="108"/>
        <v/>
      </c>
      <c r="U318" s="32">
        <f t="shared" si="109"/>
        <v>141878.67049999998</v>
      </c>
    </row>
    <row r="319" spans="1:21" x14ac:dyDescent="0.25">
      <c r="A319" s="30">
        <v>1694476800000</v>
      </c>
      <c r="B319" s="31">
        <v>3220.95</v>
      </c>
      <c r="C319" s="31">
        <v>3227</v>
      </c>
      <c r="D319" s="31">
        <v>3187</v>
      </c>
      <c r="E319" s="31">
        <v>3197.3</v>
      </c>
      <c r="F319" s="31">
        <v>4769250</v>
      </c>
      <c r="G319" s="31">
        <v>978375</v>
      </c>
      <c r="H319" s="31" t="s">
        <v>57</v>
      </c>
      <c r="I319" s="31">
        <v>-0.69</v>
      </c>
      <c r="J319" s="31">
        <v>-2.12</v>
      </c>
      <c r="K319" s="31">
        <v>352263</v>
      </c>
      <c r="L319" s="31">
        <v>59.55</v>
      </c>
      <c r="M319" s="23">
        <v>17</v>
      </c>
      <c r="N319" s="24">
        <f t="shared" si="102"/>
        <v>45189</v>
      </c>
      <c r="O319" s="25">
        <f t="shared" si="103"/>
        <v>-22.349999999999909</v>
      </c>
      <c r="P319" s="25">
        <f t="shared" si="104"/>
        <v>163500</v>
      </c>
      <c r="Q319" s="28">
        <f t="shared" si="105"/>
        <v>0.20064427059364934</v>
      </c>
      <c r="R319" s="25">
        <f t="shared" si="106"/>
        <v>-103500</v>
      </c>
      <c r="S319" s="25" t="str">
        <f t="shared" si="107"/>
        <v/>
      </c>
      <c r="T319" s="25">
        <f t="shared" si="108"/>
        <v>4769250</v>
      </c>
      <c r="U319" s="32">
        <f t="shared" si="109"/>
        <v>209772.61649999997</v>
      </c>
    </row>
    <row r="320" spans="1:21" x14ac:dyDescent="0.25">
      <c r="A320" s="30">
        <v>1694563200000</v>
      </c>
      <c r="B320" s="31">
        <v>3196</v>
      </c>
      <c r="C320" s="31">
        <v>3269.45</v>
      </c>
      <c r="D320" s="31">
        <v>3196</v>
      </c>
      <c r="E320" s="31">
        <v>3264.35</v>
      </c>
      <c r="F320" s="31">
        <v>5107125</v>
      </c>
      <c r="G320" s="31">
        <v>2030625</v>
      </c>
      <c r="H320" s="31" t="s">
        <v>56</v>
      </c>
      <c r="I320" s="31">
        <v>2.1</v>
      </c>
      <c r="J320" s="31">
        <v>7.08</v>
      </c>
      <c r="K320" s="31">
        <v>854508</v>
      </c>
      <c r="L320" s="31">
        <v>62.36</v>
      </c>
      <c r="M320" s="23">
        <v>16</v>
      </c>
      <c r="N320" s="24">
        <f t="shared" si="102"/>
        <v>45190</v>
      </c>
      <c r="O320" s="25">
        <f t="shared" si="103"/>
        <v>67.049999999999727</v>
      </c>
      <c r="P320" s="25">
        <f t="shared" si="104"/>
        <v>1052250</v>
      </c>
      <c r="Q320" s="28">
        <f t="shared" si="105"/>
        <v>1.0755078574166348</v>
      </c>
      <c r="R320" s="25">
        <f t="shared" si="106"/>
        <v>337875</v>
      </c>
      <c r="S320" s="25">
        <f t="shared" si="107"/>
        <v>5107125</v>
      </c>
      <c r="T320" s="25" t="str">
        <f t="shared" si="108"/>
        <v/>
      </c>
      <c r="U320" s="32">
        <f t="shared" si="109"/>
        <v>532871.1888</v>
      </c>
    </row>
    <row r="321" spans="1:21" x14ac:dyDescent="0.25">
      <c r="A321" s="30">
        <v>1694649600000</v>
      </c>
      <c r="B321" s="31">
        <v>3271.95</v>
      </c>
      <c r="C321" s="31">
        <v>3299</v>
      </c>
      <c r="D321" s="31">
        <v>3246.6</v>
      </c>
      <c r="E321" s="31">
        <v>3262.45</v>
      </c>
      <c r="F321" s="31">
        <v>5263500</v>
      </c>
      <c r="G321" s="31">
        <v>1740000</v>
      </c>
      <c r="H321" s="31" t="s">
        <v>54</v>
      </c>
      <c r="I321" s="31">
        <v>-0.06</v>
      </c>
      <c r="J321" s="31">
        <v>3.06</v>
      </c>
      <c r="K321" s="31">
        <v>690685</v>
      </c>
      <c r="L321" s="31">
        <v>54.6</v>
      </c>
      <c r="M321" s="23">
        <v>15</v>
      </c>
      <c r="N321" s="24">
        <f t="shared" si="102"/>
        <v>45191</v>
      </c>
      <c r="O321" s="25">
        <f t="shared" si="103"/>
        <v>-1.9000000000000909</v>
      </c>
      <c r="P321" s="25">
        <f t="shared" si="104"/>
        <v>-290625</v>
      </c>
      <c r="Q321" s="28">
        <f t="shared" si="105"/>
        <v>-0.14312096029547552</v>
      </c>
      <c r="R321" s="25">
        <f t="shared" si="106"/>
        <v>156375</v>
      </c>
      <c r="S321" s="25" t="str">
        <f t="shared" si="107"/>
        <v/>
      </c>
      <c r="T321" s="25" t="str">
        <f t="shared" si="108"/>
        <v/>
      </c>
      <c r="U321" s="32">
        <f t="shared" si="109"/>
        <v>377114.01</v>
      </c>
    </row>
    <row r="322" spans="1:21" x14ac:dyDescent="0.25">
      <c r="A322" s="30">
        <v>1694736000000</v>
      </c>
      <c r="B322" s="31">
        <v>3261.45</v>
      </c>
      <c r="C322" s="31">
        <v>3271.6</v>
      </c>
      <c r="D322" s="31">
        <v>3240</v>
      </c>
      <c r="E322" s="31">
        <v>3260.35</v>
      </c>
      <c r="F322" s="31">
        <v>5350500</v>
      </c>
      <c r="G322" s="31">
        <v>1006875</v>
      </c>
      <c r="H322" s="31" t="s">
        <v>54</v>
      </c>
      <c r="I322" s="31">
        <v>-0.06</v>
      </c>
      <c r="J322" s="31">
        <v>1.65</v>
      </c>
      <c r="K322" s="31">
        <v>1015437</v>
      </c>
      <c r="L322" s="31">
        <v>72.67</v>
      </c>
      <c r="M322" s="23">
        <v>14</v>
      </c>
      <c r="N322" s="24">
        <f t="shared" si="102"/>
        <v>45192</v>
      </c>
      <c r="O322" s="25">
        <f t="shared" si="103"/>
        <v>-2.0999999999999091</v>
      </c>
      <c r="P322" s="25">
        <f t="shared" si="104"/>
        <v>-733125</v>
      </c>
      <c r="Q322" s="28">
        <f t="shared" si="105"/>
        <v>-0.42133620689655171</v>
      </c>
      <c r="R322" s="25">
        <f t="shared" si="106"/>
        <v>87000</v>
      </c>
      <c r="S322" s="25" t="str">
        <f t="shared" si="107"/>
        <v/>
      </c>
      <c r="T322" s="25" t="str">
        <f t="shared" si="108"/>
        <v/>
      </c>
      <c r="U322" s="32">
        <f t="shared" si="109"/>
        <v>737918.06790000002</v>
      </c>
    </row>
    <row r="323" spans="1:21" x14ac:dyDescent="0.25">
      <c r="A323" s="30">
        <v>1694995200000</v>
      </c>
      <c r="B323" s="31">
        <v>3266</v>
      </c>
      <c r="C323" s="31">
        <v>3347</v>
      </c>
      <c r="D323" s="31">
        <v>3246.8</v>
      </c>
      <c r="E323" s="31">
        <v>3332.75</v>
      </c>
      <c r="F323" s="31">
        <v>5574000</v>
      </c>
      <c r="G323" s="31">
        <v>2323875</v>
      </c>
      <c r="H323" s="31" t="s">
        <v>56</v>
      </c>
      <c r="I323" s="31">
        <v>2.2200000000000002</v>
      </c>
      <c r="J323" s="31">
        <v>4.18</v>
      </c>
      <c r="K323" s="31">
        <v>633357</v>
      </c>
      <c r="L323" s="31">
        <v>44.49</v>
      </c>
      <c r="M323" s="23">
        <v>13</v>
      </c>
      <c r="N323" s="24">
        <f t="shared" si="102"/>
        <v>45193</v>
      </c>
      <c r="O323" s="25">
        <f t="shared" si="103"/>
        <v>72.400000000000091</v>
      </c>
      <c r="P323" s="25">
        <f t="shared" si="104"/>
        <v>1317000</v>
      </c>
      <c r="Q323" s="28">
        <f t="shared" si="105"/>
        <v>1.3080074487895716</v>
      </c>
      <c r="R323" s="25">
        <f t="shared" si="106"/>
        <v>223500</v>
      </c>
      <c r="S323" s="25">
        <f t="shared" si="107"/>
        <v>5574000</v>
      </c>
      <c r="T323" s="25" t="str">
        <f t="shared" si="108"/>
        <v/>
      </c>
      <c r="U323" s="32">
        <f t="shared" si="109"/>
        <v>281780.52929999999</v>
      </c>
    </row>
    <row r="324" spans="1:21" x14ac:dyDescent="0.25">
      <c r="A324" s="30">
        <v>1695168000000</v>
      </c>
      <c r="B324" s="31">
        <v>3319</v>
      </c>
      <c r="C324" s="31">
        <v>3350.95</v>
      </c>
      <c r="D324" s="31">
        <v>3292.2</v>
      </c>
      <c r="E324" s="31">
        <v>3302.15</v>
      </c>
      <c r="F324" s="31">
        <v>5632500</v>
      </c>
      <c r="G324" s="31">
        <v>2136375</v>
      </c>
      <c r="H324" s="31" t="s">
        <v>54</v>
      </c>
      <c r="I324" s="31">
        <v>-0.92</v>
      </c>
      <c r="J324" s="31">
        <v>1.05</v>
      </c>
      <c r="K324" s="31">
        <v>745462</v>
      </c>
      <c r="L324" s="31">
        <v>62.07</v>
      </c>
      <c r="M324" s="23">
        <v>12</v>
      </c>
      <c r="N324" s="24">
        <f t="shared" si="102"/>
        <v>45194</v>
      </c>
      <c r="O324" s="25">
        <f t="shared" si="103"/>
        <v>-30.599999999999909</v>
      </c>
      <c r="P324" s="25">
        <f t="shared" si="104"/>
        <v>-187500</v>
      </c>
      <c r="Q324" s="28">
        <f t="shared" si="105"/>
        <v>-8.0684202033241892E-2</v>
      </c>
      <c r="R324" s="25">
        <f t="shared" si="106"/>
        <v>58500</v>
      </c>
      <c r="S324" s="25" t="str">
        <f t="shared" si="107"/>
        <v/>
      </c>
      <c r="T324" s="25" t="str">
        <f t="shared" si="108"/>
        <v/>
      </c>
      <c r="U324" s="32">
        <f t="shared" si="109"/>
        <v>462708.26340000005</v>
      </c>
    </row>
    <row r="325" spans="1:21" x14ac:dyDescent="0.25">
      <c r="A325" s="30">
        <v>1695254400000</v>
      </c>
      <c r="B325" s="31">
        <v>3291.15</v>
      </c>
      <c r="C325" s="31">
        <v>3314.1</v>
      </c>
      <c r="D325" s="31">
        <v>3278.15</v>
      </c>
      <c r="E325" s="31">
        <v>3298</v>
      </c>
      <c r="F325" s="31">
        <v>5787000</v>
      </c>
      <c r="G325" s="31">
        <v>1855125</v>
      </c>
      <c r="H325" s="31" t="s">
        <v>54</v>
      </c>
      <c r="I325" s="31">
        <v>-0.13</v>
      </c>
      <c r="J325" s="31">
        <v>2.74</v>
      </c>
      <c r="K325" s="31">
        <v>609814</v>
      </c>
      <c r="L325" s="31">
        <v>55.88</v>
      </c>
      <c r="M325" s="23">
        <v>11</v>
      </c>
      <c r="N325" s="24">
        <f t="shared" si="102"/>
        <v>45195</v>
      </c>
      <c r="O325" s="25">
        <f t="shared" si="103"/>
        <v>-4.1500000000000909</v>
      </c>
      <c r="P325" s="25">
        <f t="shared" si="104"/>
        <v>-281250</v>
      </c>
      <c r="Q325" s="28">
        <f t="shared" si="105"/>
        <v>-0.13164823591363875</v>
      </c>
      <c r="R325" s="25">
        <f t="shared" si="106"/>
        <v>154500</v>
      </c>
      <c r="S325" s="25" t="str">
        <f t="shared" si="107"/>
        <v/>
      </c>
      <c r="T325" s="25" t="str">
        <f t="shared" si="108"/>
        <v/>
      </c>
      <c r="U325" s="32">
        <f t="shared" si="109"/>
        <v>340764.06319999998</v>
      </c>
    </row>
    <row r="326" spans="1:21" x14ac:dyDescent="0.25">
      <c r="A326" s="30">
        <v>1695340800000</v>
      </c>
      <c r="B326" s="31">
        <v>3288.35</v>
      </c>
      <c r="C326" s="31">
        <v>3292.15</v>
      </c>
      <c r="D326" s="31">
        <v>3258.9</v>
      </c>
      <c r="E326" s="31">
        <v>3271.2</v>
      </c>
      <c r="F326" s="31">
        <v>5750250</v>
      </c>
      <c r="G326" s="31">
        <v>1715250</v>
      </c>
      <c r="H326" s="31" t="s">
        <v>57</v>
      </c>
      <c r="I326" s="31">
        <v>-0.81</v>
      </c>
      <c r="J326" s="31">
        <v>-0.64</v>
      </c>
      <c r="K326" s="31">
        <v>636328</v>
      </c>
      <c r="L326" s="31">
        <v>62.44</v>
      </c>
      <c r="M326" s="23">
        <v>10</v>
      </c>
      <c r="N326" s="24">
        <f t="shared" si="102"/>
        <v>45196</v>
      </c>
      <c r="O326" s="25">
        <f t="shared" si="103"/>
        <v>-26.800000000000182</v>
      </c>
      <c r="P326" s="25">
        <f t="shared" si="104"/>
        <v>-139875</v>
      </c>
      <c r="Q326" s="28">
        <f t="shared" si="105"/>
        <v>-7.5399231857691526E-2</v>
      </c>
      <c r="R326" s="25">
        <f t="shared" si="106"/>
        <v>-36750</v>
      </c>
      <c r="S326" s="25" t="str">
        <f t="shared" si="107"/>
        <v/>
      </c>
      <c r="T326" s="25" t="str">
        <f t="shared" si="108"/>
        <v/>
      </c>
      <c r="U326" s="32">
        <f t="shared" si="109"/>
        <v>397323.20319999999</v>
      </c>
    </row>
    <row r="327" spans="1:21" x14ac:dyDescent="0.25">
      <c r="A327" s="30">
        <v>1695600000000</v>
      </c>
      <c r="B327" s="31">
        <v>3279.5</v>
      </c>
      <c r="C327" s="31">
        <v>3308.5</v>
      </c>
      <c r="D327" s="31">
        <v>3262.3</v>
      </c>
      <c r="E327" s="31">
        <v>3285.75</v>
      </c>
      <c r="F327" s="31">
        <v>5839125</v>
      </c>
      <c r="G327" s="31">
        <v>2359500</v>
      </c>
      <c r="H327" s="31" t="s">
        <v>56</v>
      </c>
      <c r="I327" s="31">
        <v>0.44</v>
      </c>
      <c r="J327" s="31">
        <v>1.55</v>
      </c>
      <c r="K327" s="31">
        <v>352392</v>
      </c>
      <c r="L327" s="31">
        <v>56.52</v>
      </c>
      <c r="M327" s="23">
        <v>9</v>
      </c>
      <c r="N327" s="24">
        <f t="shared" si="102"/>
        <v>45197</v>
      </c>
      <c r="O327" s="25">
        <f t="shared" si="103"/>
        <v>14.550000000000182</v>
      </c>
      <c r="P327" s="25">
        <f t="shared" si="104"/>
        <v>644250</v>
      </c>
      <c r="Q327" s="28">
        <f t="shared" si="105"/>
        <v>0.37560122431132487</v>
      </c>
      <c r="R327" s="25">
        <f t="shared" si="106"/>
        <v>88875</v>
      </c>
      <c r="S327" s="25">
        <f t="shared" si="107"/>
        <v>5839125</v>
      </c>
      <c r="T327" s="25" t="str">
        <f t="shared" si="108"/>
        <v/>
      </c>
      <c r="U327" s="32">
        <f t="shared" si="109"/>
        <v>199171.9584</v>
      </c>
    </row>
    <row r="328" spans="1:21" x14ac:dyDescent="0.25">
      <c r="A328" s="30">
        <v>1695686400000</v>
      </c>
      <c r="B328" s="31">
        <v>3292.55</v>
      </c>
      <c r="C328" s="31">
        <v>3302</v>
      </c>
      <c r="D328" s="31">
        <v>3245.9</v>
      </c>
      <c r="E328" s="31">
        <v>3252</v>
      </c>
      <c r="F328" s="31">
        <v>6276000</v>
      </c>
      <c r="G328" s="31">
        <v>5601000</v>
      </c>
      <c r="H328" s="31" t="s">
        <v>54</v>
      </c>
      <c r="I328" s="31">
        <v>-1.03</v>
      </c>
      <c r="J328" s="31">
        <v>7.48</v>
      </c>
      <c r="K328" s="31">
        <v>648551</v>
      </c>
      <c r="L328" s="31">
        <v>61.48</v>
      </c>
      <c r="M328" s="23">
        <v>8</v>
      </c>
      <c r="N328" s="24">
        <f t="shared" si="102"/>
        <v>45198</v>
      </c>
      <c r="O328" s="25">
        <f t="shared" si="103"/>
        <v>-33.75</v>
      </c>
      <c r="P328" s="25">
        <f t="shared" si="104"/>
        <v>3241500</v>
      </c>
      <c r="Q328" s="28">
        <f t="shared" si="105"/>
        <v>1.3738080101716466</v>
      </c>
      <c r="R328" s="25">
        <f t="shared" si="106"/>
        <v>436875</v>
      </c>
      <c r="S328" s="25" t="str">
        <f t="shared" si="107"/>
        <v/>
      </c>
      <c r="T328" s="25">
        <f t="shared" si="108"/>
        <v>6276000</v>
      </c>
      <c r="U328" s="32">
        <f t="shared" si="109"/>
        <v>398729.15479999996</v>
      </c>
    </row>
    <row r="329" spans="1:21" x14ac:dyDescent="0.25">
      <c r="A329" s="30">
        <v>1695772800000</v>
      </c>
      <c r="B329" s="31">
        <v>3237.05</v>
      </c>
      <c r="C329" s="31">
        <v>3268.75</v>
      </c>
      <c r="D329" s="31">
        <v>3188</v>
      </c>
      <c r="E329" s="31">
        <v>3218.25</v>
      </c>
      <c r="F329" s="31">
        <v>5913000</v>
      </c>
      <c r="G329" s="31">
        <v>5788125</v>
      </c>
      <c r="H329" s="31" t="s">
        <v>57</v>
      </c>
      <c r="I329" s="31">
        <v>-1.04</v>
      </c>
      <c r="J329" s="31">
        <v>-5.78</v>
      </c>
      <c r="K329" s="31">
        <v>915976</v>
      </c>
      <c r="L329" s="31">
        <v>62.56</v>
      </c>
      <c r="M329" s="23">
        <v>7</v>
      </c>
      <c r="N329" s="24">
        <f t="shared" si="102"/>
        <v>45199</v>
      </c>
      <c r="O329" s="25">
        <f t="shared" si="103"/>
        <v>-33.75</v>
      </c>
      <c r="P329" s="25">
        <f t="shared" si="104"/>
        <v>187125</v>
      </c>
      <c r="Q329" s="28">
        <f t="shared" si="105"/>
        <v>3.3409212640599893E-2</v>
      </c>
      <c r="R329" s="25">
        <f t="shared" si="106"/>
        <v>-363000</v>
      </c>
      <c r="S329" s="25" t="str">
        <f t="shared" si="107"/>
        <v/>
      </c>
      <c r="T329" s="25">
        <f t="shared" si="108"/>
        <v>5913000</v>
      </c>
      <c r="U329" s="32">
        <f t="shared" si="109"/>
        <v>573034.58559999999</v>
      </c>
    </row>
    <row r="330" spans="1:21" x14ac:dyDescent="0.25">
      <c r="A330" s="30">
        <v>1695859200000</v>
      </c>
      <c r="B330" s="31">
        <v>3206.45</v>
      </c>
      <c r="C330" s="31">
        <v>3213.75</v>
      </c>
      <c r="D330" s="31">
        <v>3144.1</v>
      </c>
      <c r="E330" s="31">
        <v>3161.5</v>
      </c>
      <c r="F330" s="31">
        <v>5810250</v>
      </c>
      <c r="G330" s="31">
        <v>5676750</v>
      </c>
      <c r="H330" s="31" t="s">
        <v>57</v>
      </c>
      <c r="I330" s="31">
        <v>-1.76</v>
      </c>
      <c r="J330" s="31">
        <v>-1.74</v>
      </c>
      <c r="K330" s="31">
        <v>711669</v>
      </c>
      <c r="L330" s="31">
        <v>58.6</v>
      </c>
      <c r="M330" s="23">
        <v>6</v>
      </c>
      <c r="N330" s="24">
        <f t="shared" si="102"/>
        <v>45200</v>
      </c>
      <c r="O330" s="25">
        <f t="shared" si="103"/>
        <v>-56.75</v>
      </c>
      <c r="P330" s="25">
        <f t="shared" si="104"/>
        <v>-111375</v>
      </c>
      <c r="Q330" s="28">
        <f t="shared" si="105"/>
        <v>-1.9241982507288629E-2</v>
      </c>
      <c r="R330" s="25">
        <f t="shared" si="106"/>
        <v>-102750</v>
      </c>
      <c r="S330" s="25" t="str">
        <f t="shared" si="107"/>
        <v/>
      </c>
      <c r="T330" s="25" t="str">
        <f t="shared" si="108"/>
        <v/>
      </c>
      <c r="U330" s="32">
        <f t="shared" si="109"/>
        <v>417038.03399999999</v>
      </c>
    </row>
    <row r="331" spans="1:21" x14ac:dyDescent="0.25">
      <c r="A331" s="30">
        <v>1695945600000</v>
      </c>
      <c r="B331" s="31">
        <v>3190</v>
      </c>
      <c r="C331" s="31">
        <v>3195.85</v>
      </c>
      <c r="D331" s="31">
        <v>3160</v>
      </c>
      <c r="E331" s="31">
        <v>3168.6</v>
      </c>
      <c r="F331" s="31">
        <v>5398125</v>
      </c>
      <c r="G331" s="31">
        <v>1321500</v>
      </c>
      <c r="H331" s="31" t="s">
        <v>55</v>
      </c>
      <c r="I331" s="31">
        <v>0.22</v>
      </c>
      <c r="J331" s="31">
        <v>-7.09</v>
      </c>
      <c r="K331" s="31">
        <v>433199</v>
      </c>
      <c r="L331" s="31">
        <v>62.1</v>
      </c>
      <c r="M331" s="23">
        <v>5</v>
      </c>
      <c r="N331" s="24">
        <f t="shared" si="102"/>
        <v>45201</v>
      </c>
      <c r="O331" s="25">
        <f t="shared" si="103"/>
        <v>7.0999999999999091</v>
      </c>
      <c r="P331" s="25">
        <f t="shared" si="104"/>
        <v>-4355250</v>
      </c>
      <c r="Q331" s="28">
        <f t="shared" si="105"/>
        <v>-0.76720834984806452</v>
      </c>
      <c r="R331" s="25">
        <f t="shared" si="106"/>
        <v>-412125</v>
      </c>
      <c r="S331" s="25" t="str">
        <f t="shared" si="107"/>
        <v/>
      </c>
      <c r="T331" s="25" t="str">
        <f t="shared" si="108"/>
        <v/>
      </c>
      <c r="U331" s="32">
        <f t="shared" si="109"/>
        <v>269016.57900000003</v>
      </c>
    </row>
    <row r="332" spans="1:21" x14ac:dyDescent="0.25">
      <c r="A332" s="30">
        <v>1696291200000</v>
      </c>
      <c r="B332" s="31">
        <v>3152.3</v>
      </c>
      <c r="C332" s="31">
        <v>3226.9</v>
      </c>
      <c r="D332" s="31">
        <v>3135.85</v>
      </c>
      <c r="E332" s="31">
        <v>3210.95</v>
      </c>
      <c r="F332" s="31">
        <v>5631375</v>
      </c>
      <c r="G332" s="31">
        <v>2248875</v>
      </c>
      <c r="H332" s="31" t="s">
        <v>56</v>
      </c>
      <c r="I332" s="31">
        <v>1.34</v>
      </c>
      <c r="J332" s="31">
        <v>4.32</v>
      </c>
      <c r="K332" s="31">
        <v>489219</v>
      </c>
      <c r="L332" s="31">
        <v>48.57</v>
      </c>
      <c r="M332" s="23">
        <v>4</v>
      </c>
      <c r="N332" s="24">
        <f t="shared" si="102"/>
        <v>45202</v>
      </c>
      <c r="O332" s="25">
        <f t="shared" si="103"/>
        <v>42.349999999999909</v>
      </c>
      <c r="P332" s="25">
        <f t="shared" si="104"/>
        <v>927375</v>
      </c>
      <c r="Q332" s="28">
        <f t="shared" si="105"/>
        <v>0.70175936435868336</v>
      </c>
      <c r="R332" s="25">
        <f t="shared" si="106"/>
        <v>233250</v>
      </c>
      <c r="S332" s="25">
        <f t="shared" si="107"/>
        <v>5631375</v>
      </c>
      <c r="T332" s="25" t="str">
        <f t="shared" si="108"/>
        <v/>
      </c>
      <c r="U332" s="32">
        <f t="shared" si="109"/>
        <v>237613.66830000002</v>
      </c>
    </row>
    <row r="333" spans="1:21" x14ac:dyDescent="0.25">
      <c r="A333" s="30">
        <v>1696377600000</v>
      </c>
      <c r="B333" s="31">
        <v>3206.75</v>
      </c>
      <c r="C333" s="31">
        <v>3218.85</v>
      </c>
      <c r="D333" s="31">
        <v>3162</v>
      </c>
      <c r="E333" s="31">
        <v>3182.8</v>
      </c>
      <c r="F333" s="31">
        <v>5615625</v>
      </c>
      <c r="G333" s="31">
        <v>1639125</v>
      </c>
      <c r="H333" s="31" t="s">
        <v>57</v>
      </c>
      <c r="I333" s="31">
        <v>-0.88</v>
      </c>
      <c r="J333" s="31">
        <v>-0.28000000000000003</v>
      </c>
      <c r="K333" s="31">
        <v>223494</v>
      </c>
      <c r="L333" s="31">
        <v>45.89</v>
      </c>
      <c r="M333" s="23">
        <v>3</v>
      </c>
      <c r="N333" s="24">
        <f t="shared" si="102"/>
        <v>45203</v>
      </c>
      <c r="O333" s="25">
        <f t="shared" si="103"/>
        <v>-28.149999999999636</v>
      </c>
      <c r="P333" s="25">
        <f t="shared" si="104"/>
        <v>-609750</v>
      </c>
      <c r="Q333" s="28">
        <f t="shared" si="105"/>
        <v>-0.27113556778389197</v>
      </c>
      <c r="R333" s="25">
        <f t="shared" si="106"/>
        <v>-15750</v>
      </c>
      <c r="S333" s="25" t="str">
        <f t="shared" si="107"/>
        <v/>
      </c>
      <c r="T333" s="25" t="str">
        <f t="shared" si="108"/>
        <v/>
      </c>
      <c r="U333" s="32">
        <f t="shared" si="109"/>
        <v>102561.39660000001</v>
      </c>
    </row>
    <row r="334" spans="1:21" ht="15.75" thickBot="1" x14ac:dyDescent="0.3">
      <c r="A334" s="30">
        <v>1696464000000</v>
      </c>
      <c r="B334" s="31">
        <v>3185.5</v>
      </c>
      <c r="C334" s="31">
        <v>3247</v>
      </c>
      <c r="D334" s="31">
        <v>3183.1</v>
      </c>
      <c r="E334" s="31">
        <v>3232.35</v>
      </c>
      <c r="F334" s="31">
        <v>5826000</v>
      </c>
      <c r="G334" s="31">
        <v>2862750</v>
      </c>
      <c r="H334" s="31" t="s">
        <v>56</v>
      </c>
      <c r="I334" s="31">
        <v>1.56</v>
      </c>
      <c r="J334" s="31">
        <v>3.75</v>
      </c>
      <c r="K334" s="31">
        <v>521577</v>
      </c>
      <c r="L334" s="31">
        <v>46.99</v>
      </c>
      <c r="M334" s="23">
        <v>2</v>
      </c>
      <c r="N334" s="24">
        <f>N335-1</f>
        <v>45204</v>
      </c>
      <c r="O334" s="25">
        <f t="shared" si="103"/>
        <v>49.549999999999727</v>
      </c>
      <c r="P334" s="25">
        <f t="shared" si="104"/>
        <v>1223625</v>
      </c>
      <c r="Q334" s="28">
        <f t="shared" si="105"/>
        <v>0.74651109585907116</v>
      </c>
      <c r="R334" s="25">
        <f t="shared" si="106"/>
        <v>210375</v>
      </c>
      <c r="S334" s="25">
        <f t="shared" si="107"/>
        <v>5826000</v>
      </c>
      <c r="T334" s="25" t="str">
        <f t="shared" si="108"/>
        <v/>
      </c>
      <c r="U334" s="32">
        <f t="shared" si="109"/>
        <v>245089.03229999999</v>
      </c>
    </row>
    <row r="335" spans="1:21" ht="16.5" thickTop="1" thickBot="1" x14ac:dyDescent="0.3">
      <c r="A335" s="33">
        <v>1696550400000</v>
      </c>
      <c r="B335" s="34">
        <v>3243.9</v>
      </c>
      <c r="C335" s="34">
        <v>3329.9</v>
      </c>
      <c r="D335" s="34">
        <v>3232.8</v>
      </c>
      <c r="E335" s="34">
        <v>3323.35</v>
      </c>
      <c r="F335" s="34">
        <v>6127125</v>
      </c>
      <c r="G335" s="34">
        <v>3305625</v>
      </c>
      <c r="H335" s="34" t="s">
        <v>56</v>
      </c>
      <c r="I335" s="34">
        <v>2.82</v>
      </c>
      <c r="J335" s="34">
        <v>5.17</v>
      </c>
      <c r="K335" s="34">
        <v>345862</v>
      </c>
      <c r="L335" s="34">
        <v>31.38</v>
      </c>
      <c r="M335" s="35">
        <v>1</v>
      </c>
      <c r="N335" s="36">
        <v>45205</v>
      </c>
      <c r="O335" s="37">
        <f>E335-E334</f>
        <v>91</v>
      </c>
      <c r="P335" s="37">
        <f>G335-G334</f>
        <v>442875</v>
      </c>
      <c r="Q335" s="38">
        <f>(G335-G334)/G334</f>
        <v>0.15470264605711292</v>
      </c>
      <c r="R335" s="37">
        <f>F335-F334</f>
        <v>301125</v>
      </c>
      <c r="S335" s="37">
        <f>IF(OR(H335="green",H335="lightgreen"),IF(Q335&gt;0,F335,""),"")</f>
        <v>6127125</v>
      </c>
      <c r="T335" s="37" t="str">
        <f>IF(OR(H335="red",H335="orange"),IF(Q335&gt;0,F335,""),"")</f>
        <v/>
      </c>
      <c r="U335" s="39">
        <f t="shared" si="109"/>
        <v>108531.49560000001</v>
      </c>
    </row>
    <row r="336" spans="1:21" ht="15.75" thickBot="1" x14ac:dyDescent="0.3"/>
    <row r="337" spans="1:21" ht="15.75" thickBot="1" x14ac:dyDescent="0.3">
      <c r="A337" s="17">
        <v>13</v>
      </c>
      <c r="B337" s="40" t="str">
        <f>VLOOKUP(A337,V:X,2,0)</f>
        <v>NAVINFLUOR</v>
      </c>
      <c r="C337" s="40" t="str">
        <f>VLOOKUP(A337,V:X,3,0)</f>
        <v>Updated</v>
      </c>
      <c r="D337" s="40" t="str">
        <f>B339</f>
        <v>BEARISH</v>
      </c>
      <c r="E337" s="40">
        <f>B340</f>
        <v>-3820050</v>
      </c>
      <c r="F337" s="41">
        <f>B341</f>
        <v>-0.66517787180692678</v>
      </c>
    </row>
    <row r="338" spans="1:21" x14ac:dyDescent="0.25">
      <c r="A338" s="17" t="s">
        <v>40</v>
      </c>
      <c r="B338" s="18" t="str">
        <f>B337</f>
        <v>NAVINFLUOR</v>
      </c>
      <c r="C338" s="19"/>
      <c r="D338" s="20" t="str">
        <f>"https://opstra.definedge.com/api/openinterest/futuresopeninterest/"&amp;B338&amp;"&amp;Combined%20OpenInterest"</f>
        <v>https://opstra.definedge.com/api/openinterest/futuresopeninterest/NAVINFLUOR&amp;Combined%20OpenInterest</v>
      </c>
      <c r="E338" s="19"/>
      <c r="F338" s="19"/>
      <c r="G338" s="19"/>
      <c r="H338" s="19"/>
      <c r="I338" s="19"/>
      <c r="J338" s="19"/>
      <c r="K338" s="19"/>
      <c r="L338" s="19"/>
      <c r="M338" s="19"/>
      <c r="N338" s="46" t="s">
        <v>65</v>
      </c>
      <c r="O338" s="46"/>
      <c r="P338" s="46"/>
      <c r="Q338" s="46"/>
      <c r="R338" s="46"/>
      <c r="S338" s="46"/>
      <c r="T338" s="46"/>
      <c r="U338" s="47"/>
    </row>
    <row r="339" spans="1:21" x14ac:dyDescent="0.25">
      <c r="A339" s="21" t="s">
        <v>23</v>
      </c>
      <c r="B339" s="22" t="str">
        <f>IF(C337=0,"",IF(B340&gt;0,"BULLISH","BEARISH"))</f>
        <v>BEARISH</v>
      </c>
      <c r="C339" s="23"/>
      <c r="D339" s="23"/>
      <c r="E339" s="23"/>
      <c r="F339" s="23"/>
      <c r="G339" s="23"/>
      <c r="H339" s="23"/>
      <c r="I339" s="23"/>
      <c r="J339" s="23"/>
      <c r="K339" s="23"/>
      <c r="L339" s="23"/>
      <c r="M339" s="23"/>
      <c r="N339" s="48"/>
      <c r="O339" s="48"/>
      <c r="P339" s="48"/>
      <c r="Q339" s="48"/>
      <c r="R339" s="48"/>
      <c r="S339" s="48"/>
      <c r="T339" s="48"/>
      <c r="U339" s="49"/>
    </row>
    <row r="340" spans="1:21" x14ac:dyDescent="0.25">
      <c r="A340" s="21" t="s">
        <v>61</v>
      </c>
      <c r="B340" s="23">
        <f>IF(C337=0,"",S341-T341)</f>
        <v>-3820050</v>
      </c>
      <c r="C340" s="23"/>
      <c r="D340" s="23"/>
      <c r="E340" s="23"/>
      <c r="F340" s="23"/>
      <c r="G340" s="23"/>
      <c r="H340" s="23"/>
      <c r="I340" s="23"/>
      <c r="J340" s="23"/>
      <c r="K340" s="23"/>
      <c r="L340" s="23"/>
      <c r="M340" s="23"/>
      <c r="N340" s="24"/>
      <c r="O340" s="24"/>
      <c r="P340" s="25"/>
      <c r="Q340" s="25"/>
      <c r="R340" s="25"/>
      <c r="S340" s="25"/>
      <c r="T340" s="25"/>
      <c r="U340" s="26"/>
    </row>
    <row r="341" spans="1:21" x14ac:dyDescent="0.25">
      <c r="A341" s="21" t="s">
        <v>62</v>
      </c>
      <c r="B341" s="27">
        <f>IF(C337=0,"",B340/T341)</f>
        <v>-0.66517787180692678</v>
      </c>
      <c r="C341" s="23"/>
      <c r="D341" s="23"/>
      <c r="E341" s="23"/>
      <c r="F341" s="23"/>
      <c r="G341" s="23"/>
      <c r="H341" s="23"/>
      <c r="I341" s="23"/>
      <c r="J341" s="23"/>
      <c r="K341" s="23"/>
      <c r="L341" s="23"/>
      <c r="M341" s="23"/>
      <c r="N341" s="24"/>
      <c r="O341" s="25">
        <f t="shared" ref="O341:T341" si="110">SUM(O343:O363)</f>
        <v>-981.90000000000009</v>
      </c>
      <c r="P341" s="25">
        <f t="shared" si="110"/>
        <v>103950</v>
      </c>
      <c r="Q341" s="28">
        <f t="shared" si="110"/>
        <v>4.413116148391925</v>
      </c>
      <c r="R341" s="25">
        <f t="shared" si="110"/>
        <v>576600</v>
      </c>
      <c r="S341" s="25">
        <f t="shared" si="110"/>
        <v>1922850</v>
      </c>
      <c r="T341" s="25">
        <f t="shared" si="110"/>
        <v>5742900</v>
      </c>
      <c r="U341" s="26"/>
    </row>
    <row r="342" spans="1:21" x14ac:dyDescent="0.25">
      <c r="A342" s="29">
        <v>0</v>
      </c>
      <c r="B342" s="23" t="s">
        <v>41</v>
      </c>
      <c r="C342" s="23" t="s">
        <v>42</v>
      </c>
      <c r="D342" s="23" t="s">
        <v>43</v>
      </c>
      <c r="E342" s="23" t="s">
        <v>44</v>
      </c>
      <c r="F342" s="23" t="s">
        <v>45</v>
      </c>
      <c r="G342" s="23" t="s">
        <v>46</v>
      </c>
      <c r="H342" s="23" t="s">
        <v>47</v>
      </c>
      <c r="I342" s="23">
        <v>8</v>
      </c>
      <c r="J342" s="23">
        <v>9</v>
      </c>
      <c r="K342" s="23" t="s">
        <v>48</v>
      </c>
      <c r="L342" s="23" t="s">
        <v>49</v>
      </c>
      <c r="M342" s="23"/>
      <c r="N342" s="24" t="s">
        <v>64</v>
      </c>
      <c r="O342" s="24" t="s">
        <v>66</v>
      </c>
      <c r="P342" s="22" t="s">
        <v>50</v>
      </c>
      <c r="Q342" s="22" t="s">
        <v>51</v>
      </c>
      <c r="R342" s="22" t="s">
        <v>60</v>
      </c>
      <c r="S342" s="22" t="s">
        <v>52</v>
      </c>
      <c r="T342" s="22" t="s">
        <v>53</v>
      </c>
      <c r="U342" s="26"/>
    </row>
    <row r="343" spans="1:21" x14ac:dyDescent="0.25">
      <c r="A343" s="30">
        <v>1693958400000</v>
      </c>
      <c r="B343" s="31">
        <v>4630.6000000000004</v>
      </c>
      <c r="C343" s="31">
        <v>4756</v>
      </c>
      <c r="D343" s="31">
        <v>4575.55</v>
      </c>
      <c r="E343" s="31">
        <v>4708.3</v>
      </c>
      <c r="F343" s="31">
        <v>728700</v>
      </c>
      <c r="G343" s="31">
        <v>403500</v>
      </c>
      <c r="H343" s="31" t="s">
        <v>56</v>
      </c>
      <c r="I343" s="31">
        <v>1.67</v>
      </c>
      <c r="J343" s="31">
        <v>1.4</v>
      </c>
      <c r="K343" s="31">
        <v>100755</v>
      </c>
      <c r="L343" s="31">
        <v>40.25</v>
      </c>
      <c r="M343" s="23">
        <v>21</v>
      </c>
      <c r="N343" s="24">
        <f t="shared" ref="N343:N361" si="111">N344-1</f>
        <v>45185</v>
      </c>
      <c r="O343" s="24"/>
      <c r="P343" s="25"/>
      <c r="Q343" s="28"/>
      <c r="R343" s="28"/>
      <c r="S343" s="25"/>
      <c r="T343" s="25"/>
      <c r="U343" s="32">
        <f>K343*L343/100</f>
        <v>40553.887499999997</v>
      </c>
    </row>
    <row r="344" spans="1:21" x14ac:dyDescent="0.25">
      <c r="A344" s="30">
        <v>1694044800000</v>
      </c>
      <c r="B344" s="31">
        <v>4710.05</v>
      </c>
      <c r="C344" s="31">
        <v>4746.5</v>
      </c>
      <c r="D344" s="31">
        <v>4681.8500000000004</v>
      </c>
      <c r="E344" s="31">
        <v>4696.3999999999996</v>
      </c>
      <c r="F344" s="31">
        <v>713850</v>
      </c>
      <c r="G344" s="31">
        <v>136350</v>
      </c>
      <c r="H344" s="31" t="s">
        <v>57</v>
      </c>
      <c r="I344" s="31">
        <v>-0.25</v>
      </c>
      <c r="J344" s="31">
        <v>-2.04</v>
      </c>
      <c r="K344" s="31">
        <v>21758</v>
      </c>
      <c r="L344" s="31">
        <v>31.3</v>
      </c>
      <c r="M344" s="23">
        <v>20</v>
      </c>
      <c r="N344" s="24">
        <f t="shared" si="111"/>
        <v>45186</v>
      </c>
      <c r="O344" s="25">
        <f t="shared" ref="O344:O362" si="112">E344-E343</f>
        <v>-11.900000000000546</v>
      </c>
      <c r="P344" s="25">
        <f t="shared" ref="P344:P362" si="113">G344-G343</f>
        <v>-267150</v>
      </c>
      <c r="Q344" s="28">
        <f t="shared" ref="Q344:Q362" si="114">(G344-G343)/G343</f>
        <v>-0.66208178438661713</v>
      </c>
      <c r="R344" s="25">
        <f t="shared" ref="R344:R362" si="115">F344-F343</f>
        <v>-14850</v>
      </c>
      <c r="S344" s="25" t="str">
        <f t="shared" ref="S344:S362" si="116">IF(OR(H344="green",H344="lightgreen"),IF(Q344&gt;0,F344,""),"")</f>
        <v/>
      </c>
      <c r="T344" s="25" t="str">
        <f t="shared" ref="T344:T362" si="117">IF(OR(H344="red",H344="orange"),IF(Q344&gt;0,F344,""),"")</f>
        <v/>
      </c>
      <c r="U344" s="32">
        <f t="shared" ref="U344:U363" si="118">K344*L344/100</f>
        <v>6810.2539999999999</v>
      </c>
    </row>
    <row r="345" spans="1:21" x14ac:dyDescent="0.25">
      <c r="A345" s="30">
        <v>1694131200000</v>
      </c>
      <c r="B345" s="31">
        <v>4697</v>
      </c>
      <c r="C345" s="31">
        <v>4738.6000000000004</v>
      </c>
      <c r="D345" s="31">
        <v>4661.1499999999996</v>
      </c>
      <c r="E345" s="31">
        <v>4668.6499999999996</v>
      </c>
      <c r="F345" s="31">
        <v>697200</v>
      </c>
      <c r="G345" s="31">
        <v>113400</v>
      </c>
      <c r="H345" s="31" t="s">
        <v>57</v>
      </c>
      <c r="I345" s="31">
        <v>-0.59</v>
      </c>
      <c r="J345" s="31">
        <v>-2.33</v>
      </c>
      <c r="K345" s="31">
        <v>33288</v>
      </c>
      <c r="L345" s="31">
        <v>45.04</v>
      </c>
      <c r="M345" s="23">
        <v>19</v>
      </c>
      <c r="N345" s="24">
        <f t="shared" si="111"/>
        <v>45187</v>
      </c>
      <c r="O345" s="25">
        <f t="shared" si="112"/>
        <v>-27.75</v>
      </c>
      <c r="P345" s="25">
        <f t="shared" si="113"/>
        <v>-22950</v>
      </c>
      <c r="Q345" s="28">
        <f t="shared" si="114"/>
        <v>-0.16831683168316833</v>
      </c>
      <c r="R345" s="25">
        <f t="shared" si="115"/>
        <v>-16650</v>
      </c>
      <c r="S345" s="25" t="str">
        <f t="shared" si="116"/>
        <v/>
      </c>
      <c r="T345" s="25" t="str">
        <f t="shared" si="117"/>
        <v/>
      </c>
      <c r="U345" s="32">
        <f t="shared" si="118"/>
        <v>14992.915199999999</v>
      </c>
    </row>
    <row r="346" spans="1:21" x14ac:dyDescent="0.25">
      <c r="A346" s="30">
        <v>1694390400000</v>
      </c>
      <c r="B346" s="31">
        <v>4674.95</v>
      </c>
      <c r="C346" s="31">
        <v>4715.7</v>
      </c>
      <c r="D346" s="31">
        <v>4639.3</v>
      </c>
      <c r="E346" s="31">
        <v>4677.6499999999996</v>
      </c>
      <c r="F346" s="31">
        <v>686100</v>
      </c>
      <c r="G346" s="31">
        <v>175350</v>
      </c>
      <c r="H346" s="31" t="s">
        <v>55</v>
      </c>
      <c r="I346" s="31">
        <v>0.19</v>
      </c>
      <c r="J346" s="31">
        <v>-1.59</v>
      </c>
      <c r="K346" s="31">
        <v>39073</v>
      </c>
      <c r="L346" s="31">
        <v>46.17</v>
      </c>
      <c r="M346" s="23">
        <v>18</v>
      </c>
      <c r="N346" s="24">
        <f t="shared" si="111"/>
        <v>45188</v>
      </c>
      <c r="O346" s="25">
        <f t="shared" si="112"/>
        <v>9</v>
      </c>
      <c r="P346" s="25">
        <f t="shared" si="113"/>
        <v>61950</v>
      </c>
      <c r="Q346" s="28">
        <f t="shared" si="114"/>
        <v>0.54629629629629628</v>
      </c>
      <c r="R346" s="25">
        <f t="shared" si="115"/>
        <v>-11100</v>
      </c>
      <c r="S346" s="25">
        <f t="shared" si="116"/>
        <v>686100</v>
      </c>
      <c r="T346" s="25" t="str">
        <f t="shared" si="117"/>
        <v/>
      </c>
      <c r="U346" s="32">
        <f t="shared" si="118"/>
        <v>18040.004100000002</v>
      </c>
    </row>
    <row r="347" spans="1:21" x14ac:dyDescent="0.25">
      <c r="A347" s="30">
        <v>1694476800000</v>
      </c>
      <c r="B347" s="31">
        <v>4655.05</v>
      </c>
      <c r="C347" s="31">
        <v>4705.6000000000004</v>
      </c>
      <c r="D347" s="31">
        <v>4475.8999999999996</v>
      </c>
      <c r="E347" s="31">
        <v>4489.8500000000004</v>
      </c>
      <c r="F347" s="31">
        <v>708900</v>
      </c>
      <c r="G347" s="31">
        <v>315900</v>
      </c>
      <c r="H347" s="31" t="s">
        <v>54</v>
      </c>
      <c r="I347" s="31">
        <v>-4.01</v>
      </c>
      <c r="J347" s="31">
        <v>3.32</v>
      </c>
      <c r="K347" s="31">
        <v>55172</v>
      </c>
      <c r="L347" s="31">
        <v>45.28</v>
      </c>
      <c r="M347" s="23">
        <v>17</v>
      </c>
      <c r="N347" s="24">
        <f t="shared" si="111"/>
        <v>45189</v>
      </c>
      <c r="O347" s="25">
        <f t="shared" si="112"/>
        <v>-187.79999999999927</v>
      </c>
      <c r="P347" s="25">
        <f t="shared" si="113"/>
        <v>140550</v>
      </c>
      <c r="Q347" s="28">
        <f t="shared" si="114"/>
        <v>0.8015397775876818</v>
      </c>
      <c r="R347" s="25">
        <f t="shared" si="115"/>
        <v>22800</v>
      </c>
      <c r="S347" s="25" t="str">
        <f t="shared" si="116"/>
        <v/>
      </c>
      <c r="T347" s="25">
        <f t="shared" si="117"/>
        <v>708900</v>
      </c>
      <c r="U347" s="32">
        <f t="shared" si="118"/>
        <v>24981.881600000001</v>
      </c>
    </row>
    <row r="348" spans="1:21" x14ac:dyDescent="0.25">
      <c r="A348" s="30">
        <v>1694563200000</v>
      </c>
      <c r="B348" s="31">
        <v>4509.8500000000004</v>
      </c>
      <c r="C348" s="31">
        <v>4536.45</v>
      </c>
      <c r="D348" s="31">
        <v>4456.3500000000004</v>
      </c>
      <c r="E348" s="31">
        <v>4493.55</v>
      </c>
      <c r="F348" s="31">
        <v>652350</v>
      </c>
      <c r="G348" s="31">
        <v>267750</v>
      </c>
      <c r="H348" s="31" t="s">
        <v>55</v>
      </c>
      <c r="I348" s="31">
        <v>0.08</v>
      </c>
      <c r="J348" s="31">
        <v>-7.98</v>
      </c>
      <c r="K348" s="31">
        <v>91102</v>
      </c>
      <c r="L348" s="31">
        <v>65.97</v>
      </c>
      <c r="M348" s="23">
        <v>16</v>
      </c>
      <c r="N348" s="24">
        <f t="shared" si="111"/>
        <v>45190</v>
      </c>
      <c r="O348" s="25">
        <f t="shared" si="112"/>
        <v>3.6999999999998181</v>
      </c>
      <c r="P348" s="25">
        <f t="shared" si="113"/>
        <v>-48150</v>
      </c>
      <c r="Q348" s="28">
        <f t="shared" si="114"/>
        <v>-0.15242165242165243</v>
      </c>
      <c r="R348" s="25">
        <f t="shared" si="115"/>
        <v>-56550</v>
      </c>
      <c r="S348" s="25" t="str">
        <f t="shared" si="116"/>
        <v/>
      </c>
      <c r="T348" s="25" t="str">
        <f t="shared" si="117"/>
        <v/>
      </c>
      <c r="U348" s="32">
        <f t="shared" si="118"/>
        <v>60099.989399999991</v>
      </c>
    </row>
    <row r="349" spans="1:21" x14ac:dyDescent="0.25">
      <c r="A349" s="30">
        <v>1694649600000</v>
      </c>
      <c r="B349" s="31">
        <v>4507.05</v>
      </c>
      <c r="C349" s="31">
        <v>4576.95</v>
      </c>
      <c r="D349" s="31">
        <v>4491.1499999999996</v>
      </c>
      <c r="E349" s="31">
        <v>4557.25</v>
      </c>
      <c r="F349" s="31">
        <v>632550</v>
      </c>
      <c r="G349" s="31">
        <v>282750</v>
      </c>
      <c r="H349" s="31" t="s">
        <v>55</v>
      </c>
      <c r="I349" s="31">
        <v>1.42</v>
      </c>
      <c r="J349" s="31">
        <v>-3.04</v>
      </c>
      <c r="K349" s="31">
        <v>33912</v>
      </c>
      <c r="L349" s="31">
        <v>41.1</v>
      </c>
      <c r="M349" s="23">
        <v>15</v>
      </c>
      <c r="N349" s="24">
        <f t="shared" si="111"/>
        <v>45191</v>
      </c>
      <c r="O349" s="25">
        <f t="shared" si="112"/>
        <v>63.699999999999818</v>
      </c>
      <c r="P349" s="25">
        <f t="shared" si="113"/>
        <v>15000</v>
      </c>
      <c r="Q349" s="28">
        <f t="shared" si="114"/>
        <v>5.6022408963585436E-2</v>
      </c>
      <c r="R349" s="25">
        <f t="shared" si="115"/>
        <v>-19800</v>
      </c>
      <c r="S349" s="25">
        <f t="shared" si="116"/>
        <v>632550</v>
      </c>
      <c r="T349" s="25" t="str">
        <f t="shared" si="117"/>
        <v/>
      </c>
      <c r="U349" s="32">
        <f t="shared" si="118"/>
        <v>13937.832</v>
      </c>
    </row>
    <row r="350" spans="1:21" x14ac:dyDescent="0.25">
      <c r="A350" s="30">
        <v>1694736000000</v>
      </c>
      <c r="B350" s="31">
        <v>4560</v>
      </c>
      <c r="C350" s="31">
        <v>4589.2</v>
      </c>
      <c r="D350" s="31">
        <v>4515.1000000000004</v>
      </c>
      <c r="E350" s="31">
        <v>4540.8</v>
      </c>
      <c r="F350" s="31">
        <v>608250</v>
      </c>
      <c r="G350" s="31">
        <v>159900</v>
      </c>
      <c r="H350" s="31" t="s">
        <v>57</v>
      </c>
      <c r="I350" s="31">
        <v>-0.36</v>
      </c>
      <c r="J350" s="31">
        <v>-3.84</v>
      </c>
      <c r="K350" s="31">
        <v>25156</v>
      </c>
      <c r="L350" s="31">
        <v>50.13</v>
      </c>
      <c r="M350" s="23">
        <v>14</v>
      </c>
      <c r="N350" s="24">
        <f t="shared" si="111"/>
        <v>45192</v>
      </c>
      <c r="O350" s="25">
        <f t="shared" si="112"/>
        <v>-16.449999999999818</v>
      </c>
      <c r="P350" s="25">
        <f t="shared" si="113"/>
        <v>-122850</v>
      </c>
      <c r="Q350" s="28">
        <f t="shared" si="114"/>
        <v>-0.43448275862068964</v>
      </c>
      <c r="R350" s="25">
        <f t="shared" si="115"/>
        <v>-24300</v>
      </c>
      <c r="S350" s="25" t="str">
        <f t="shared" si="116"/>
        <v/>
      </c>
      <c r="T350" s="25" t="str">
        <f t="shared" si="117"/>
        <v/>
      </c>
      <c r="U350" s="32">
        <f t="shared" si="118"/>
        <v>12610.702800000001</v>
      </c>
    </row>
    <row r="351" spans="1:21" x14ac:dyDescent="0.25">
      <c r="A351" s="30">
        <v>1694995200000</v>
      </c>
      <c r="B351" s="31">
        <v>4518.1499999999996</v>
      </c>
      <c r="C351" s="31">
        <v>4558</v>
      </c>
      <c r="D351" s="31">
        <v>4458.1000000000004</v>
      </c>
      <c r="E351" s="31">
        <v>4498.6000000000004</v>
      </c>
      <c r="F351" s="31">
        <v>625500</v>
      </c>
      <c r="G351" s="31">
        <v>247800</v>
      </c>
      <c r="H351" s="31" t="s">
        <v>54</v>
      </c>
      <c r="I351" s="31">
        <v>-0.93</v>
      </c>
      <c r="J351" s="31">
        <v>2.84</v>
      </c>
      <c r="K351" s="31">
        <v>44534</v>
      </c>
      <c r="L351" s="31">
        <v>43.69</v>
      </c>
      <c r="M351" s="23">
        <v>13</v>
      </c>
      <c r="N351" s="24">
        <f t="shared" si="111"/>
        <v>45193</v>
      </c>
      <c r="O351" s="25">
        <f t="shared" si="112"/>
        <v>-42.199999999999818</v>
      </c>
      <c r="P351" s="25">
        <f t="shared" si="113"/>
        <v>87900</v>
      </c>
      <c r="Q351" s="28">
        <f t="shared" si="114"/>
        <v>0.54971857410881797</v>
      </c>
      <c r="R351" s="25">
        <f t="shared" si="115"/>
        <v>17250</v>
      </c>
      <c r="S351" s="25" t="str">
        <f t="shared" si="116"/>
        <v/>
      </c>
      <c r="T351" s="25">
        <f t="shared" si="117"/>
        <v>625500</v>
      </c>
      <c r="U351" s="32">
        <f t="shared" si="118"/>
        <v>19456.904599999998</v>
      </c>
    </row>
    <row r="352" spans="1:21" x14ac:dyDescent="0.25">
      <c r="A352" s="30">
        <v>1695168000000</v>
      </c>
      <c r="B352" s="31">
        <v>4473.2</v>
      </c>
      <c r="C352" s="31">
        <v>4538.25</v>
      </c>
      <c r="D352" s="31">
        <v>4435</v>
      </c>
      <c r="E352" s="31">
        <v>4530.6499999999996</v>
      </c>
      <c r="F352" s="31">
        <v>607500</v>
      </c>
      <c r="G352" s="31">
        <v>175950</v>
      </c>
      <c r="H352" s="31" t="s">
        <v>55</v>
      </c>
      <c r="I352" s="31">
        <v>0.71</v>
      </c>
      <c r="J352" s="31">
        <v>-2.88</v>
      </c>
      <c r="K352" s="31">
        <v>53051</v>
      </c>
      <c r="L352" s="31">
        <v>49.17</v>
      </c>
      <c r="M352" s="23">
        <v>12</v>
      </c>
      <c r="N352" s="24">
        <f t="shared" si="111"/>
        <v>45194</v>
      </c>
      <c r="O352" s="25">
        <f t="shared" si="112"/>
        <v>32.049999999999272</v>
      </c>
      <c r="P352" s="25">
        <f t="shared" si="113"/>
        <v>-71850</v>
      </c>
      <c r="Q352" s="28">
        <f t="shared" si="114"/>
        <v>-0.28995157384987891</v>
      </c>
      <c r="R352" s="25">
        <f t="shared" si="115"/>
        <v>-18000</v>
      </c>
      <c r="S352" s="25" t="str">
        <f t="shared" si="116"/>
        <v/>
      </c>
      <c r="T352" s="25" t="str">
        <f t="shared" si="117"/>
        <v/>
      </c>
      <c r="U352" s="32">
        <f t="shared" si="118"/>
        <v>26085.1767</v>
      </c>
    </row>
    <row r="353" spans="1:21" x14ac:dyDescent="0.25">
      <c r="A353" s="30">
        <v>1695254400000</v>
      </c>
      <c r="B353" s="31">
        <v>4509</v>
      </c>
      <c r="C353" s="31">
        <v>4522.1000000000004</v>
      </c>
      <c r="D353" s="31">
        <v>4470.6000000000004</v>
      </c>
      <c r="E353" s="31">
        <v>4494.5</v>
      </c>
      <c r="F353" s="31">
        <v>598950</v>
      </c>
      <c r="G353" s="31">
        <v>156150</v>
      </c>
      <c r="H353" s="31" t="s">
        <v>57</v>
      </c>
      <c r="I353" s="31">
        <v>-0.8</v>
      </c>
      <c r="J353" s="31">
        <v>-1.41</v>
      </c>
      <c r="K353" s="31">
        <v>47695</v>
      </c>
      <c r="L353" s="31">
        <v>56.31</v>
      </c>
      <c r="M353" s="23">
        <v>11</v>
      </c>
      <c r="N353" s="24">
        <f t="shared" si="111"/>
        <v>45195</v>
      </c>
      <c r="O353" s="25">
        <f t="shared" si="112"/>
        <v>-36.149999999999636</v>
      </c>
      <c r="P353" s="25">
        <f t="shared" si="113"/>
        <v>-19800</v>
      </c>
      <c r="Q353" s="28">
        <f t="shared" si="114"/>
        <v>-0.11253196930946291</v>
      </c>
      <c r="R353" s="25">
        <f t="shared" si="115"/>
        <v>-8550</v>
      </c>
      <c r="S353" s="25" t="str">
        <f t="shared" si="116"/>
        <v/>
      </c>
      <c r="T353" s="25" t="str">
        <f t="shared" si="117"/>
        <v/>
      </c>
      <c r="U353" s="32">
        <f t="shared" si="118"/>
        <v>26857.054500000002</v>
      </c>
    </row>
    <row r="354" spans="1:21" x14ac:dyDescent="0.25">
      <c r="A354" s="30">
        <v>1695340800000</v>
      </c>
      <c r="B354" s="31">
        <v>4484.3</v>
      </c>
      <c r="C354" s="31">
        <v>4516.45</v>
      </c>
      <c r="D354" s="31">
        <v>4455</v>
      </c>
      <c r="E354" s="31">
        <v>4461.05</v>
      </c>
      <c r="F354" s="31">
        <v>608700</v>
      </c>
      <c r="G354" s="31">
        <v>259500</v>
      </c>
      <c r="H354" s="31" t="s">
        <v>54</v>
      </c>
      <c r="I354" s="31">
        <v>-0.74</v>
      </c>
      <c r="J354" s="31">
        <v>1.63</v>
      </c>
      <c r="K354" s="31">
        <v>67640</v>
      </c>
      <c r="L354" s="31">
        <v>66.2</v>
      </c>
      <c r="M354" s="23">
        <v>10</v>
      </c>
      <c r="N354" s="24">
        <f t="shared" si="111"/>
        <v>45196</v>
      </c>
      <c r="O354" s="25">
        <f t="shared" si="112"/>
        <v>-33.449999999999818</v>
      </c>
      <c r="P354" s="25">
        <f t="shared" si="113"/>
        <v>103350</v>
      </c>
      <c r="Q354" s="28">
        <f t="shared" si="114"/>
        <v>0.6618635926993276</v>
      </c>
      <c r="R354" s="25">
        <f t="shared" si="115"/>
        <v>9750</v>
      </c>
      <c r="S354" s="25" t="str">
        <f t="shared" si="116"/>
        <v/>
      </c>
      <c r="T354" s="25">
        <f t="shared" si="117"/>
        <v>608700</v>
      </c>
      <c r="U354" s="32">
        <f t="shared" si="118"/>
        <v>44777.68</v>
      </c>
    </row>
    <row r="355" spans="1:21" x14ac:dyDescent="0.25">
      <c r="A355" s="30">
        <v>1695600000000</v>
      </c>
      <c r="B355" s="31">
        <v>4440</v>
      </c>
      <c r="C355" s="31">
        <v>4522.8</v>
      </c>
      <c r="D355" s="31">
        <v>4424.5</v>
      </c>
      <c r="E355" s="31">
        <v>4466.3999999999996</v>
      </c>
      <c r="F355" s="31">
        <v>604200</v>
      </c>
      <c r="G355" s="31">
        <v>526050</v>
      </c>
      <c r="H355" s="31" t="s">
        <v>55</v>
      </c>
      <c r="I355" s="31">
        <v>0.12</v>
      </c>
      <c r="J355" s="31">
        <v>-0.74</v>
      </c>
      <c r="K355" s="31">
        <v>55342</v>
      </c>
      <c r="L355" s="31">
        <v>51.1</v>
      </c>
      <c r="M355" s="23">
        <v>9</v>
      </c>
      <c r="N355" s="24">
        <f t="shared" si="111"/>
        <v>45197</v>
      </c>
      <c r="O355" s="25">
        <f t="shared" si="112"/>
        <v>5.3499999999994543</v>
      </c>
      <c r="P355" s="25">
        <f t="shared" si="113"/>
        <v>266550</v>
      </c>
      <c r="Q355" s="28">
        <f t="shared" si="114"/>
        <v>1.0271676300578034</v>
      </c>
      <c r="R355" s="25">
        <f t="shared" si="115"/>
        <v>-4500</v>
      </c>
      <c r="S355" s="25">
        <f t="shared" si="116"/>
        <v>604200</v>
      </c>
      <c r="T355" s="25" t="str">
        <f t="shared" si="117"/>
        <v/>
      </c>
      <c r="U355" s="32">
        <f t="shared" si="118"/>
        <v>28279.762000000002</v>
      </c>
    </row>
    <row r="356" spans="1:21" x14ac:dyDescent="0.25">
      <c r="A356" s="30">
        <v>1695686400000</v>
      </c>
      <c r="B356" s="31">
        <v>4463.1000000000004</v>
      </c>
      <c r="C356" s="31">
        <v>4473.1499999999996</v>
      </c>
      <c r="D356" s="31">
        <v>4426.3500000000004</v>
      </c>
      <c r="E356" s="31">
        <v>4451.95</v>
      </c>
      <c r="F356" s="31">
        <v>672600</v>
      </c>
      <c r="G356" s="31">
        <v>599850</v>
      </c>
      <c r="H356" s="31" t="s">
        <v>54</v>
      </c>
      <c r="I356" s="31">
        <v>-0.32</v>
      </c>
      <c r="J356" s="31">
        <v>11.32</v>
      </c>
      <c r="K356" s="31">
        <v>50195</v>
      </c>
      <c r="L356" s="31">
        <v>55.49</v>
      </c>
      <c r="M356" s="23">
        <v>8</v>
      </c>
      <c r="N356" s="24">
        <f t="shared" si="111"/>
        <v>45198</v>
      </c>
      <c r="O356" s="25">
        <f t="shared" si="112"/>
        <v>-14.449999999999818</v>
      </c>
      <c r="P356" s="25">
        <f t="shared" si="113"/>
        <v>73800</v>
      </c>
      <c r="Q356" s="28">
        <f t="shared" si="114"/>
        <v>0.14029084687767324</v>
      </c>
      <c r="R356" s="25">
        <f t="shared" si="115"/>
        <v>68400</v>
      </c>
      <c r="S356" s="25" t="str">
        <f t="shared" si="116"/>
        <v/>
      </c>
      <c r="T356" s="25">
        <f t="shared" si="117"/>
        <v>672600</v>
      </c>
      <c r="U356" s="32">
        <f t="shared" si="118"/>
        <v>27853.205500000004</v>
      </c>
    </row>
    <row r="357" spans="1:21" x14ac:dyDescent="0.25">
      <c r="A357" s="30">
        <v>1695772800000</v>
      </c>
      <c r="B357" s="31">
        <v>4455.45</v>
      </c>
      <c r="C357" s="31">
        <v>4468.3500000000004</v>
      </c>
      <c r="D357" s="31">
        <v>4432.75</v>
      </c>
      <c r="E357" s="31">
        <v>4462.5</v>
      </c>
      <c r="F357" s="31">
        <v>599400</v>
      </c>
      <c r="G357" s="31">
        <v>478650</v>
      </c>
      <c r="H357" s="31" t="s">
        <v>55</v>
      </c>
      <c r="I357" s="31">
        <v>0.24</v>
      </c>
      <c r="J357" s="31">
        <v>-10.88</v>
      </c>
      <c r="K357" s="31">
        <v>42386</v>
      </c>
      <c r="L357" s="31">
        <v>59.59</v>
      </c>
      <c r="M357" s="23">
        <v>7</v>
      </c>
      <c r="N357" s="24">
        <f t="shared" si="111"/>
        <v>45199</v>
      </c>
      <c r="O357" s="25">
        <f t="shared" si="112"/>
        <v>10.550000000000182</v>
      </c>
      <c r="P357" s="25">
        <f t="shared" si="113"/>
        <v>-121200</v>
      </c>
      <c r="Q357" s="28">
        <f t="shared" si="114"/>
        <v>-0.20205051262815704</v>
      </c>
      <c r="R357" s="25">
        <f t="shared" si="115"/>
        <v>-73200</v>
      </c>
      <c r="S357" s="25" t="str">
        <f t="shared" si="116"/>
        <v/>
      </c>
      <c r="T357" s="25" t="str">
        <f t="shared" si="117"/>
        <v/>
      </c>
      <c r="U357" s="32">
        <f t="shared" si="118"/>
        <v>25257.817400000004</v>
      </c>
    </row>
    <row r="358" spans="1:21" x14ac:dyDescent="0.25">
      <c r="A358" s="30">
        <v>1695859200000</v>
      </c>
      <c r="B358" s="31">
        <v>4443.2</v>
      </c>
      <c r="C358" s="31">
        <v>4445</v>
      </c>
      <c r="D358" s="31">
        <v>4320.3</v>
      </c>
      <c r="E358" s="31">
        <v>4346.8500000000004</v>
      </c>
      <c r="F358" s="31">
        <v>564300</v>
      </c>
      <c r="G358" s="31">
        <v>810600</v>
      </c>
      <c r="H358" s="31" t="s">
        <v>57</v>
      </c>
      <c r="I358" s="31">
        <v>-2.59</v>
      </c>
      <c r="J358" s="31">
        <v>-5.86</v>
      </c>
      <c r="K358" s="31">
        <v>258839</v>
      </c>
      <c r="L358" s="31">
        <v>61.21</v>
      </c>
      <c r="M358" s="23">
        <v>6</v>
      </c>
      <c r="N358" s="24">
        <f t="shared" si="111"/>
        <v>45200</v>
      </c>
      <c r="O358" s="25">
        <f t="shared" si="112"/>
        <v>-115.64999999999964</v>
      </c>
      <c r="P358" s="25">
        <f t="shared" si="113"/>
        <v>331950</v>
      </c>
      <c r="Q358" s="28">
        <f t="shared" si="114"/>
        <v>0.6935130053274835</v>
      </c>
      <c r="R358" s="25">
        <f t="shared" si="115"/>
        <v>-35100</v>
      </c>
      <c r="S358" s="25" t="str">
        <f t="shared" si="116"/>
        <v/>
      </c>
      <c r="T358" s="25">
        <f t="shared" si="117"/>
        <v>564300</v>
      </c>
      <c r="U358" s="32">
        <f t="shared" si="118"/>
        <v>158435.35190000001</v>
      </c>
    </row>
    <row r="359" spans="1:21" x14ac:dyDescent="0.25">
      <c r="A359" s="30">
        <v>1695945600000</v>
      </c>
      <c r="B359" s="31">
        <v>4016.75</v>
      </c>
      <c r="C359" s="31">
        <v>4040</v>
      </c>
      <c r="D359" s="31">
        <v>3741.8</v>
      </c>
      <c r="E359" s="31">
        <v>3790.35</v>
      </c>
      <c r="F359" s="31">
        <v>1247700</v>
      </c>
      <c r="G359" s="31">
        <v>2894400</v>
      </c>
      <c r="H359" s="31" t="s">
        <v>54</v>
      </c>
      <c r="I359" s="31">
        <v>-12.8</v>
      </c>
      <c r="J359" s="31">
        <v>121.11</v>
      </c>
      <c r="K359" s="31">
        <v>1203305</v>
      </c>
      <c r="L359" s="31">
        <v>37.06</v>
      </c>
      <c r="M359" s="23">
        <v>5</v>
      </c>
      <c r="N359" s="24">
        <f t="shared" si="111"/>
        <v>45201</v>
      </c>
      <c r="O359" s="25">
        <f t="shared" si="112"/>
        <v>-556.50000000000045</v>
      </c>
      <c r="P359" s="25">
        <f t="shared" si="113"/>
        <v>2083800</v>
      </c>
      <c r="Q359" s="28">
        <f t="shared" si="114"/>
        <v>2.5706883789785344</v>
      </c>
      <c r="R359" s="25">
        <f t="shared" si="115"/>
        <v>683400</v>
      </c>
      <c r="S359" s="25" t="str">
        <f t="shared" si="116"/>
        <v/>
      </c>
      <c r="T359" s="25">
        <f t="shared" si="117"/>
        <v>1247700</v>
      </c>
      <c r="U359" s="32">
        <f t="shared" si="118"/>
        <v>445944.83300000004</v>
      </c>
    </row>
    <row r="360" spans="1:21" x14ac:dyDescent="0.25">
      <c r="A360" s="30">
        <v>1696291200000</v>
      </c>
      <c r="B360" s="31">
        <v>3818.95</v>
      </c>
      <c r="C360" s="31">
        <v>3860.9</v>
      </c>
      <c r="D360" s="31">
        <v>3792.05</v>
      </c>
      <c r="E360" s="31">
        <v>3841.45</v>
      </c>
      <c r="F360" s="31">
        <v>1182000</v>
      </c>
      <c r="G360" s="31">
        <v>799200</v>
      </c>
      <c r="H360" s="31" t="s">
        <v>55</v>
      </c>
      <c r="I360" s="31">
        <v>1.35</v>
      </c>
      <c r="J360" s="31">
        <v>-5.27</v>
      </c>
      <c r="K360" s="31">
        <v>289776</v>
      </c>
      <c r="L360" s="31">
        <v>34.96</v>
      </c>
      <c r="M360" s="23">
        <v>4</v>
      </c>
      <c r="N360" s="24">
        <f t="shared" si="111"/>
        <v>45202</v>
      </c>
      <c r="O360" s="25">
        <f t="shared" si="112"/>
        <v>51.099999999999909</v>
      </c>
      <c r="P360" s="25">
        <f t="shared" si="113"/>
        <v>-2095200</v>
      </c>
      <c r="Q360" s="28">
        <f t="shared" si="114"/>
        <v>-0.72388059701492535</v>
      </c>
      <c r="R360" s="25">
        <f t="shared" si="115"/>
        <v>-65700</v>
      </c>
      <c r="S360" s="25" t="str">
        <f t="shared" si="116"/>
        <v/>
      </c>
      <c r="T360" s="25" t="str">
        <f t="shared" si="117"/>
        <v/>
      </c>
      <c r="U360" s="32">
        <f t="shared" si="118"/>
        <v>101305.68960000001</v>
      </c>
    </row>
    <row r="361" spans="1:21" x14ac:dyDescent="0.25">
      <c r="A361" s="30">
        <v>1696377600000</v>
      </c>
      <c r="B361" s="31">
        <v>3843.8</v>
      </c>
      <c r="C361" s="31">
        <v>3864.7</v>
      </c>
      <c r="D361" s="31">
        <v>3784.15</v>
      </c>
      <c r="E361" s="31">
        <v>3847.05</v>
      </c>
      <c r="F361" s="31">
        <v>1263450</v>
      </c>
      <c r="G361" s="31">
        <v>533250</v>
      </c>
      <c r="H361" s="31" t="s">
        <v>56</v>
      </c>
      <c r="I361" s="31">
        <v>0.15</v>
      </c>
      <c r="J361" s="31">
        <v>6.89</v>
      </c>
      <c r="K361" s="31">
        <v>207154</v>
      </c>
      <c r="L361" s="31">
        <v>49.91</v>
      </c>
      <c r="M361" s="23">
        <v>3</v>
      </c>
      <c r="N361" s="24">
        <f t="shared" si="111"/>
        <v>45203</v>
      </c>
      <c r="O361" s="25">
        <f t="shared" si="112"/>
        <v>5.6000000000003638</v>
      </c>
      <c r="P361" s="25">
        <f t="shared" si="113"/>
        <v>-265950</v>
      </c>
      <c r="Q361" s="28">
        <f t="shared" si="114"/>
        <v>-0.33277027027027029</v>
      </c>
      <c r="R361" s="25">
        <f t="shared" si="115"/>
        <v>81450</v>
      </c>
      <c r="S361" s="25" t="str">
        <f t="shared" si="116"/>
        <v/>
      </c>
      <c r="T361" s="25" t="str">
        <f t="shared" si="117"/>
        <v/>
      </c>
      <c r="U361" s="32">
        <f t="shared" si="118"/>
        <v>103390.56139999999</v>
      </c>
    </row>
    <row r="362" spans="1:21" ht="15.75" thickBot="1" x14ac:dyDescent="0.3">
      <c r="A362" s="30">
        <v>1696464000000</v>
      </c>
      <c r="B362" s="31">
        <v>3769</v>
      </c>
      <c r="C362" s="31">
        <v>3779.95</v>
      </c>
      <c r="D362" s="31">
        <v>3633.7</v>
      </c>
      <c r="E362" s="31">
        <v>3710.9</v>
      </c>
      <c r="F362" s="31">
        <v>1315200</v>
      </c>
      <c r="G362" s="31">
        <v>1044450</v>
      </c>
      <c r="H362" s="31" t="s">
        <v>54</v>
      </c>
      <c r="I362" s="31">
        <v>-3.54</v>
      </c>
      <c r="J362" s="31">
        <v>4.0999999999999996</v>
      </c>
      <c r="K362" s="31">
        <v>918370</v>
      </c>
      <c r="L362" s="31">
        <v>50.47</v>
      </c>
      <c r="M362" s="23">
        <v>2</v>
      </c>
      <c r="N362" s="24">
        <f>N363-1</f>
        <v>45204</v>
      </c>
      <c r="O362" s="25">
        <f t="shared" si="112"/>
        <v>-136.15000000000009</v>
      </c>
      <c r="P362" s="25">
        <f t="shared" si="113"/>
        <v>511200</v>
      </c>
      <c r="Q362" s="28">
        <f t="shared" si="114"/>
        <v>0.9586497890295359</v>
      </c>
      <c r="R362" s="25">
        <f t="shared" si="115"/>
        <v>51750</v>
      </c>
      <c r="S362" s="25" t="str">
        <f t="shared" si="116"/>
        <v/>
      </c>
      <c r="T362" s="25">
        <f t="shared" si="117"/>
        <v>1315200</v>
      </c>
      <c r="U362" s="32">
        <f t="shared" si="118"/>
        <v>463501.33899999998</v>
      </c>
    </row>
    <row r="363" spans="1:21" ht="16.5" thickTop="1" thickBot="1" x14ac:dyDescent="0.3">
      <c r="A363" s="33">
        <v>1696550400000</v>
      </c>
      <c r="B363" s="34">
        <v>3728.75</v>
      </c>
      <c r="C363" s="34">
        <v>3757</v>
      </c>
      <c r="D363" s="34">
        <v>3707</v>
      </c>
      <c r="E363" s="34">
        <v>3726.4</v>
      </c>
      <c r="F363" s="34">
        <v>1305300</v>
      </c>
      <c r="G363" s="34">
        <v>507450</v>
      </c>
      <c r="H363" s="34" t="s">
        <v>55</v>
      </c>
      <c r="I363" s="34">
        <v>0.42</v>
      </c>
      <c r="J363" s="34">
        <v>-0.75</v>
      </c>
      <c r="K363" s="34">
        <v>186219</v>
      </c>
      <c r="L363" s="34">
        <v>42.14</v>
      </c>
      <c r="M363" s="35">
        <v>1</v>
      </c>
      <c r="N363" s="36">
        <v>45205</v>
      </c>
      <c r="O363" s="37">
        <f>E363-E362</f>
        <v>15.5</v>
      </c>
      <c r="P363" s="37">
        <f>G363-G362</f>
        <v>-537000</v>
      </c>
      <c r="Q363" s="38">
        <f>(G363-G362)/G362</f>
        <v>-0.51414620134999278</v>
      </c>
      <c r="R363" s="37">
        <f>F363-F362</f>
        <v>-9900</v>
      </c>
      <c r="S363" s="37" t="str">
        <f>IF(OR(H363="green",H363="lightgreen"),IF(Q363&gt;0,F363,""),"")</f>
        <v/>
      </c>
      <c r="T363" s="37" t="str">
        <f>IF(OR(H363="red",H363="orange"),IF(Q363&gt;0,F363,""),"")</f>
        <v/>
      </c>
      <c r="U363" s="39">
        <f t="shared" si="118"/>
        <v>78472.686600000001</v>
      </c>
    </row>
    <row r="364" spans="1:21" ht="15.75" thickBot="1" x14ac:dyDescent="0.3"/>
    <row r="365" spans="1:21" ht="15.75" thickBot="1" x14ac:dyDescent="0.3">
      <c r="A365" s="17">
        <v>14</v>
      </c>
      <c r="B365" s="40" t="str">
        <f>VLOOKUP(A365,V:X,2,0)</f>
        <v>METROPOLIS</v>
      </c>
      <c r="C365" s="40" t="str">
        <f>VLOOKUP(A365,V:X,3,0)</f>
        <v>Updated</v>
      </c>
      <c r="D365" s="40" t="str">
        <f>B367</f>
        <v>BULLISH</v>
      </c>
      <c r="E365" s="40">
        <f>B368</f>
        <v>7655200</v>
      </c>
      <c r="F365" s="41">
        <f>B369</f>
        <v>1.0353259399513119</v>
      </c>
    </row>
    <row r="366" spans="1:21" x14ac:dyDescent="0.25">
      <c r="A366" s="17" t="s">
        <v>40</v>
      </c>
      <c r="B366" s="18" t="str">
        <f>B365</f>
        <v>METROPOLIS</v>
      </c>
      <c r="C366" s="19"/>
      <c r="D366" s="20" t="str">
        <f>"https://opstra.definedge.com/api/openinterest/futuresopeninterest/"&amp;B366&amp;"&amp;Combined%20OpenInterest"</f>
        <v>https://opstra.definedge.com/api/openinterest/futuresopeninterest/METROPOLIS&amp;Combined%20OpenInterest</v>
      </c>
      <c r="E366" s="19"/>
      <c r="F366" s="19"/>
      <c r="G366" s="19"/>
      <c r="H366" s="19"/>
      <c r="I366" s="19"/>
      <c r="J366" s="19"/>
      <c r="K366" s="19"/>
      <c r="L366" s="19"/>
      <c r="M366" s="19"/>
      <c r="N366" s="46" t="s">
        <v>65</v>
      </c>
      <c r="O366" s="46"/>
      <c r="P366" s="46"/>
      <c r="Q366" s="46"/>
      <c r="R366" s="46"/>
      <c r="S366" s="46"/>
      <c r="T366" s="46"/>
      <c r="U366" s="47"/>
    </row>
    <row r="367" spans="1:21" x14ac:dyDescent="0.25">
      <c r="A367" s="21" t="s">
        <v>23</v>
      </c>
      <c r="B367" s="22" t="str">
        <f>IF(C365=0,"",IF(B368&gt;0,"BULLISH","BEARISH"))</f>
        <v>BULLISH</v>
      </c>
      <c r="C367" s="23"/>
      <c r="D367" s="23"/>
      <c r="E367" s="23"/>
      <c r="F367" s="23"/>
      <c r="G367" s="23"/>
      <c r="H367" s="23"/>
      <c r="I367" s="23"/>
      <c r="J367" s="23"/>
      <c r="K367" s="23"/>
      <c r="L367" s="23"/>
      <c r="M367" s="23"/>
      <c r="N367" s="48"/>
      <c r="O367" s="48"/>
      <c r="P367" s="48"/>
      <c r="Q367" s="48"/>
      <c r="R367" s="48"/>
      <c r="S367" s="48"/>
      <c r="T367" s="48"/>
      <c r="U367" s="49"/>
    </row>
    <row r="368" spans="1:21" x14ac:dyDescent="0.25">
      <c r="A368" s="21" t="s">
        <v>61</v>
      </c>
      <c r="B368" s="23">
        <f>IF(C365=0,"",S369-T369)</f>
        <v>7655200</v>
      </c>
      <c r="C368" s="23"/>
      <c r="D368" s="23"/>
      <c r="E368" s="23"/>
      <c r="F368" s="23"/>
      <c r="G368" s="23"/>
      <c r="H368" s="23"/>
      <c r="I368" s="23"/>
      <c r="J368" s="23"/>
      <c r="K368" s="23"/>
      <c r="L368" s="23"/>
      <c r="M368" s="23"/>
      <c r="N368" s="24"/>
      <c r="O368" s="24"/>
      <c r="P368" s="25"/>
      <c r="Q368" s="25"/>
      <c r="R368" s="25"/>
      <c r="S368" s="25"/>
      <c r="T368" s="25"/>
      <c r="U368" s="26"/>
    </row>
    <row r="369" spans="1:21" x14ac:dyDescent="0.25">
      <c r="A369" s="21" t="s">
        <v>62</v>
      </c>
      <c r="B369" s="27">
        <f>IF(C365=0,"",B368/T369)</f>
        <v>1.0353259399513119</v>
      </c>
      <c r="C369" s="23"/>
      <c r="D369" s="23"/>
      <c r="E369" s="23"/>
      <c r="F369" s="23"/>
      <c r="G369" s="23"/>
      <c r="H369" s="23"/>
      <c r="I369" s="23"/>
      <c r="J369" s="23"/>
      <c r="K369" s="23"/>
      <c r="L369" s="23"/>
      <c r="M369" s="23"/>
      <c r="N369" s="24"/>
      <c r="O369" s="25">
        <f t="shared" ref="O369:T369" si="119">SUM(O371:O391)</f>
        <v>52.450000000000045</v>
      </c>
      <c r="P369" s="25">
        <f t="shared" si="119"/>
        <v>-125400</v>
      </c>
      <c r="Q369" s="28">
        <f t="shared" si="119"/>
        <v>1.8760545717329213</v>
      </c>
      <c r="R369" s="25">
        <f t="shared" si="119"/>
        <v>-132400</v>
      </c>
      <c r="S369" s="25">
        <f t="shared" si="119"/>
        <v>15049200</v>
      </c>
      <c r="T369" s="25">
        <f t="shared" si="119"/>
        <v>7394000</v>
      </c>
      <c r="U369" s="26"/>
    </row>
    <row r="370" spans="1:21" x14ac:dyDescent="0.25">
      <c r="A370" s="29">
        <v>0</v>
      </c>
      <c r="B370" s="23" t="s">
        <v>41</v>
      </c>
      <c r="C370" s="23" t="s">
        <v>42</v>
      </c>
      <c r="D370" s="23" t="s">
        <v>43</v>
      </c>
      <c r="E370" s="23" t="s">
        <v>44</v>
      </c>
      <c r="F370" s="23" t="s">
        <v>45</v>
      </c>
      <c r="G370" s="23" t="s">
        <v>46</v>
      </c>
      <c r="H370" s="23" t="s">
        <v>47</v>
      </c>
      <c r="I370" s="23">
        <v>8</v>
      </c>
      <c r="J370" s="23">
        <v>9</v>
      </c>
      <c r="K370" s="23" t="s">
        <v>48</v>
      </c>
      <c r="L370" s="23" t="s">
        <v>49</v>
      </c>
      <c r="M370" s="23"/>
      <c r="N370" s="24" t="s">
        <v>64</v>
      </c>
      <c r="O370" s="24" t="s">
        <v>66</v>
      </c>
      <c r="P370" s="22" t="s">
        <v>50</v>
      </c>
      <c r="Q370" s="22" t="s">
        <v>51</v>
      </c>
      <c r="R370" s="22" t="s">
        <v>60</v>
      </c>
      <c r="S370" s="22" t="s">
        <v>52</v>
      </c>
      <c r="T370" s="22" t="s">
        <v>53</v>
      </c>
      <c r="U370" s="26"/>
    </row>
    <row r="371" spans="1:21" x14ac:dyDescent="0.25">
      <c r="A371" s="30">
        <v>1693958400000</v>
      </c>
      <c r="B371" s="31">
        <v>1401.4</v>
      </c>
      <c r="C371" s="31">
        <v>1431</v>
      </c>
      <c r="D371" s="31">
        <v>1400.25</v>
      </c>
      <c r="E371" s="31">
        <v>1422.85</v>
      </c>
      <c r="F371" s="31">
        <v>1752800</v>
      </c>
      <c r="G371" s="31">
        <v>412000</v>
      </c>
      <c r="H371" s="31" t="s">
        <v>56</v>
      </c>
      <c r="I371" s="31">
        <v>1.21</v>
      </c>
      <c r="J371" s="31">
        <v>6.1</v>
      </c>
      <c r="K371" s="31">
        <v>59416</v>
      </c>
      <c r="L371" s="31">
        <v>31.75</v>
      </c>
      <c r="M371" s="23">
        <v>21</v>
      </c>
      <c r="N371" s="24">
        <f t="shared" ref="N371:N389" si="120">N372-1</f>
        <v>45185</v>
      </c>
      <c r="O371" s="24"/>
      <c r="P371" s="25"/>
      <c r="Q371" s="28"/>
      <c r="R371" s="28"/>
      <c r="S371" s="25"/>
      <c r="T371" s="25"/>
      <c r="U371" s="32">
        <f>K371*L371/100</f>
        <v>18864.580000000002</v>
      </c>
    </row>
    <row r="372" spans="1:21" x14ac:dyDescent="0.25">
      <c r="A372" s="30">
        <v>1694044800000</v>
      </c>
      <c r="B372" s="31">
        <v>1432.5</v>
      </c>
      <c r="C372" s="31">
        <v>1451</v>
      </c>
      <c r="D372" s="31">
        <v>1425.15</v>
      </c>
      <c r="E372" s="31">
        <v>1436.85</v>
      </c>
      <c r="F372" s="31">
        <v>1887200</v>
      </c>
      <c r="G372" s="31">
        <v>615800</v>
      </c>
      <c r="H372" s="31" t="s">
        <v>56</v>
      </c>
      <c r="I372" s="31">
        <v>0.98</v>
      </c>
      <c r="J372" s="31">
        <v>7.67</v>
      </c>
      <c r="K372" s="31">
        <v>171352</v>
      </c>
      <c r="L372" s="31">
        <v>32.340000000000003</v>
      </c>
      <c r="M372" s="23">
        <v>20</v>
      </c>
      <c r="N372" s="24">
        <f t="shared" si="120"/>
        <v>45186</v>
      </c>
      <c r="O372" s="25">
        <f t="shared" ref="O372:O390" si="121">E372-E371</f>
        <v>14</v>
      </c>
      <c r="P372" s="25">
        <f t="shared" ref="P372:P390" si="122">G372-G371</f>
        <v>203800</v>
      </c>
      <c r="Q372" s="28">
        <f t="shared" ref="Q372:Q390" si="123">(G372-G371)/G371</f>
        <v>0.49466019417475726</v>
      </c>
      <c r="R372" s="25">
        <f t="shared" ref="R372:R390" si="124">F372-F371</f>
        <v>134400</v>
      </c>
      <c r="S372" s="25">
        <f t="shared" ref="S372:S390" si="125">IF(OR(H372="green",H372="lightgreen"),IF(Q372&gt;0,F372,""),"")</f>
        <v>1887200</v>
      </c>
      <c r="T372" s="25" t="str">
        <f t="shared" ref="T372:T390" si="126">IF(OR(H372="red",H372="orange"),IF(Q372&gt;0,F372,""),"")</f>
        <v/>
      </c>
      <c r="U372" s="32">
        <f t="shared" ref="U372:U391" si="127">K372*L372/100</f>
        <v>55415.236800000006</v>
      </c>
    </row>
    <row r="373" spans="1:21" x14ac:dyDescent="0.25">
      <c r="A373" s="30">
        <v>1694131200000</v>
      </c>
      <c r="B373" s="31">
        <v>1441.5</v>
      </c>
      <c r="C373" s="31">
        <v>1449</v>
      </c>
      <c r="D373" s="31">
        <v>1418.75</v>
      </c>
      <c r="E373" s="31">
        <v>1422.85</v>
      </c>
      <c r="F373" s="31">
        <v>1848400</v>
      </c>
      <c r="G373" s="31">
        <v>257200</v>
      </c>
      <c r="H373" s="31" t="s">
        <v>57</v>
      </c>
      <c r="I373" s="31">
        <v>-0.97</v>
      </c>
      <c r="J373" s="31">
        <v>-2.06</v>
      </c>
      <c r="K373" s="31">
        <v>89064</v>
      </c>
      <c r="L373" s="31">
        <v>49.16</v>
      </c>
      <c r="M373" s="23">
        <v>19</v>
      </c>
      <c r="N373" s="24">
        <f t="shared" si="120"/>
        <v>45187</v>
      </c>
      <c r="O373" s="25">
        <f t="shared" si="121"/>
        <v>-14</v>
      </c>
      <c r="P373" s="25">
        <f t="shared" si="122"/>
        <v>-358600</v>
      </c>
      <c r="Q373" s="28">
        <f t="shared" si="123"/>
        <v>-0.58233192594998373</v>
      </c>
      <c r="R373" s="25">
        <f t="shared" si="124"/>
        <v>-38800</v>
      </c>
      <c r="S373" s="25" t="str">
        <f t="shared" si="125"/>
        <v/>
      </c>
      <c r="T373" s="25" t="str">
        <f t="shared" si="126"/>
        <v/>
      </c>
      <c r="U373" s="32">
        <f t="shared" si="127"/>
        <v>43783.862399999991</v>
      </c>
    </row>
    <row r="374" spans="1:21" x14ac:dyDescent="0.25">
      <c r="A374" s="30">
        <v>1694390400000</v>
      </c>
      <c r="B374" s="31">
        <v>1426.45</v>
      </c>
      <c r="C374" s="31">
        <v>1449.5</v>
      </c>
      <c r="D374" s="31">
        <v>1422</v>
      </c>
      <c r="E374" s="31">
        <v>1424.6</v>
      </c>
      <c r="F374" s="31">
        <v>1844400</v>
      </c>
      <c r="G374" s="31">
        <v>215400</v>
      </c>
      <c r="H374" s="31" t="s">
        <v>55</v>
      </c>
      <c r="I374" s="31">
        <v>0.12</v>
      </c>
      <c r="J374" s="31">
        <v>-0.22</v>
      </c>
      <c r="K374" s="31">
        <v>70315</v>
      </c>
      <c r="L374" s="31">
        <v>46.62</v>
      </c>
      <c r="M374" s="23">
        <v>18</v>
      </c>
      <c r="N374" s="24">
        <f t="shared" si="120"/>
        <v>45188</v>
      </c>
      <c r="O374" s="25">
        <f t="shared" si="121"/>
        <v>1.75</v>
      </c>
      <c r="P374" s="25">
        <f t="shared" si="122"/>
        <v>-41800</v>
      </c>
      <c r="Q374" s="28">
        <f t="shared" si="123"/>
        <v>-0.1625194401244168</v>
      </c>
      <c r="R374" s="25">
        <f t="shared" si="124"/>
        <v>-4000</v>
      </c>
      <c r="S374" s="25" t="str">
        <f t="shared" si="125"/>
        <v/>
      </c>
      <c r="T374" s="25" t="str">
        <f t="shared" si="126"/>
        <v/>
      </c>
      <c r="U374" s="32">
        <f t="shared" si="127"/>
        <v>32780.852999999996</v>
      </c>
    </row>
    <row r="375" spans="1:21" x14ac:dyDescent="0.25">
      <c r="A375" s="30">
        <v>1694476800000</v>
      </c>
      <c r="B375" s="31">
        <v>1430.4</v>
      </c>
      <c r="C375" s="31">
        <v>1435.4</v>
      </c>
      <c r="D375" s="31">
        <v>1388.85</v>
      </c>
      <c r="E375" s="31">
        <v>1399.2</v>
      </c>
      <c r="F375" s="31">
        <v>1749200</v>
      </c>
      <c r="G375" s="31">
        <v>321200</v>
      </c>
      <c r="H375" s="31" t="s">
        <v>57</v>
      </c>
      <c r="I375" s="31">
        <v>-1.78</v>
      </c>
      <c r="J375" s="31">
        <v>-5.16</v>
      </c>
      <c r="K375" s="31">
        <v>129393</v>
      </c>
      <c r="L375" s="31">
        <v>49.8</v>
      </c>
      <c r="M375" s="23">
        <v>17</v>
      </c>
      <c r="N375" s="24">
        <f t="shared" si="120"/>
        <v>45189</v>
      </c>
      <c r="O375" s="25">
        <f t="shared" si="121"/>
        <v>-25.399999999999864</v>
      </c>
      <c r="P375" s="25">
        <f t="shared" si="122"/>
        <v>105800</v>
      </c>
      <c r="Q375" s="28">
        <f t="shared" si="123"/>
        <v>0.49117920148560817</v>
      </c>
      <c r="R375" s="25">
        <f t="shared" si="124"/>
        <v>-95200</v>
      </c>
      <c r="S375" s="25" t="str">
        <f t="shared" si="125"/>
        <v/>
      </c>
      <c r="T375" s="25">
        <f t="shared" si="126"/>
        <v>1749200</v>
      </c>
      <c r="U375" s="32">
        <f t="shared" si="127"/>
        <v>64437.713999999993</v>
      </c>
    </row>
    <row r="376" spans="1:21" x14ac:dyDescent="0.25">
      <c r="A376" s="30">
        <v>1694563200000</v>
      </c>
      <c r="B376" s="31">
        <v>1404.05</v>
      </c>
      <c r="C376" s="31">
        <v>1448.55</v>
      </c>
      <c r="D376" s="31">
        <v>1401.1</v>
      </c>
      <c r="E376" s="31">
        <v>1442.7</v>
      </c>
      <c r="F376" s="31">
        <v>1776000</v>
      </c>
      <c r="G376" s="31">
        <v>344000</v>
      </c>
      <c r="H376" s="31" t="s">
        <v>56</v>
      </c>
      <c r="I376" s="31">
        <v>3.11</v>
      </c>
      <c r="J376" s="31">
        <v>1.53</v>
      </c>
      <c r="K376" s="31">
        <v>153725</v>
      </c>
      <c r="L376" s="31">
        <v>46.42</v>
      </c>
      <c r="M376" s="23">
        <v>16</v>
      </c>
      <c r="N376" s="24">
        <f t="shared" si="120"/>
        <v>45190</v>
      </c>
      <c r="O376" s="25">
        <f t="shared" si="121"/>
        <v>43.5</v>
      </c>
      <c r="P376" s="25">
        <f t="shared" si="122"/>
        <v>22800</v>
      </c>
      <c r="Q376" s="28">
        <f t="shared" si="123"/>
        <v>7.0983810709838113E-2</v>
      </c>
      <c r="R376" s="25">
        <f t="shared" si="124"/>
        <v>26800</v>
      </c>
      <c r="S376" s="25">
        <f t="shared" si="125"/>
        <v>1776000</v>
      </c>
      <c r="T376" s="25" t="str">
        <f t="shared" si="126"/>
        <v/>
      </c>
      <c r="U376" s="32">
        <f t="shared" si="127"/>
        <v>71359.145000000004</v>
      </c>
    </row>
    <row r="377" spans="1:21" x14ac:dyDescent="0.25">
      <c r="A377" s="30">
        <v>1694649600000</v>
      </c>
      <c r="B377" s="31">
        <v>1455.1</v>
      </c>
      <c r="C377" s="31">
        <v>1481.9</v>
      </c>
      <c r="D377" s="31">
        <v>1450.2</v>
      </c>
      <c r="E377" s="31">
        <v>1462.35</v>
      </c>
      <c r="F377" s="31">
        <v>1783600</v>
      </c>
      <c r="G377" s="31">
        <v>406200</v>
      </c>
      <c r="H377" s="31" t="s">
        <v>56</v>
      </c>
      <c r="I377" s="31">
        <v>1.36</v>
      </c>
      <c r="J377" s="31">
        <v>0.43</v>
      </c>
      <c r="K377" s="31">
        <v>105592</v>
      </c>
      <c r="L377" s="31">
        <v>30.44</v>
      </c>
      <c r="M377" s="23">
        <v>15</v>
      </c>
      <c r="N377" s="24">
        <f t="shared" si="120"/>
        <v>45191</v>
      </c>
      <c r="O377" s="25">
        <f t="shared" si="121"/>
        <v>19.649999999999864</v>
      </c>
      <c r="P377" s="25">
        <f t="shared" si="122"/>
        <v>62200</v>
      </c>
      <c r="Q377" s="28">
        <f t="shared" si="123"/>
        <v>0.18081395348837209</v>
      </c>
      <c r="R377" s="25">
        <f t="shared" si="124"/>
        <v>7600</v>
      </c>
      <c r="S377" s="25">
        <f t="shared" si="125"/>
        <v>1783600</v>
      </c>
      <c r="T377" s="25" t="str">
        <f t="shared" si="126"/>
        <v/>
      </c>
      <c r="U377" s="32">
        <f t="shared" si="127"/>
        <v>32142.2048</v>
      </c>
    </row>
    <row r="378" spans="1:21" x14ac:dyDescent="0.25">
      <c r="A378" s="30">
        <v>1694736000000</v>
      </c>
      <c r="B378" s="31">
        <v>1464.85</v>
      </c>
      <c r="C378" s="31">
        <v>1525.5</v>
      </c>
      <c r="D378" s="31">
        <v>1464.4</v>
      </c>
      <c r="E378" s="31">
        <v>1482.15</v>
      </c>
      <c r="F378" s="31">
        <v>2063600</v>
      </c>
      <c r="G378" s="31">
        <v>1125000</v>
      </c>
      <c r="H378" s="31" t="s">
        <v>56</v>
      </c>
      <c r="I378" s="31">
        <v>1.35</v>
      </c>
      <c r="J378" s="31">
        <v>15.7</v>
      </c>
      <c r="K378" s="31">
        <v>288751</v>
      </c>
      <c r="L378" s="31">
        <v>30.92</v>
      </c>
      <c r="M378" s="23">
        <v>14</v>
      </c>
      <c r="N378" s="24">
        <f t="shared" si="120"/>
        <v>45192</v>
      </c>
      <c r="O378" s="25">
        <f t="shared" si="121"/>
        <v>19.800000000000182</v>
      </c>
      <c r="P378" s="25">
        <f t="shared" si="122"/>
        <v>718800</v>
      </c>
      <c r="Q378" s="28">
        <f t="shared" si="123"/>
        <v>1.7695716395864107</v>
      </c>
      <c r="R378" s="25">
        <f t="shared" si="124"/>
        <v>280000</v>
      </c>
      <c r="S378" s="25">
        <f t="shared" si="125"/>
        <v>2063600</v>
      </c>
      <c r="T378" s="25" t="str">
        <f t="shared" si="126"/>
        <v/>
      </c>
      <c r="U378" s="32">
        <f t="shared" si="127"/>
        <v>89281.809200000003</v>
      </c>
    </row>
    <row r="379" spans="1:21" x14ac:dyDescent="0.25">
      <c r="A379" s="30">
        <v>1694995200000</v>
      </c>
      <c r="B379" s="31">
        <v>1487</v>
      </c>
      <c r="C379" s="31">
        <v>1535.1</v>
      </c>
      <c r="D379" s="31">
        <v>1445.5</v>
      </c>
      <c r="E379" s="31">
        <v>1496.4</v>
      </c>
      <c r="F379" s="31">
        <v>2068000</v>
      </c>
      <c r="G379" s="31">
        <v>1042400</v>
      </c>
      <c r="H379" s="31" t="s">
        <v>56</v>
      </c>
      <c r="I379" s="31">
        <v>0.96</v>
      </c>
      <c r="J379" s="31">
        <v>0.21</v>
      </c>
      <c r="K379" s="31">
        <v>171109</v>
      </c>
      <c r="L379" s="31">
        <v>22.69</v>
      </c>
      <c r="M379" s="23">
        <v>13</v>
      </c>
      <c r="N379" s="24">
        <f t="shared" si="120"/>
        <v>45193</v>
      </c>
      <c r="O379" s="25">
        <f t="shared" si="121"/>
        <v>14.25</v>
      </c>
      <c r="P379" s="25">
        <f t="shared" si="122"/>
        <v>-82600</v>
      </c>
      <c r="Q379" s="28">
        <f t="shared" si="123"/>
        <v>-7.3422222222222222E-2</v>
      </c>
      <c r="R379" s="25">
        <f t="shared" si="124"/>
        <v>4400</v>
      </c>
      <c r="S379" s="25" t="str">
        <f t="shared" si="125"/>
        <v/>
      </c>
      <c r="T379" s="25" t="str">
        <f t="shared" si="126"/>
        <v/>
      </c>
      <c r="U379" s="32">
        <f t="shared" si="127"/>
        <v>38824.632100000003</v>
      </c>
    </row>
    <row r="380" spans="1:21" x14ac:dyDescent="0.25">
      <c r="A380" s="30">
        <v>1695168000000</v>
      </c>
      <c r="B380" s="31">
        <v>1489</v>
      </c>
      <c r="C380" s="31">
        <v>1489</v>
      </c>
      <c r="D380" s="31">
        <v>1449.9</v>
      </c>
      <c r="E380" s="31">
        <v>1469.05</v>
      </c>
      <c r="F380" s="31">
        <v>2188800</v>
      </c>
      <c r="G380" s="31">
        <v>515800</v>
      </c>
      <c r="H380" s="31" t="s">
        <v>54</v>
      </c>
      <c r="I380" s="31">
        <v>-1.83</v>
      </c>
      <c r="J380" s="31">
        <v>5.84</v>
      </c>
      <c r="K380" s="31">
        <v>104009</v>
      </c>
      <c r="L380" s="31">
        <v>27.4</v>
      </c>
      <c r="M380" s="23">
        <v>12</v>
      </c>
      <c r="N380" s="24">
        <f t="shared" si="120"/>
        <v>45194</v>
      </c>
      <c r="O380" s="25">
        <f t="shared" si="121"/>
        <v>-27.350000000000136</v>
      </c>
      <c r="P380" s="25">
        <f t="shared" si="122"/>
        <v>-526600</v>
      </c>
      <c r="Q380" s="28">
        <f t="shared" si="123"/>
        <v>-0.5051803530314658</v>
      </c>
      <c r="R380" s="25">
        <f t="shared" si="124"/>
        <v>120800</v>
      </c>
      <c r="S380" s="25" t="str">
        <f t="shared" si="125"/>
        <v/>
      </c>
      <c r="T380" s="25" t="str">
        <f t="shared" si="126"/>
        <v/>
      </c>
      <c r="U380" s="32">
        <f t="shared" si="127"/>
        <v>28498.465999999997</v>
      </c>
    </row>
    <row r="381" spans="1:21" x14ac:dyDescent="0.25">
      <c r="A381" s="30">
        <v>1695254400000</v>
      </c>
      <c r="B381" s="31">
        <v>1477.05</v>
      </c>
      <c r="C381" s="31">
        <v>1483.95</v>
      </c>
      <c r="D381" s="31">
        <v>1419.3</v>
      </c>
      <c r="E381" s="31">
        <v>1425.5</v>
      </c>
      <c r="F381" s="31">
        <v>2210400</v>
      </c>
      <c r="G381" s="31">
        <v>542000</v>
      </c>
      <c r="H381" s="31" t="s">
        <v>54</v>
      </c>
      <c r="I381" s="31">
        <v>-2.96</v>
      </c>
      <c r="J381" s="31">
        <v>0.99</v>
      </c>
      <c r="K381" s="31">
        <v>273927</v>
      </c>
      <c r="L381" s="31">
        <v>53.19</v>
      </c>
      <c r="M381" s="23">
        <v>11</v>
      </c>
      <c r="N381" s="24">
        <f t="shared" si="120"/>
        <v>45195</v>
      </c>
      <c r="O381" s="25">
        <f t="shared" si="121"/>
        <v>-43.549999999999955</v>
      </c>
      <c r="P381" s="25">
        <f t="shared" si="122"/>
        <v>26200</v>
      </c>
      <c r="Q381" s="28">
        <f t="shared" si="123"/>
        <v>5.0794881737107403E-2</v>
      </c>
      <c r="R381" s="25">
        <f t="shared" si="124"/>
        <v>21600</v>
      </c>
      <c r="S381" s="25" t="str">
        <f t="shared" si="125"/>
        <v/>
      </c>
      <c r="T381" s="25">
        <f t="shared" si="126"/>
        <v>2210400</v>
      </c>
      <c r="U381" s="32">
        <f t="shared" si="127"/>
        <v>145701.77129999999</v>
      </c>
    </row>
    <row r="382" spans="1:21" x14ac:dyDescent="0.25">
      <c r="A382" s="30">
        <v>1695340800000</v>
      </c>
      <c r="B382" s="31">
        <v>1419.65</v>
      </c>
      <c r="C382" s="31">
        <v>1439.85</v>
      </c>
      <c r="D382" s="31">
        <v>1400.85</v>
      </c>
      <c r="E382" s="31">
        <v>1417.75</v>
      </c>
      <c r="F382" s="31">
        <v>2180400</v>
      </c>
      <c r="G382" s="31">
        <v>415600</v>
      </c>
      <c r="H382" s="31" t="s">
        <v>57</v>
      </c>
      <c r="I382" s="31">
        <v>-0.54</v>
      </c>
      <c r="J382" s="31">
        <v>-1.36</v>
      </c>
      <c r="K382" s="31">
        <v>43000</v>
      </c>
      <c r="L382" s="31">
        <v>25.59</v>
      </c>
      <c r="M382" s="23">
        <v>10</v>
      </c>
      <c r="N382" s="24">
        <f t="shared" si="120"/>
        <v>45196</v>
      </c>
      <c r="O382" s="25">
        <f t="shared" si="121"/>
        <v>-7.75</v>
      </c>
      <c r="P382" s="25">
        <f t="shared" si="122"/>
        <v>-126400</v>
      </c>
      <c r="Q382" s="28">
        <f t="shared" si="123"/>
        <v>-0.23321033210332104</v>
      </c>
      <c r="R382" s="25">
        <f t="shared" si="124"/>
        <v>-30000</v>
      </c>
      <c r="S382" s="25" t="str">
        <f t="shared" si="125"/>
        <v/>
      </c>
      <c r="T382" s="25" t="str">
        <f t="shared" si="126"/>
        <v/>
      </c>
      <c r="U382" s="32">
        <f t="shared" si="127"/>
        <v>11003.7</v>
      </c>
    </row>
    <row r="383" spans="1:21" x14ac:dyDescent="0.25">
      <c r="A383" s="30">
        <v>1695600000000</v>
      </c>
      <c r="B383" s="31">
        <v>1418.2</v>
      </c>
      <c r="C383" s="31">
        <v>1443</v>
      </c>
      <c r="D383" s="31">
        <v>1403.55</v>
      </c>
      <c r="E383" s="31">
        <v>1431.45</v>
      </c>
      <c r="F383" s="31">
        <v>2068000</v>
      </c>
      <c r="G383" s="31">
        <v>697400</v>
      </c>
      <c r="H383" s="31" t="s">
        <v>55</v>
      </c>
      <c r="I383" s="31">
        <v>0.97</v>
      </c>
      <c r="J383" s="31">
        <v>-5.16</v>
      </c>
      <c r="K383" s="31">
        <v>44530</v>
      </c>
      <c r="L383" s="31">
        <v>28.83</v>
      </c>
      <c r="M383" s="23">
        <v>9</v>
      </c>
      <c r="N383" s="24">
        <f t="shared" si="120"/>
        <v>45197</v>
      </c>
      <c r="O383" s="25">
        <f t="shared" si="121"/>
        <v>13.700000000000045</v>
      </c>
      <c r="P383" s="25">
        <f t="shared" si="122"/>
        <v>281800</v>
      </c>
      <c r="Q383" s="28">
        <f t="shared" si="123"/>
        <v>0.67805582290664101</v>
      </c>
      <c r="R383" s="25">
        <f t="shared" si="124"/>
        <v>-112400</v>
      </c>
      <c r="S383" s="25">
        <f t="shared" si="125"/>
        <v>2068000</v>
      </c>
      <c r="T383" s="25" t="str">
        <f t="shared" si="126"/>
        <v/>
      </c>
      <c r="U383" s="32">
        <f t="shared" si="127"/>
        <v>12837.999</v>
      </c>
    </row>
    <row r="384" spans="1:21" x14ac:dyDescent="0.25">
      <c r="A384" s="30">
        <v>1695686400000</v>
      </c>
      <c r="B384" s="31">
        <v>1438.05</v>
      </c>
      <c r="C384" s="31">
        <v>1439.7</v>
      </c>
      <c r="D384" s="31">
        <v>1422.25</v>
      </c>
      <c r="E384" s="31">
        <v>1435.65</v>
      </c>
      <c r="F384" s="31">
        <v>1975600</v>
      </c>
      <c r="G384" s="31">
        <v>811400</v>
      </c>
      <c r="H384" s="31" t="s">
        <v>55</v>
      </c>
      <c r="I384" s="31">
        <v>0.28999999999999998</v>
      </c>
      <c r="J384" s="31">
        <v>-4.47</v>
      </c>
      <c r="K384" s="31">
        <v>39778</v>
      </c>
      <c r="L384" s="31">
        <v>34.08</v>
      </c>
      <c r="M384" s="23">
        <v>8</v>
      </c>
      <c r="N384" s="24">
        <f t="shared" si="120"/>
        <v>45198</v>
      </c>
      <c r="O384" s="25">
        <f t="shared" si="121"/>
        <v>4.2000000000000455</v>
      </c>
      <c r="P384" s="25">
        <f t="shared" si="122"/>
        <v>114000</v>
      </c>
      <c r="Q384" s="28">
        <f t="shared" si="123"/>
        <v>0.16346429595640952</v>
      </c>
      <c r="R384" s="25">
        <f t="shared" si="124"/>
        <v>-92400</v>
      </c>
      <c r="S384" s="25">
        <f t="shared" si="125"/>
        <v>1975600</v>
      </c>
      <c r="T384" s="25" t="str">
        <f t="shared" si="126"/>
        <v/>
      </c>
      <c r="U384" s="32">
        <f t="shared" si="127"/>
        <v>13556.3424</v>
      </c>
    </row>
    <row r="385" spans="1:21" x14ac:dyDescent="0.25">
      <c r="A385" s="30">
        <v>1695772800000</v>
      </c>
      <c r="B385" s="31">
        <v>1424.7</v>
      </c>
      <c r="C385" s="31">
        <v>1455.5</v>
      </c>
      <c r="D385" s="31">
        <v>1420.65</v>
      </c>
      <c r="E385" s="31">
        <v>1454.15</v>
      </c>
      <c r="F385" s="31">
        <v>1874800</v>
      </c>
      <c r="G385" s="31">
        <v>899600</v>
      </c>
      <c r="H385" s="31" t="s">
        <v>55</v>
      </c>
      <c r="I385" s="31">
        <v>1.29</v>
      </c>
      <c r="J385" s="31">
        <v>-5.0999999999999996</v>
      </c>
      <c r="K385" s="31">
        <v>81856</v>
      </c>
      <c r="L385" s="31">
        <v>39.19</v>
      </c>
      <c r="M385" s="23">
        <v>7</v>
      </c>
      <c r="N385" s="24">
        <f t="shared" si="120"/>
        <v>45199</v>
      </c>
      <c r="O385" s="25">
        <f t="shared" si="121"/>
        <v>18.5</v>
      </c>
      <c r="P385" s="25">
        <f t="shared" si="122"/>
        <v>88200</v>
      </c>
      <c r="Q385" s="28">
        <f t="shared" si="123"/>
        <v>0.10870101059896475</v>
      </c>
      <c r="R385" s="25">
        <f t="shared" si="124"/>
        <v>-100800</v>
      </c>
      <c r="S385" s="25">
        <f t="shared" si="125"/>
        <v>1874800</v>
      </c>
      <c r="T385" s="25" t="str">
        <f t="shared" si="126"/>
        <v/>
      </c>
      <c r="U385" s="32">
        <f t="shared" si="127"/>
        <v>32079.366399999995</v>
      </c>
    </row>
    <row r="386" spans="1:21" x14ac:dyDescent="0.25">
      <c r="A386" s="30">
        <v>1695859200000</v>
      </c>
      <c r="B386" s="31">
        <v>1454.15</v>
      </c>
      <c r="C386" s="31">
        <v>1457.8</v>
      </c>
      <c r="D386" s="31">
        <v>1398.1</v>
      </c>
      <c r="E386" s="31">
        <v>1403.5</v>
      </c>
      <c r="F386" s="31">
        <v>1815200</v>
      </c>
      <c r="G386" s="31">
        <v>769200</v>
      </c>
      <c r="H386" s="31" t="s">
        <v>57</v>
      </c>
      <c r="I386" s="31">
        <v>-3.48</v>
      </c>
      <c r="J386" s="31">
        <v>-3.18</v>
      </c>
      <c r="K386" s="31">
        <v>54108</v>
      </c>
      <c r="L386" s="31">
        <v>28.53</v>
      </c>
      <c r="M386" s="23">
        <v>6</v>
      </c>
      <c r="N386" s="24">
        <f t="shared" si="120"/>
        <v>45200</v>
      </c>
      <c r="O386" s="25">
        <f t="shared" si="121"/>
        <v>-50.650000000000091</v>
      </c>
      <c r="P386" s="25">
        <f t="shared" si="122"/>
        <v>-130400</v>
      </c>
      <c r="Q386" s="28">
        <f t="shared" si="123"/>
        <v>-0.14495331258337038</v>
      </c>
      <c r="R386" s="25">
        <f t="shared" si="124"/>
        <v>-59600</v>
      </c>
      <c r="S386" s="25" t="str">
        <f t="shared" si="125"/>
        <v/>
      </c>
      <c r="T386" s="25" t="str">
        <f t="shared" si="126"/>
        <v/>
      </c>
      <c r="U386" s="32">
        <f t="shared" si="127"/>
        <v>15437.0124</v>
      </c>
    </row>
    <row r="387" spans="1:21" x14ac:dyDescent="0.25">
      <c r="A387" s="30">
        <v>1695945600000</v>
      </c>
      <c r="B387" s="31">
        <v>1426.7</v>
      </c>
      <c r="C387" s="31">
        <v>1492.75</v>
      </c>
      <c r="D387" s="31">
        <v>1416</v>
      </c>
      <c r="E387" s="31">
        <v>1470.05</v>
      </c>
      <c r="F387" s="31">
        <v>1708000</v>
      </c>
      <c r="G387" s="31">
        <v>601800</v>
      </c>
      <c r="H387" s="31" t="s">
        <v>55</v>
      </c>
      <c r="I387" s="31">
        <v>4.74</v>
      </c>
      <c r="J387" s="31">
        <v>-5.91</v>
      </c>
      <c r="K387" s="31">
        <v>78334</v>
      </c>
      <c r="L387" s="31">
        <v>21.04</v>
      </c>
      <c r="M387" s="23">
        <v>5</v>
      </c>
      <c r="N387" s="24">
        <f t="shared" si="120"/>
        <v>45201</v>
      </c>
      <c r="O387" s="25">
        <f t="shared" si="121"/>
        <v>66.549999999999955</v>
      </c>
      <c r="P387" s="25">
        <f t="shared" si="122"/>
        <v>-167400</v>
      </c>
      <c r="Q387" s="28">
        <f t="shared" si="123"/>
        <v>-0.21762870514820593</v>
      </c>
      <c r="R387" s="25">
        <f t="shared" si="124"/>
        <v>-107200</v>
      </c>
      <c r="S387" s="25" t="str">
        <f t="shared" si="125"/>
        <v/>
      </c>
      <c r="T387" s="25" t="str">
        <f t="shared" si="126"/>
        <v/>
      </c>
      <c r="U387" s="32">
        <f t="shared" si="127"/>
        <v>16481.473599999998</v>
      </c>
    </row>
    <row r="388" spans="1:21" x14ac:dyDescent="0.25">
      <c r="A388" s="30">
        <v>1696291200000</v>
      </c>
      <c r="B388" s="31">
        <v>1476.95</v>
      </c>
      <c r="C388" s="31">
        <v>1484.4</v>
      </c>
      <c r="D388" s="31">
        <v>1460.3</v>
      </c>
      <c r="E388" s="31">
        <v>1477.4</v>
      </c>
      <c r="F388" s="31">
        <v>1716400</v>
      </c>
      <c r="G388" s="31">
        <v>185000</v>
      </c>
      <c r="H388" s="31" t="s">
        <v>56</v>
      </c>
      <c r="I388" s="31">
        <v>0.5</v>
      </c>
      <c r="J388" s="31">
        <v>0.49</v>
      </c>
      <c r="K388" s="31">
        <v>62753</v>
      </c>
      <c r="L388" s="31">
        <v>34.85</v>
      </c>
      <c r="M388" s="23">
        <v>4</v>
      </c>
      <c r="N388" s="24">
        <f t="shared" si="120"/>
        <v>45202</v>
      </c>
      <c r="O388" s="25">
        <f t="shared" si="121"/>
        <v>7.3500000000001364</v>
      </c>
      <c r="P388" s="25">
        <f t="shared" si="122"/>
        <v>-416800</v>
      </c>
      <c r="Q388" s="28">
        <f t="shared" si="123"/>
        <v>-0.69258889996676631</v>
      </c>
      <c r="R388" s="25">
        <f t="shared" si="124"/>
        <v>8400</v>
      </c>
      <c r="S388" s="25" t="str">
        <f t="shared" si="125"/>
        <v/>
      </c>
      <c r="T388" s="25" t="str">
        <f t="shared" si="126"/>
        <v/>
      </c>
      <c r="U388" s="32">
        <f t="shared" si="127"/>
        <v>21869.420500000004</v>
      </c>
    </row>
    <row r="389" spans="1:21" x14ac:dyDescent="0.25">
      <c r="A389" s="30">
        <v>1696377600000</v>
      </c>
      <c r="B389" s="31">
        <v>1464.3</v>
      </c>
      <c r="C389" s="31">
        <v>1475.3</v>
      </c>
      <c r="D389" s="31">
        <v>1438</v>
      </c>
      <c r="E389" s="31">
        <v>1447.25</v>
      </c>
      <c r="F389" s="31">
        <v>1732000</v>
      </c>
      <c r="G389" s="31">
        <v>230200</v>
      </c>
      <c r="H389" s="31" t="s">
        <v>54</v>
      </c>
      <c r="I389" s="31">
        <v>-2.04</v>
      </c>
      <c r="J389" s="31">
        <v>0.91</v>
      </c>
      <c r="K389" s="31">
        <v>62056</v>
      </c>
      <c r="L389" s="31">
        <v>35.700000000000003</v>
      </c>
      <c r="M389" s="23">
        <v>3</v>
      </c>
      <c r="N389" s="24">
        <f t="shared" si="120"/>
        <v>45203</v>
      </c>
      <c r="O389" s="25">
        <f t="shared" si="121"/>
        <v>-30.150000000000091</v>
      </c>
      <c r="P389" s="25">
        <f t="shared" si="122"/>
        <v>45200</v>
      </c>
      <c r="Q389" s="28">
        <f t="shared" si="123"/>
        <v>0.24432432432432433</v>
      </c>
      <c r="R389" s="25">
        <f t="shared" si="124"/>
        <v>15600</v>
      </c>
      <c r="S389" s="25" t="str">
        <f t="shared" si="125"/>
        <v/>
      </c>
      <c r="T389" s="25">
        <f t="shared" si="126"/>
        <v>1732000</v>
      </c>
      <c r="U389" s="32">
        <f t="shared" si="127"/>
        <v>22153.992000000002</v>
      </c>
    </row>
    <row r="390" spans="1:21" ht="15.75" thickBot="1" x14ac:dyDescent="0.3">
      <c r="A390" s="30">
        <v>1696464000000</v>
      </c>
      <c r="B390" s="31">
        <v>1442.05</v>
      </c>
      <c r="C390" s="31">
        <v>1461.1</v>
      </c>
      <c r="D390" s="31">
        <v>1424</v>
      </c>
      <c r="E390" s="31">
        <v>1435.35</v>
      </c>
      <c r="F390" s="31">
        <v>1702400</v>
      </c>
      <c r="G390" s="31">
        <v>242400</v>
      </c>
      <c r="H390" s="31" t="s">
        <v>57</v>
      </c>
      <c r="I390" s="31">
        <v>-0.82</v>
      </c>
      <c r="J390" s="31">
        <v>-1.71</v>
      </c>
      <c r="K390" s="31">
        <v>55166</v>
      </c>
      <c r="L390" s="31">
        <v>34.11</v>
      </c>
      <c r="M390" s="23">
        <v>2</v>
      </c>
      <c r="N390" s="24">
        <f>N391-1</f>
        <v>45204</v>
      </c>
      <c r="O390" s="25">
        <f t="shared" si="121"/>
        <v>-11.900000000000091</v>
      </c>
      <c r="P390" s="25">
        <f t="shared" si="122"/>
        <v>12200</v>
      </c>
      <c r="Q390" s="28">
        <f t="shared" si="123"/>
        <v>5.2997393570807995E-2</v>
      </c>
      <c r="R390" s="25">
        <f t="shared" si="124"/>
        <v>-29600</v>
      </c>
      <c r="S390" s="25" t="str">
        <f t="shared" si="125"/>
        <v/>
      </c>
      <c r="T390" s="25">
        <f t="shared" si="126"/>
        <v>1702400</v>
      </c>
      <c r="U390" s="32">
        <f t="shared" si="127"/>
        <v>18817.122599999999</v>
      </c>
    </row>
    <row r="391" spans="1:21" ht="16.5" thickTop="1" thickBot="1" x14ac:dyDescent="0.3">
      <c r="A391" s="33">
        <v>1696550400000</v>
      </c>
      <c r="B391" s="34">
        <v>1439.85</v>
      </c>
      <c r="C391" s="34">
        <v>1479</v>
      </c>
      <c r="D391" s="34">
        <v>1439.7</v>
      </c>
      <c r="E391" s="34">
        <v>1475.3</v>
      </c>
      <c r="F391" s="34">
        <v>1620400</v>
      </c>
      <c r="G391" s="34">
        <v>286600</v>
      </c>
      <c r="H391" s="34" t="s">
        <v>55</v>
      </c>
      <c r="I391" s="34">
        <v>2.78</v>
      </c>
      <c r="J391" s="34">
        <v>-4.82</v>
      </c>
      <c r="K391" s="34">
        <v>100739</v>
      </c>
      <c r="L391" s="34">
        <v>44.79</v>
      </c>
      <c r="M391" s="35">
        <v>1</v>
      </c>
      <c r="N391" s="36">
        <v>45205</v>
      </c>
      <c r="O391" s="37">
        <f>E391-E390</f>
        <v>39.950000000000045</v>
      </c>
      <c r="P391" s="37">
        <f>G391-G390</f>
        <v>44200</v>
      </c>
      <c r="Q391" s="38">
        <f>(G391-G390)/G390</f>
        <v>0.18234323432343233</v>
      </c>
      <c r="R391" s="37">
        <f>F391-F390</f>
        <v>-82000</v>
      </c>
      <c r="S391" s="37">
        <f>IF(OR(H391="green",H391="lightgreen"),IF(Q391&gt;0,F391,""),"")</f>
        <v>1620400</v>
      </c>
      <c r="T391" s="37" t="str">
        <f>IF(OR(H391="red",H391="orange"),IF(Q391&gt;0,F391,""),"")</f>
        <v/>
      </c>
      <c r="U391" s="39">
        <f t="shared" si="127"/>
        <v>45120.998099999997</v>
      </c>
    </row>
    <row r="392" spans="1:21" ht="15.75" thickBot="1" x14ac:dyDescent="0.3"/>
    <row r="393" spans="1:21" ht="15.75" thickBot="1" x14ac:dyDescent="0.3">
      <c r="A393" s="17">
        <v>15</v>
      </c>
      <c r="B393" s="40" t="str">
        <f>VLOOKUP(A393,V:X,2,0)</f>
        <v>HDFCAMC</v>
      </c>
      <c r="C393" s="40" t="str">
        <f>VLOOKUP(A393,V:X,3,0)</f>
        <v>Updated</v>
      </c>
      <c r="D393" s="40" t="str">
        <f>B395</f>
        <v>BULLISH</v>
      </c>
      <c r="E393" s="40">
        <f>B396</f>
        <v>20079300</v>
      </c>
      <c r="F393" s="41">
        <f>B397</f>
        <v>1.2867139588980525</v>
      </c>
    </row>
    <row r="394" spans="1:21" x14ac:dyDescent="0.25">
      <c r="A394" s="17" t="s">
        <v>40</v>
      </c>
      <c r="B394" s="18" t="str">
        <f>B393</f>
        <v>HDFCAMC</v>
      </c>
      <c r="C394" s="19"/>
      <c r="D394" s="20" t="str">
        <f>"https://opstra.definedge.com/api/openinterest/futuresopeninterest/"&amp;B394&amp;"&amp;Combined%20OpenInterest"</f>
        <v>https://opstra.definedge.com/api/openinterest/futuresopeninterest/HDFCAMC&amp;Combined%20OpenInterest</v>
      </c>
      <c r="E394" s="19"/>
      <c r="F394" s="19"/>
      <c r="G394" s="19"/>
      <c r="H394" s="19"/>
      <c r="I394" s="19"/>
      <c r="J394" s="19"/>
      <c r="K394" s="19"/>
      <c r="L394" s="19"/>
      <c r="M394" s="19"/>
      <c r="N394" s="46" t="s">
        <v>65</v>
      </c>
      <c r="O394" s="46"/>
      <c r="P394" s="46"/>
      <c r="Q394" s="46"/>
      <c r="R394" s="46"/>
      <c r="S394" s="46"/>
      <c r="T394" s="46"/>
      <c r="U394" s="47"/>
    </row>
    <row r="395" spans="1:21" x14ac:dyDescent="0.25">
      <c r="A395" s="21" t="s">
        <v>23</v>
      </c>
      <c r="B395" s="22" t="str">
        <f>IF(C393=0,"",IF(B396&gt;0,"BULLISH","BEARISH"))</f>
        <v>BULLISH</v>
      </c>
      <c r="C395" s="23"/>
      <c r="D395" s="23"/>
      <c r="E395" s="23"/>
      <c r="F395" s="23"/>
      <c r="G395" s="23"/>
      <c r="H395" s="23"/>
      <c r="I395" s="23"/>
      <c r="J395" s="23"/>
      <c r="K395" s="23"/>
      <c r="L395" s="23"/>
      <c r="M395" s="23"/>
      <c r="N395" s="48"/>
      <c r="O395" s="48"/>
      <c r="P395" s="48"/>
      <c r="Q395" s="48"/>
      <c r="R395" s="48"/>
      <c r="S395" s="48"/>
      <c r="T395" s="48"/>
      <c r="U395" s="49"/>
    </row>
    <row r="396" spans="1:21" x14ac:dyDescent="0.25">
      <c r="A396" s="21" t="s">
        <v>61</v>
      </c>
      <c r="B396" s="23">
        <f>IF(C393=0,"",S397-T397)</f>
        <v>20079300</v>
      </c>
      <c r="C396" s="23"/>
      <c r="D396" s="23"/>
      <c r="E396" s="23"/>
      <c r="F396" s="23"/>
      <c r="G396" s="23"/>
      <c r="H396" s="23"/>
      <c r="I396" s="23"/>
      <c r="J396" s="23"/>
      <c r="K396" s="23"/>
      <c r="L396" s="23"/>
      <c r="M396" s="23"/>
      <c r="N396" s="24"/>
      <c r="O396" s="24"/>
      <c r="P396" s="25"/>
      <c r="Q396" s="25"/>
      <c r="R396" s="25"/>
      <c r="S396" s="25"/>
      <c r="T396" s="25"/>
      <c r="U396" s="26"/>
    </row>
    <row r="397" spans="1:21" x14ac:dyDescent="0.25">
      <c r="A397" s="21" t="s">
        <v>62</v>
      </c>
      <c r="B397" s="27">
        <f>IF(C393=0,"",B396/T397)</f>
        <v>1.2867139588980525</v>
      </c>
      <c r="C397" s="23"/>
      <c r="D397" s="23"/>
      <c r="E397" s="23"/>
      <c r="F397" s="23"/>
      <c r="G397" s="23"/>
      <c r="H397" s="23"/>
      <c r="I397" s="23"/>
      <c r="J397" s="23"/>
      <c r="K397" s="23"/>
      <c r="L397" s="23"/>
      <c r="M397" s="23"/>
      <c r="N397" s="24"/>
      <c r="O397" s="25">
        <f t="shared" ref="O397:T397" si="128">SUM(O399:O419)</f>
        <v>300.65000000000009</v>
      </c>
      <c r="P397" s="25">
        <f t="shared" si="128"/>
        <v>446600</v>
      </c>
      <c r="Q397" s="28">
        <f t="shared" si="128"/>
        <v>4.6583832530830245</v>
      </c>
      <c r="R397" s="25">
        <f t="shared" si="128"/>
        <v>-1307700</v>
      </c>
      <c r="S397" s="25">
        <f t="shared" si="128"/>
        <v>35684400</v>
      </c>
      <c r="T397" s="25">
        <f t="shared" si="128"/>
        <v>15605100</v>
      </c>
      <c r="U397" s="26"/>
    </row>
    <row r="398" spans="1:21" x14ac:dyDescent="0.25">
      <c r="A398" s="29">
        <v>0</v>
      </c>
      <c r="B398" s="23" t="s">
        <v>41</v>
      </c>
      <c r="C398" s="23" t="s">
        <v>42</v>
      </c>
      <c r="D398" s="23" t="s">
        <v>43</v>
      </c>
      <c r="E398" s="23" t="s">
        <v>44</v>
      </c>
      <c r="F398" s="23" t="s">
        <v>45</v>
      </c>
      <c r="G398" s="23" t="s">
        <v>46</v>
      </c>
      <c r="H398" s="23" t="s">
        <v>47</v>
      </c>
      <c r="I398" s="23">
        <v>8</v>
      </c>
      <c r="J398" s="23">
        <v>9</v>
      </c>
      <c r="K398" s="23" t="s">
        <v>48</v>
      </c>
      <c r="L398" s="23" t="s">
        <v>49</v>
      </c>
      <c r="M398" s="23"/>
      <c r="N398" s="24" t="s">
        <v>64</v>
      </c>
      <c r="O398" s="24" t="s">
        <v>66</v>
      </c>
      <c r="P398" s="22" t="s">
        <v>50</v>
      </c>
      <c r="Q398" s="22" t="s">
        <v>51</v>
      </c>
      <c r="R398" s="22" t="s">
        <v>60</v>
      </c>
      <c r="S398" s="22" t="s">
        <v>52</v>
      </c>
      <c r="T398" s="22" t="s">
        <v>53</v>
      </c>
      <c r="U398" s="26"/>
    </row>
    <row r="399" spans="1:21" x14ac:dyDescent="0.25">
      <c r="A399" s="30">
        <v>1693958400000</v>
      </c>
      <c r="B399" s="31">
        <v>2430.6999999999998</v>
      </c>
      <c r="C399" s="31">
        <v>2442</v>
      </c>
      <c r="D399" s="31">
        <v>2415.4499999999998</v>
      </c>
      <c r="E399" s="31">
        <v>2427</v>
      </c>
      <c r="F399" s="31">
        <v>5788200</v>
      </c>
      <c r="G399" s="31">
        <v>315000</v>
      </c>
      <c r="H399" s="31" t="s">
        <v>54</v>
      </c>
      <c r="I399" s="31">
        <v>0</v>
      </c>
      <c r="J399" s="31">
        <v>0.15</v>
      </c>
      <c r="K399" s="31">
        <v>57883</v>
      </c>
      <c r="L399" s="31">
        <v>32.83</v>
      </c>
      <c r="M399" s="23">
        <v>21</v>
      </c>
      <c r="N399" s="24">
        <f t="shared" ref="N399:N417" si="129">N400-1</f>
        <v>45185</v>
      </c>
      <c r="O399" s="24"/>
      <c r="P399" s="25"/>
      <c r="Q399" s="28"/>
      <c r="R399" s="28"/>
      <c r="S399" s="25"/>
      <c r="T399" s="25"/>
      <c r="U399" s="32">
        <f>K399*L399/100</f>
        <v>19002.9889</v>
      </c>
    </row>
    <row r="400" spans="1:21" x14ac:dyDescent="0.25">
      <c r="A400" s="30">
        <v>1694044800000</v>
      </c>
      <c r="B400" s="31">
        <v>2448.65</v>
      </c>
      <c r="C400" s="31">
        <v>2491.5</v>
      </c>
      <c r="D400" s="31">
        <v>2424.15</v>
      </c>
      <c r="E400" s="31">
        <v>2485.65</v>
      </c>
      <c r="F400" s="31">
        <v>5597700</v>
      </c>
      <c r="G400" s="31">
        <v>1121800</v>
      </c>
      <c r="H400" s="31" t="s">
        <v>55</v>
      </c>
      <c r="I400" s="31">
        <v>2.42</v>
      </c>
      <c r="J400" s="31">
        <v>-3.29</v>
      </c>
      <c r="K400" s="31">
        <v>307531</v>
      </c>
      <c r="L400" s="31">
        <v>40.92</v>
      </c>
      <c r="M400" s="23">
        <v>20</v>
      </c>
      <c r="N400" s="24">
        <f t="shared" si="129"/>
        <v>45186</v>
      </c>
      <c r="O400" s="25">
        <f t="shared" ref="O400:O418" si="130">E400-E399</f>
        <v>58.650000000000091</v>
      </c>
      <c r="P400" s="25">
        <f t="shared" ref="P400:P418" si="131">G400-G399</f>
        <v>806800</v>
      </c>
      <c r="Q400" s="28">
        <f t="shared" ref="Q400:Q418" si="132">(G400-G399)/G399</f>
        <v>2.5612698412698411</v>
      </c>
      <c r="R400" s="25">
        <f t="shared" ref="R400:R418" si="133">F400-F399</f>
        <v>-190500</v>
      </c>
      <c r="S400" s="25">
        <f t="shared" ref="S400:S418" si="134">IF(OR(H400="green",H400="lightgreen"),IF(Q400&gt;0,F400,""),"")</f>
        <v>5597700</v>
      </c>
      <c r="T400" s="25" t="str">
        <f t="shared" ref="T400:T418" si="135">IF(OR(H400="red",H400="orange"),IF(Q400&gt;0,F400,""),"")</f>
        <v/>
      </c>
      <c r="U400" s="32">
        <f t="shared" ref="U400:U419" si="136">K400*L400/100</f>
        <v>125841.68520000001</v>
      </c>
    </row>
    <row r="401" spans="1:21" x14ac:dyDescent="0.25">
      <c r="A401" s="30">
        <v>1694131200000</v>
      </c>
      <c r="B401" s="31">
        <v>2504.9499999999998</v>
      </c>
      <c r="C401" s="31">
        <v>2542.9499999999998</v>
      </c>
      <c r="D401" s="31">
        <v>2483</v>
      </c>
      <c r="E401" s="31">
        <v>2534.15</v>
      </c>
      <c r="F401" s="31">
        <v>5375400</v>
      </c>
      <c r="G401" s="31">
        <v>716400</v>
      </c>
      <c r="H401" s="31" t="s">
        <v>55</v>
      </c>
      <c r="I401" s="31">
        <v>1.95</v>
      </c>
      <c r="J401" s="31">
        <v>-3.97</v>
      </c>
      <c r="K401" s="31">
        <v>126494</v>
      </c>
      <c r="L401" s="31">
        <v>39.5</v>
      </c>
      <c r="M401" s="23">
        <v>19</v>
      </c>
      <c r="N401" s="24">
        <f t="shared" si="129"/>
        <v>45187</v>
      </c>
      <c r="O401" s="25">
        <f t="shared" si="130"/>
        <v>48.5</v>
      </c>
      <c r="P401" s="25">
        <f t="shared" si="131"/>
        <v>-405400</v>
      </c>
      <c r="Q401" s="28">
        <f t="shared" si="132"/>
        <v>-0.36138349081832771</v>
      </c>
      <c r="R401" s="25">
        <f t="shared" si="133"/>
        <v>-222300</v>
      </c>
      <c r="S401" s="25" t="str">
        <f t="shared" si="134"/>
        <v/>
      </c>
      <c r="T401" s="25" t="str">
        <f t="shared" si="135"/>
        <v/>
      </c>
      <c r="U401" s="32">
        <f t="shared" si="136"/>
        <v>49965.13</v>
      </c>
    </row>
    <row r="402" spans="1:21" x14ac:dyDescent="0.25">
      <c r="A402" s="30">
        <v>1694390400000</v>
      </c>
      <c r="B402" s="31">
        <v>2541.8000000000002</v>
      </c>
      <c r="C402" s="31">
        <v>2692.35</v>
      </c>
      <c r="D402" s="31">
        <v>2541.75</v>
      </c>
      <c r="E402" s="31">
        <v>2663.7</v>
      </c>
      <c r="F402" s="31">
        <v>5283000</v>
      </c>
      <c r="G402" s="31">
        <v>1629400</v>
      </c>
      <c r="H402" s="31" t="s">
        <v>55</v>
      </c>
      <c r="I402" s="31">
        <v>5.1100000000000003</v>
      </c>
      <c r="J402" s="31">
        <v>-1.72</v>
      </c>
      <c r="K402" s="31">
        <v>442830</v>
      </c>
      <c r="L402" s="31">
        <v>36.5</v>
      </c>
      <c r="M402" s="23">
        <v>18</v>
      </c>
      <c r="N402" s="24">
        <f t="shared" si="129"/>
        <v>45188</v>
      </c>
      <c r="O402" s="25">
        <f t="shared" si="130"/>
        <v>129.54999999999973</v>
      </c>
      <c r="P402" s="25">
        <f t="shared" si="131"/>
        <v>913000</v>
      </c>
      <c r="Q402" s="28">
        <f t="shared" si="132"/>
        <v>1.274427694025684</v>
      </c>
      <c r="R402" s="25">
        <f t="shared" si="133"/>
        <v>-92400</v>
      </c>
      <c r="S402" s="25">
        <f t="shared" si="134"/>
        <v>5283000</v>
      </c>
      <c r="T402" s="25" t="str">
        <f t="shared" si="135"/>
        <v/>
      </c>
      <c r="U402" s="32">
        <f t="shared" si="136"/>
        <v>161632.95000000001</v>
      </c>
    </row>
    <row r="403" spans="1:21" x14ac:dyDescent="0.25">
      <c r="A403" s="30">
        <v>1694476800000</v>
      </c>
      <c r="B403" s="31">
        <v>2684.3</v>
      </c>
      <c r="C403" s="31">
        <v>2684.4</v>
      </c>
      <c r="D403" s="31">
        <v>2583.3000000000002</v>
      </c>
      <c r="E403" s="31">
        <v>2613.15</v>
      </c>
      <c r="F403" s="31">
        <v>5176500</v>
      </c>
      <c r="G403" s="31">
        <v>1018400</v>
      </c>
      <c r="H403" s="31" t="s">
        <v>57</v>
      </c>
      <c r="I403" s="31">
        <v>-1.9</v>
      </c>
      <c r="J403" s="31">
        <v>-2.02</v>
      </c>
      <c r="K403" s="31">
        <v>214561</v>
      </c>
      <c r="L403" s="31">
        <v>38.18</v>
      </c>
      <c r="M403" s="23">
        <v>17</v>
      </c>
      <c r="N403" s="24">
        <f t="shared" si="129"/>
        <v>45189</v>
      </c>
      <c r="O403" s="25">
        <f t="shared" si="130"/>
        <v>-50.549999999999727</v>
      </c>
      <c r="P403" s="25">
        <f t="shared" si="131"/>
        <v>-611000</v>
      </c>
      <c r="Q403" s="28">
        <f t="shared" si="132"/>
        <v>-0.3749846569289309</v>
      </c>
      <c r="R403" s="25">
        <f t="shared" si="133"/>
        <v>-106500</v>
      </c>
      <c r="S403" s="25" t="str">
        <f t="shared" si="134"/>
        <v/>
      </c>
      <c r="T403" s="25" t="str">
        <f t="shared" si="135"/>
        <v/>
      </c>
      <c r="U403" s="32">
        <f t="shared" si="136"/>
        <v>81919.38979999999</v>
      </c>
    </row>
    <row r="404" spans="1:21" x14ac:dyDescent="0.25">
      <c r="A404" s="30">
        <v>1694563200000</v>
      </c>
      <c r="B404" s="31">
        <v>2643.85</v>
      </c>
      <c r="C404" s="31">
        <v>2643.85</v>
      </c>
      <c r="D404" s="31">
        <v>2551.5500000000002</v>
      </c>
      <c r="E404" s="31">
        <v>2598.9</v>
      </c>
      <c r="F404" s="31">
        <v>5231400</v>
      </c>
      <c r="G404" s="31">
        <v>578200</v>
      </c>
      <c r="H404" s="31" t="s">
        <v>54</v>
      </c>
      <c r="I404" s="31">
        <v>-0.55000000000000004</v>
      </c>
      <c r="J404" s="31">
        <v>1.06</v>
      </c>
      <c r="K404" s="31">
        <v>81933</v>
      </c>
      <c r="L404" s="31">
        <v>26.95</v>
      </c>
      <c r="M404" s="23">
        <v>16</v>
      </c>
      <c r="N404" s="24">
        <f t="shared" si="129"/>
        <v>45190</v>
      </c>
      <c r="O404" s="25">
        <f t="shared" si="130"/>
        <v>-14.25</v>
      </c>
      <c r="P404" s="25">
        <f t="shared" si="131"/>
        <v>-440200</v>
      </c>
      <c r="Q404" s="28">
        <f t="shared" si="132"/>
        <v>-0.43224666142969365</v>
      </c>
      <c r="R404" s="25">
        <f t="shared" si="133"/>
        <v>54900</v>
      </c>
      <c r="S404" s="25" t="str">
        <f t="shared" si="134"/>
        <v/>
      </c>
      <c r="T404" s="25" t="str">
        <f t="shared" si="135"/>
        <v/>
      </c>
      <c r="U404" s="32">
        <f t="shared" si="136"/>
        <v>22080.943500000001</v>
      </c>
    </row>
    <row r="405" spans="1:21" x14ac:dyDescent="0.25">
      <c r="A405" s="30">
        <v>1694649600000</v>
      </c>
      <c r="B405" s="31">
        <v>2593.6</v>
      </c>
      <c r="C405" s="31">
        <v>2671.8</v>
      </c>
      <c r="D405" s="31">
        <v>2593.6</v>
      </c>
      <c r="E405" s="31">
        <v>2657.25</v>
      </c>
      <c r="F405" s="31">
        <v>5205900</v>
      </c>
      <c r="G405" s="31">
        <v>927000</v>
      </c>
      <c r="H405" s="31" t="s">
        <v>55</v>
      </c>
      <c r="I405" s="31">
        <v>2.25</v>
      </c>
      <c r="J405" s="31">
        <v>-0.49</v>
      </c>
      <c r="K405" s="31">
        <v>184558</v>
      </c>
      <c r="L405" s="31">
        <v>36.99</v>
      </c>
      <c r="M405" s="23">
        <v>15</v>
      </c>
      <c r="N405" s="24">
        <f t="shared" si="129"/>
        <v>45191</v>
      </c>
      <c r="O405" s="25">
        <f t="shared" si="130"/>
        <v>58.349999999999909</v>
      </c>
      <c r="P405" s="25">
        <f t="shared" si="131"/>
        <v>348800</v>
      </c>
      <c r="Q405" s="28">
        <f t="shared" si="132"/>
        <v>0.60325147007955726</v>
      </c>
      <c r="R405" s="25">
        <f t="shared" si="133"/>
        <v>-25500</v>
      </c>
      <c r="S405" s="25">
        <f t="shared" si="134"/>
        <v>5205900</v>
      </c>
      <c r="T405" s="25" t="str">
        <f t="shared" si="135"/>
        <v/>
      </c>
      <c r="U405" s="32">
        <f t="shared" si="136"/>
        <v>68268.004199999996</v>
      </c>
    </row>
    <row r="406" spans="1:21" x14ac:dyDescent="0.25">
      <c r="A406" s="30">
        <v>1694736000000</v>
      </c>
      <c r="B406" s="31">
        <v>2678</v>
      </c>
      <c r="C406" s="31">
        <v>2692.2</v>
      </c>
      <c r="D406" s="31">
        <v>2636.1</v>
      </c>
      <c r="E406" s="31">
        <v>2671.8</v>
      </c>
      <c r="F406" s="31">
        <v>5274600</v>
      </c>
      <c r="G406" s="31">
        <v>950400</v>
      </c>
      <c r="H406" s="31" t="s">
        <v>56</v>
      </c>
      <c r="I406" s="31">
        <v>0.55000000000000004</v>
      </c>
      <c r="J406" s="31">
        <v>1.32</v>
      </c>
      <c r="K406" s="31">
        <v>311203</v>
      </c>
      <c r="L406" s="31">
        <v>47.84</v>
      </c>
      <c r="M406" s="23">
        <v>14</v>
      </c>
      <c r="N406" s="24">
        <f t="shared" si="129"/>
        <v>45192</v>
      </c>
      <c r="O406" s="25">
        <f t="shared" si="130"/>
        <v>14.550000000000182</v>
      </c>
      <c r="P406" s="25">
        <f t="shared" si="131"/>
        <v>23400</v>
      </c>
      <c r="Q406" s="28">
        <f t="shared" si="132"/>
        <v>2.524271844660194E-2</v>
      </c>
      <c r="R406" s="25">
        <f t="shared" si="133"/>
        <v>68700</v>
      </c>
      <c r="S406" s="25">
        <f t="shared" si="134"/>
        <v>5274600</v>
      </c>
      <c r="T406" s="25" t="str">
        <f t="shared" si="135"/>
        <v/>
      </c>
      <c r="U406" s="32">
        <f t="shared" si="136"/>
        <v>148879.51520000002</v>
      </c>
    </row>
    <row r="407" spans="1:21" x14ac:dyDescent="0.25">
      <c r="A407" s="30">
        <v>1694995200000</v>
      </c>
      <c r="B407" s="31">
        <v>2680.75</v>
      </c>
      <c r="C407" s="31">
        <v>2680.75</v>
      </c>
      <c r="D407" s="31">
        <v>2619.3000000000002</v>
      </c>
      <c r="E407" s="31">
        <v>2642.35</v>
      </c>
      <c r="F407" s="31">
        <v>5340600</v>
      </c>
      <c r="G407" s="31">
        <v>856000</v>
      </c>
      <c r="H407" s="31" t="s">
        <v>54</v>
      </c>
      <c r="I407" s="31">
        <v>-1.1000000000000001</v>
      </c>
      <c r="J407" s="31">
        <v>1.25</v>
      </c>
      <c r="K407" s="31">
        <v>201875</v>
      </c>
      <c r="L407" s="31">
        <v>28.31</v>
      </c>
      <c r="M407" s="23">
        <v>13</v>
      </c>
      <c r="N407" s="24">
        <f t="shared" si="129"/>
        <v>45193</v>
      </c>
      <c r="O407" s="25">
        <f t="shared" si="130"/>
        <v>-29.450000000000273</v>
      </c>
      <c r="P407" s="25">
        <f t="shared" si="131"/>
        <v>-94400</v>
      </c>
      <c r="Q407" s="28">
        <f t="shared" si="132"/>
        <v>-9.9326599326599332E-2</v>
      </c>
      <c r="R407" s="25">
        <f t="shared" si="133"/>
        <v>66000</v>
      </c>
      <c r="S407" s="25" t="str">
        <f t="shared" si="134"/>
        <v/>
      </c>
      <c r="T407" s="25" t="str">
        <f t="shared" si="135"/>
        <v/>
      </c>
      <c r="U407" s="32">
        <f t="shared" si="136"/>
        <v>57150.8125</v>
      </c>
    </row>
    <row r="408" spans="1:21" x14ac:dyDescent="0.25">
      <c r="A408" s="30">
        <v>1695168000000</v>
      </c>
      <c r="B408" s="31">
        <v>2600.0500000000002</v>
      </c>
      <c r="C408" s="31">
        <v>2682.45</v>
      </c>
      <c r="D408" s="31">
        <v>2590.3000000000002</v>
      </c>
      <c r="E408" s="31">
        <v>2649.85</v>
      </c>
      <c r="F408" s="31">
        <v>5322600</v>
      </c>
      <c r="G408" s="31">
        <v>669200</v>
      </c>
      <c r="H408" s="31" t="s">
        <v>55</v>
      </c>
      <c r="I408" s="31">
        <v>0.28000000000000003</v>
      </c>
      <c r="J408" s="31">
        <v>-0.34</v>
      </c>
      <c r="K408" s="31">
        <v>223838</v>
      </c>
      <c r="L408" s="31">
        <v>32.130000000000003</v>
      </c>
      <c r="M408" s="23">
        <v>12</v>
      </c>
      <c r="N408" s="24">
        <f t="shared" si="129"/>
        <v>45194</v>
      </c>
      <c r="O408" s="25">
        <f t="shared" si="130"/>
        <v>7.5</v>
      </c>
      <c r="P408" s="25">
        <f t="shared" si="131"/>
        <v>-186800</v>
      </c>
      <c r="Q408" s="28">
        <f t="shared" si="132"/>
        <v>-0.21822429906542057</v>
      </c>
      <c r="R408" s="25">
        <f t="shared" si="133"/>
        <v>-18000</v>
      </c>
      <c r="S408" s="25" t="str">
        <f t="shared" si="134"/>
        <v/>
      </c>
      <c r="T408" s="25" t="str">
        <f t="shared" si="135"/>
        <v/>
      </c>
      <c r="U408" s="32">
        <f t="shared" si="136"/>
        <v>71919.149400000009</v>
      </c>
    </row>
    <row r="409" spans="1:21" x14ac:dyDescent="0.25">
      <c r="A409" s="30">
        <v>1695254400000</v>
      </c>
      <c r="B409" s="31">
        <v>2652.35</v>
      </c>
      <c r="C409" s="31">
        <v>2679</v>
      </c>
      <c r="D409" s="31">
        <v>2612.35</v>
      </c>
      <c r="E409" s="31">
        <v>2648.35</v>
      </c>
      <c r="F409" s="31">
        <v>5364600</v>
      </c>
      <c r="G409" s="31">
        <v>738600</v>
      </c>
      <c r="H409" s="31" t="s">
        <v>54</v>
      </c>
      <c r="I409" s="31">
        <v>-0.06</v>
      </c>
      <c r="J409" s="31">
        <v>0.79</v>
      </c>
      <c r="K409" s="31">
        <v>301122</v>
      </c>
      <c r="L409" s="31">
        <v>45.83</v>
      </c>
      <c r="M409" s="23">
        <v>11</v>
      </c>
      <c r="N409" s="24">
        <f t="shared" si="129"/>
        <v>45195</v>
      </c>
      <c r="O409" s="25">
        <f t="shared" si="130"/>
        <v>-1.5</v>
      </c>
      <c r="P409" s="25">
        <f t="shared" si="131"/>
        <v>69400</v>
      </c>
      <c r="Q409" s="28">
        <f t="shared" si="132"/>
        <v>0.10370591751344889</v>
      </c>
      <c r="R409" s="25">
        <f t="shared" si="133"/>
        <v>42000</v>
      </c>
      <c r="S409" s="25" t="str">
        <f t="shared" si="134"/>
        <v/>
      </c>
      <c r="T409" s="25">
        <f t="shared" si="135"/>
        <v>5364600</v>
      </c>
      <c r="U409" s="32">
        <f t="shared" si="136"/>
        <v>138004.2126</v>
      </c>
    </row>
    <row r="410" spans="1:21" x14ac:dyDescent="0.25">
      <c r="A410" s="30">
        <v>1695340800000</v>
      </c>
      <c r="B410" s="31">
        <v>2630</v>
      </c>
      <c r="C410" s="31">
        <v>2708</v>
      </c>
      <c r="D410" s="31">
        <v>2614.1</v>
      </c>
      <c r="E410" s="31">
        <v>2647.5</v>
      </c>
      <c r="F410" s="31">
        <v>5663100</v>
      </c>
      <c r="G410" s="31">
        <v>1875600</v>
      </c>
      <c r="H410" s="31" t="s">
        <v>54</v>
      </c>
      <c r="I410" s="31">
        <v>-0.03</v>
      </c>
      <c r="J410" s="31">
        <v>5.56</v>
      </c>
      <c r="K410" s="31">
        <v>187461</v>
      </c>
      <c r="L410" s="31">
        <v>31.94</v>
      </c>
      <c r="M410" s="23">
        <v>10</v>
      </c>
      <c r="N410" s="24">
        <f t="shared" si="129"/>
        <v>45196</v>
      </c>
      <c r="O410" s="25">
        <f t="shared" si="130"/>
        <v>-0.84999999999990905</v>
      </c>
      <c r="P410" s="25">
        <f t="shared" si="131"/>
        <v>1137000</v>
      </c>
      <c r="Q410" s="28">
        <f t="shared" si="132"/>
        <v>1.5393988627132413</v>
      </c>
      <c r="R410" s="25">
        <f t="shared" si="133"/>
        <v>298500</v>
      </c>
      <c r="S410" s="25" t="str">
        <f t="shared" si="134"/>
        <v/>
      </c>
      <c r="T410" s="25">
        <f t="shared" si="135"/>
        <v>5663100</v>
      </c>
      <c r="U410" s="32">
        <f t="shared" si="136"/>
        <v>59875.043399999995</v>
      </c>
    </row>
    <row r="411" spans="1:21" x14ac:dyDescent="0.25">
      <c r="A411" s="30">
        <v>1695600000000</v>
      </c>
      <c r="B411" s="31">
        <v>2657.5</v>
      </c>
      <c r="C411" s="31">
        <v>2682.55</v>
      </c>
      <c r="D411" s="31">
        <v>2629.35</v>
      </c>
      <c r="E411" s="31">
        <v>2665.8</v>
      </c>
      <c r="F411" s="31">
        <v>5259000</v>
      </c>
      <c r="G411" s="31">
        <v>3303000</v>
      </c>
      <c r="H411" s="31" t="s">
        <v>55</v>
      </c>
      <c r="I411" s="31">
        <v>0.69</v>
      </c>
      <c r="J411" s="31">
        <v>-7.14</v>
      </c>
      <c r="K411" s="31">
        <v>104484</v>
      </c>
      <c r="L411" s="31">
        <v>34.22</v>
      </c>
      <c r="M411" s="23">
        <v>9</v>
      </c>
      <c r="N411" s="24">
        <f t="shared" si="129"/>
        <v>45197</v>
      </c>
      <c r="O411" s="25">
        <f t="shared" si="130"/>
        <v>18.300000000000182</v>
      </c>
      <c r="P411" s="25">
        <f t="shared" si="131"/>
        <v>1427400</v>
      </c>
      <c r="Q411" s="28">
        <f t="shared" si="132"/>
        <v>0.76103646833013439</v>
      </c>
      <c r="R411" s="25">
        <f t="shared" si="133"/>
        <v>-404100</v>
      </c>
      <c r="S411" s="25">
        <f t="shared" si="134"/>
        <v>5259000</v>
      </c>
      <c r="T411" s="25" t="str">
        <f t="shared" si="135"/>
        <v/>
      </c>
      <c r="U411" s="32">
        <f t="shared" si="136"/>
        <v>35754.424800000001</v>
      </c>
    </row>
    <row r="412" spans="1:21" x14ac:dyDescent="0.25">
      <c r="A412" s="30">
        <v>1695686400000</v>
      </c>
      <c r="B412" s="31">
        <v>2674.55</v>
      </c>
      <c r="C412" s="31">
        <v>2733</v>
      </c>
      <c r="D412" s="31">
        <v>2648.35</v>
      </c>
      <c r="E412" s="31">
        <v>2667.1</v>
      </c>
      <c r="F412" s="31">
        <v>5227800</v>
      </c>
      <c r="G412" s="31">
        <v>3300400</v>
      </c>
      <c r="H412" s="31" t="s">
        <v>55</v>
      </c>
      <c r="I412" s="31">
        <v>0.05</v>
      </c>
      <c r="J412" s="31">
        <v>-0.59</v>
      </c>
      <c r="K412" s="31">
        <v>309520</v>
      </c>
      <c r="L412" s="31">
        <v>38.479999999999997</v>
      </c>
      <c r="M412" s="23">
        <v>8</v>
      </c>
      <c r="N412" s="24">
        <f t="shared" si="129"/>
        <v>45198</v>
      </c>
      <c r="O412" s="25">
        <f t="shared" si="130"/>
        <v>1.2999999999997272</v>
      </c>
      <c r="P412" s="25">
        <f t="shared" si="131"/>
        <v>-2600</v>
      </c>
      <c r="Q412" s="28">
        <f t="shared" si="132"/>
        <v>-7.8716318498334842E-4</v>
      </c>
      <c r="R412" s="25">
        <f t="shared" si="133"/>
        <v>-31200</v>
      </c>
      <c r="S412" s="25" t="str">
        <f t="shared" si="134"/>
        <v/>
      </c>
      <c r="T412" s="25" t="str">
        <f t="shared" si="135"/>
        <v/>
      </c>
      <c r="U412" s="32">
        <f t="shared" si="136"/>
        <v>119103.296</v>
      </c>
    </row>
    <row r="413" spans="1:21" x14ac:dyDescent="0.25">
      <c r="A413" s="30">
        <v>1695772800000</v>
      </c>
      <c r="B413" s="31">
        <v>2680</v>
      </c>
      <c r="C413" s="31">
        <v>2717.5</v>
      </c>
      <c r="D413" s="31">
        <v>2635.7</v>
      </c>
      <c r="E413" s="31">
        <v>2680.9</v>
      </c>
      <c r="F413" s="31">
        <v>5200500</v>
      </c>
      <c r="G413" s="31">
        <v>2406000</v>
      </c>
      <c r="H413" s="31" t="s">
        <v>55</v>
      </c>
      <c r="I413" s="31">
        <v>0.52</v>
      </c>
      <c r="J413" s="31">
        <v>-0.52</v>
      </c>
      <c r="K413" s="31">
        <v>680547</v>
      </c>
      <c r="L413" s="31">
        <v>60.99</v>
      </c>
      <c r="M413" s="23">
        <v>7</v>
      </c>
      <c r="N413" s="24">
        <f t="shared" si="129"/>
        <v>45199</v>
      </c>
      <c r="O413" s="25">
        <f t="shared" si="130"/>
        <v>13.800000000000182</v>
      </c>
      <c r="P413" s="25">
        <f t="shared" si="131"/>
        <v>-894400</v>
      </c>
      <c r="Q413" s="28">
        <f t="shared" si="132"/>
        <v>-0.2709974548539571</v>
      </c>
      <c r="R413" s="25">
        <f t="shared" si="133"/>
        <v>-27300</v>
      </c>
      <c r="S413" s="25" t="str">
        <f t="shared" si="134"/>
        <v/>
      </c>
      <c r="T413" s="25" t="str">
        <f t="shared" si="135"/>
        <v/>
      </c>
      <c r="U413" s="32">
        <f t="shared" si="136"/>
        <v>415065.6153</v>
      </c>
    </row>
    <row r="414" spans="1:21" x14ac:dyDescent="0.25">
      <c r="A414" s="30">
        <v>1695859200000</v>
      </c>
      <c r="B414" s="31">
        <v>2681.45</v>
      </c>
      <c r="C414" s="31">
        <v>2687.1</v>
      </c>
      <c r="D414" s="31">
        <v>2567.4</v>
      </c>
      <c r="E414" s="31">
        <v>2582.35</v>
      </c>
      <c r="F414" s="31">
        <v>4962900</v>
      </c>
      <c r="G414" s="31">
        <v>2038400</v>
      </c>
      <c r="H414" s="31" t="s">
        <v>57</v>
      </c>
      <c r="I414" s="31">
        <v>-3.68</v>
      </c>
      <c r="J414" s="31">
        <v>-4.57</v>
      </c>
      <c r="K414" s="31">
        <v>1035444</v>
      </c>
      <c r="L414" s="31">
        <v>60.32</v>
      </c>
      <c r="M414" s="23">
        <v>6</v>
      </c>
      <c r="N414" s="24">
        <f t="shared" si="129"/>
        <v>45200</v>
      </c>
      <c r="O414" s="25">
        <f t="shared" si="130"/>
        <v>-98.550000000000182</v>
      </c>
      <c r="P414" s="25">
        <f t="shared" si="131"/>
        <v>-367600</v>
      </c>
      <c r="Q414" s="28">
        <f t="shared" si="132"/>
        <v>-0.15278470490440565</v>
      </c>
      <c r="R414" s="25">
        <f t="shared" si="133"/>
        <v>-237600</v>
      </c>
      <c r="S414" s="25" t="str">
        <f t="shared" si="134"/>
        <v/>
      </c>
      <c r="T414" s="25" t="str">
        <f t="shared" si="135"/>
        <v/>
      </c>
      <c r="U414" s="32">
        <f t="shared" si="136"/>
        <v>624579.82079999999</v>
      </c>
    </row>
    <row r="415" spans="1:21" x14ac:dyDescent="0.25">
      <c r="A415" s="30">
        <v>1695945600000</v>
      </c>
      <c r="B415" s="31">
        <v>2599</v>
      </c>
      <c r="C415" s="31">
        <v>2645.25</v>
      </c>
      <c r="D415" s="31">
        <v>2584.0500000000002</v>
      </c>
      <c r="E415" s="31">
        <v>2639.2</v>
      </c>
      <c r="F415" s="31">
        <v>4588200</v>
      </c>
      <c r="G415" s="31">
        <v>546000</v>
      </c>
      <c r="H415" s="31" t="s">
        <v>55</v>
      </c>
      <c r="I415" s="31">
        <v>2.2000000000000002</v>
      </c>
      <c r="J415" s="31">
        <v>-7.55</v>
      </c>
      <c r="K415" s="31">
        <v>172665</v>
      </c>
      <c r="L415" s="31">
        <v>39.840000000000003</v>
      </c>
      <c r="M415" s="23">
        <v>5</v>
      </c>
      <c r="N415" s="24">
        <f t="shared" si="129"/>
        <v>45201</v>
      </c>
      <c r="O415" s="25">
        <f t="shared" si="130"/>
        <v>56.849999999999909</v>
      </c>
      <c r="P415" s="25">
        <f t="shared" si="131"/>
        <v>-1492400</v>
      </c>
      <c r="Q415" s="28">
        <f t="shared" si="132"/>
        <v>-0.7321428571428571</v>
      </c>
      <c r="R415" s="25">
        <f t="shared" si="133"/>
        <v>-374700</v>
      </c>
      <c r="S415" s="25" t="str">
        <f t="shared" si="134"/>
        <v/>
      </c>
      <c r="T415" s="25" t="str">
        <f t="shared" si="135"/>
        <v/>
      </c>
      <c r="U415" s="32">
        <f t="shared" si="136"/>
        <v>68789.736000000004</v>
      </c>
    </row>
    <row r="416" spans="1:21" x14ac:dyDescent="0.25">
      <c r="A416" s="30">
        <v>1696291200000</v>
      </c>
      <c r="B416" s="31">
        <v>2627.95</v>
      </c>
      <c r="C416" s="31">
        <v>2670.55</v>
      </c>
      <c r="D416" s="31">
        <v>2610.6</v>
      </c>
      <c r="E416" s="31">
        <v>2661.4</v>
      </c>
      <c r="F416" s="31">
        <v>4596900</v>
      </c>
      <c r="G416" s="31">
        <v>444000</v>
      </c>
      <c r="H416" s="31" t="s">
        <v>56</v>
      </c>
      <c r="I416" s="31">
        <v>0.84</v>
      </c>
      <c r="J416" s="31">
        <v>0.19</v>
      </c>
      <c r="K416" s="31">
        <v>275059</v>
      </c>
      <c r="L416" s="31">
        <v>58.54</v>
      </c>
      <c r="M416" s="23">
        <v>4</v>
      </c>
      <c r="N416" s="24">
        <f t="shared" si="129"/>
        <v>45202</v>
      </c>
      <c r="O416" s="25">
        <f t="shared" si="130"/>
        <v>22.200000000000273</v>
      </c>
      <c r="P416" s="25">
        <f t="shared" si="131"/>
        <v>-102000</v>
      </c>
      <c r="Q416" s="28">
        <f t="shared" si="132"/>
        <v>-0.18681318681318682</v>
      </c>
      <c r="R416" s="25">
        <f t="shared" si="133"/>
        <v>8700</v>
      </c>
      <c r="S416" s="25" t="str">
        <f t="shared" si="134"/>
        <v/>
      </c>
      <c r="T416" s="25" t="str">
        <f t="shared" si="135"/>
        <v/>
      </c>
      <c r="U416" s="32">
        <f t="shared" si="136"/>
        <v>161019.5386</v>
      </c>
    </row>
    <row r="417" spans="1:21" x14ac:dyDescent="0.25">
      <c r="A417" s="30">
        <v>1696377600000</v>
      </c>
      <c r="B417" s="31">
        <v>2654.9</v>
      </c>
      <c r="C417" s="31">
        <v>2669.75</v>
      </c>
      <c r="D417" s="31">
        <v>2618</v>
      </c>
      <c r="E417" s="31">
        <v>2663.3</v>
      </c>
      <c r="F417" s="31">
        <v>4583700</v>
      </c>
      <c r="G417" s="31">
        <v>546600</v>
      </c>
      <c r="H417" s="31" t="s">
        <v>55</v>
      </c>
      <c r="I417" s="31">
        <v>7.0000000000000007E-2</v>
      </c>
      <c r="J417" s="31">
        <v>-0.28999999999999998</v>
      </c>
      <c r="K417" s="31">
        <v>254014</v>
      </c>
      <c r="L417" s="31">
        <v>58.01</v>
      </c>
      <c r="M417" s="23">
        <v>3</v>
      </c>
      <c r="N417" s="24">
        <f t="shared" si="129"/>
        <v>45203</v>
      </c>
      <c r="O417" s="25">
        <f t="shared" si="130"/>
        <v>1.9000000000000909</v>
      </c>
      <c r="P417" s="25">
        <f t="shared" si="131"/>
        <v>102600</v>
      </c>
      <c r="Q417" s="28">
        <f t="shared" si="132"/>
        <v>0.23108108108108108</v>
      </c>
      <c r="R417" s="25">
        <f t="shared" si="133"/>
        <v>-13200</v>
      </c>
      <c r="S417" s="25">
        <f t="shared" si="134"/>
        <v>4583700</v>
      </c>
      <c r="T417" s="25" t="str">
        <f t="shared" si="135"/>
        <v/>
      </c>
      <c r="U417" s="32">
        <f t="shared" si="136"/>
        <v>147353.5214</v>
      </c>
    </row>
    <row r="418" spans="1:21" ht="15.75" thickBot="1" x14ac:dyDescent="0.3">
      <c r="A418" s="30">
        <v>1696464000000</v>
      </c>
      <c r="B418" s="31">
        <v>2661.95</v>
      </c>
      <c r="C418" s="31">
        <v>2702.15</v>
      </c>
      <c r="D418" s="31">
        <v>2645</v>
      </c>
      <c r="E418" s="31">
        <v>2651.1</v>
      </c>
      <c r="F418" s="31">
        <v>4577400</v>
      </c>
      <c r="G418" s="31">
        <v>553400</v>
      </c>
      <c r="H418" s="31" t="s">
        <v>57</v>
      </c>
      <c r="I418" s="31">
        <v>-0.46</v>
      </c>
      <c r="J418" s="31">
        <v>-0.14000000000000001</v>
      </c>
      <c r="K418" s="31">
        <v>120089</v>
      </c>
      <c r="L418" s="31">
        <v>38.020000000000003</v>
      </c>
      <c r="M418" s="23">
        <v>2</v>
      </c>
      <c r="N418" s="24">
        <f>N419-1</f>
        <v>45204</v>
      </c>
      <c r="O418" s="25">
        <f t="shared" si="130"/>
        <v>-12.200000000000273</v>
      </c>
      <c r="P418" s="25">
        <f t="shared" si="131"/>
        <v>6800</v>
      </c>
      <c r="Q418" s="28">
        <f t="shared" si="132"/>
        <v>1.2440541529454811E-2</v>
      </c>
      <c r="R418" s="25">
        <f t="shared" si="133"/>
        <v>-6300</v>
      </c>
      <c r="S418" s="25" t="str">
        <f t="shared" si="134"/>
        <v/>
      </c>
      <c r="T418" s="25">
        <f t="shared" si="135"/>
        <v>4577400</v>
      </c>
      <c r="U418" s="32">
        <f t="shared" si="136"/>
        <v>45657.837800000001</v>
      </c>
    </row>
    <row r="419" spans="1:21" ht="16.5" thickTop="1" thickBot="1" x14ac:dyDescent="0.3">
      <c r="A419" s="33">
        <v>1696550400000</v>
      </c>
      <c r="B419" s="34">
        <v>2679.75</v>
      </c>
      <c r="C419" s="34">
        <v>2735.85</v>
      </c>
      <c r="D419" s="34">
        <v>2648.25</v>
      </c>
      <c r="E419" s="34">
        <v>2727.65</v>
      </c>
      <c r="F419" s="34">
        <v>4480500</v>
      </c>
      <c r="G419" s="34">
        <v>761600</v>
      </c>
      <c r="H419" s="34" t="s">
        <v>55</v>
      </c>
      <c r="I419" s="34">
        <v>2.89</v>
      </c>
      <c r="J419" s="34">
        <v>-2.12</v>
      </c>
      <c r="K419" s="34">
        <v>213647</v>
      </c>
      <c r="L419" s="34">
        <v>44.48</v>
      </c>
      <c r="M419" s="35">
        <v>1</v>
      </c>
      <c r="N419" s="36">
        <v>45205</v>
      </c>
      <c r="O419" s="37">
        <f>E419-E418</f>
        <v>76.550000000000182</v>
      </c>
      <c r="P419" s="37">
        <f>G419-G418</f>
        <v>208200</v>
      </c>
      <c r="Q419" s="38">
        <f>(G419-G418)/G418</f>
        <v>0.37621973256234187</v>
      </c>
      <c r="R419" s="37">
        <f>F419-F418</f>
        <v>-96900</v>
      </c>
      <c r="S419" s="37">
        <f>IF(OR(H419="green",H419="lightgreen"),IF(Q419&gt;0,F419,""),"")</f>
        <v>4480500</v>
      </c>
      <c r="T419" s="37" t="str">
        <f>IF(OR(H419="red",H419="orange"),IF(Q419&gt;0,F419,""),"")</f>
        <v/>
      </c>
      <c r="U419" s="39">
        <f t="shared" si="136"/>
        <v>95030.185599999983</v>
      </c>
    </row>
  </sheetData>
  <mergeCells count="15">
    <mergeCell ref="N338:U339"/>
    <mergeCell ref="N366:U367"/>
    <mergeCell ref="N394:U395"/>
    <mergeCell ref="N170:U171"/>
    <mergeCell ref="N198:U199"/>
    <mergeCell ref="N226:U227"/>
    <mergeCell ref="N254:U255"/>
    <mergeCell ref="N282:U283"/>
    <mergeCell ref="N310:U311"/>
    <mergeCell ref="N142:U143"/>
    <mergeCell ref="N2:U3"/>
    <mergeCell ref="N30:U31"/>
    <mergeCell ref="N58:U59"/>
    <mergeCell ref="N86:U87"/>
    <mergeCell ref="N114:U115"/>
  </mergeCells>
  <conditionalFormatting sqref="Q8:Q27">
    <cfRule type="cellIs" dxfId="29" priority="92" operator="lessThanOrEqual">
      <formula>0</formula>
    </cfRule>
    <cfRule type="cellIs" dxfId="28" priority="93" operator="greaterThan">
      <formula>0</formula>
    </cfRule>
  </conditionalFormatting>
  <conditionalFormatting sqref="L7:L27">
    <cfRule type="dataBar" priority="91">
      <dataBar>
        <cfvo type="min"/>
        <cfvo type="max"/>
        <color rgb="FF63C384"/>
      </dataBar>
      <extLst>
        <ext xmlns:x14="http://schemas.microsoft.com/office/spreadsheetml/2009/9/main" uri="{B025F937-C7B1-47D3-B67F-A62EFF666E3E}">
          <x14:id>{3804BF45-8377-4584-B728-FB33D0A32E57}</x14:id>
        </ext>
      </extLst>
    </cfRule>
  </conditionalFormatting>
  <conditionalFormatting sqref="U7:U27">
    <cfRule type="dataBar" priority="90">
      <dataBar>
        <cfvo type="min"/>
        <cfvo type="max"/>
        <color rgb="FF63C384"/>
      </dataBar>
      <extLst>
        <ext xmlns:x14="http://schemas.microsoft.com/office/spreadsheetml/2009/9/main" uri="{B025F937-C7B1-47D3-B67F-A62EFF666E3E}">
          <x14:id>{FC5E9BC7-043E-4A49-BAF2-FBA4CF008298}</x14:id>
        </ext>
      </extLst>
    </cfRule>
  </conditionalFormatting>
  <conditionalFormatting sqref="Q36:Q55">
    <cfRule type="cellIs" dxfId="27" priority="56" operator="lessThanOrEqual">
      <formula>0</formula>
    </cfRule>
    <cfRule type="cellIs" dxfId="26" priority="57" operator="greaterThan">
      <formula>0</formula>
    </cfRule>
  </conditionalFormatting>
  <conditionalFormatting sqref="L35:L55">
    <cfRule type="dataBar" priority="55">
      <dataBar>
        <cfvo type="min"/>
        <cfvo type="max"/>
        <color rgb="FF63C384"/>
      </dataBar>
      <extLst>
        <ext xmlns:x14="http://schemas.microsoft.com/office/spreadsheetml/2009/9/main" uri="{B025F937-C7B1-47D3-B67F-A62EFF666E3E}">
          <x14:id>{8E5AA437-6EC1-4BE2-8197-21AF1203D187}</x14:id>
        </ext>
      </extLst>
    </cfRule>
  </conditionalFormatting>
  <conditionalFormatting sqref="U35:U55">
    <cfRule type="dataBar" priority="54">
      <dataBar>
        <cfvo type="min"/>
        <cfvo type="max"/>
        <color rgb="FF63C384"/>
      </dataBar>
      <extLst>
        <ext xmlns:x14="http://schemas.microsoft.com/office/spreadsheetml/2009/9/main" uri="{B025F937-C7B1-47D3-B67F-A62EFF666E3E}">
          <x14:id>{8C3BDCF5-EF95-4AF6-B8F4-0FA419C74095}</x14:id>
        </ext>
      </extLst>
    </cfRule>
  </conditionalFormatting>
  <conditionalFormatting sqref="Q64:Q83">
    <cfRule type="cellIs" dxfId="25" priority="52" operator="lessThanOrEqual">
      <formula>0</formula>
    </cfRule>
    <cfRule type="cellIs" dxfId="24" priority="53" operator="greaterThan">
      <formula>0</formula>
    </cfRule>
  </conditionalFormatting>
  <conditionalFormatting sqref="L63:L83">
    <cfRule type="dataBar" priority="51">
      <dataBar>
        <cfvo type="min"/>
        <cfvo type="max"/>
        <color rgb="FF63C384"/>
      </dataBar>
      <extLst>
        <ext xmlns:x14="http://schemas.microsoft.com/office/spreadsheetml/2009/9/main" uri="{B025F937-C7B1-47D3-B67F-A62EFF666E3E}">
          <x14:id>{E126C1C1-D465-4CAB-ADF3-BC1E63A6D896}</x14:id>
        </ext>
      </extLst>
    </cfRule>
  </conditionalFormatting>
  <conditionalFormatting sqref="U63:U83">
    <cfRule type="dataBar" priority="50">
      <dataBar>
        <cfvo type="min"/>
        <cfvo type="max"/>
        <color rgb="FF63C384"/>
      </dataBar>
      <extLst>
        <ext xmlns:x14="http://schemas.microsoft.com/office/spreadsheetml/2009/9/main" uri="{B025F937-C7B1-47D3-B67F-A62EFF666E3E}">
          <x14:id>{A3830F4F-99A3-44BD-A0EE-23D447D22720}</x14:id>
        </ext>
      </extLst>
    </cfRule>
  </conditionalFormatting>
  <conditionalFormatting sqref="Q92:Q111">
    <cfRule type="cellIs" dxfId="23" priority="48" operator="lessThanOrEqual">
      <formula>0</formula>
    </cfRule>
    <cfRule type="cellIs" dxfId="22" priority="49" operator="greaterThan">
      <formula>0</formula>
    </cfRule>
  </conditionalFormatting>
  <conditionalFormatting sqref="L91:L111">
    <cfRule type="dataBar" priority="47">
      <dataBar>
        <cfvo type="min"/>
        <cfvo type="max"/>
        <color rgb="FF63C384"/>
      </dataBar>
      <extLst>
        <ext xmlns:x14="http://schemas.microsoft.com/office/spreadsheetml/2009/9/main" uri="{B025F937-C7B1-47D3-B67F-A62EFF666E3E}">
          <x14:id>{B4A6BD2D-1B86-4C2C-82CD-033A0CBA415C}</x14:id>
        </ext>
      </extLst>
    </cfRule>
  </conditionalFormatting>
  <conditionalFormatting sqref="U91:U111">
    <cfRule type="dataBar" priority="46">
      <dataBar>
        <cfvo type="min"/>
        <cfvo type="max"/>
        <color rgb="FF63C384"/>
      </dataBar>
      <extLst>
        <ext xmlns:x14="http://schemas.microsoft.com/office/spreadsheetml/2009/9/main" uri="{B025F937-C7B1-47D3-B67F-A62EFF666E3E}">
          <x14:id>{431219EB-6AD6-46F2-8E58-5EC1998D9CBF}</x14:id>
        </ext>
      </extLst>
    </cfRule>
  </conditionalFormatting>
  <conditionalFormatting sqref="Q120:Q139">
    <cfRule type="cellIs" dxfId="21" priority="44" operator="lessThanOrEqual">
      <formula>0</formula>
    </cfRule>
    <cfRule type="cellIs" dxfId="20" priority="45" operator="greaterThan">
      <formula>0</formula>
    </cfRule>
  </conditionalFormatting>
  <conditionalFormatting sqref="L119:L139">
    <cfRule type="dataBar" priority="43">
      <dataBar>
        <cfvo type="min"/>
        <cfvo type="max"/>
        <color rgb="FF63C384"/>
      </dataBar>
      <extLst>
        <ext xmlns:x14="http://schemas.microsoft.com/office/spreadsheetml/2009/9/main" uri="{B025F937-C7B1-47D3-B67F-A62EFF666E3E}">
          <x14:id>{9D3568EA-9D30-490F-B85B-5BAF625A28AA}</x14:id>
        </ext>
      </extLst>
    </cfRule>
  </conditionalFormatting>
  <conditionalFormatting sqref="U119:U139">
    <cfRule type="dataBar" priority="42">
      <dataBar>
        <cfvo type="min"/>
        <cfvo type="max"/>
        <color rgb="FF63C384"/>
      </dataBar>
      <extLst>
        <ext xmlns:x14="http://schemas.microsoft.com/office/spreadsheetml/2009/9/main" uri="{B025F937-C7B1-47D3-B67F-A62EFF666E3E}">
          <x14:id>{2E6248E5-BCAF-456E-82BD-F1083A88AF8B}</x14:id>
        </ext>
      </extLst>
    </cfRule>
  </conditionalFormatting>
  <conditionalFormatting sqref="Q148:Q167">
    <cfRule type="cellIs" dxfId="19" priority="40" operator="lessThanOrEqual">
      <formula>0</formula>
    </cfRule>
    <cfRule type="cellIs" dxfId="18" priority="41" operator="greaterThan">
      <formula>0</formula>
    </cfRule>
  </conditionalFormatting>
  <conditionalFormatting sqref="L147:L167">
    <cfRule type="dataBar" priority="39">
      <dataBar>
        <cfvo type="min"/>
        <cfvo type="max"/>
        <color rgb="FF63C384"/>
      </dataBar>
      <extLst>
        <ext xmlns:x14="http://schemas.microsoft.com/office/spreadsheetml/2009/9/main" uri="{B025F937-C7B1-47D3-B67F-A62EFF666E3E}">
          <x14:id>{3FC8FBF2-4F42-4275-9A91-D015075FFFF0}</x14:id>
        </ext>
      </extLst>
    </cfRule>
  </conditionalFormatting>
  <conditionalFormatting sqref="U147:U167">
    <cfRule type="dataBar" priority="38">
      <dataBar>
        <cfvo type="min"/>
        <cfvo type="max"/>
        <color rgb="FF63C384"/>
      </dataBar>
      <extLst>
        <ext xmlns:x14="http://schemas.microsoft.com/office/spreadsheetml/2009/9/main" uri="{B025F937-C7B1-47D3-B67F-A62EFF666E3E}">
          <x14:id>{5A6ED106-3F3E-43B3-83F7-2090211DE29F}</x14:id>
        </ext>
      </extLst>
    </cfRule>
  </conditionalFormatting>
  <conditionalFormatting sqref="Q176:Q195">
    <cfRule type="cellIs" dxfId="17" priority="36" operator="lessThanOrEqual">
      <formula>0</formula>
    </cfRule>
    <cfRule type="cellIs" dxfId="16" priority="37" operator="greaterThan">
      <formula>0</formula>
    </cfRule>
  </conditionalFormatting>
  <conditionalFormatting sqref="L175:L195">
    <cfRule type="dataBar" priority="35">
      <dataBar>
        <cfvo type="min"/>
        <cfvo type="max"/>
        <color rgb="FF63C384"/>
      </dataBar>
      <extLst>
        <ext xmlns:x14="http://schemas.microsoft.com/office/spreadsheetml/2009/9/main" uri="{B025F937-C7B1-47D3-B67F-A62EFF666E3E}">
          <x14:id>{1C4747DD-0EBF-4CD4-8C5D-29DBDD552EA3}</x14:id>
        </ext>
      </extLst>
    </cfRule>
  </conditionalFormatting>
  <conditionalFormatting sqref="U175:U195">
    <cfRule type="dataBar" priority="34">
      <dataBar>
        <cfvo type="min"/>
        <cfvo type="max"/>
        <color rgb="FF63C384"/>
      </dataBar>
      <extLst>
        <ext xmlns:x14="http://schemas.microsoft.com/office/spreadsheetml/2009/9/main" uri="{B025F937-C7B1-47D3-B67F-A62EFF666E3E}">
          <x14:id>{7A4391A2-5CA7-4DC5-9DDA-6CCDB3BB6962}</x14:id>
        </ext>
      </extLst>
    </cfRule>
  </conditionalFormatting>
  <conditionalFormatting sqref="Q204:Q223">
    <cfRule type="cellIs" dxfId="15" priority="32" operator="lessThanOrEqual">
      <formula>0</formula>
    </cfRule>
    <cfRule type="cellIs" dxfId="14" priority="33" operator="greaterThan">
      <formula>0</formula>
    </cfRule>
  </conditionalFormatting>
  <conditionalFormatting sqref="L203:L223">
    <cfRule type="dataBar" priority="31">
      <dataBar>
        <cfvo type="min"/>
        <cfvo type="max"/>
        <color rgb="FF63C384"/>
      </dataBar>
      <extLst>
        <ext xmlns:x14="http://schemas.microsoft.com/office/spreadsheetml/2009/9/main" uri="{B025F937-C7B1-47D3-B67F-A62EFF666E3E}">
          <x14:id>{157DFC5F-E20A-4910-BD25-C9C8284DF23C}</x14:id>
        </ext>
      </extLst>
    </cfRule>
  </conditionalFormatting>
  <conditionalFormatting sqref="U203:U223">
    <cfRule type="dataBar" priority="30">
      <dataBar>
        <cfvo type="min"/>
        <cfvo type="max"/>
        <color rgb="FF63C384"/>
      </dataBar>
      <extLst>
        <ext xmlns:x14="http://schemas.microsoft.com/office/spreadsheetml/2009/9/main" uri="{B025F937-C7B1-47D3-B67F-A62EFF666E3E}">
          <x14:id>{F2E3F2F5-02A1-44B4-A5CC-5248696D4A5D}</x14:id>
        </ext>
      </extLst>
    </cfRule>
  </conditionalFormatting>
  <conditionalFormatting sqref="Q232:Q251">
    <cfRule type="cellIs" dxfId="13" priority="28" operator="lessThanOrEqual">
      <formula>0</formula>
    </cfRule>
    <cfRule type="cellIs" dxfId="12" priority="29" operator="greaterThan">
      <formula>0</formula>
    </cfRule>
  </conditionalFormatting>
  <conditionalFormatting sqref="L231:L251">
    <cfRule type="dataBar" priority="27">
      <dataBar>
        <cfvo type="min"/>
        <cfvo type="max"/>
        <color rgb="FF63C384"/>
      </dataBar>
      <extLst>
        <ext xmlns:x14="http://schemas.microsoft.com/office/spreadsheetml/2009/9/main" uri="{B025F937-C7B1-47D3-B67F-A62EFF666E3E}">
          <x14:id>{A615BD55-72AD-4DC5-914F-9CF88E007DFA}</x14:id>
        </ext>
      </extLst>
    </cfRule>
  </conditionalFormatting>
  <conditionalFormatting sqref="U231:U251">
    <cfRule type="dataBar" priority="26">
      <dataBar>
        <cfvo type="min"/>
        <cfvo type="max"/>
        <color rgb="FF63C384"/>
      </dataBar>
      <extLst>
        <ext xmlns:x14="http://schemas.microsoft.com/office/spreadsheetml/2009/9/main" uri="{B025F937-C7B1-47D3-B67F-A62EFF666E3E}">
          <x14:id>{029153D4-5324-419B-B1F2-904857B49BEB}</x14:id>
        </ext>
      </extLst>
    </cfRule>
  </conditionalFormatting>
  <conditionalFormatting sqref="Q260:Q279">
    <cfRule type="cellIs" dxfId="11" priority="24" operator="lessThanOrEqual">
      <formula>0</formula>
    </cfRule>
    <cfRule type="cellIs" dxfId="10" priority="25" operator="greaterThan">
      <formula>0</formula>
    </cfRule>
  </conditionalFormatting>
  <conditionalFormatting sqref="L259:L279">
    <cfRule type="dataBar" priority="23">
      <dataBar>
        <cfvo type="min"/>
        <cfvo type="max"/>
        <color rgb="FF63C384"/>
      </dataBar>
      <extLst>
        <ext xmlns:x14="http://schemas.microsoft.com/office/spreadsheetml/2009/9/main" uri="{B025F937-C7B1-47D3-B67F-A62EFF666E3E}">
          <x14:id>{7D250DC8-4B1A-4BF6-B257-EEEC420B9474}</x14:id>
        </ext>
      </extLst>
    </cfRule>
  </conditionalFormatting>
  <conditionalFormatting sqref="U259:U279">
    <cfRule type="dataBar" priority="22">
      <dataBar>
        <cfvo type="min"/>
        <cfvo type="max"/>
        <color rgb="FF63C384"/>
      </dataBar>
      <extLst>
        <ext xmlns:x14="http://schemas.microsoft.com/office/spreadsheetml/2009/9/main" uri="{B025F937-C7B1-47D3-B67F-A62EFF666E3E}">
          <x14:id>{3319EE50-A05C-456C-AF6D-C3963896F6E7}</x14:id>
        </ext>
      </extLst>
    </cfRule>
  </conditionalFormatting>
  <conditionalFormatting sqref="Q288:Q307">
    <cfRule type="cellIs" dxfId="9" priority="20" operator="lessThanOrEqual">
      <formula>0</formula>
    </cfRule>
    <cfRule type="cellIs" dxfId="8" priority="21" operator="greaterThan">
      <formula>0</formula>
    </cfRule>
  </conditionalFormatting>
  <conditionalFormatting sqref="L287:L307">
    <cfRule type="dataBar" priority="19">
      <dataBar>
        <cfvo type="min"/>
        <cfvo type="max"/>
        <color rgb="FF63C384"/>
      </dataBar>
      <extLst>
        <ext xmlns:x14="http://schemas.microsoft.com/office/spreadsheetml/2009/9/main" uri="{B025F937-C7B1-47D3-B67F-A62EFF666E3E}">
          <x14:id>{89708A57-C233-4FE2-AA0E-BD3413DEEC9B}</x14:id>
        </ext>
      </extLst>
    </cfRule>
  </conditionalFormatting>
  <conditionalFormatting sqref="U287:U307">
    <cfRule type="dataBar" priority="18">
      <dataBar>
        <cfvo type="min"/>
        <cfvo type="max"/>
        <color rgb="FF63C384"/>
      </dataBar>
      <extLst>
        <ext xmlns:x14="http://schemas.microsoft.com/office/spreadsheetml/2009/9/main" uri="{B025F937-C7B1-47D3-B67F-A62EFF666E3E}">
          <x14:id>{CDA93F4C-B130-4DA8-ACC8-D02434CF60C4}</x14:id>
        </ext>
      </extLst>
    </cfRule>
  </conditionalFormatting>
  <conditionalFormatting sqref="Q316:Q335">
    <cfRule type="cellIs" dxfId="7" priority="16" operator="lessThanOrEqual">
      <formula>0</formula>
    </cfRule>
    <cfRule type="cellIs" dxfId="6" priority="17" operator="greaterThan">
      <formula>0</formula>
    </cfRule>
  </conditionalFormatting>
  <conditionalFormatting sqref="L315:L335">
    <cfRule type="dataBar" priority="15">
      <dataBar>
        <cfvo type="min"/>
        <cfvo type="max"/>
        <color rgb="FF63C384"/>
      </dataBar>
      <extLst>
        <ext xmlns:x14="http://schemas.microsoft.com/office/spreadsheetml/2009/9/main" uri="{B025F937-C7B1-47D3-B67F-A62EFF666E3E}">
          <x14:id>{F0C9B1CD-F24A-46EB-9881-4577BC38B5F9}</x14:id>
        </ext>
      </extLst>
    </cfRule>
  </conditionalFormatting>
  <conditionalFormatting sqref="U315:U335">
    <cfRule type="dataBar" priority="14">
      <dataBar>
        <cfvo type="min"/>
        <cfvo type="max"/>
        <color rgb="FF63C384"/>
      </dataBar>
      <extLst>
        <ext xmlns:x14="http://schemas.microsoft.com/office/spreadsheetml/2009/9/main" uri="{B025F937-C7B1-47D3-B67F-A62EFF666E3E}">
          <x14:id>{058D986D-90A3-4CB5-82FB-E3515CB85BBC}</x14:id>
        </ext>
      </extLst>
    </cfRule>
  </conditionalFormatting>
  <conditionalFormatting sqref="Q344:Q363">
    <cfRule type="cellIs" dxfId="5" priority="12" operator="lessThanOrEqual">
      <formula>0</formula>
    </cfRule>
    <cfRule type="cellIs" dxfId="4" priority="13" operator="greaterThan">
      <formula>0</formula>
    </cfRule>
  </conditionalFormatting>
  <conditionalFormatting sqref="L343:L363">
    <cfRule type="dataBar" priority="11">
      <dataBar>
        <cfvo type="min"/>
        <cfvo type="max"/>
        <color rgb="FF63C384"/>
      </dataBar>
      <extLst>
        <ext xmlns:x14="http://schemas.microsoft.com/office/spreadsheetml/2009/9/main" uri="{B025F937-C7B1-47D3-B67F-A62EFF666E3E}">
          <x14:id>{87A7460E-DC22-4F59-8A7A-09313732F669}</x14:id>
        </ext>
      </extLst>
    </cfRule>
  </conditionalFormatting>
  <conditionalFormatting sqref="U343:U363">
    <cfRule type="dataBar" priority="10">
      <dataBar>
        <cfvo type="min"/>
        <cfvo type="max"/>
        <color rgb="FF63C384"/>
      </dataBar>
      <extLst>
        <ext xmlns:x14="http://schemas.microsoft.com/office/spreadsheetml/2009/9/main" uri="{B025F937-C7B1-47D3-B67F-A62EFF666E3E}">
          <x14:id>{D032982A-BDDB-4685-8A68-47DF28D3E55C}</x14:id>
        </ext>
      </extLst>
    </cfRule>
  </conditionalFormatting>
  <conditionalFormatting sqref="Q372:Q391">
    <cfRule type="cellIs" dxfId="3" priority="8" operator="lessThanOrEqual">
      <formula>0</formula>
    </cfRule>
    <cfRule type="cellIs" dxfId="2" priority="9" operator="greaterThan">
      <formula>0</formula>
    </cfRule>
  </conditionalFormatting>
  <conditionalFormatting sqref="L371:L391">
    <cfRule type="dataBar" priority="7">
      <dataBar>
        <cfvo type="min"/>
        <cfvo type="max"/>
        <color rgb="FF63C384"/>
      </dataBar>
      <extLst>
        <ext xmlns:x14="http://schemas.microsoft.com/office/spreadsheetml/2009/9/main" uri="{B025F937-C7B1-47D3-B67F-A62EFF666E3E}">
          <x14:id>{AE30DC2E-5115-4D1A-AFDB-521AF9D99E6C}</x14:id>
        </ext>
      </extLst>
    </cfRule>
  </conditionalFormatting>
  <conditionalFormatting sqref="U371:U391">
    <cfRule type="dataBar" priority="6">
      <dataBar>
        <cfvo type="min"/>
        <cfvo type="max"/>
        <color rgb="FF63C384"/>
      </dataBar>
      <extLst>
        <ext xmlns:x14="http://schemas.microsoft.com/office/spreadsheetml/2009/9/main" uri="{B025F937-C7B1-47D3-B67F-A62EFF666E3E}">
          <x14:id>{4E718552-249C-4EAD-93D2-D1A08C3BD3B7}</x14:id>
        </ext>
      </extLst>
    </cfRule>
  </conditionalFormatting>
  <conditionalFormatting sqref="Q400:Q419">
    <cfRule type="cellIs" dxfId="1" priority="4" operator="lessThanOrEqual">
      <formula>0</formula>
    </cfRule>
    <cfRule type="cellIs" dxfId="0" priority="5" operator="greaterThan">
      <formula>0</formula>
    </cfRule>
  </conditionalFormatting>
  <conditionalFormatting sqref="L399:L419">
    <cfRule type="dataBar" priority="3">
      <dataBar>
        <cfvo type="min"/>
        <cfvo type="max"/>
        <color rgb="FF63C384"/>
      </dataBar>
      <extLst>
        <ext xmlns:x14="http://schemas.microsoft.com/office/spreadsheetml/2009/9/main" uri="{B025F937-C7B1-47D3-B67F-A62EFF666E3E}">
          <x14:id>{F89E9B45-6648-4878-A74F-E5A51419AF80}</x14:id>
        </ext>
      </extLst>
    </cfRule>
  </conditionalFormatting>
  <conditionalFormatting sqref="U399:U419">
    <cfRule type="dataBar" priority="2">
      <dataBar>
        <cfvo type="min"/>
        <cfvo type="max"/>
        <color rgb="FF63C384"/>
      </dataBar>
      <extLst>
        <ext xmlns:x14="http://schemas.microsoft.com/office/spreadsheetml/2009/9/main" uri="{B025F937-C7B1-47D3-B67F-A62EFF666E3E}">
          <x14:id>{C278AE1C-C169-4451-BCAC-0D42BD440BA2}</x14:id>
        </ext>
      </extLst>
    </cfRule>
  </conditionalFormatting>
  <conditionalFormatting sqref="AI2:AI16">
    <cfRule type="dataBar" priority="1">
      <dataBar>
        <cfvo type="min"/>
        <cfvo type="max"/>
        <color rgb="FF63C384"/>
      </dataBar>
      <extLst>
        <ext xmlns:x14="http://schemas.microsoft.com/office/spreadsheetml/2009/9/main" uri="{B025F937-C7B1-47D3-B67F-A62EFF666E3E}">
          <x14:id>{DE955047-F6D5-4B22-B3BB-AB194E39601D}</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804BF45-8377-4584-B728-FB33D0A32E57}">
            <x14:dataBar minLength="0" maxLength="100" gradient="0">
              <x14:cfvo type="autoMin"/>
              <x14:cfvo type="autoMax"/>
              <x14:negativeFillColor rgb="FFFF0000"/>
              <x14:axisColor rgb="FF000000"/>
            </x14:dataBar>
          </x14:cfRule>
          <xm:sqref>L7:L27</xm:sqref>
        </x14:conditionalFormatting>
        <x14:conditionalFormatting xmlns:xm="http://schemas.microsoft.com/office/excel/2006/main">
          <x14:cfRule type="dataBar" id="{FC5E9BC7-043E-4A49-BAF2-FBA4CF008298}">
            <x14:dataBar minLength="0" maxLength="100" gradient="0">
              <x14:cfvo type="autoMin"/>
              <x14:cfvo type="autoMax"/>
              <x14:negativeFillColor rgb="FFFF0000"/>
              <x14:axisColor rgb="FF000000"/>
            </x14:dataBar>
          </x14:cfRule>
          <xm:sqref>U7:U27</xm:sqref>
        </x14:conditionalFormatting>
        <x14:conditionalFormatting xmlns:xm="http://schemas.microsoft.com/office/excel/2006/main">
          <x14:cfRule type="dataBar" id="{8E5AA437-6EC1-4BE2-8197-21AF1203D187}">
            <x14:dataBar minLength="0" maxLength="100" gradient="0">
              <x14:cfvo type="autoMin"/>
              <x14:cfvo type="autoMax"/>
              <x14:negativeFillColor rgb="FFFF0000"/>
              <x14:axisColor rgb="FF000000"/>
            </x14:dataBar>
          </x14:cfRule>
          <xm:sqref>L35:L55</xm:sqref>
        </x14:conditionalFormatting>
        <x14:conditionalFormatting xmlns:xm="http://schemas.microsoft.com/office/excel/2006/main">
          <x14:cfRule type="dataBar" id="{8C3BDCF5-EF95-4AF6-B8F4-0FA419C74095}">
            <x14:dataBar minLength="0" maxLength="100" gradient="0">
              <x14:cfvo type="autoMin"/>
              <x14:cfvo type="autoMax"/>
              <x14:negativeFillColor rgb="FFFF0000"/>
              <x14:axisColor rgb="FF000000"/>
            </x14:dataBar>
          </x14:cfRule>
          <xm:sqref>U35:U55</xm:sqref>
        </x14:conditionalFormatting>
        <x14:conditionalFormatting xmlns:xm="http://schemas.microsoft.com/office/excel/2006/main">
          <x14:cfRule type="dataBar" id="{E126C1C1-D465-4CAB-ADF3-BC1E63A6D896}">
            <x14:dataBar minLength="0" maxLength="100" gradient="0">
              <x14:cfvo type="autoMin"/>
              <x14:cfvo type="autoMax"/>
              <x14:negativeFillColor rgb="FFFF0000"/>
              <x14:axisColor rgb="FF000000"/>
            </x14:dataBar>
          </x14:cfRule>
          <xm:sqref>L63:L83</xm:sqref>
        </x14:conditionalFormatting>
        <x14:conditionalFormatting xmlns:xm="http://schemas.microsoft.com/office/excel/2006/main">
          <x14:cfRule type="dataBar" id="{A3830F4F-99A3-44BD-A0EE-23D447D22720}">
            <x14:dataBar minLength="0" maxLength="100" gradient="0">
              <x14:cfvo type="autoMin"/>
              <x14:cfvo type="autoMax"/>
              <x14:negativeFillColor rgb="FFFF0000"/>
              <x14:axisColor rgb="FF000000"/>
            </x14:dataBar>
          </x14:cfRule>
          <xm:sqref>U63:U83</xm:sqref>
        </x14:conditionalFormatting>
        <x14:conditionalFormatting xmlns:xm="http://schemas.microsoft.com/office/excel/2006/main">
          <x14:cfRule type="dataBar" id="{B4A6BD2D-1B86-4C2C-82CD-033A0CBA415C}">
            <x14:dataBar minLength="0" maxLength="100" gradient="0">
              <x14:cfvo type="autoMin"/>
              <x14:cfvo type="autoMax"/>
              <x14:negativeFillColor rgb="FFFF0000"/>
              <x14:axisColor rgb="FF000000"/>
            </x14:dataBar>
          </x14:cfRule>
          <xm:sqref>L91:L111</xm:sqref>
        </x14:conditionalFormatting>
        <x14:conditionalFormatting xmlns:xm="http://schemas.microsoft.com/office/excel/2006/main">
          <x14:cfRule type="dataBar" id="{431219EB-6AD6-46F2-8E58-5EC1998D9CBF}">
            <x14:dataBar minLength="0" maxLength="100" gradient="0">
              <x14:cfvo type="autoMin"/>
              <x14:cfvo type="autoMax"/>
              <x14:negativeFillColor rgb="FFFF0000"/>
              <x14:axisColor rgb="FF000000"/>
            </x14:dataBar>
          </x14:cfRule>
          <xm:sqref>U91:U111</xm:sqref>
        </x14:conditionalFormatting>
        <x14:conditionalFormatting xmlns:xm="http://schemas.microsoft.com/office/excel/2006/main">
          <x14:cfRule type="dataBar" id="{9D3568EA-9D30-490F-B85B-5BAF625A28AA}">
            <x14:dataBar minLength="0" maxLength="100" gradient="0">
              <x14:cfvo type="autoMin"/>
              <x14:cfvo type="autoMax"/>
              <x14:negativeFillColor rgb="FFFF0000"/>
              <x14:axisColor rgb="FF000000"/>
            </x14:dataBar>
          </x14:cfRule>
          <xm:sqref>L119:L139</xm:sqref>
        </x14:conditionalFormatting>
        <x14:conditionalFormatting xmlns:xm="http://schemas.microsoft.com/office/excel/2006/main">
          <x14:cfRule type="dataBar" id="{2E6248E5-BCAF-456E-82BD-F1083A88AF8B}">
            <x14:dataBar minLength="0" maxLength="100" gradient="0">
              <x14:cfvo type="autoMin"/>
              <x14:cfvo type="autoMax"/>
              <x14:negativeFillColor rgb="FFFF0000"/>
              <x14:axisColor rgb="FF000000"/>
            </x14:dataBar>
          </x14:cfRule>
          <xm:sqref>U119:U139</xm:sqref>
        </x14:conditionalFormatting>
        <x14:conditionalFormatting xmlns:xm="http://schemas.microsoft.com/office/excel/2006/main">
          <x14:cfRule type="dataBar" id="{3FC8FBF2-4F42-4275-9A91-D015075FFFF0}">
            <x14:dataBar minLength="0" maxLength="100" gradient="0">
              <x14:cfvo type="autoMin"/>
              <x14:cfvo type="autoMax"/>
              <x14:negativeFillColor rgb="FFFF0000"/>
              <x14:axisColor rgb="FF000000"/>
            </x14:dataBar>
          </x14:cfRule>
          <xm:sqref>L147:L167</xm:sqref>
        </x14:conditionalFormatting>
        <x14:conditionalFormatting xmlns:xm="http://schemas.microsoft.com/office/excel/2006/main">
          <x14:cfRule type="dataBar" id="{5A6ED106-3F3E-43B3-83F7-2090211DE29F}">
            <x14:dataBar minLength="0" maxLength="100" gradient="0">
              <x14:cfvo type="autoMin"/>
              <x14:cfvo type="autoMax"/>
              <x14:negativeFillColor rgb="FFFF0000"/>
              <x14:axisColor rgb="FF000000"/>
            </x14:dataBar>
          </x14:cfRule>
          <xm:sqref>U147:U167</xm:sqref>
        </x14:conditionalFormatting>
        <x14:conditionalFormatting xmlns:xm="http://schemas.microsoft.com/office/excel/2006/main">
          <x14:cfRule type="dataBar" id="{1C4747DD-0EBF-4CD4-8C5D-29DBDD552EA3}">
            <x14:dataBar minLength="0" maxLength="100" gradient="0">
              <x14:cfvo type="autoMin"/>
              <x14:cfvo type="autoMax"/>
              <x14:negativeFillColor rgb="FFFF0000"/>
              <x14:axisColor rgb="FF000000"/>
            </x14:dataBar>
          </x14:cfRule>
          <xm:sqref>L175:L195</xm:sqref>
        </x14:conditionalFormatting>
        <x14:conditionalFormatting xmlns:xm="http://schemas.microsoft.com/office/excel/2006/main">
          <x14:cfRule type="dataBar" id="{7A4391A2-5CA7-4DC5-9DDA-6CCDB3BB6962}">
            <x14:dataBar minLength="0" maxLength="100" gradient="0">
              <x14:cfvo type="autoMin"/>
              <x14:cfvo type="autoMax"/>
              <x14:negativeFillColor rgb="FFFF0000"/>
              <x14:axisColor rgb="FF000000"/>
            </x14:dataBar>
          </x14:cfRule>
          <xm:sqref>U175:U195</xm:sqref>
        </x14:conditionalFormatting>
        <x14:conditionalFormatting xmlns:xm="http://schemas.microsoft.com/office/excel/2006/main">
          <x14:cfRule type="dataBar" id="{157DFC5F-E20A-4910-BD25-C9C8284DF23C}">
            <x14:dataBar minLength="0" maxLength="100" gradient="0">
              <x14:cfvo type="autoMin"/>
              <x14:cfvo type="autoMax"/>
              <x14:negativeFillColor rgb="FFFF0000"/>
              <x14:axisColor rgb="FF000000"/>
            </x14:dataBar>
          </x14:cfRule>
          <xm:sqref>L203:L223</xm:sqref>
        </x14:conditionalFormatting>
        <x14:conditionalFormatting xmlns:xm="http://schemas.microsoft.com/office/excel/2006/main">
          <x14:cfRule type="dataBar" id="{F2E3F2F5-02A1-44B4-A5CC-5248696D4A5D}">
            <x14:dataBar minLength="0" maxLength="100" gradient="0">
              <x14:cfvo type="autoMin"/>
              <x14:cfvo type="autoMax"/>
              <x14:negativeFillColor rgb="FFFF0000"/>
              <x14:axisColor rgb="FF000000"/>
            </x14:dataBar>
          </x14:cfRule>
          <xm:sqref>U203:U223</xm:sqref>
        </x14:conditionalFormatting>
        <x14:conditionalFormatting xmlns:xm="http://schemas.microsoft.com/office/excel/2006/main">
          <x14:cfRule type="dataBar" id="{A615BD55-72AD-4DC5-914F-9CF88E007DFA}">
            <x14:dataBar minLength="0" maxLength="100" gradient="0">
              <x14:cfvo type="autoMin"/>
              <x14:cfvo type="autoMax"/>
              <x14:negativeFillColor rgb="FFFF0000"/>
              <x14:axisColor rgb="FF000000"/>
            </x14:dataBar>
          </x14:cfRule>
          <xm:sqref>L231:L251</xm:sqref>
        </x14:conditionalFormatting>
        <x14:conditionalFormatting xmlns:xm="http://schemas.microsoft.com/office/excel/2006/main">
          <x14:cfRule type="dataBar" id="{029153D4-5324-419B-B1F2-904857B49BEB}">
            <x14:dataBar minLength="0" maxLength="100" gradient="0">
              <x14:cfvo type="autoMin"/>
              <x14:cfvo type="autoMax"/>
              <x14:negativeFillColor rgb="FFFF0000"/>
              <x14:axisColor rgb="FF000000"/>
            </x14:dataBar>
          </x14:cfRule>
          <xm:sqref>U231:U251</xm:sqref>
        </x14:conditionalFormatting>
        <x14:conditionalFormatting xmlns:xm="http://schemas.microsoft.com/office/excel/2006/main">
          <x14:cfRule type="dataBar" id="{7D250DC8-4B1A-4BF6-B257-EEEC420B9474}">
            <x14:dataBar minLength="0" maxLength="100" gradient="0">
              <x14:cfvo type="autoMin"/>
              <x14:cfvo type="autoMax"/>
              <x14:negativeFillColor rgb="FFFF0000"/>
              <x14:axisColor rgb="FF000000"/>
            </x14:dataBar>
          </x14:cfRule>
          <xm:sqref>L259:L279</xm:sqref>
        </x14:conditionalFormatting>
        <x14:conditionalFormatting xmlns:xm="http://schemas.microsoft.com/office/excel/2006/main">
          <x14:cfRule type="dataBar" id="{3319EE50-A05C-456C-AF6D-C3963896F6E7}">
            <x14:dataBar minLength="0" maxLength="100" gradient="0">
              <x14:cfvo type="autoMin"/>
              <x14:cfvo type="autoMax"/>
              <x14:negativeFillColor rgb="FFFF0000"/>
              <x14:axisColor rgb="FF000000"/>
            </x14:dataBar>
          </x14:cfRule>
          <xm:sqref>U259:U279</xm:sqref>
        </x14:conditionalFormatting>
        <x14:conditionalFormatting xmlns:xm="http://schemas.microsoft.com/office/excel/2006/main">
          <x14:cfRule type="dataBar" id="{89708A57-C233-4FE2-AA0E-BD3413DEEC9B}">
            <x14:dataBar minLength="0" maxLength="100" gradient="0">
              <x14:cfvo type="autoMin"/>
              <x14:cfvo type="autoMax"/>
              <x14:negativeFillColor rgb="FFFF0000"/>
              <x14:axisColor rgb="FF000000"/>
            </x14:dataBar>
          </x14:cfRule>
          <xm:sqref>L287:L307</xm:sqref>
        </x14:conditionalFormatting>
        <x14:conditionalFormatting xmlns:xm="http://schemas.microsoft.com/office/excel/2006/main">
          <x14:cfRule type="dataBar" id="{CDA93F4C-B130-4DA8-ACC8-D02434CF60C4}">
            <x14:dataBar minLength="0" maxLength="100" gradient="0">
              <x14:cfvo type="autoMin"/>
              <x14:cfvo type="autoMax"/>
              <x14:negativeFillColor rgb="FFFF0000"/>
              <x14:axisColor rgb="FF000000"/>
            </x14:dataBar>
          </x14:cfRule>
          <xm:sqref>U287:U307</xm:sqref>
        </x14:conditionalFormatting>
        <x14:conditionalFormatting xmlns:xm="http://schemas.microsoft.com/office/excel/2006/main">
          <x14:cfRule type="dataBar" id="{F0C9B1CD-F24A-46EB-9881-4577BC38B5F9}">
            <x14:dataBar minLength="0" maxLength="100" gradient="0">
              <x14:cfvo type="autoMin"/>
              <x14:cfvo type="autoMax"/>
              <x14:negativeFillColor rgb="FFFF0000"/>
              <x14:axisColor rgb="FF000000"/>
            </x14:dataBar>
          </x14:cfRule>
          <xm:sqref>L315:L335</xm:sqref>
        </x14:conditionalFormatting>
        <x14:conditionalFormatting xmlns:xm="http://schemas.microsoft.com/office/excel/2006/main">
          <x14:cfRule type="dataBar" id="{058D986D-90A3-4CB5-82FB-E3515CB85BBC}">
            <x14:dataBar minLength="0" maxLength="100" gradient="0">
              <x14:cfvo type="autoMin"/>
              <x14:cfvo type="autoMax"/>
              <x14:negativeFillColor rgb="FFFF0000"/>
              <x14:axisColor rgb="FF000000"/>
            </x14:dataBar>
          </x14:cfRule>
          <xm:sqref>U315:U335</xm:sqref>
        </x14:conditionalFormatting>
        <x14:conditionalFormatting xmlns:xm="http://schemas.microsoft.com/office/excel/2006/main">
          <x14:cfRule type="dataBar" id="{87A7460E-DC22-4F59-8A7A-09313732F669}">
            <x14:dataBar minLength="0" maxLength="100" gradient="0">
              <x14:cfvo type="autoMin"/>
              <x14:cfvo type="autoMax"/>
              <x14:negativeFillColor rgb="FFFF0000"/>
              <x14:axisColor rgb="FF000000"/>
            </x14:dataBar>
          </x14:cfRule>
          <xm:sqref>L343:L363</xm:sqref>
        </x14:conditionalFormatting>
        <x14:conditionalFormatting xmlns:xm="http://schemas.microsoft.com/office/excel/2006/main">
          <x14:cfRule type="dataBar" id="{D032982A-BDDB-4685-8A68-47DF28D3E55C}">
            <x14:dataBar minLength="0" maxLength="100" gradient="0">
              <x14:cfvo type="autoMin"/>
              <x14:cfvo type="autoMax"/>
              <x14:negativeFillColor rgb="FFFF0000"/>
              <x14:axisColor rgb="FF000000"/>
            </x14:dataBar>
          </x14:cfRule>
          <xm:sqref>U343:U363</xm:sqref>
        </x14:conditionalFormatting>
        <x14:conditionalFormatting xmlns:xm="http://schemas.microsoft.com/office/excel/2006/main">
          <x14:cfRule type="dataBar" id="{AE30DC2E-5115-4D1A-AFDB-521AF9D99E6C}">
            <x14:dataBar minLength="0" maxLength="100" gradient="0">
              <x14:cfvo type="autoMin"/>
              <x14:cfvo type="autoMax"/>
              <x14:negativeFillColor rgb="FFFF0000"/>
              <x14:axisColor rgb="FF000000"/>
            </x14:dataBar>
          </x14:cfRule>
          <xm:sqref>L371:L391</xm:sqref>
        </x14:conditionalFormatting>
        <x14:conditionalFormatting xmlns:xm="http://schemas.microsoft.com/office/excel/2006/main">
          <x14:cfRule type="dataBar" id="{4E718552-249C-4EAD-93D2-D1A08C3BD3B7}">
            <x14:dataBar minLength="0" maxLength="100" gradient="0">
              <x14:cfvo type="autoMin"/>
              <x14:cfvo type="autoMax"/>
              <x14:negativeFillColor rgb="FFFF0000"/>
              <x14:axisColor rgb="FF000000"/>
            </x14:dataBar>
          </x14:cfRule>
          <xm:sqref>U371:U391</xm:sqref>
        </x14:conditionalFormatting>
        <x14:conditionalFormatting xmlns:xm="http://schemas.microsoft.com/office/excel/2006/main">
          <x14:cfRule type="dataBar" id="{F89E9B45-6648-4878-A74F-E5A51419AF80}">
            <x14:dataBar minLength="0" maxLength="100" gradient="0">
              <x14:cfvo type="autoMin"/>
              <x14:cfvo type="autoMax"/>
              <x14:negativeFillColor rgb="FFFF0000"/>
              <x14:axisColor rgb="FF000000"/>
            </x14:dataBar>
          </x14:cfRule>
          <xm:sqref>L399:L419</xm:sqref>
        </x14:conditionalFormatting>
        <x14:conditionalFormatting xmlns:xm="http://schemas.microsoft.com/office/excel/2006/main">
          <x14:cfRule type="dataBar" id="{C278AE1C-C169-4451-BCAC-0D42BD440BA2}">
            <x14:dataBar minLength="0" maxLength="100" gradient="0">
              <x14:cfvo type="autoMin"/>
              <x14:cfvo type="autoMax"/>
              <x14:negativeFillColor rgb="FFFF0000"/>
              <x14:axisColor rgb="FF000000"/>
            </x14:dataBar>
          </x14:cfRule>
          <xm:sqref>U399:U419</xm:sqref>
        </x14:conditionalFormatting>
        <x14:conditionalFormatting xmlns:xm="http://schemas.microsoft.com/office/excel/2006/main">
          <x14:cfRule type="dataBar" id="{DE955047-F6D5-4B22-B3BB-AB194E39601D}">
            <x14:dataBar minLength="0" maxLength="100" gradient="0">
              <x14:cfvo type="autoMin"/>
              <x14:cfvo type="autoMax"/>
              <x14:negativeFillColor rgb="FFFF0000"/>
              <x14:axisColor rgb="FF000000"/>
            </x14:dataBar>
          </x14:cfRule>
          <xm:sqref>AI2:AI16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008C4-2F0E-4326-B089-663A165C9DEA}">
  <dimension ref="A1:W399"/>
  <sheetViews>
    <sheetView workbookViewId="0">
      <selection activeCell="G1" sqref="G1"/>
    </sheetView>
  </sheetViews>
  <sheetFormatPr defaultRowHeight="15" x14ac:dyDescent="0.25"/>
  <cols>
    <col min="1" max="1" width="11.5703125" bestFit="1" customWidth="1"/>
    <col min="2" max="2" width="15.7109375" bestFit="1" customWidth="1"/>
    <col min="3" max="3" width="18.5703125" bestFit="1" customWidth="1"/>
    <col min="4" max="4" width="20.85546875" bestFit="1" customWidth="1"/>
    <col min="5" max="5" width="11.85546875" bestFit="1" customWidth="1"/>
    <col min="6" max="6" width="8.85546875" bestFit="1" customWidth="1"/>
    <col min="7" max="7" width="25.28515625" bestFit="1" customWidth="1"/>
    <col min="8" max="8" width="15.7109375" bestFit="1" customWidth="1"/>
    <col min="9" max="9" width="18.5703125" bestFit="1" customWidth="1"/>
    <col min="10" max="10" width="20.85546875" bestFit="1" customWidth="1"/>
    <col min="11" max="11" width="24.140625" bestFit="1" customWidth="1"/>
    <col min="12" max="12" width="14.5703125" bestFit="1" customWidth="1"/>
    <col min="13" max="13" width="6.7109375" bestFit="1" customWidth="1"/>
    <col min="14" max="14" width="15.7109375" bestFit="1" customWidth="1"/>
    <col min="15" max="15" width="18.5703125" bestFit="1" customWidth="1"/>
    <col min="16" max="16" width="20.85546875" bestFit="1" customWidth="1"/>
    <col min="17" max="17" width="11.85546875" bestFit="1" customWidth="1"/>
    <col min="18" max="18" width="8.85546875" bestFit="1" customWidth="1"/>
    <col min="19" max="19" width="25.28515625" bestFit="1" customWidth="1"/>
    <col min="20" max="20" width="15.7109375" bestFit="1" customWidth="1"/>
    <col min="21" max="21" width="18.5703125" bestFit="1" customWidth="1"/>
    <col min="22" max="22" width="20.85546875" bestFit="1" customWidth="1"/>
    <col min="23" max="23" width="24.140625" bestFit="1" customWidth="1"/>
  </cols>
  <sheetData>
    <row r="1" spans="1:23" x14ac:dyDescent="0.25">
      <c r="A1" t="str">
        <f>IF([3]opstra_futures!A1="","",[3]opstra_futures!A1)</f>
        <v>Unnamed: 0</v>
      </c>
      <c r="B1" t="str">
        <f>IF([3]opstra_futures!B1="","",[3]opstra_futures!B1)</f>
        <v>fivedayoichange</v>
      </c>
      <c r="C1" t="str">
        <f>IF([3]opstra_futures!C1="","",[3]opstra_futures!C1)</f>
        <v>fivedaypricechange</v>
      </c>
      <c r="D1" t="str">
        <f>IF([3]opstra_futures!D1="","",[3]opstra_futures!D1)</f>
        <v>fivedayvolumechange</v>
      </c>
      <c r="E1" t="str">
        <f>IF([3]opstra_futures!E1="","",[3]opstra_futures!E1)</f>
        <v>futuresPrice</v>
      </c>
      <c r="F1" t="str">
        <f>IF([3]opstra_futures!F1="","",[3]opstra_futures!F1)</f>
        <v>ivchange</v>
      </c>
      <c r="G1" t="str">
        <f>IF([3]opstra_futures!G1="","",[3]opstra_futures!G1)</f>
        <v>mediumtermoutlook</v>
      </c>
      <c r="H1" t="str">
        <f>IF([3]opstra_futures!H1="","",[3]opstra_futures!H1)</f>
        <v>onedayoichange</v>
      </c>
      <c r="I1" t="str">
        <f>IF([3]opstra_futures!I1="","",[3]opstra_futures!I1)</f>
        <v>onedaypricechange</v>
      </c>
      <c r="J1" t="str">
        <f>IF([3]opstra_futures!J1="","",[3]opstra_futures!J1)</f>
        <v>onedayvolumechange</v>
      </c>
      <c r="K1" t="str">
        <f>IF([3]opstra_futures!K1="","",[3]opstra_futures!K1)</f>
        <v>shorttermoutlook</v>
      </c>
      <c r="L1" t="str">
        <f>IF([3]opstra_futures!L1="","",[3]opstra_futures!L1)</f>
        <v>ticker</v>
      </c>
      <c r="M1" t="str">
        <f>IF([3]opstra_futures!M1="","",[3]opstra_futures!M1)</f>
        <v>volper</v>
      </c>
      <c r="N1" s="1" t="str">
        <f>B1</f>
        <v>fivedayoichange</v>
      </c>
      <c r="O1" s="1" t="str">
        <f t="shared" ref="O1:W1" si="0">C1</f>
        <v>fivedaypricechange</v>
      </c>
      <c r="P1" s="1" t="str">
        <f t="shared" si="0"/>
        <v>fivedayvolumechange</v>
      </c>
      <c r="Q1" s="1" t="str">
        <f t="shared" si="0"/>
        <v>futuresPrice</v>
      </c>
      <c r="R1" s="1" t="str">
        <f t="shared" si="0"/>
        <v>ivchange</v>
      </c>
      <c r="S1" s="1" t="str">
        <f t="shared" si="0"/>
        <v>mediumtermoutlook</v>
      </c>
      <c r="T1" s="1" t="str">
        <f t="shared" si="0"/>
        <v>onedayoichange</v>
      </c>
      <c r="U1" s="1" t="str">
        <f t="shared" si="0"/>
        <v>onedaypricechange</v>
      </c>
      <c r="V1" s="1" t="str">
        <f t="shared" si="0"/>
        <v>onedayvolumechange</v>
      </c>
      <c r="W1" s="1" t="str">
        <f t="shared" si="0"/>
        <v>shorttermoutlook</v>
      </c>
    </row>
    <row r="2" spans="1:23" x14ac:dyDescent="0.25">
      <c r="A2">
        <f>IF([3]opstra_futures!A2="","",[3]opstra_futures!A2)</f>
        <v>0</v>
      </c>
      <c r="B2">
        <f>IF([3]opstra_futures!B2="","",[3]opstra_futures!B2)</f>
        <v>-4.63</v>
      </c>
      <c r="C2">
        <f>IF([3]opstra_futures!C2="","",[3]opstra_futures!C2)</f>
        <v>0.99</v>
      </c>
      <c r="D2">
        <f>IF([3]opstra_futures!D2="","",[3]opstra_futures!D2)</f>
        <v>76.989999999999995</v>
      </c>
      <c r="E2">
        <f>IF([3]opstra_futures!E2="","",[3]opstra_futures!E2)</f>
        <v>19732.849999999999</v>
      </c>
      <c r="F2">
        <f>IF([3]opstra_futures!F2="","",[3]opstra_futures!F2)</f>
        <v>6.03</v>
      </c>
      <c r="G2" t="str">
        <f>IF([3]opstra_futures!G2="","",[3]opstra_futures!G2)</f>
        <v>Short Covering</v>
      </c>
      <c r="H2">
        <f>IF([3]opstra_futures!H2="","",[3]opstra_futures!H2)</f>
        <v>1.1599999999999999</v>
      </c>
      <c r="I2">
        <f>IF([3]opstra_futures!I2="","",[3]opstra_futures!I2)</f>
        <v>-0.05</v>
      </c>
      <c r="J2">
        <f>IF([3]opstra_futures!J2="","",[3]opstra_futures!J2)</f>
        <v>-33.35</v>
      </c>
      <c r="K2" t="str">
        <f>IF([3]opstra_futures!K2="","",[3]opstra_futures!K2)</f>
        <v>Short Buildup</v>
      </c>
      <c r="L2" t="str">
        <f>IF([3]opstra_futures!L2="","",[3]opstra_futures!L2)</f>
        <v>NIFTY</v>
      </c>
      <c r="M2">
        <f>IF([3]opstra_futures!M2="","",[3]opstra_futures!M2)</f>
        <v>9.1300000000000008</v>
      </c>
      <c r="N2" s="1">
        <f t="shared" ref="N2:N65" si="1">B2</f>
        <v>-4.63</v>
      </c>
      <c r="O2" s="1">
        <f t="shared" ref="O2:O65" si="2">C2</f>
        <v>0.99</v>
      </c>
      <c r="P2" s="1">
        <f t="shared" ref="P2:P65" si="3">D2</f>
        <v>76.989999999999995</v>
      </c>
      <c r="Q2" s="1">
        <f t="shared" ref="Q2:Q65" si="4">E2</f>
        <v>19732.849999999999</v>
      </c>
      <c r="R2" s="1">
        <f t="shared" ref="R2:R65" si="5">F2</f>
        <v>6.03</v>
      </c>
      <c r="S2" s="1" t="str">
        <f t="shared" ref="S2:S65" si="6">G2</f>
        <v>Short Covering</v>
      </c>
      <c r="T2" s="1">
        <f t="shared" ref="T2:T65" si="7">H2</f>
        <v>1.1599999999999999</v>
      </c>
      <c r="U2" s="1">
        <f t="shared" ref="U2:U65" si="8">I2</f>
        <v>-0.05</v>
      </c>
      <c r="V2" s="1">
        <f t="shared" ref="V2:V65" si="9">J2</f>
        <v>-33.35</v>
      </c>
      <c r="W2" s="1" t="str">
        <f t="shared" ref="W2:W65" si="10">K2</f>
        <v>Short Buildup</v>
      </c>
    </row>
    <row r="3" spans="1:23" x14ac:dyDescent="0.25">
      <c r="A3">
        <f>IF([3]opstra_futures!A3="","",[3]opstra_futures!A3)</f>
        <v>1</v>
      </c>
      <c r="B3">
        <f>IF([3]opstra_futures!B3="","",[3]opstra_futures!B3)</f>
        <v>-8.94</v>
      </c>
      <c r="C3">
        <f>IF([3]opstra_futures!C3="","",[3]opstra_futures!C3)</f>
        <v>0.79</v>
      </c>
      <c r="D3">
        <f>IF([3]opstra_futures!D3="","",[3]opstra_futures!D3)</f>
        <v>78.23</v>
      </c>
      <c r="E3">
        <f>IF([3]opstra_futures!E3="","",[3]opstra_futures!E3)</f>
        <v>44357.85</v>
      </c>
      <c r="F3">
        <f>IF([3]opstra_futures!F3="","",[3]opstra_futures!F3)</f>
        <v>12.34</v>
      </c>
      <c r="G3" t="str">
        <f>IF([3]opstra_futures!G3="","",[3]opstra_futures!G3)</f>
        <v>Short Covering</v>
      </c>
      <c r="H3">
        <f>IF([3]opstra_futures!H3="","",[3]opstra_futures!H3)</f>
        <v>-1.07</v>
      </c>
      <c r="I3">
        <f>IF([3]opstra_futures!I3="","",[3]opstra_futures!I3)</f>
        <v>-0.08</v>
      </c>
      <c r="J3">
        <f>IF([3]opstra_futures!J3="","",[3]opstra_futures!J3)</f>
        <v>-35.69</v>
      </c>
      <c r="K3" t="str">
        <f>IF([3]opstra_futures!K3="","",[3]opstra_futures!K3)</f>
        <v>Long Unwinding</v>
      </c>
      <c r="L3" t="str">
        <f>IF([3]opstra_futures!L3="","",[3]opstra_futures!L3)</f>
        <v>BANKNIFTY</v>
      </c>
      <c r="M3">
        <f>IF([3]opstra_futures!M3="","",[3]opstra_futures!M3)</f>
        <v>5.95</v>
      </c>
      <c r="N3" s="1">
        <f t="shared" si="1"/>
        <v>-8.94</v>
      </c>
      <c r="O3" s="1">
        <f t="shared" si="2"/>
        <v>0.79</v>
      </c>
      <c r="P3" s="1">
        <f t="shared" si="3"/>
        <v>78.23</v>
      </c>
      <c r="Q3" s="1">
        <f t="shared" si="4"/>
        <v>44357.85</v>
      </c>
      <c r="R3" s="1">
        <f t="shared" si="5"/>
        <v>12.34</v>
      </c>
      <c r="S3" s="1" t="str">
        <f t="shared" si="6"/>
        <v>Short Covering</v>
      </c>
      <c r="T3" s="1">
        <f t="shared" si="7"/>
        <v>-1.07</v>
      </c>
      <c r="U3" s="1">
        <f t="shared" si="8"/>
        <v>-0.08</v>
      </c>
      <c r="V3" s="1">
        <f t="shared" si="9"/>
        <v>-35.69</v>
      </c>
      <c r="W3" s="1" t="str">
        <f t="shared" si="10"/>
        <v>Long Unwinding</v>
      </c>
    </row>
    <row r="4" spans="1:23" x14ac:dyDescent="0.25">
      <c r="A4">
        <f>IF([3]opstra_futures!A4="","",[3]opstra_futures!A4)</f>
        <v>2</v>
      </c>
      <c r="B4">
        <f>IF([3]opstra_futures!B4="","",[3]opstra_futures!B4)</f>
        <v>5.49</v>
      </c>
      <c r="C4">
        <f>IF([3]opstra_futures!C4="","",[3]opstra_futures!C4)</f>
        <v>3.37</v>
      </c>
      <c r="D4">
        <f>IF([3]opstra_futures!D4="","",[3]opstra_futures!D4)</f>
        <v>115.43</v>
      </c>
      <c r="E4">
        <f>IF([3]opstra_futures!E4="","",[3]opstra_futures!E4)</f>
        <v>490.1</v>
      </c>
      <c r="F4">
        <f>IF([3]opstra_futures!F4="","",[3]opstra_futures!F4)</f>
        <v>4.0999999999999996</v>
      </c>
      <c r="G4" t="str">
        <f>IF([3]opstra_futures!G4="","",[3]opstra_futures!G4)</f>
        <v>Significant Long Buildup</v>
      </c>
      <c r="H4">
        <f>IF([3]opstra_futures!H4="","",[3]opstra_futures!H4)</f>
        <v>0.8</v>
      </c>
      <c r="I4">
        <f>IF([3]opstra_futures!I4="","",[3]opstra_futures!I4)</f>
        <v>0.81</v>
      </c>
      <c r="J4">
        <f>IF([3]opstra_futures!J4="","",[3]opstra_futures!J4)</f>
        <v>80.55</v>
      </c>
      <c r="K4" t="str">
        <f>IF([3]opstra_futures!K4="","",[3]opstra_futures!K4)</f>
        <v>Long Buildup</v>
      </c>
      <c r="L4" t="str">
        <f>IF([3]opstra_futures!L4="","",[3]opstra_futures!L4)</f>
        <v>AARTIIND</v>
      </c>
      <c r="M4">
        <f>IF([3]opstra_futures!M4="","",[3]opstra_futures!M4)</f>
        <v>72.62</v>
      </c>
      <c r="N4" s="1">
        <f t="shared" si="1"/>
        <v>5.49</v>
      </c>
      <c r="O4" s="1">
        <f t="shared" si="2"/>
        <v>3.37</v>
      </c>
      <c r="P4" s="1">
        <f t="shared" si="3"/>
        <v>115.43</v>
      </c>
      <c r="Q4" s="1">
        <f t="shared" si="4"/>
        <v>490.1</v>
      </c>
      <c r="R4" s="1">
        <f t="shared" si="5"/>
        <v>4.0999999999999996</v>
      </c>
      <c r="S4" s="1" t="str">
        <f t="shared" si="6"/>
        <v>Significant Long Buildup</v>
      </c>
      <c r="T4" s="1">
        <f t="shared" si="7"/>
        <v>0.8</v>
      </c>
      <c r="U4" s="1">
        <f t="shared" si="8"/>
        <v>0.81</v>
      </c>
      <c r="V4" s="1">
        <f t="shared" si="9"/>
        <v>80.55</v>
      </c>
      <c r="W4" s="1" t="str">
        <f t="shared" si="10"/>
        <v>Long Buildup</v>
      </c>
    </row>
    <row r="5" spans="1:23" x14ac:dyDescent="0.25">
      <c r="A5">
        <f>IF([3]opstra_futures!A5="","",[3]opstra_futures!A5)</f>
        <v>3</v>
      </c>
      <c r="B5">
        <f>IF([3]opstra_futures!B5="","",[3]opstra_futures!B5)</f>
        <v>-11.57</v>
      </c>
      <c r="C5">
        <f>IF([3]opstra_futures!C5="","",[3]opstra_futures!C5)</f>
        <v>4.54</v>
      </c>
      <c r="D5">
        <f>IF([3]opstra_futures!D5="","",[3]opstra_futures!D5)</f>
        <v>154.68</v>
      </c>
      <c r="E5">
        <f>IF([3]opstra_futures!E5="","",[3]opstra_futures!E5)</f>
        <v>4285.95</v>
      </c>
      <c r="F5">
        <f>IF([3]opstra_futures!F5="","",[3]opstra_futures!F5)</f>
        <v>5.33</v>
      </c>
      <c r="G5" t="str">
        <f>IF([3]opstra_futures!G5="","",[3]opstra_futures!G5)</f>
        <v>Significant Short Covering</v>
      </c>
      <c r="H5">
        <f>IF([3]opstra_futures!H5="","",[3]opstra_futures!H5)</f>
        <v>1.8</v>
      </c>
      <c r="I5">
        <f>IF([3]opstra_futures!I5="","",[3]opstra_futures!I5)</f>
        <v>1.33</v>
      </c>
      <c r="J5">
        <f>IF([3]opstra_futures!J5="","",[3]opstra_futures!J5)</f>
        <v>133.72</v>
      </c>
      <c r="K5" t="str">
        <f>IF([3]opstra_futures!K5="","",[3]opstra_futures!K5)</f>
        <v>Long Buildup</v>
      </c>
      <c r="L5" t="str">
        <f>IF([3]opstra_futures!L5="","",[3]opstra_futures!L5)</f>
        <v>ABB</v>
      </c>
      <c r="M5">
        <f>IF([3]opstra_futures!M5="","",[3]opstra_futures!M5)</f>
        <v>28.57</v>
      </c>
      <c r="N5" s="1">
        <f t="shared" si="1"/>
        <v>-11.57</v>
      </c>
      <c r="O5" s="1">
        <f t="shared" si="2"/>
        <v>4.54</v>
      </c>
      <c r="P5" s="1">
        <f t="shared" si="3"/>
        <v>154.68</v>
      </c>
      <c r="Q5" s="1">
        <f t="shared" si="4"/>
        <v>4285.95</v>
      </c>
      <c r="R5" s="1">
        <f t="shared" si="5"/>
        <v>5.33</v>
      </c>
      <c r="S5" s="1" t="str">
        <f t="shared" si="6"/>
        <v>Significant Short Covering</v>
      </c>
      <c r="T5" s="1">
        <f t="shared" si="7"/>
        <v>1.8</v>
      </c>
      <c r="U5" s="1">
        <f t="shared" si="8"/>
        <v>1.33</v>
      </c>
      <c r="V5" s="1">
        <f t="shared" si="9"/>
        <v>133.72</v>
      </c>
      <c r="W5" s="1" t="str">
        <f t="shared" si="10"/>
        <v>Long Buildup</v>
      </c>
    </row>
    <row r="6" spans="1:23" x14ac:dyDescent="0.25">
      <c r="A6">
        <f>IF([3]opstra_futures!A6="","",[3]opstra_futures!A6)</f>
        <v>4</v>
      </c>
      <c r="B6">
        <f>IF([3]opstra_futures!B6="","",[3]opstra_futures!B6)</f>
        <v>11.43</v>
      </c>
      <c r="C6">
        <f>IF([3]opstra_futures!C6="","",[3]opstra_futures!C6)</f>
        <v>-2.58</v>
      </c>
      <c r="D6">
        <f>IF([3]opstra_futures!D6="","",[3]opstra_futures!D6)</f>
        <v>209.58</v>
      </c>
      <c r="E6">
        <f>IF([3]opstra_futures!E6="","",[3]opstra_futures!E6)</f>
        <v>22394.799999999999</v>
      </c>
      <c r="F6">
        <f>IF([3]opstra_futures!F6="","",[3]opstra_futures!F6)</f>
        <v>11.16</v>
      </c>
      <c r="G6" t="str">
        <f>IF([3]opstra_futures!G6="","",[3]opstra_futures!G6)</f>
        <v>Significant Short Buildup</v>
      </c>
      <c r="H6">
        <f>IF([3]opstra_futures!H6="","",[3]opstra_futures!H6)</f>
        <v>-0.47</v>
      </c>
      <c r="I6">
        <f>IF([3]opstra_futures!I6="","",[3]opstra_futures!I6)</f>
        <v>-0.12</v>
      </c>
      <c r="J6">
        <f>IF([3]opstra_futures!J6="","",[3]opstra_futures!J6)</f>
        <v>192.74</v>
      </c>
      <c r="K6" t="str">
        <f>IF([3]opstra_futures!K6="","",[3]opstra_futures!K6)</f>
        <v>Long Unwinding</v>
      </c>
      <c r="L6" t="str">
        <f>IF([3]opstra_futures!L6="","",[3]opstra_futures!L6)</f>
        <v>ABBOTINDIA</v>
      </c>
      <c r="M6">
        <f>IF([3]opstra_futures!M6="","",[3]opstra_futures!M6)</f>
        <v>59.13</v>
      </c>
      <c r="N6" s="1">
        <f t="shared" si="1"/>
        <v>11.43</v>
      </c>
      <c r="O6" s="1">
        <f t="shared" si="2"/>
        <v>-2.58</v>
      </c>
      <c r="P6" s="1">
        <f t="shared" si="3"/>
        <v>209.58</v>
      </c>
      <c r="Q6" s="1">
        <f t="shared" si="4"/>
        <v>22394.799999999999</v>
      </c>
      <c r="R6" s="1">
        <f t="shared" si="5"/>
        <v>11.16</v>
      </c>
      <c r="S6" s="1" t="str">
        <f t="shared" si="6"/>
        <v>Significant Short Buildup</v>
      </c>
      <c r="T6" s="1">
        <f t="shared" si="7"/>
        <v>-0.47</v>
      </c>
      <c r="U6" s="1">
        <f t="shared" si="8"/>
        <v>-0.12</v>
      </c>
      <c r="V6" s="1">
        <f t="shared" si="9"/>
        <v>192.74</v>
      </c>
      <c r="W6" s="1" t="str">
        <f t="shared" si="10"/>
        <v>Long Unwinding</v>
      </c>
    </row>
    <row r="7" spans="1:23" x14ac:dyDescent="0.25">
      <c r="A7">
        <f>IF([3]opstra_futures!A7="","",[3]opstra_futures!A7)</f>
        <v>5</v>
      </c>
      <c r="B7">
        <f>IF([3]opstra_futures!B7="","",[3]opstra_futures!B7)</f>
        <v>3.44</v>
      </c>
      <c r="C7">
        <f>IF([3]opstra_futures!C7="","",[3]opstra_futures!C7)</f>
        <v>3.05</v>
      </c>
      <c r="D7">
        <f>IF([3]opstra_futures!D7="","",[3]opstra_futures!D7)</f>
        <v>70.77</v>
      </c>
      <c r="E7">
        <f>IF([3]opstra_futures!E7="","",[3]opstra_futures!E7)</f>
        <v>180.8</v>
      </c>
      <c r="F7">
        <f>IF([3]opstra_futures!F7="","",[3]opstra_futures!F7)</f>
        <v>13.85</v>
      </c>
      <c r="G7" t="str">
        <f>IF([3]opstra_futures!G7="","",[3]opstra_futures!G7)</f>
        <v>Long Buildup</v>
      </c>
      <c r="H7">
        <f>IF([3]opstra_futures!H7="","",[3]opstra_futures!H7)</f>
        <v>0.11</v>
      </c>
      <c r="I7">
        <f>IF([3]opstra_futures!I7="","",[3]opstra_futures!I7)</f>
        <v>-0.14000000000000001</v>
      </c>
      <c r="J7">
        <f>IF([3]opstra_futures!J7="","",[3]opstra_futures!J7)</f>
        <v>-14.76</v>
      </c>
      <c r="K7" t="str">
        <f>IF([3]opstra_futures!K7="","",[3]opstra_futures!K7)</f>
        <v>Short Buildup</v>
      </c>
      <c r="L7" t="str">
        <f>IF([3]opstra_futures!L7="","",[3]opstra_futures!L7)</f>
        <v>ABCAPITAL</v>
      </c>
      <c r="M7">
        <f>IF([3]opstra_futures!M7="","",[3]opstra_futures!M7)</f>
        <v>8.33</v>
      </c>
      <c r="N7" s="1">
        <f t="shared" si="1"/>
        <v>3.44</v>
      </c>
      <c r="O7" s="1">
        <f t="shared" si="2"/>
        <v>3.05</v>
      </c>
      <c r="P7" s="1">
        <f t="shared" si="3"/>
        <v>70.77</v>
      </c>
      <c r="Q7" s="1">
        <f t="shared" si="4"/>
        <v>180.8</v>
      </c>
      <c r="R7" s="1">
        <f t="shared" si="5"/>
        <v>13.85</v>
      </c>
      <c r="S7" s="1" t="str">
        <f t="shared" si="6"/>
        <v>Long Buildup</v>
      </c>
      <c r="T7" s="1">
        <f t="shared" si="7"/>
        <v>0.11</v>
      </c>
      <c r="U7" s="1">
        <f t="shared" si="8"/>
        <v>-0.14000000000000001</v>
      </c>
      <c r="V7" s="1">
        <f t="shared" si="9"/>
        <v>-14.76</v>
      </c>
      <c r="W7" s="1" t="str">
        <f t="shared" si="10"/>
        <v>Short Buildup</v>
      </c>
    </row>
    <row r="8" spans="1:23" x14ac:dyDescent="0.25">
      <c r="A8">
        <f>IF([3]opstra_futures!A8="","",[3]opstra_futures!A8)</f>
        <v>6</v>
      </c>
      <c r="B8">
        <f>IF([3]opstra_futures!B8="","",[3]opstra_futures!B8)</f>
        <v>3.39</v>
      </c>
      <c r="C8">
        <f>IF([3]opstra_futures!C8="","",[3]opstra_futures!C8)</f>
        <v>5.45</v>
      </c>
      <c r="D8">
        <f>IF([3]opstra_futures!D8="","",[3]opstra_futures!D8)</f>
        <v>179.41</v>
      </c>
      <c r="E8">
        <f>IF([3]opstra_futures!E8="","",[3]opstra_futures!E8)</f>
        <v>227.25</v>
      </c>
      <c r="F8">
        <f>IF([3]opstra_futures!F8="","",[3]opstra_futures!F8)</f>
        <v>7.2</v>
      </c>
      <c r="G8" t="str">
        <f>IF([3]opstra_futures!G8="","",[3]opstra_futures!G8)</f>
        <v>Long Buildup</v>
      </c>
      <c r="H8">
        <f>IF([3]opstra_futures!H8="","",[3]opstra_futures!H8)</f>
        <v>1.1000000000000001</v>
      </c>
      <c r="I8">
        <f>IF([3]opstra_futures!I8="","",[3]opstra_futures!I8)</f>
        <v>1.97</v>
      </c>
      <c r="J8">
        <f>IF([3]opstra_futures!J8="","",[3]opstra_futures!J8)</f>
        <v>221.59</v>
      </c>
      <c r="K8" t="str">
        <f>IF([3]opstra_futures!K8="","",[3]opstra_futures!K8)</f>
        <v>Long Buildup</v>
      </c>
      <c r="L8" t="str">
        <f>IF([3]opstra_futures!L8="","",[3]opstra_futures!L8)</f>
        <v>ABFRL</v>
      </c>
      <c r="M8">
        <f>IF([3]opstra_futures!M8="","",[3]opstra_futures!M8)</f>
        <v>77.38</v>
      </c>
      <c r="N8" s="1">
        <f t="shared" si="1"/>
        <v>3.39</v>
      </c>
      <c r="O8" s="1">
        <f t="shared" si="2"/>
        <v>5.45</v>
      </c>
      <c r="P8" s="1">
        <f t="shared" si="3"/>
        <v>179.41</v>
      </c>
      <c r="Q8" s="1">
        <f t="shared" si="4"/>
        <v>227.25</v>
      </c>
      <c r="R8" s="1">
        <f t="shared" si="5"/>
        <v>7.2</v>
      </c>
      <c r="S8" s="1" t="str">
        <f t="shared" si="6"/>
        <v>Long Buildup</v>
      </c>
      <c r="T8" s="1">
        <f t="shared" si="7"/>
        <v>1.1000000000000001</v>
      </c>
      <c r="U8" s="1">
        <f t="shared" si="8"/>
        <v>1.97</v>
      </c>
      <c r="V8" s="1">
        <f t="shared" si="9"/>
        <v>221.59</v>
      </c>
      <c r="W8" s="1" t="str">
        <f t="shared" si="10"/>
        <v>Long Buildup</v>
      </c>
    </row>
    <row r="9" spans="1:23" x14ac:dyDescent="0.25">
      <c r="A9">
        <f>IF([3]opstra_futures!A9="","",[3]opstra_futures!A9)</f>
        <v>7</v>
      </c>
      <c r="B9">
        <f>IF([3]opstra_futures!B9="","",[3]opstra_futures!B9)</f>
        <v>-0.16</v>
      </c>
      <c r="C9">
        <f>IF([3]opstra_futures!C9="","",[3]opstra_futures!C9)</f>
        <v>3.06</v>
      </c>
      <c r="D9">
        <f>IF([3]opstra_futures!D9="","",[3]opstra_futures!D9)</f>
        <v>41.37</v>
      </c>
      <c r="E9">
        <f>IF([3]opstra_futures!E9="","",[3]opstra_futures!E9)</f>
        <v>2031.35</v>
      </c>
      <c r="F9">
        <f>IF([3]opstra_futures!F9="","",[3]opstra_futures!F9)</f>
        <v>-2.25</v>
      </c>
      <c r="G9" t="str">
        <f>IF([3]opstra_futures!G9="","",[3]opstra_futures!G9)</f>
        <v>Short Covering</v>
      </c>
      <c r="H9">
        <f>IF([3]opstra_futures!H9="","",[3]opstra_futures!H9)</f>
        <v>0.01</v>
      </c>
      <c r="I9">
        <f>IF([3]opstra_futures!I9="","",[3]opstra_futures!I9)</f>
        <v>0.92</v>
      </c>
      <c r="J9">
        <f>IF([3]opstra_futures!J9="","",[3]opstra_futures!J9)</f>
        <v>-40</v>
      </c>
      <c r="K9" t="str">
        <f>IF([3]opstra_futures!K9="","",[3]opstra_futures!K9)</f>
        <v>Long Buildup</v>
      </c>
      <c r="L9" t="str">
        <f>IF([3]opstra_futures!L9="","",[3]opstra_futures!L9)</f>
        <v>ACC</v>
      </c>
      <c r="M9">
        <f>IF([3]opstra_futures!M9="","",[3]opstra_futures!M9)</f>
        <v>11.31</v>
      </c>
      <c r="N9" s="1">
        <f t="shared" si="1"/>
        <v>-0.16</v>
      </c>
      <c r="O9" s="1">
        <f t="shared" si="2"/>
        <v>3.06</v>
      </c>
      <c r="P9" s="1">
        <f t="shared" si="3"/>
        <v>41.37</v>
      </c>
      <c r="Q9" s="1">
        <f t="shared" si="4"/>
        <v>2031.35</v>
      </c>
      <c r="R9" s="1">
        <f t="shared" si="5"/>
        <v>-2.25</v>
      </c>
      <c r="S9" s="1" t="str">
        <f t="shared" si="6"/>
        <v>Short Covering</v>
      </c>
      <c r="T9" s="1">
        <f t="shared" si="7"/>
        <v>0.01</v>
      </c>
      <c r="U9" s="1">
        <f t="shared" si="8"/>
        <v>0.92</v>
      </c>
      <c r="V9" s="1">
        <f t="shared" si="9"/>
        <v>-40</v>
      </c>
      <c r="W9" s="1" t="str">
        <f t="shared" si="10"/>
        <v>Long Buildup</v>
      </c>
    </row>
    <row r="10" spans="1:23" x14ac:dyDescent="0.25">
      <c r="A10">
        <f>IF([3]opstra_futures!A10="","",[3]opstra_futures!A10)</f>
        <v>8</v>
      </c>
      <c r="B10">
        <f>IF([3]opstra_futures!B10="","",[3]opstra_futures!B10)</f>
        <v>3.83</v>
      </c>
      <c r="C10">
        <f>IF([3]opstra_futures!C10="","",[3]opstra_futures!C10)</f>
        <v>-0.61</v>
      </c>
      <c r="D10">
        <f>IF([3]opstra_futures!D10="","",[3]opstra_futures!D10)</f>
        <v>19.57</v>
      </c>
      <c r="E10">
        <f>IF([3]opstra_futures!E10="","",[3]opstra_futures!E10)</f>
        <v>2437.9499999999998</v>
      </c>
      <c r="F10">
        <f>IF([3]opstra_futures!F10="","",[3]opstra_futures!F10)</f>
        <v>12.67</v>
      </c>
      <c r="G10" t="str">
        <f>IF([3]opstra_futures!G10="","",[3]opstra_futures!G10)</f>
        <v>Short Buildup</v>
      </c>
      <c r="H10">
        <f>IF([3]opstra_futures!H10="","",[3]opstra_futures!H10)</f>
        <v>0.27</v>
      </c>
      <c r="I10">
        <f>IF([3]opstra_futures!I10="","",[3]opstra_futures!I10)</f>
        <v>-0.94</v>
      </c>
      <c r="J10">
        <f>IF([3]opstra_futures!J10="","",[3]opstra_futures!J10)</f>
        <v>-86.91</v>
      </c>
      <c r="K10" t="str">
        <f>IF([3]opstra_futures!K10="","",[3]opstra_futures!K10)</f>
        <v>Short Buildup</v>
      </c>
      <c r="L10" t="str">
        <f>IF([3]opstra_futures!L10="","",[3]opstra_futures!L10)</f>
        <v>ADANIENT</v>
      </c>
      <c r="M10">
        <f>IF([3]opstra_futures!M10="","",[3]opstra_futures!M10)</f>
        <v>8.73</v>
      </c>
      <c r="N10" s="1">
        <f t="shared" si="1"/>
        <v>3.83</v>
      </c>
      <c r="O10" s="1">
        <f t="shared" si="2"/>
        <v>-0.61</v>
      </c>
      <c r="P10" s="1">
        <f t="shared" si="3"/>
        <v>19.57</v>
      </c>
      <c r="Q10" s="1">
        <f t="shared" si="4"/>
        <v>2437.9499999999998</v>
      </c>
      <c r="R10" s="1">
        <f t="shared" si="5"/>
        <v>12.67</v>
      </c>
      <c r="S10" s="1" t="str">
        <f t="shared" si="6"/>
        <v>Short Buildup</v>
      </c>
      <c r="T10" s="1">
        <f t="shared" si="7"/>
        <v>0.27</v>
      </c>
      <c r="U10" s="1">
        <f t="shared" si="8"/>
        <v>-0.94</v>
      </c>
      <c r="V10" s="1">
        <f t="shared" si="9"/>
        <v>-86.91</v>
      </c>
      <c r="W10" s="1" t="str">
        <f t="shared" si="10"/>
        <v>Short Buildup</v>
      </c>
    </row>
    <row r="11" spans="1:23" x14ac:dyDescent="0.25">
      <c r="A11">
        <f>IF([3]opstra_futures!A11="","",[3]opstra_futures!A11)</f>
        <v>9</v>
      </c>
      <c r="B11">
        <f>IF([3]opstra_futures!B11="","",[3]opstra_futures!B11)</f>
        <v>-0.69</v>
      </c>
      <c r="C11">
        <f>IF([3]opstra_futures!C11="","",[3]opstra_futures!C11)</f>
        <v>1.86</v>
      </c>
      <c r="D11">
        <f>IF([3]opstra_futures!D11="","",[3]opstra_futures!D11)</f>
        <v>48.26</v>
      </c>
      <c r="E11">
        <f>IF([3]opstra_futures!E11="","",[3]opstra_futures!E11)</f>
        <v>806.2</v>
      </c>
      <c r="F11">
        <f>IF([3]opstra_futures!F11="","",[3]opstra_futures!F11)</f>
        <v>10.08</v>
      </c>
      <c r="G11" t="str">
        <f>IF([3]opstra_futures!G11="","",[3]opstra_futures!G11)</f>
        <v>Short Covering</v>
      </c>
      <c r="H11">
        <f>IF([3]opstra_futures!H11="","",[3]opstra_futures!H11)</f>
        <v>0.96</v>
      </c>
      <c r="I11">
        <f>IF([3]opstra_futures!I11="","",[3]opstra_futures!I11)</f>
        <v>-1.26</v>
      </c>
      <c r="J11">
        <f>IF([3]opstra_futures!J11="","",[3]opstra_futures!J11)</f>
        <v>-46.64</v>
      </c>
      <c r="K11" t="str">
        <f>IF([3]opstra_futures!K11="","",[3]opstra_futures!K11)</f>
        <v>Short Buildup</v>
      </c>
      <c r="L11" t="str">
        <f>IF([3]opstra_futures!L11="","",[3]opstra_futures!L11)</f>
        <v>ADANIPORTS</v>
      </c>
      <c r="M11">
        <f>IF([3]opstra_futures!M11="","",[3]opstra_futures!M11)</f>
        <v>34.520000000000003</v>
      </c>
      <c r="N11" s="1">
        <f t="shared" si="1"/>
        <v>-0.69</v>
      </c>
      <c r="O11" s="1">
        <f t="shared" si="2"/>
        <v>1.86</v>
      </c>
      <c r="P11" s="1">
        <f t="shared" si="3"/>
        <v>48.26</v>
      </c>
      <c r="Q11" s="1">
        <f t="shared" si="4"/>
        <v>806.2</v>
      </c>
      <c r="R11" s="1">
        <f t="shared" si="5"/>
        <v>10.08</v>
      </c>
      <c r="S11" s="1" t="str">
        <f t="shared" si="6"/>
        <v>Short Covering</v>
      </c>
      <c r="T11" s="1">
        <f t="shared" si="7"/>
        <v>0.96</v>
      </c>
      <c r="U11" s="1">
        <f t="shared" si="8"/>
        <v>-1.26</v>
      </c>
      <c r="V11" s="1">
        <f t="shared" si="9"/>
        <v>-46.64</v>
      </c>
      <c r="W11" s="1" t="str">
        <f t="shared" si="10"/>
        <v>Short Buildup</v>
      </c>
    </row>
    <row r="12" spans="1:23" x14ac:dyDescent="0.25">
      <c r="A12">
        <f>IF([3]opstra_futures!A12="","",[3]opstra_futures!A12)</f>
        <v>10</v>
      </c>
      <c r="B12">
        <f>IF([3]opstra_futures!B12="","",[3]opstra_futures!B12)</f>
        <v>-9.69</v>
      </c>
      <c r="C12">
        <f>IF([3]opstra_futures!C12="","",[3]opstra_futures!C12)</f>
        <v>1.72</v>
      </c>
      <c r="D12">
        <f>IF([3]opstra_futures!D12="","",[3]opstra_futures!D12)</f>
        <v>48.77</v>
      </c>
      <c r="E12">
        <f>IF([3]opstra_futures!E12="","",[3]opstra_futures!E12)</f>
        <v>3618</v>
      </c>
      <c r="F12">
        <f>IF([3]opstra_futures!F12="","",[3]opstra_futures!F12)</f>
        <v>12.8</v>
      </c>
      <c r="G12" t="str">
        <f>IF([3]opstra_futures!G12="","",[3]opstra_futures!G12)</f>
        <v>Short Covering</v>
      </c>
      <c r="H12">
        <f>IF([3]opstra_futures!H12="","",[3]opstra_futures!H12)</f>
        <v>-0.37</v>
      </c>
      <c r="I12">
        <f>IF([3]opstra_futures!I12="","",[3]opstra_futures!I12)</f>
        <v>0.11</v>
      </c>
      <c r="J12">
        <f>IF([3]opstra_futures!J12="","",[3]opstra_futures!J12)</f>
        <v>-66.69</v>
      </c>
      <c r="K12" t="str">
        <f>IF([3]opstra_futures!K12="","",[3]opstra_futures!K12)</f>
        <v>Short Covering</v>
      </c>
      <c r="L12" t="str">
        <f>IF([3]opstra_futures!L12="","",[3]opstra_futures!L12)</f>
        <v>ALKEM</v>
      </c>
      <c r="M12">
        <f>IF([3]opstra_futures!M12="","",[3]opstra_futures!M12)</f>
        <v>13.49</v>
      </c>
      <c r="N12" s="1">
        <f t="shared" si="1"/>
        <v>-9.69</v>
      </c>
      <c r="O12" s="1">
        <f t="shared" si="2"/>
        <v>1.72</v>
      </c>
      <c r="P12" s="1">
        <f t="shared" si="3"/>
        <v>48.77</v>
      </c>
      <c r="Q12" s="1">
        <f t="shared" si="4"/>
        <v>3618</v>
      </c>
      <c r="R12" s="1">
        <f t="shared" si="5"/>
        <v>12.8</v>
      </c>
      <c r="S12" s="1" t="str">
        <f t="shared" si="6"/>
        <v>Short Covering</v>
      </c>
      <c r="T12" s="1">
        <f t="shared" si="7"/>
        <v>-0.37</v>
      </c>
      <c r="U12" s="1">
        <f t="shared" si="8"/>
        <v>0.11</v>
      </c>
      <c r="V12" s="1">
        <f t="shared" si="9"/>
        <v>-66.69</v>
      </c>
      <c r="W12" s="1" t="str">
        <f t="shared" si="10"/>
        <v>Short Covering</v>
      </c>
    </row>
    <row r="13" spans="1:23" x14ac:dyDescent="0.25">
      <c r="A13">
        <f>IF([3]opstra_futures!A13="","",[3]opstra_futures!A13)</f>
        <v>11</v>
      </c>
      <c r="B13">
        <f>IF([3]opstra_futures!B13="","",[3]opstra_futures!B13)</f>
        <v>-2.2599999999999998</v>
      </c>
      <c r="C13">
        <f>IF([3]opstra_futures!C13="","",[3]opstra_futures!C13)</f>
        <v>2.71</v>
      </c>
      <c r="D13">
        <f>IF([3]opstra_futures!D13="","",[3]opstra_futures!D13)</f>
        <v>25.68</v>
      </c>
      <c r="E13">
        <f>IF([3]opstra_futures!E13="","",[3]opstra_futures!E13)</f>
        <v>442.7</v>
      </c>
      <c r="F13">
        <f>IF([3]opstra_futures!F13="","",[3]opstra_futures!F13)</f>
        <v>5.38</v>
      </c>
      <c r="G13" t="str">
        <f>IF([3]opstra_futures!G13="","",[3]opstra_futures!G13)</f>
        <v>Short Covering</v>
      </c>
      <c r="H13">
        <f>IF([3]opstra_futures!H13="","",[3]opstra_futures!H13)</f>
        <v>0.2</v>
      </c>
      <c r="I13">
        <f>IF([3]opstra_futures!I13="","",[3]opstra_futures!I13)</f>
        <v>0.33</v>
      </c>
      <c r="J13">
        <f>IF([3]opstra_futures!J13="","",[3]opstra_futures!J13)</f>
        <v>-50.14</v>
      </c>
      <c r="K13" t="str">
        <f>IF([3]opstra_futures!K13="","",[3]opstra_futures!K13)</f>
        <v>Long Buildup</v>
      </c>
      <c r="L13" t="str">
        <f>IF([3]opstra_futures!L13="","",[3]opstra_futures!L13)</f>
        <v>AMBUJACEM</v>
      </c>
      <c r="M13">
        <f>IF([3]opstra_futures!M13="","",[3]opstra_futures!M13)</f>
        <v>8.73</v>
      </c>
      <c r="N13" s="1">
        <f t="shared" si="1"/>
        <v>-2.2599999999999998</v>
      </c>
      <c r="O13" s="1">
        <f t="shared" si="2"/>
        <v>2.71</v>
      </c>
      <c r="P13" s="1">
        <f t="shared" si="3"/>
        <v>25.68</v>
      </c>
      <c r="Q13" s="1">
        <f t="shared" si="4"/>
        <v>442.7</v>
      </c>
      <c r="R13" s="1">
        <f t="shared" si="5"/>
        <v>5.38</v>
      </c>
      <c r="S13" s="1" t="str">
        <f t="shared" si="6"/>
        <v>Short Covering</v>
      </c>
      <c r="T13" s="1">
        <f t="shared" si="7"/>
        <v>0.2</v>
      </c>
      <c r="U13" s="1">
        <f t="shared" si="8"/>
        <v>0.33</v>
      </c>
      <c r="V13" s="1">
        <f t="shared" si="9"/>
        <v>-50.14</v>
      </c>
      <c r="W13" s="1" t="str">
        <f t="shared" si="10"/>
        <v>Long Buildup</v>
      </c>
    </row>
    <row r="14" spans="1:23" x14ac:dyDescent="0.25">
      <c r="A14">
        <f>IF([3]opstra_futures!A14="","",[3]opstra_futures!A14)</f>
        <v>12</v>
      </c>
      <c r="B14">
        <f>IF([3]opstra_futures!B14="","",[3]opstra_futures!B14)</f>
        <v>11.57</v>
      </c>
      <c r="C14">
        <f>IF([3]opstra_futures!C14="","",[3]opstra_futures!C14)</f>
        <v>-0.68</v>
      </c>
      <c r="D14">
        <f>IF([3]opstra_futures!D14="","",[3]opstra_futures!D14)</f>
        <v>24.37</v>
      </c>
      <c r="E14">
        <f>IF([3]opstra_futures!E14="","",[3]opstra_futures!E14)</f>
        <v>5021.6499999999996</v>
      </c>
      <c r="F14">
        <f>IF([3]opstra_futures!F14="","",[3]opstra_futures!F14)</f>
        <v>2.84</v>
      </c>
      <c r="G14" t="str">
        <f>IF([3]opstra_futures!G14="","",[3]opstra_futures!G14)</f>
        <v>Short Buildup</v>
      </c>
      <c r="H14">
        <f>IF([3]opstra_futures!H14="","",[3]opstra_futures!H14)</f>
        <v>0.48</v>
      </c>
      <c r="I14">
        <f>IF([3]opstra_futures!I14="","",[3]opstra_futures!I14)</f>
        <v>-0.27</v>
      </c>
      <c r="J14">
        <f>IF([3]opstra_futures!J14="","",[3]opstra_futures!J14)</f>
        <v>-76.59</v>
      </c>
      <c r="K14" t="str">
        <f>IF([3]opstra_futures!K14="","",[3]opstra_futures!K14)</f>
        <v>Short Buildup</v>
      </c>
      <c r="L14" t="str">
        <f>IF([3]opstra_futures!L14="","",[3]opstra_futures!L14)</f>
        <v>APOLLOHOSP</v>
      </c>
      <c r="M14">
        <f>IF([3]opstra_futures!M14="","",[3]opstra_futures!M14)</f>
        <v>17.46</v>
      </c>
      <c r="N14" s="1">
        <f t="shared" si="1"/>
        <v>11.57</v>
      </c>
      <c r="O14" s="1">
        <f t="shared" si="2"/>
        <v>-0.68</v>
      </c>
      <c r="P14" s="1">
        <f t="shared" si="3"/>
        <v>24.37</v>
      </c>
      <c r="Q14" s="1">
        <f t="shared" si="4"/>
        <v>5021.6499999999996</v>
      </c>
      <c r="R14" s="1">
        <f t="shared" si="5"/>
        <v>2.84</v>
      </c>
      <c r="S14" s="1" t="str">
        <f t="shared" si="6"/>
        <v>Short Buildup</v>
      </c>
      <c r="T14" s="1">
        <f t="shared" si="7"/>
        <v>0.48</v>
      </c>
      <c r="U14" s="1">
        <f t="shared" si="8"/>
        <v>-0.27</v>
      </c>
      <c r="V14" s="1">
        <f t="shared" si="9"/>
        <v>-76.59</v>
      </c>
      <c r="W14" s="1" t="str">
        <f t="shared" si="10"/>
        <v>Short Buildup</v>
      </c>
    </row>
    <row r="15" spans="1:23" x14ac:dyDescent="0.25">
      <c r="A15">
        <f>IF([3]opstra_futures!A15="","",[3]opstra_futures!A15)</f>
        <v>13</v>
      </c>
      <c r="B15">
        <f>IF([3]opstra_futures!B15="","",[3]opstra_futures!B15)</f>
        <v>19.04</v>
      </c>
      <c r="C15">
        <f>IF([3]opstra_futures!C15="","",[3]opstra_futures!C15)</f>
        <v>1.94</v>
      </c>
      <c r="D15">
        <f>IF([3]opstra_futures!D15="","",[3]opstra_futures!D15)</f>
        <v>66.64</v>
      </c>
      <c r="E15">
        <f>IF([3]opstra_futures!E15="","",[3]opstra_futures!E15)</f>
        <v>379.05</v>
      </c>
      <c r="F15">
        <f>IF([3]opstra_futures!F15="","",[3]opstra_futures!F15)</f>
        <v>5.48</v>
      </c>
      <c r="G15" t="str">
        <f>IF([3]opstra_futures!G15="","",[3]opstra_futures!G15)</f>
        <v>Long Buildup</v>
      </c>
      <c r="H15">
        <f>IF([3]opstra_futures!H15="","",[3]opstra_futures!H15)</f>
        <v>3.89</v>
      </c>
      <c r="I15">
        <f>IF([3]opstra_futures!I15="","",[3]opstra_futures!I15)</f>
        <v>-0.32</v>
      </c>
      <c r="J15">
        <f>IF([3]opstra_futures!J15="","",[3]opstra_futures!J15)</f>
        <v>3.11</v>
      </c>
      <c r="K15" t="str">
        <f>IF([3]opstra_futures!K15="","",[3]opstra_futures!K15)</f>
        <v>Short Buildup</v>
      </c>
      <c r="L15" t="str">
        <f>IF([3]opstra_futures!L15="","",[3]opstra_futures!L15)</f>
        <v>APOLLOTYRE</v>
      </c>
      <c r="M15">
        <f>IF([3]opstra_futures!M15="","",[3]opstra_futures!M15)</f>
        <v>33.729999999999997</v>
      </c>
      <c r="N15" s="1">
        <f t="shared" si="1"/>
        <v>19.04</v>
      </c>
      <c r="O15" s="1">
        <f t="shared" si="2"/>
        <v>1.94</v>
      </c>
      <c r="P15" s="1">
        <f t="shared" si="3"/>
        <v>66.64</v>
      </c>
      <c r="Q15" s="1">
        <f t="shared" si="4"/>
        <v>379.05</v>
      </c>
      <c r="R15" s="1">
        <f t="shared" si="5"/>
        <v>5.48</v>
      </c>
      <c r="S15" s="1" t="str">
        <f t="shared" si="6"/>
        <v>Long Buildup</v>
      </c>
      <c r="T15" s="1">
        <f t="shared" si="7"/>
        <v>3.89</v>
      </c>
      <c r="U15" s="1">
        <f t="shared" si="8"/>
        <v>-0.32</v>
      </c>
      <c r="V15" s="1">
        <f t="shared" si="9"/>
        <v>3.11</v>
      </c>
      <c r="W15" s="1" t="str">
        <f t="shared" si="10"/>
        <v>Short Buildup</v>
      </c>
    </row>
    <row r="16" spans="1:23" x14ac:dyDescent="0.25">
      <c r="A16">
        <f>IF([3]opstra_futures!A16="","",[3]opstra_futures!A16)</f>
        <v>14</v>
      </c>
      <c r="B16">
        <f>IF([3]opstra_futures!B16="","",[3]opstra_futures!B16)</f>
        <v>1.33</v>
      </c>
      <c r="C16">
        <f>IF([3]opstra_futures!C16="","",[3]opstra_futures!C16)</f>
        <v>2.76</v>
      </c>
      <c r="D16">
        <f>IF([3]opstra_futures!D16="","",[3]opstra_futures!D16)</f>
        <v>127.94</v>
      </c>
      <c r="E16">
        <f>IF([3]opstra_futures!E16="","",[3]opstra_futures!E16)</f>
        <v>176.9</v>
      </c>
      <c r="F16">
        <f>IF([3]opstra_futures!F16="","",[3]opstra_futures!F16)</f>
        <v>5.16</v>
      </c>
      <c r="G16" t="str">
        <f>IF([3]opstra_futures!G16="","",[3]opstra_futures!G16)</f>
        <v>Long Buildup</v>
      </c>
      <c r="H16">
        <f>IF([3]opstra_futures!H16="","",[3]opstra_futures!H16)</f>
        <v>1.99</v>
      </c>
      <c r="I16">
        <f>IF([3]opstra_futures!I16="","",[3]opstra_futures!I16)</f>
        <v>0.26</v>
      </c>
      <c r="J16">
        <f>IF([3]opstra_futures!J16="","",[3]opstra_futures!J16)</f>
        <v>12.46</v>
      </c>
      <c r="K16" t="str">
        <f>IF([3]opstra_futures!K16="","",[3]opstra_futures!K16)</f>
        <v>Long Buildup</v>
      </c>
      <c r="L16" t="str">
        <f>IF([3]opstra_futures!L16="","",[3]opstra_futures!L16)</f>
        <v>ASHOKLEY</v>
      </c>
      <c r="M16">
        <f>IF([3]opstra_futures!M16="","",[3]opstra_futures!M16)</f>
        <v>45.63</v>
      </c>
      <c r="N16" s="1">
        <f t="shared" si="1"/>
        <v>1.33</v>
      </c>
      <c r="O16" s="1">
        <f t="shared" si="2"/>
        <v>2.76</v>
      </c>
      <c r="P16" s="1">
        <f t="shared" si="3"/>
        <v>127.94</v>
      </c>
      <c r="Q16" s="1">
        <f t="shared" si="4"/>
        <v>176.9</v>
      </c>
      <c r="R16" s="1">
        <f t="shared" si="5"/>
        <v>5.16</v>
      </c>
      <c r="S16" s="1" t="str">
        <f t="shared" si="6"/>
        <v>Long Buildup</v>
      </c>
      <c r="T16" s="1">
        <f t="shared" si="7"/>
        <v>1.99</v>
      </c>
      <c r="U16" s="1">
        <f t="shared" si="8"/>
        <v>0.26</v>
      </c>
      <c r="V16" s="1">
        <f t="shared" si="9"/>
        <v>12.46</v>
      </c>
      <c r="W16" s="1" t="str">
        <f t="shared" si="10"/>
        <v>Long Buildup</v>
      </c>
    </row>
    <row r="17" spans="1:23" x14ac:dyDescent="0.25">
      <c r="A17">
        <f>IF([3]opstra_futures!A17="","",[3]opstra_futures!A17)</f>
        <v>15</v>
      </c>
      <c r="B17">
        <f>IF([3]opstra_futures!B17="","",[3]opstra_futures!B17)</f>
        <v>7.23</v>
      </c>
      <c r="C17">
        <f>IF([3]opstra_futures!C17="","",[3]opstra_futures!C17)</f>
        <v>-1.67</v>
      </c>
      <c r="D17">
        <f>IF([3]opstra_futures!D17="","",[3]opstra_futures!D17)</f>
        <v>103.27</v>
      </c>
      <c r="E17">
        <f>IF([3]opstra_futures!E17="","",[3]opstra_futures!E17)</f>
        <v>3113.1</v>
      </c>
      <c r="F17">
        <f>IF([3]opstra_futures!F17="","",[3]opstra_futures!F17)</f>
        <v>9.32</v>
      </c>
      <c r="G17" t="str">
        <f>IF([3]opstra_futures!G17="","",[3]opstra_futures!G17)</f>
        <v>Short Buildup</v>
      </c>
      <c r="H17">
        <f>IF([3]opstra_futures!H17="","",[3]opstra_futures!H17)</f>
        <v>2.48</v>
      </c>
      <c r="I17">
        <f>IF([3]opstra_futures!I17="","",[3]opstra_futures!I17)</f>
        <v>-1.43</v>
      </c>
      <c r="J17">
        <f>IF([3]opstra_futures!J17="","",[3]opstra_futures!J17)</f>
        <v>0.3</v>
      </c>
      <c r="K17" t="str">
        <f>IF([3]opstra_futures!K17="","",[3]opstra_futures!K17)</f>
        <v>Significant Short Buildup</v>
      </c>
      <c r="L17" t="str">
        <f>IF([3]opstra_futures!L17="","",[3]opstra_futures!L17)</f>
        <v>ASIANPAINT</v>
      </c>
      <c r="M17">
        <f>IF([3]opstra_futures!M17="","",[3]opstra_futures!M17)</f>
        <v>58.73</v>
      </c>
      <c r="N17" s="1">
        <f t="shared" si="1"/>
        <v>7.23</v>
      </c>
      <c r="O17" s="1">
        <f t="shared" si="2"/>
        <v>-1.67</v>
      </c>
      <c r="P17" s="1">
        <f t="shared" si="3"/>
        <v>103.27</v>
      </c>
      <c r="Q17" s="1">
        <f t="shared" si="4"/>
        <v>3113.1</v>
      </c>
      <c r="R17" s="1">
        <f t="shared" si="5"/>
        <v>9.32</v>
      </c>
      <c r="S17" s="1" t="str">
        <f t="shared" si="6"/>
        <v>Short Buildup</v>
      </c>
      <c r="T17" s="1">
        <f t="shared" si="7"/>
        <v>2.48</v>
      </c>
      <c r="U17" s="1">
        <f t="shared" si="8"/>
        <v>-1.43</v>
      </c>
      <c r="V17" s="1">
        <f t="shared" si="9"/>
        <v>0.3</v>
      </c>
      <c r="W17" s="1" t="str">
        <f t="shared" si="10"/>
        <v>Significant Short Buildup</v>
      </c>
    </row>
    <row r="18" spans="1:23" x14ac:dyDescent="0.25">
      <c r="A18">
        <f>IF([3]opstra_futures!A18="","",[3]opstra_futures!A18)</f>
        <v>16</v>
      </c>
      <c r="B18">
        <f>IF([3]opstra_futures!B18="","",[3]opstra_futures!B18)</f>
        <v>6.83</v>
      </c>
      <c r="C18">
        <f>IF([3]opstra_futures!C18="","",[3]opstra_futures!C18)</f>
        <v>4.79</v>
      </c>
      <c r="D18">
        <f>IF([3]opstra_futures!D18="","",[3]opstra_futures!D18)</f>
        <v>119.9</v>
      </c>
      <c r="E18">
        <f>IF([3]opstra_futures!E18="","",[3]opstra_futures!E18)</f>
        <v>1955.2</v>
      </c>
      <c r="F18">
        <f>IF([3]opstra_futures!F18="","",[3]opstra_futures!F18)</f>
        <v>13.74</v>
      </c>
      <c r="G18" t="str">
        <f>IF([3]opstra_futures!G18="","",[3]opstra_futures!G18)</f>
        <v>Significant Long Buildup</v>
      </c>
      <c r="H18">
        <f>IF([3]opstra_futures!H18="","",[3]opstra_futures!H18)</f>
        <v>2.0299999999999998</v>
      </c>
      <c r="I18">
        <f>IF([3]opstra_futures!I18="","",[3]opstra_futures!I18)</f>
        <v>0.79</v>
      </c>
      <c r="J18">
        <f>IF([3]opstra_futures!J18="","",[3]opstra_futures!J18)</f>
        <v>104.94</v>
      </c>
      <c r="K18" t="str">
        <f>IF([3]opstra_futures!K18="","",[3]opstra_futures!K18)</f>
        <v>Long Buildup</v>
      </c>
      <c r="L18" t="str">
        <f>IF([3]opstra_futures!L18="","",[3]opstra_futures!L18)</f>
        <v>ASTRAL</v>
      </c>
      <c r="M18">
        <f>IF([3]opstra_futures!M18="","",[3]opstra_futures!M18)</f>
        <v>55.56</v>
      </c>
      <c r="N18" s="1">
        <f t="shared" si="1"/>
        <v>6.83</v>
      </c>
      <c r="O18" s="1">
        <f t="shared" si="2"/>
        <v>4.79</v>
      </c>
      <c r="P18" s="1">
        <f t="shared" si="3"/>
        <v>119.9</v>
      </c>
      <c r="Q18" s="1">
        <f t="shared" si="4"/>
        <v>1955.2</v>
      </c>
      <c r="R18" s="1">
        <f t="shared" si="5"/>
        <v>13.74</v>
      </c>
      <c r="S18" s="1" t="str">
        <f t="shared" si="6"/>
        <v>Significant Long Buildup</v>
      </c>
      <c r="T18" s="1">
        <f t="shared" si="7"/>
        <v>2.0299999999999998</v>
      </c>
      <c r="U18" s="1">
        <f t="shared" si="8"/>
        <v>0.79</v>
      </c>
      <c r="V18" s="1">
        <f t="shared" si="9"/>
        <v>104.94</v>
      </c>
      <c r="W18" s="1" t="str">
        <f t="shared" si="10"/>
        <v>Long Buildup</v>
      </c>
    </row>
    <row r="19" spans="1:23" x14ac:dyDescent="0.25">
      <c r="A19">
        <f>IF([3]opstra_futures!A19="","",[3]opstra_futures!A19)</f>
        <v>17</v>
      </c>
      <c r="B19">
        <f>IF([3]opstra_futures!B19="","",[3]opstra_futures!B19)</f>
        <v>23.79</v>
      </c>
      <c r="C19">
        <f>IF([3]opstra_futures!C19="","",[3]opstra_futures!C19)</f>
        <v>-0.12</v>
      </c>
      <c r="D19">
        <f>IF([3]opstra_futures!D19="","",[3]opstra_futures!D19)</f>
        <v>95.37</v>
      </c>
      <c r="E19">
        <f>IF([3]opstra_futures!E19="","",[3]opstra_futures!E19)</f>
        <v>6863</v>
      </c>
      <c r="F19">
        <f>IF([3]opstra_futures!F19="","",[3]opstra_futures!F19)</f>
        <v>31.23</v>
      </c>
      <c r="G19" t="str">
        <f>IF([3]opstra_futures!G19="","",[3]opstra_futures!G19)</f>
        <v>Short Buildup</v>
      </c>
      <c r="H19">
        <f>IF([3]opstra_futures!H19="","",[3]opstra_futures!H19)</f>
        <v>3.8</v>
      </c>
      <c r="I19">
        <f>IF([3]opstra_futures!I19="","",[3]opstra_futures!I19)</f>
        <v>-0.54</v>
      </c>
      <c r="J19">
        <f>IF([3]opstra_futures!J19="","",[3]opstra_futures!J19)</f>
        <v>36.799999999999997</v>
      </c>
      <c r="K19" t="str">
        <f>IF([3]opstra_futures!K19="","",[3]opstra_futures!K19)</f>
        <v>Short Buildup</v>
      </c>
      <c r="L19" t="str">
        <f>IF([3]opstra_futures!L19="","",[3]opstra_futures!L19)</f>
        <v>ATUL</v>
      </c>
      <c r="M19">
        <f>IF([3]opstra_futures!M19="","",[3]opstra_futures!M19)</f>
        <v>73.81</v>
      </c>
      <c r="N19" s="1">
        <f t="shared" si="1"/>
        <v>23.79</v>
      </c>
      <c r="O19" s="1">
        <f t="shared" si="2"/>
        <v>-0.12</v>
      </c>
      <c r="P19" s="1">
        <f t="shared" si="3"/>
        <v>95.37</v>
      </c>
      <c r="Q19" s="1">
        <f t="shared" si="4"/>
        <v>6863</v>
      </c>
      <c r="R19" s="1">
        <f t="shared" si="5"/>
        <v>31.23</v>
      </c>
      <c r="S19" s="1" t="str">
        <f t="shared" si="6"/>
        <v>Short Buildup</v>
      </c>
      <c r="T19" s="1">
        <f t="shared" si="7"/>
        <v>3.8</v>
      </c>
      <c r="U19" s="1">
        <f t="shared" si="8"/>
        <v>-0.54</v>
      </c>
      <c r="V19" s="1">
        <f t="shared" si="9"/>
        <v>36.799999999999997</v>
      </c>
      <c r="W19" s="1" t="str">
        <f t="shared" si="10"/>
        <v>Short Buildup</v>
      </c>
    </row>
    <row r="20" spans="1:23" x14ac:dyDescent="0.25">
      <c r="A20">
        <f>IF([3]opstra_futures!A20="","",[3]opstra_futures!A20)</f>
        <v>18</v>
      </c>
      <c r="B20">
        <f>IF([3]opstra_futures!B20="","",[3]opstra_futures!B20)</f>
        <v>1.54</v>
      </c>
      <c r="C20">
        <f>IF([3]opstra_futures!C20="","",[3]opstra_futures!C20)</f>
        <v>-0.27</v>
      </c>
      <c r="D20">
        <f>IF([3]opstra_futures!D20="","",[3]opstra_futures!D20)</f>
        <v>304.2</v>
      </c>
      <c r="E20">
        <f>IF([3]opstra_futures!E20="","",[3]opstra_futures!E20)</f>
        <v>707.85</v>
      </c>
      <c r="F20">
        <f>IF([3]opstra_futures!F20="","",[3]opstra_futures!F20)</f>
        <v>8.89</v>
      </c>
      <c r="G20" t="str">
        <f>IF([3]opstra_futures!G20="","",[3]opstra_futures!G20)</f>
        <v>Short Buildup</v>
      </c>
      <c r="H20">
        <f>IF([3]opstra_futures!H20="","",[3]opstra_futures!H20)</f>
        <v>3.61</v>
      </c>
      <c r="I20">
        <f>IF([3]opstra_futures!I20="","",[3]opstra_futures!I20)</f>
        <v>-1.1399999999999999</v>
      </c>
      <c r="J20">
        <f>IF([3]opstra_futures!J20="","",[3]opstra_futures!J20)</f>
        <v>263.45999999999998</v>
      </c>
      <c r="K20" t="str">
        <f>IF([3]opstra_futures!K20="","",[3]opstra_futures!K20)</f>
        <v>Significant Short Buildup</v>
      </c>
      <c r="L20" t="str">
        <f>IF([3]opstra_futures!L20="","",[3]opstra_futures!L20)</f>
        <v>AUBANK</v>
      </c>
      <c r="M20">
        <f>IF([3]opstra_futures!M20="","",[3]opstra_futures!M20)</f>
        <v>53.17</v>
      </c>
      <c r="N20" s="1">
        <f t="shared" si="1"/>
        <v>1.54</v>
      </c>
      <c r="O20" s="1">
        <f t="shared" si="2"/>
        <v>-0.27</v>
      </c>
      <c r="P20" s="1">
        <f t="shared" si="3"/>
        <v>304.2</v>
      </c>
      <c r="Q20" s="1">
        <f t="shared" si="4"/>
        <v>707.85</v>
      </c>
      <c r="R20" s="1">
        <f t="shared" si="5"/>
        <v>8.89</v>
      </c>
      <c r="S20" s="1" t="str">
        <f t="shared" si="6"/>
        <v>Short Buildup</v>
      </c>
      <c r="T20" s="1">
        <f t="shared" si="7"/>
        <v>3.61</v>
      </c>
      <c r="U20" s="1">
        <f t="shared" si="8"/>
        <v>-1.1399999999999999</v>
      </c>
      <c r="V20" s="1">
        <f t="shared" si="9"/>
        <v>263.45999999999998</v>
      </c>
      <c r="W20" s="1" t="str">
        <f t="shared" si="10"/>
        <v>Significant Short Buildup</v>
      </c>
    </row>
    <row r="21" spans="1:23" x14ac:dyDescent="0.25">
      <c r="A21">
        <f>IF([3]opstra_futures!A21="","",[3]opstra_futures!A21)</f>
        <v>19</v>
      </c>
      <c r="B21">
        <f>IF([3]opstra_futures!B21="","",[3]opstra_futures!B21)</f>
        <v>7.33</v>
      </c>
      <c r="C21">
        <f>IF([3]opstra_futures!C21="","",[3]opstra_futures!C21)</f>
        <v>-0.41</v>
      </c>
      <c r="D21">
        <f>IF([3]opstra_futures!D21="","",[3]opstra_futures!D21)</f>
        <v>104.12</v>
      </c>
      <c r="E21">
        <f>IF([3]opstra_futures!E21="","",[3]opstra_futures!E21)</f>
        <v>911.3</v>
      </c>
      <c r="F21">
        <f>IF([3]opstra_futures!F21="","",[3]opstra_futures!F21)</f>
        <v>7.94</v>
      </c>
      <c r="G21" t="str">
        <f>IF([3]opstra_futures!G21="","",[3]opstra_futures!G21)</f>
        <v>Short Buildup</v>
      </c>
      <c r="H21">
        <f>IF([3]opstra_futures!H21="","",[3]opstra_futures!H21)</f>
        <v>0.62</v>
      </c>
      <c r="I21">
        <f>IF([3]opstra_futures!I21="","",[3]opstra_futures!I21)</f>
        <v>-1.1100000000000001</v>
      </c>
      <c r="J21">
        <f>IF([3]opstra_futures!J21="","",[3]opstra_futures!J21)</f>
        <v>62.07</v>
      </c>
      <c r="K21" t="str">
        <f>IF([3]opstra_futures!K21="","",[3]opstra_futures!K21)</f>
        <v>Short Buildup</v>
      </c>
      <c r="L21" t="str">
        <f>IF([3]opstra_futures!L21="","",[3]opstra_futures!L21)</f>
        <v>AUROPHARMA</v>
      </c>
      <c r="M21">
        <f>IF([3]opstra_futures!M21="","",[3]opstra_futures!M21)</f>
        <v>22.62</v>
      </c>
      <c r="N21" s="1">
        <f t="shared" si="1"/>
        <v>7.33</v>
      </c>
      <c r="O21" s="1">
        <f t="shared" si="2"/>
        <v>-0.41</v>
      </c>
      <c r="P21" s="1">
        <f t="shared" si="3"/>
        <v>104.12</v>
      </c>
      <c r="Q21" s="1">
        <f t="shared" si="4"/>
        <v>911.3</v>
      </c>
      <c r="R21" s="1">
        <f t="shared" si="5"/>
        <v>7.94</v>
      </c>
      <c r="S21" s="1" t="str">
        <f t="shared" si="6"/>
        <v>Short Buildup</v>
      </c>
      <c r="T21" s="1">
        <f t="shared" si="7"/>
        <v>0.62</v>
      </c>
      <c r="U21" s="1">
        <f t="shared" si="8"/>
        <v>-1.1100000000000001</v>
      </c>
      <c r="V21" s="1">
        <f t="shared" si="9"/>
        <v>62.07</v>
      </c>
      <c r="W21" s="1" t="str">
        <f t="shared" si="10"/>
        <v>Short Buildup</v>
      </c>
    </row>
    <row r="22" spans="1:23" x14ac:dyDescent="0.25">
      <c r="A22">
        <f>IF([3]opstra_futures!A22="","",[3]opstra_futures!A22)</f>
        <v>20</v>
      </c>
      <c r="B22">
        <f>IF([3]opstra_futures!B22="","",[3]opstra_futures!B22)</f>
        <v>0.31</v>
      </c>
      <c r="C22">
        <f>IF([3]opstra_futures!C22="","",[3]opstra_futures!C22)</f>
        <v>0.69</v>
      </c>
      <c r="D22">
        <f>IF([3]opstra_futures!D22="","",[3]opstra_futures!D22)</f>
        <v>54.36</v>
      </c>
      <c r="E22">
        <f>IF([3]opstra_futures!E22="","",[3]opstra_futures!E22)</f>
        <v>1007.5</v>
      </c>
      <c r="F22">
        <f>IF([3]opstra_futures!F22="","",[3]opstra_futures!F22)</f>
        <v>2.93</v>
      </c>
      <c r="G22" t="str">
        <f>IF([3]opstra_futures!G22="","",[3]opstra_futures!G22)</f>
        <v>Long Buildup</v>
      </c>
      <c r="H22">
        <f>IF([3]opstra_futures!H22="","",[3]opstra_futures!H22)</f>
        <v>-1.81</v>
      </c>
      <c r="I22">
        <f>IF([3]opstra_futures!I22="","",[3]opstra_futures!I22)</f>
        <v>1.01</v>
      </c>
      <c r="J22">
        <f>IF([3]opstra_futures!J22="","",[3]opstra_futures!J22)</f>
        <v>-71.39</v>
      </c>
      <c r="K22" t="str">
        <f>IF([3]opstra_futures!K22="","",[3]opstra_futures!K22)</f>
        <v>Short Covering</v>
      </c>
      <c r="L22" t="str">
        <f>IF([3]opstra_futures!L22="","",[3]opstra_futures!L22)</f>
        <v>AXISBANK</v>
      </c>
      <c r="M22">
        <f>IF([3]opstra_futures!M22="","",[3]opstra_futures!M22)</f>
        <v>27.38</v>
      </c>
      <c r="N22" s="1">
        <f t="shared" si="1"/>
        <v>0.31</v>
      </c>
      <c r="O22" s="1">
        <f t="shared" si="2"/>
        <v>0.69</v>
      </c>
      <c r="P22" s="1">
        <f t="shared" si="3"/>
        <v>54.36</v>
      </c>
      <c r="Q22" s="1">
        <f t="shared" si="4"/>
        <v>1007.5</v>
      </c>
      <c r="R22" s="1">
        <f t="shared" si="5"/>
        <v>2.93</v>
      </c>
      <c r="S22" s="1" t="str">
        <f t="shared" si="6"/>
        <v>Long Buildup</v>
      </c>
      <c r="T22" s="1">
        <f t="shared" si="7"/>
        <v>-1.81</v>
      </c>
      <c r="U22" s="1">
        <f t="shared" si="8"/>
        <v>1.01</v>
      </c>
      <c r="V22" s="1">
        <f t="shared" si="9"/>
        <v>-71.39</v>
      </c>
      <c r="W22" s="1" t="str">
        <f t="shared" si="10"/>
        <v>Short Covering</v>
      </c>
    </row>
    <row r="23" spans="1:23" x14ac:dyDescent="0.25">
      <c r="A23">
        <f>IF([3]opstra_futures!A23="","",[3]opstra_futures!A23)</f>
        <v>21</v>
      </c>
      <c r="B23">
        <f>IF([3]opstra_futures!B23="","",[3]opstra_futures!B23)</f>
        <v>7.48</v>
      </c>
      <c r="C23">
        <f>IF([3]opstra_futures!C23="","",[3]opstra_futures!C23)</f>
        <v>1.35</v>
      </c>
      <c r="D23">
        <f>IF([3]opstra_futures!D23="","",[3]opstra_futures!D23)</f>
        <v>73.989999999999995</v>
      </c>
      <c r="E23">
        <f>IF([3]opstra_futures!E23="","",[3]opstra_futures!E23)</f>
        <v>5095</v>
      </c>
      <c r="F23">
        <f>IF([3]opstra_futures!F23="","",[3]opstra_futures!F23)</f>
        <v>18.7</v>
      </c>
      <c r="G23" t="str">
        <f>IF([3]opstra_futures!G23="","",[3]opstra_futures!G23)</f>
        <v>Long Buildup</v>
      </c>
      <c r="H23">
        <f>IF([3]opstra_futures!H23="","",[3]opstra_futures!H23)</f>
        <v>0.18</v>
      </c>
      <c r="I23">
        <f>IF([3]opstra_futures!I23="","",[3]opstra_futures!I23)</f>
        <v>0.48</v>
      </c>
      <c r="J23">
        <f>IF([3]opstra_futures!J23="","",[3]opstra_futures!J23)</f>
        <v>-33.54</v>
      </c>
      <c r="K23" t="str">
        <f>IF([3]opstra_futures!K23="","",[3]opstra_futures!K23)</f>
        <v>Long Buildup</v>
      </c>
      <c r="L23" t="str">
        <f>IF([3]opstra_futures!L23="","",[3]opstra_futures!L23)</f>
        <v>BAJAJ-AUTO</v>
      </c>
      <c r="M23">
        <f>IF([3]opstra_futures!M23="","",[3]opstra_futures!M23)</f>
        <v>20.63</v>
      </c>
      <c r="N23" s="1">
        <f t="shared" si="1"/>
        <v>7.48</v>
      </c>
      <c r="O23" s="1">
        <f t="shared" si="2"/>
        <v>1.35</v>
      </c>
      <c r="P23" s="1">
        <f t="shared" si="3"/>
        <v>73.989999999999995</v>
      </c>
      <c r="Q23" s="1">
        <f t="shared" si="4"/>
        <v>5095</v>
      </c>
      <c r="R23" s="1">
        <f t="shared" si="5"/>
        <v>18.7</v>
      </c>
      <c r="S23" s="1" t="str">
        <f t="shared" si="6"/>
        <v>Long Buildup</v>
      </c>
      <c r="T23" s="1">
        <f t="shared" si="7"/>
        <v>0.18</v>
      </c>
      <c r="U23" s="1">
        <f t="shared" si="8"/>
        <v>0.48</v>
      </c>
      <c r="V23" s="1">
        <f t="shared" si="9"/>
        <v>-33.54</v>
      </c>
      <c r="W23" s="1" t="str">
        <f t="shared" si="10"/>
        <v>Long Buildup</v>
      </c>
    </row>
    <row r="24" spans="1:23" x14ac:dyDescent="0.25">
      <c r="A24">
        <f>IF([3]opstra_futures!A24="","",[3]opstra_futures!A24)</f>
        <v>22</v>
      </c>
      <c r="B24">
        <f>IF([3]opstra_futures!B24="","",[3]opstra_futures!B24)</f>
        <v>-8.5399999999999991</v>
      </c>
      <c r="C24">
        <f>IF([3]opstra_futures!C24="","",[3]opstra_futures!C24)</f>
        <v>1.44</v>
      </c>
      <c r="D24">
        <f>IF([3]opstra_futures!D24="","",[3]opstra_futures!D24)</f>
        <v>423.27</v>
      </c>
      <c r="E24">
        <f>IF([3]opstra_futures!E24="","",[3]opstra_futures!E24)</f>
        <v>1646.45</v>
      </c>
      <c r="F24">
        <f>IF([3]opstra_futures!F24="","",[3]opstra_futures!F24)</f>
        <v>5.98</v>
      </c>
      <c r="G24" t="str">
        <f>IF([3]opstra_futures!G24="","",[3]opstra_futures!G24)</f>
        <v>Short Covering</v>
      </c>
      <c r="H24">
        <f>IF([3]opstra_futures!H24="","",[3]opstra_futures!H24)</f>
        <v>0.81</v>
      </c>
      <c r="I24">
        <f>IF([3]opstra_futures!I24="","",[3]opstra_futures!I24)</f>
        <v>-0.05</v>
      </c>
      <c r="J24">
        <f>IF([3]opstra_futures!J24="","",[3]opstra_futures!J24)</f>
        <v>340.57</v>
      </c>
      <c r="K24" t="str">
        <f>IF([3]opstra_futures!K24="","",[3]opstra_futures!K24)</f>
        <v>Short Buildup</v>
      </c>
      <c r="L24" t="str">
        <f>IF([3]opstra_futures!L24="","",[3]opstra_futures!L24)</f>
        <v>BAJAJFINSV</v>
      </c>
      <c r="M24">
        <f>IF([3]opstra_futures!M24="","",[3]opstra_futures!M24)</f>
        <v>9.52</v>
      </c>
      <c r="N24" s="1">
        <f t="shared" si="1"/>
        <v>-8.5399999999999991</v>
      </c>
      <c r="O24" s="1">
        <f t="shared" si="2"/>
        <v>1.44</v>
      </c>
      <c r="P24" s="1">
        <f t="shared" si="3"/>
        <v>423.27</v>
      </c>
      <c r="Q24" s="1">
        <f t="shared" si="4"/>
        <v>1646.45</v>
      </c>
      <c r="R24" s="1">
        <f t="shared" si="5"/>
        <v>5.98</v>
      </c>
      <c r="S24" s="1" t="str">
        <f t="shared" si="6"/>
        <v>Short Covering</v>
      </c>
      <c r="T24" s="1">
        <f t="shared" si="7"/>
        <v>0.81</v>
      </c>
      <c r="U24" s="1">
        <f t="shared" si="8"/>
        <v>-0.05</v>
      </c>
      <c r="V24" s="1">
        <f t="shared" si="9"/>
        <v>340.57</v>
      </c>
      <c r="W24" s="1" t="str">
        <f t="shared" si="10"/>
        <v>Short Buildup</v>
      </c>
    </row>
    <row r="25" spans="1:23" x14ac:dyDescent="0.25">
      <c r="A25">
        <f>IF([3]opstra_futures!A25="","",[3]opstra_futures!A25)</f>
        <v>23</v>
      </c>
      <c r="B25">
        <f>IF([3]opstra_futures!B25="","",[3]opstra_futures!B25)</f>
        <v>7.28</v>
      </c>
      <c r="C25">
        <f>IF([3]opstra_futures!C25="","",[3]opstra_futures!C25)</f>
        <v>-0.12</v>
      </c>
      <c r="D25">
        <f>IF([3]opstra_futures!D25="","",[3]opstra_futures!D25)</f>
        <v>75.989999999999995</v>
      </c>
      <c r="E25">
        <f>IF([3]opstra_futures!E25="","",[3]opstra_futures!E25)</f>
        <v>8052</v>
      </c>
      <c r="F25">
        <f>IF([3]opstra_futures!F25="","",[3]opstra_futures!F25)</f>
        <v>13.98</v>
      </c>
      <c r="G25" t="str">
        <f>IF([3]opstra_futures!G25="","",[3]opstra_futures!G25)</f>
        <v>Short Buildup</v>
      </c>
      <c r="H25">
        <f>IF([3]opstra_futures!H25="","",[3]opstra_futures!H25)</f>
        <v>0.63</v>
      </c>
      <c r="I25">
        <f>IF([3]opstra_futures!I25="","",[3]opstra_futures!I25)</f>
        <v>-0.33</v>
      </c>
      <c r="J25">
        <f>IF([3]opstra_futures!J25="","",[3]opstra_futures!J25)</f>
        <v>-10.27</v>
      </c>
      <c r="K25" t="str">
        <f>IF([3]opstra_futures!K25="","",[3]opstra_futures!K25)</f>
        <v>Short Buildup</v>
      </c>
      <c r="L25" t="str">
        <f>IF([3]opstra_futures!L25="","",[3]opstra_futures!L25)</f>
        <v>BAJFINANCE</v>
      </c>
      <c r="M25">
        <f>IF([3]opstra_futures!M25="","",[3]opstra_futures!M25)</f>
        <v>22.22</v>
      </c>
      <c r="N25" s="1">
        <f t="shared" si="1"/>
        <v>7.28</v>
      </c>
      <c r="O25" s="1">
        <f t="shared" si="2"/>
        <v>-0.12</v>
      </c>
      <c r="P25" s="1">
        <f t="shared" si="3"/>
        <v>75.989999999999995</v>
      </c>
      <c r="Q25" s="1">
        <f t="shared" si="4"/>
        <v>8052</v>
      </c>
      <c r="R25" s="1">
        <f t="shared" si="5"/>
        <v>13.98</v>
      </c>
      <c r="S25" s="1" t="str">
        <f t="shared" si="6"/>
        <v>Short Buildup</v>
      </c>
      <c r="T25" s="1">
        <f t="shared" si="7"/>
        <v>0.63</v>
      </c>
      <c r="U25" s="1">
        <f t="shared" si="8"/>
        <v>-0.33</v>
      </c>
      <c r="V25" s="1">
        <f t="shared" si="9"/>
        <v>-10.27</v>
      </c>
      <c r="W25" s="1" t="str">
        <f t="shared" si="10"/>
        <v>Short Buildup</v>
      </c>
    </row>
    <row r="26" spans="1:23" x14ac:dyDescent="0.25">
      <c r="A26">
        <f>IF([3]opstra_futures!A26="","",[3]opstra_futures!A26)</f>
        <v>24</v>
      </c>
      <c r="B26">
        <f>IF([3]opstra_futures!B26="","",[3]opstra_futures!B26)</f>
        <v>-3.25</v>
      </c>
      <c r="C26">
        <f>IF([3]opstra_futures!C26="","",[3]opstra_futures!C26)</f>
        <v>2.21</v>
      </c>
      <c r="D26">
        <f>IF([3]opstra_futures!D26="","",[3]opstra_futures!D26)</f>
        <v>102.67</v>
      </c>
      <c r="E26">
        <f>IF([3]opstra_futures!E26="","",[3]opstra_futures!E26)</f>
        <v>2593.9499999999998</v>
      </c>
      <c r="F26">
        <f>IF([3]opstra_futures!F26="","",[3]opstra_futures!F26)</f>
        <v>18.010000000000002</v>
      </c>
      <c r="G26" t="str">
        <f>IF([3]opstra_futures!G26="","",[3]opstra_futures!G26)</f>
        <v>Short Covering</v>
      </c>
      <c r="H26">
        <f>IF([3]opstra_futures!H26="","",[3]opstra_futures!H26)</f>
        <v>-3.19</v>
      </c>
      <c r="I26">
        <f>IF([3]opstra_futures!I26="","",[3]opstra_futures!I26)</f>
        <v>0.08</v>
      </c>
      <c r="J26">
        <f>IF([3]opstra_futures!J26="","",[3]opstra_futures!J26)</f>
        <v>15.26</v>
      </c>
      <c r="K26" t="str">
        <f>IF([3]opstra_futures!K26="","",[3]opstra_futures!K26)</f>
        <v>Short Covering</v>
      </c>
      <c r="L26" t="str">
        <f>IF([3]opstra_futures!L26="","",[3]opstra_futures!L26)</f>
        <v>BALKRISIND</v>
      </c>
      <c r="M26">
        <f>IF([3]opstra_futures!M26="","",[3]opstra_futures!M26)</f>
        <v>54.37</v>
      </c>
      <c r="N26" s="1">
        <f t="shared" si="1"/>
        <v>-3.25</v>
      </c>
      <c r="O26" s="1">
        <f t="shared" si="2"/>
        <v>2.21</v>
      </c>
      <c r="P26" s="1">
        <f t="shared" si="3"/>
        <v>102.67</v>
      </c>
      <c r="Q26" s="1">
        <f t="shared" si="4"/>
        <v>2593.9499999999998</v>
      </c>
      <c r="R26" s="1">
        <f t="shared" si="5"/>
        <v>18.010000000000002</v>
      </c>
      <c r="S26" s="1" t="str">
        <f t="shared" si="6"/>
        <v>Short Covering</v>
      </c>
      <c r="T26" s="1">
        <f t="shared" si="7"/>
        <v>-3.19</v>
      </c>
      <c r="U26" s="1">
        <f t="shared" si="8"/>
        <v>0.08</v>
      </c>
      <c r="V26" s="1">
        <f t="shared" si="9"/>
        <v>15.26</v>
      </c>
      <c r="W26" s="1" t="str">
        <f t="shared" si="10"/>
        <v>Short Covering</v>
      </c>
    </row>
    <row r="27" spans="1:23" x14ac:dyDescent="0.25">
      <c r="A27">
        <f>IF([3]opstra_futures!A27="","",[3]opstra_futures!A27)</f>
        <v>25</v>
      </c>
      <c r="B27">
        <f>IF([3]opstra_futures!B27="","",[3]opstra_futures!B27)</f>
        <v>12.03</v>
      </c>
      <c r="C27">
        <f>IF([3]opstra_futures!C27="","",[3]opstra_futures!C27)</f>
        <v>-0.94</v>
      </c>
      <c r="D27">
        <f>IF([3]opstra_futures!D27="","",[3]opstra_futures!D27)</f>
        <v>14.01</v>
      </c>
      <c r="E27">
        <f>IF([3]opstra_futures!E27="","",[3]opstra_futures!E27)</f>
        <v>422.5</v>
      </c>
      <c r="F27">
        <f>IF([3]opstra_futures!F27="","",[3]opstra_futures!F27)</f>
        <v>3.51</v>
      </c>
      <c r="G27" t="str">
        <f>IF([3]opstra_futures!G27="","",[3]opstra_futures!G27)</f>
        <v>Short Buildup</v>
      </c>
      <c r="H27">
        <f>IF([3]opstra_futures!H27="","",[3]opstra_futures!H27)</f>
        <v>-0.72</v>
      </c>
      <c r="I27">
        <f>IF([3]opstra_futures!I27="","",[3]opstra_futures!I27)</f>
        <v>1.26</v>
      </c>
      <c r="J27">
        <f>IF([3]opstra_futures!J27="","",[3]opstra_futures!J27)</f>
        <v>259.62</v>
      </c>
      <c r="K27" t="str">
        <f>IF([3]opstra_futures!K27="","",[3]opstra_futures!K27)</f>
        <v>Short Covering</v>
      </c>
      <c r="L27" t="str">
        <f>IF([3]opstra_futures!L27="","",[3]opstra_futures!L27)</f>
        <v>BALRAMCHIN</v>
      </c>
      <c r="M27">
        <f>IF([3]opstra_futures!M27="","",[3]opstra_futures!M27)</f>
        <v>9.52</v>
      </c>
      <c r="N27" s="1">
        <f t="shared" si="1"/>
        <v>12.03</v>
      </c>
      <c r="O27" s="1">
        <f t="shared" si="2"/>
        <v>-0.94</v>
      </c>
      <c r="P27" s="1">
        <f t="shared" si="3"/>
        <v>14.01</v>
      </c>
      <c r="Q27" s="1">
        <f t="shared" si="4"/>
        <v>422.5</v>
      </c>
      <c r="R27" s="1">
        <f t="shared" si="5"/>
        <v>3.51</v>
      </c>
      <c r="S27" s="1" t="str">
        <f t="shared" si="6"/>
        <v>Short Buildup</v>
      </c>
      <c r="T27" s="1">
        <f t="shared" si="7"/>
        <v>-0.72</v>
      </c>
      <c r="U27" s="1">
        <f t="shared" si="8"/>
        <v>1.26</v>
      </c>
      <c r="V27" s="1">
        <f t="shared" si="9"/>
        <v>259.62</v>
      </c>
      <c r="W27" s="1" t="str">
        <f t="shared" si="10"/>
        <v>Short Covering</v>
      </c>
    </row>
    <row r="28" spans="1:23" x14ac:dyDescent="0.25">
      <c r="A28">
        <f>IF([3]opstra_futures!A28="","",[3]opstra_futures!A28)</f>
        <v>26</v>
      </c>
      <c r="B28">
        <f>IF([3]opstra_futures!B28="","",[3]opstra_futures!B28)</f>
        <v>-1.76</v>
      </c>
      <c r="C28">
        <f>IF([3]opstra_futures!C28="","",[3]opstra_futures!C28)</f>
        <v>-0.83</v>
      </c>
      <c r="D28">
        <f>IF([3]opstra_futures!D28="","",[3]opstra_futures!D28)</f>
        <v>110.85</v>
      </c>
      <c r="E28">
        <f>IF([3]opstra_futures!E28="","",[3]opstra_futures!E28)</f>
        <v>244.65</v>
      </c>
      <c r="F28">
        <f>IF([3]opstra_futures!F28="","",[3]opstra_futures!F28)</f>
        <v>4.62</v>
      </c>
      <c r="G28" t="str">
        <f>IF([3]opstra_futures!G28="","",[3]opstra_futures!G28)</f>
        <v>Long Unwinding</v>
      </c>
      <c r="H28">
        <f>IF([3]opstra_futures!H28="","",[3]opstra_futures!H28)</f>
        <v>-0.39</v>
      </c>
      <c r="I28">
        <f>IF([3]opstra_futures!I28="","",[3]opstra_futures!I28)</f>
        <v>1.83</v>
      </c>
      <c r="J28">
        <f>IF([3]opstra_futures!J28="","",[3]opstra_futures!J28)</f>
        <v>-47.14</v>
      </c>
      <c r="K28" t="str">
        <f>IF([3]opstra_futures!K28="","",[3]opstra_futures!K28)</f>
        <v>Short Covering</v>
      </c>
      <c r="L28" t="str">
        <f>IF([3]opstra_futures!L28="","",[3]opstra_futures!L28)</f>
        <v>BANDHANBNK</v>
      </c>
      <c r="M28">
        <f>IF([3]opstra_futures!M28="","",[3]opstra_futures!M28)</f>
        <v>47.62</v>
      </c>
      <c r="N28" s="1">
        <f t="shared" si="1"/>
        <v>-1.76</v>
      </c>
      <c r="O28" s="1">
        <f t="shared" si="2"/>
        <v>-0.83</v>
      </c>
      <c r="P28" s="1">
        <f t="shared" si="3"/>
        <v>110.85</v>
      </c>
      <c r="Q28" s="1">
        <f t="shared" si="4"/>
        <v>244.65</v>
      </c>
      <c r="R28" s="1">
        <f t="shared" si="5"/>
        <v>4.62</v>
      </c>
      <c r="S28" s="1" t="str">
        <f t="shared" si="6"/>
        <v>Long Unwinding</v>
      </c>
      <c r="T28" s="1">
        <f t="shared" si="7"/>
        <v>-0.39</v>
      </c>
      <c r="U28" s="1">
        <f t="shared" si="8"/>
        <v>1.83</v>
      </c>
      <c r="V28" s="1">
        <f t="shared" si="9"/>
        <v>-47.14</v>
      </c>
      <c r="W28" s="1" t="str">
        <f t="shared" si="10"/>
        <v>Short Covering</v>
      </c>
    </row>
    <row r="29" spans="1:23" x14ac:dyDescent="0.25">
      <c r="A29">
        <f>IF([3]opstra_futures!A29="","",[3]opstra_futures!A29)</f>
        <v>27</v>
      </c>
      <c r="B29">
        <f>IF([3]opstra_futures!B29="","",[3]opstra_futures!B29)</f>
        <v>20.41</v>
      </c>
      <c r="C29">
        <f>IF([3]opstra_futures!C29="","",[3]opstra_futures!C29)</f>
        <v>-3.06</v>
      </c>
      <c r="D29">
        <f>IF([3]opstra_futures!D29="","",[3]opstra_futures!D29)</f>
        <v>30.47</v>
      </c>
      <c r="E29">
        <f>IF([3]opstra_futures!E29="","",[3]opstra_futures!E29)</f>
        <v>206</v>
      </c>
      <c r="F29">
        <f>IF([3]opstra_futures!F29="","",[3]opstra_futures!F29)</f>
        <v>4.49</v>
      </c>
      <c r="G29" t="str">
        <f>IF([3]opstra_futures!G29="","",[3]opstra_futures!G29)</f>
        <v>Significant Short Buildup</v>
      </c>
      <c r="H29">
        <f>IF([3]opstra_futures!H29="","",[3]opstra_futures!H29)</f>
        <v>-0.39</v>
      </c>
      <c r="I29">
        <f>IF([3]opstra_futures!I29="","",[3]opstra_futures!I29)</f>
        <v>0.96</v>
      </c>
      <c r="J29">
        <f>IF([3]opstra_futures!J29="","",[3]opstra_futures!J29)</f>
        <v>-73.98</v>
      </c>
      <c r="K29" t="str">
        <f>IF([3]opstra_futures!K29="","",[3]opstra_futures!K29)</f>
        <v>Short Covering</v>
      </c>
      <c r="L29" t="str">
        <f>IF([3]opstra_futures!L29="","",[3]opstra_futures!L29)</f>
        <v>BANKBARODA</v>
      </c>
      <c r="M29">
        <f>IF([3]opstra_futures!M29="","",[3]opstra_futures!M29)</f>
        <v>21.83</v>
      </c>
      <c r="N29" s="1">
        <f t="shared" si="1"/>
        <v>20.41</v>
      </c>
      <c r="O29" s="1">
        <f t="shared" si="2"/>
        <v>-3.06</v>
      </c>
      <c r="P29" s="1">
        <f t="shared" si="3"/>
        <v>30.47</v>
      </c>
      <c r="Q29" s="1">
        <f t="shared" si="4"/>
        <v>206</v>
      </c>
      <c r="R29" s="1">
        <f t="shared" si="5"/>
        <v>4.49</v>
      </c>
      <c r="S29" s="1" t="str">
        <f t="shared" si="6"/>
        <v>Significant Short Buildup</v>
      </c>
      <c r="T29" s="1">
        <f t="shared" si="7"/>
        <v>-0.39</v>
      </c>
      <c r="U29" s="1">
        <f t="shared" si="8"/>
        <v>0.96</v>
      </c>
      <c r="V29" s="1">
        <f t="shared" si="9"/>
        <v>-73.98</v>
      </c>
      <c r="W29" s="1" t="str">
        <f t="shared" si="10"/>
        <v>Short Covering</v>
      </c>
    </row>
    <row r="30" spans="1:23" x14ac:dyDescent="0.25">
      <c r="A30">
        <f>IF([3]opstra_futures!A30="","",[3]opstra_futures!A30)</f>
        <v>28</v>
      </c>
      <c r="B30">
        <f>IF([3]opstra_futures!B30="","",[3]opstra_futures!B30)</f>
        <v>11.76</v>
      </c>
      <c r="C30">
        <f>IF([3]opstra_futures!C30="","",[3]opstra_futures!C30)</f>
        <v>0.7</v>
      </c>
      <c r="D30">
        <f>IF([3]opstra_futures!D30="","",[3]opstra_futures!D30)</f>
        <v>67.430000000000007</v>
      </c>
      <c r="E30">
        <f>IF([3]opstra_futures!E30="","",[3]opstra_futures!E30)</f>
        <v>1632.9</v>
      </c>
      <c r="F30">
        <f>IF([3]opstra_futures!F30="","",[3]opstra_futures!F30)</f>
        <v>2.66</v>
      </c>
      <c r="G30" t="str">
        <f>IF([3]opstra_futures!G30="","",[3]opstra_futures!G30)</f>
        <v>Long Buildup</v>
      </c>
      <c r="H30">
        <f>IF([3]opstra_futures!H30="","",[3]opstra_futures!H30)</f>
        <v>1.02</v>
      </c>
      <c r="I30">
        <f>IF([3]opstra_futures!I30="","",[3]opstra_futures!I30)</f>
        <v>0.88</v>
      </c>
      <c r="J30">
        <f>IF([3]opstra_futures!J30="","",[3]opstra_futures!J30)</f>
        <v>-39.44</v>
      </c>
      <c r="K30" t="str">
        <f>IF([3]opstra_futures!K30="","",[3]opstra_futures!K30)</f>
        <v>Long Buildup</v>
      </c>
      <c r="L30" t="str">
        <f>IF([3]opstra_futures!L30="","",[3]opstra_futures!L30)</f>
        <v>BATAINDIA</v>
      </c>
      <c r="M30">
        <f>IF([3]opstra_futures!M30="","",[3]opstra_futures!M30)</f>
        <v>19.440000000000001</v>
      </c>
      <c r="N30" s="1">
        <f t="shared" si="1"/>
        <v>11.76</v>
      </c>
      <c r="O30" s="1">
        <f t="shared" si="2"/>
        <v>0.7</v>
      </c>
      <c r="P30" s="1">
        <f t="shared" si="3"/>
        <v>67.430000000000007</v>
      </c>
      <c r="Q30" s="1">
        <f t="shared" si="4"/>
        <v>1632.9</v>
      </c>
      <c r="R30" s="1">
        <f t="shared" si="5"/>
        <v>2.66</v>
      </c>
      <c r="S30" s="1" t="str">
        <f t="shared" si="6"/>
        <v>Long Buildup</v>
      </c>
      <c r="T30" s="1">
        <f t="shared" si="7"/>
        <v>1.02</v>
      </c>
      <c r="U30" s="1">
        <f t="shared" si="8"/>
        <v>0.88</v>
      </c>
      <c r="V30" s="1">
        <f t="shared" si="9"/>
        <v>-39.44</v>
      </c>
      <c r="W30" s="1" t="str">
        <f t="shared" si="10"/>
        <v>Long Buildup</v>
      </c>
    </row>
    <row r="31" spans="1:23" x14ac:dyDescent="0.25">
      <c r="A31">
        <f>IF([3]opstra_futures!A31="","",[3]opstra_futures!A31)</f>
        <v>29</v>
      </c>
      <c r="B31">
        <f>IF([3]opstra_futures!B31="","",[3]opstra_futures!B31)</f>
        <v>7.92</v>
      </c>
      <c r="C31">
        <f>IF([3]opstra_futures!C31="","",[3]opstra_futures!C31)</f>
        <v>0.92</v>
      </c>
      <c r="D31">
        <f>IF([3]opstra_futures!D31="","",[3]opstra_futures!D31)</f>
        <v>85.94</v>
      </c>
      <c r="E31">
        <f>IF([3]opstra_futures!E31="","",[3]opstra_futures!E31)</f>
        <v>137.55000000000001</v>
      </c>
      <c r="F31">
        <f>IF([3]opstra_futures!F31="","",[3]opstra_futures!F31)</f>
        <v>15.44</v>
      </c>
      <c r="G31" t="str">
        <f>IF([3]opstra_futures!G31="","",[3]opstra_futures!G31)</f>
        <v>Long Buildup</v>
      </c>
      <c r="H31">
        <f>IF([3]opstra_futures!H31="","",[3]opstra_futures!H31)</f>
        <v>2.08</v>
      </c>
      <c r="I31">
        <f>IF([3]opstra_futures!I31="","",[3]opstra_futures!I31)</f>
        <v>-0.25</v>
      </c>
      <c r="J31">
        <f>IF([3]opstra_futures!J31="","",[3]opstra_futures!J31)</f>
        <v>22.13</v>
      </c>
      <c r="K31" t="str">
        <f>IF([3]opstra_futures!K31="","",[3]opstra_futures!K31)</f>
        <v>Short Buildup</v>
      </c>
      <c r="L31" t="str">
        <f>IF([3]opstra_futures!L31="","",[3]opstra_futures!L31)</f>
        <v>BEL</v>
      </c>
      <c r="M31">
        <f>IF([3]opstra_futures!M31="","",[3]opstra_futures!M31)</f>
        <v>7.54</v>
      </c>
      <c r="N31" s="1">
        <f t="shared" si="1"/>
        <v>7.92</v>
      </c>
      <c r="O31" s="1">
        <f t="shared" si="2"/>
        <v>0.92</v>
      </c>
      <c r="P31" s="1">
        <f t="shared" si="3"/>
        <v>85.94</v>
      </c>
      <c r="Q31" s="1">
        <f t="shared" si="4"/>
        <v>137.55000000000001</v>
      </c>
      <c r="R31" s="1">
        <f t="shared" si="5"/>
        <v>15.44</v>
      </c>
      <c r="S31" s="1" t="str">
        <f t="shared" si="6"/>
        <v>Long Buildup</v>
      </c>
      <c r="T31" s="1">
        <f t="shared" si="7"/>
        <v>2.08</v>
      </c>
      <c r="U31" s="1">
        <f t="shared" si="8"/>
        <v>-0.25</v>
      </c>
      <c r="V31" s="1">
        <f t="shared" si="9"/>
        <v>22.13</v>
      </c>
      <c r="W31" s="1" t="str">
        <f t="shared" si="10"/>
        <v>Short Buildup</v>
      </c>
    </row>
    <row r="32" spans="1:23" x14ac:dyDescent="0.25">
      <c r="A32">
        <f>IF([3]opstra_futures!A32="","",[3]opstra_futures!A32)</f>
        <v>30</v>
      </c>
      <c r="B32">
        <f>IF([3]opstra_futures!B32="","",[3]opstra_futures!B32)</f>
        <v>7.88</v>
      </c>
      <c r="C32">
        <f>IF([3]opstra_futures!C32="","",[3]opstra_futures!C32)</f>
        <v>0.72</v>
      </c>
      <c r="D32">
        <f>IF([3]opstra_futures!D32="","",[3]opstra_futures!D32)</f>
        <v>127.65</v>
      </c>
      <c r="E32">
        <f>IF([3]opstra_futures!E32="","",[3]opstra_futures!E32)</f>
        <v>568</v>
      </c>
      <c r="F32">
        <f>IF([3]opstra_futures!F32="","",[3]opstra_futures!F32)</f>
        <v>11.41</v>
      </c>
      <c r="G32" t="str">
        <f>IF([3]opstra_futures!G32="","",[3]opstra_futures!G32)</f>
        <v>Long Buildup</v>
      </c>
      <c r="H32">
        <f>IF([3]opstra_futures!H32="","",[3]opstra_futures!H32)</f>
        <v>3.49</v>
      </c>
      <c r="I32">
        <f>IF([3]opstra_futures!I32="","",[3]opstra_futures!I32)</f>
        <v>0.16</v>
      </c>
      <c r="J32">
        <f>IF([3]opstra_futures!J32="","",[3]opstra_futures!J32)</f>
        <v>12.33</v>
      </c>
      <c r="K32" t="str">
        <f>IF([3]opstra_futures!K32="","",[3]opstra_futures!K32)</f>
        <v>Long Buildup</v>
      </c>
      <c r="L32" t="str">
        <f>IF([3]opstra_futures!L32="","",[3]opstra_futures!L32)</f>
        <v>BERGEPAINT</v>
      </c>
      <c r="M32">
        <f>IF([3]opstra_futures!M32="","",[3]opstra_futures!M32)</f>
        <v>61.11</v>
      </c>
      <c r="N32" s="1">
        <f t="shared" si="1"/>
        <v>7.88</v>
      </c>
      <c r="O32" s="1">
        <f t="shared" si="2"/>
        <v>0.72</v>
      </c>
      <c r="P32" s="1">
        <f t="shared" si="3"/>
        <v>127.65</v>
      </c>
      <c r="Q32" s="1">
        <f t="shared" si="4"/>
        <v>568</v>
      </c>
      <c r="R32" s="1">
        <f t="shared" si="5"/>
        <v>11.41</v>
      </c>
      <c r="S32" s="1" t="str">
        <f t="shared" si="6"/>
        <v>Long Buildup</v>
      </c>
      <c r="T32" s="1">
        <f t="shared" si="7"/>
        <v>3.49</v>
      </c>
      <c r="U32" s="1">
        <f t="shared" si="8"/>
        <v>0.16</v>
      </c>
      <c r="V32" s="1">
        <f t="shared" si="9"/>
        <v>12.33</v>
      </c>
      <c r="W32" s="1" t="str">
        <f t="shared" si="10"/>
        <v>Long Buildup</v>
      </c>
    </row>
    <row r="33" spans="1:23" x14ac:dyDescent="0.25">
      <c r="A33">
        <f>IF([3]opstra_futures!A33="","",[3]opstra_futures!A33)</f>
        <v>31</v>
      </c>
      <c r="B33">
        <f>IF([3]opstra_futures!B33="","",[3]opstra_futures!B33)</f>
        <v>-4.0999999999999996</v>
      </c>
      <c r="C33">
        <f>IF([3]opstra_futures!C33="","",[3]opstra_futures!C33)</f>
        <v>3.41</v>
      </c>
      <c r="D33">
        <f>IF([3]opstra_futures!D33="","",[3]opstra_futures!D33)</f>
        <v>41.54</v>
      </c>
      <c r="E33">
        <f>IF([3]opstra_futures!E33="","",[3]opstra_futures!E33)</f>
        <v>1124.2</v>
      </c>
      <c r="F33">
        <f>IF([3]opstra_futures!F33="","",[3]opstra_futures!F33)</f>
        <v>3.72</v>
      </c>
      <c r="G33" t="str">
        <f>IF([3]opstra_futures!G33="","",[3]opstra_futures!G33)</f>
        <v>Short Covering</v>
      </c>
      <c r="H33">
        <f>IF([3]opstra_futures!H33="","",[3]opstra_futures!H33)</f>
        <v>7.0000000000000007E-2</v>
      </c>
      <c r="I33">
        <f>IF([3]opstra_futures!I33="","",[3]opstra_futures!I33)</f>
        <v>0.38</v>
      </c>
      <c r="J33">
        <f>IF([3]opstra_futures!J33="","",[3]opstra_futures!J33)</f>
        <v>-46.7</v>
      </c>
      <c r="K33" t="str">
        <f>IF([3]opstra_futures!K33="","",[3]opstra_futures!K33)</f>
        <v>Long Buildup</v>
      </c>
      <c r="L33" t="str">
        <f>IF([3]opstra_futures!L33="","",[3]opstra_futures!L33)</f>
        <v>BHARATFORG</v>
      </c>
      <c r="M33">
        <f>IF([3]opstra_futures!M33="","",[3]opstra_futures!M33)</f>
        <v>9.52</v>
      </c>
      <c r="N33" s="1">
        <f t="shared" si="1"/>
        <v>-4.0999999999999996</v>
      </c>
      <c r="O33" s="1">
        <f t="shared" si="2"/>
        <v>3.41</v>
      </c>
      <c r="P33" s="1">
        <f t="shared" si="3"/>
        <v>41.54</v>
      </c>
      <c r="Q33" s="1">
        <f t="shared" si="4"/>
        <v>1124.2</v>
      </c>
      <c r="R33" s="1">
        <f t="shared" si="5"/>
        <v>3.72</v>
      </c>
      <c r="S33" s="1" t="str">
        <f t="shared" si="6"/>
        <v>Short Covering</v>
      </c>
      <c r="T33" s="1">
        <f t="shared" si="7"/>
        <v>7.0000000000000007E-2</v>
      </c>
      <c r="U33" s="1">
        <f t="shared" si="8"/>
        <v>0.38</v>
      </c>
      <c r="V33" s="1">
        <f t="shared" si="9"/>
        <v>-46.7</v>
      </c>
      <c r="W33" s="1" t="str">
        <f t="shared" si="10"/>
        <v>Long Buildup</v>
      </c>
    </row>
    <row r="34" spans="1:23" x14ac:dyDescent="0.25">
      <c r="A34">
        <f>IF([3]opstra_futures!A34="","",[3]opstra_futures!A34)</f>
        <v>32</v>
      </c>
      <c r="B34">
        <f>IF([3]opstra_futures!B34="","",[3]opstra_futures!B34)</f>
        <v>14.05</v>
      </c>
      <c r="C34">
        <f>IF([3]opstra_futures!C34="","",[3]opstra_futures!C34)</f>
        <v>2.44</v>
      </c>
      <c r="D34">
        <f>IF([3]opstra_futures!D34="","",[3]opstra_futures!D34)</f>
        <v>38.369999999999997</v>
      </c>
      <c r="E34">
        <f>IF([3]opstra_futures!E34="","",[3]opstra_futures!E34)</f>
        <v>948.35</v>
      </c>
      <c r="F34">
        <f>IF([3]opstra_futures!F34="","",[3]opstra_futures!F34)</f>
        <v>5.84</v>
      </c>
      <c r="G34" t="str">
        <f>IF([3]opstra_futures!G34="","",[3]opstra_futures!G34)</f>
        <v>Significant Long Buildup</v>
      </c>
      <c r="H34">
        <f>IF([3]opstra_futures!H34="","",[3]opstra_futures!H34)</f>
        <v>1.98</v>
      </c>
      <c r="I34">
        <f>IF([3]opstra_futures!I34="","",[3]opstra_futures!I34)</f>
        <v>-0.85</v>
      </c>
      <c r="J34">
        <f>IF([3]opstra_futures!J34="","",[3]opstra_futures!J34)</f>
        <v>-58.65</v>
      </c>
      <c r="K34" t="str">
        <f>IF([3]opstra_futures!K34="","",[3]opstra_futures!K34)</f>
        <v>Short Buildup</v>
      </c>
      <c r="L34" t="str">
        <f>IF([3]opstra_futures!L34="","",[3]opstra_futures!L34)</f>
        <v>BHARTIARTL</v>
      </c>
      <c r="M34">
        <f>IF([3]opstra_futures!M34="","",[3]opstra_futures!M34)</f>
        <v>35.71</v>
      </c>
      <c r="N34" s="1">
        <f t="shared" si="1"/>
        <v>14.05</v>
      </c>
      <c r="O34" s="1">
        <f t="shared" si="2"/>
        <v>2.44</v>
      </c>
      <c r="P34" s="1">
        <f t="shared" si="3"/>
        <v>38.369999999999997</v>
      </c>
      <c r="Q34" s="1">
        <f t="shared" si="4"/>
        <v>948.35</v>
      </c>
      <c r="R34" s="1">
        <f t="shared" si="5"/>
        <v>5.84</v>
      </c>
      <c r="S34" s="1" t="str">
        <f t="shared" si="6"/>
        <v>Significant Long Buildup</v>
      </c>
      <c r="T34" s="1">
        <f t="shared" si="7"/>
        <v>1.98</v>
      </c>
      <c r="U34" s="1">
        <f t="shared" si="8"/>
        <v>-0.85</v>
      </c>
      <c r="V34" s="1">
        <f t="shared" si="9"/>
        <v>-58.65</v>
      </c>
      <c r="W34" s="1" t="str">
        <f t="shared" si="10"/>
        <v>Short Buildup</v>
      </c>
    </row>
    <row r="35" spans="1:23" x14ac:dyDescent="0.25">
      <c r="A35">
        <f>IF([3]opstra_futures!A35="","",[3]opstra_futures!A35)</f>
        <v>33</v>
      </c>
      <c r="B35">
        <f>IF([3]opstra_futures!B35="","",[3]opstra_futures!B35)</f>
        <v>2.95</v>
      </c>
      <c r="C35">
        <f>IF([3]opstra_futures!C35="","",[3]opstra_futures!C35)</f>
        <v>3.11</v>
      </c>
      <c r="D35">
        <f>IF([3]opstra_futures!D35="","",[3]opstra_futures!D35)</f>
        <v>9.77</v>
      </c>
      <c r="E35">
        <f>IF([3]opstra_futures!E35="","",[3]opstra_futures!E35)</f>
        <v>130.94999999999999</v>
      </c>
      <c r="F35">
        <f>IF([3]opstra_futures!F35="","",[3]opstra_futures!F35)</f>
        <v>17.41</v>
      </c>
      <c r="G35" t="str">
        <f>IF([3]opstra_futures!G35="","",[3]opstra_futures!G35)</f>
        <v>Long Buildup</v>
      </c>
      <c r="H35">
        <f>IF([3]opstra_futures!H35="","",[3]opstra_futures!H35)</f>
        <v>-2.2999999999999998</v>
      </c>
      <c r="I35">
        <f>IF([3]opstra_futures!I35="","",[3]opstra_futures!I35)</f>
        <v>1.99</v>
      </c>
      <c r="J35">
        <f>IF([3]opstra_futures!J35="","",[3]opstra_futures!J35)</f>
        <v>-30.91</v>
      </c>
      <c r="K35" t="str">
        <f>IF([3]opstra_futures!K35="","",[3]opstra_futures!K35)</f>
        <v>Short Covering</v>
      </c>
      <c r="L35" t="str">
        <f>IF([3]opstra_futures!L35="","",[3]opstra_futures!L35)</f>
        <v>BHEL</v>
      </c>
      <c r="M35">
        <f>IF([3]opstra_futures!M35="","",[3]opstra_futures!M35)</f>
        <v>13.49</v>
      </c>
      <c r="N35" s="1">
        <f t="shared" si="1"/>
        <v>2.95</v>
      </c>
      <c r="O35" s="1">
        <f t="shared" si="2"/>
        <v>3.11</v>
      </c>
      <c r="P35" s="1">
        <f t="shared" si="3"/>
        <v>9.77</v>
      </c>
      <c r="Q35" s="1">
        <f t="shared" si="4"/>
        <v>130.94999999999999</v>
      </c>
      <c r="R35" s="1">
        <f t="shared" si="5"/>
        <v>17.41</v>
      </c>
      <c r="S35" s="1" t="str">
        <f t="shared" si="6"/>
        <v>Long Buildup</v>
      </c>
      <c r="T35" s="1">
        <f t="shared" si="7"/>
        <v>-2.2999999999999998</v>
      </c>
      <c r="U35" s="1">
        <f t="shared" si="8"/>
        <v>1.99</v>
      </c>
      <c r="V35" s="1">
        <f t="shared" si="9"/>
        <v>-30.91</v>
      </c>
      <c r="W35" s="1" t="str">
        <f t="shared" si="10"/>
        <v>Short Covering</v>
      </c>
    </row>
    <row r="36" spans="1:23" x14ac:dyDescent="0.25">
      <c r="A36">
        <f>IF([3]opstra_futures!A36="","",[3]opstra_futures!A36)</f>
        <v>34</v>
      </c>
      <c r="B36">
        <f>IF([3]opstra_futures!B36="","",[3]opstra_futures!B36)</f>
        <v>19.690000000000001</v>
      </c>
      <c r="C36">
        <f>IF([3]opstra_futures!C36="","",[3]opstra_futures!C36)</f>
        <v>-2.85</v>
      </c>
      <c r="D36">
        <f>IF([3]opstra_futures!D36="","",[3]opstra_futures!D36)</f>
        <v>91.66</v>
      </c>
      <c r="E36">
        <f>IF([3]opstra_futures!E36="","",[3]opstra_futures!E36)</f>
        <v>254.25</v>
      </c>
      <c r="F36">
        <f>IF([3]opstra_futures!F36="","",[3]opstra_futures!F36)</f>
        <v>9.44</v>
      </c>
      <c r="G36" t="str">
        <f>IF([3]opstra_futures!G36="","",[3]opstra_futures!G36)</f>
        <v>Significant Short Buildup</v>
      </c>
      <c r="H36">
        <f>IF([3]opstra_futures!H36="","",[3]opstra_futures!H36)</f>
        <v>2.33</v>
      </c>
      <c r="I36">
        <f>IF([3]opstra_futures!I36="","",[3]opstra_futures!I36)</f>
        <v>-0.41</v>
      </c>
      <c r="J36">
        <f>IF([3]opstra_futures!J36="","",[3]opstra_futures!J36)</f>
        <v>-25.71</v>
      </c>
      <c r="K36" t="str">
        <f>IF([3]opstra_futures!K36="","",[3]opstra_futures!K36)</f>
        <v>Short Buildup</v>
      </c>
      <c r="L36" t="str">
        <f>IF([3]opstra_futures!L36="","",[3]opstra_futures!L36)</f>
        <v>BIOCON</v>
      </c>
      <c r="M36">
        <f>IF([3]opstra_futures!M36="","",[3]opstra_futures!M36)</f>
        <v>24.21</v>
      </c>
      <c r="N36" s="1">
        <f t="shared" si="1"/>
        <v>19.690000000000001</v>
      </c>
      <c r="O36" s="1">
        <f t="shared" si="2"/>
        <v>-2.85</v>
      </c>
      <c r="P36" s="1">
        <f t="shared" si="3"/>
        <v>91.66</v>
      </c>
      <c r="Q36" s="1">
        <f t="shared" si="4"/>
        <v>254.25</v>
      </c>
      <c r="R36" s="1">
        <f t="shared" si="5"/>
        <v>9.44</v>
      </c>
      <c r="S36" s="1" t="str">
        <f t="shared" si="6"/>
        <v>Significant Short Buildup</v>
      </c>
      <c r="T36" s="1">
        <f t="shared" si="7"/>
        <v>2.33</v>
      </c>
      <c r="U36" s="1">
        <f t="shared" si="8"/>
        <v>-0.41</v>
      </c>
      <c r="V36" s="1">
        <f t="shared" si="9"/>
        <v>-25.71</v>
      </c>
      <c r="W36" s="1" t="str">
        <f t="shared" si="10"/>
        <v>Short Buildup</v>
      </c>
    </row>
    <row r="37" spans="1:23" x14ac:dyDescent="0.25">
      <c r="A37">
        <f>IF([3]opstra_futures!A37="","",[3]opstra_futures!A37)</f>
        <v>35</v>
      </c>
      <c r="B37">
        <f>IF([3]opstra_futures!B37="","",[3]opstra_futures!B37)</f>
        <v>20.76</v>
      </c>
      <c r="C37">
        <f>IF([3]opstra_futures!C37="","",[3]opstra_futures!C37)</f>
        <v>7.26</v>
      </c>
      <c r="D37">
        <f>IF([3]opstra_futures!D37="","",[3]opstra_futures!D37)</f>
        <v>54.91</v>
      </c>
      <c r="E37">
        <f>IF([3]opstra_futures!E37="","",[3]opstra_futures!E37)</f>
        <v>20639.5</v>
      </c>
      <c r="F37">
        <f>IF([3]opstra_futures!F37="","",[3]opstra_futures!F37)</f>
        <v>3.74</v>
      </c>
      <c r="G37" t="str">
        <f>IF([3]opstra_futures!G37="","",[3]opstra_futures!G37)</f>
        <v>Significant Long Buildup</v>
      </c>
      <c r="H37">
        <f>IF([3]opstra_futures!H37="","",[3]opstra_futures!H37)</f>
        <v>-2.97</v>
      </c>
      <c r="I37">
        <f>IF([3]opstra_futures!I37="","",[3]opstra_futures!I37)</f>
        <v>1.01</v>
      </c>
      <c r="J37">
        <f>IF([3]opstra_futures!J37="","",[3]opstra_futures!J37)</f>
        <v>-56.18</v>
      </c>
      <c r="K37" t="str">
        <f>IF([3]opstra_futures!K37="","",[3]opstra_futures!K37)</f>
        <v>Short Covering</v>
      </c>
      <c r="L37" t="str">
        <f>IF([3]opstra_futures!L37="","",[3]opstra_futures!L37)</f>
        <v>BOSCHLTD</v>
      </c>
      <c r="M37">
        <f>IF([3]opstra_futures!M37="","",[3]opstra_futures!M37)</f>
        <v>44.25</v>
      </c>
      <c r="N37" s="1">
        <f t="shared" si="1"/>
        <v>20.76</v>
      </c>
      <c r="O37" s="1">
        <f t="shared" si="2"/>
        <v>7.26</v>
      </c>
      <c r="P37" s="1">
        <f t="shared" si="3"/>
        <v>54.91</v>
      </c>
      <c r="Q37" s="1">
        <f t="shared" si="4"/>
        <v>20639.5</v>
      </c>
      <c r="R37" s="1">
        <f t="shared" si="5"/>
        <v>3.74</v>
      </c>
      <c r="S37" s="1" t="str">
        <f t="shared" si="6"/>
        <v>Significant Long Buildup</v>
      </c>
      <c r="T37" s="1">
        <f t="shared" si="7"/>
        <v>-2.97</v>
      </c>
      <c r="U37" s="1">
        <f t="shared" si="8"/>
        <v>1.01</v>
      </c>
      <c r="V37" s="1">
        <f t="shared" si="9"/>
        <v>-56.18</v>
      </c>
      <c r="W37" s="1" t="str">
        <f t="shared" si="10"/>
        <v>Short Covering</v>
      </c>
    </row>
    <row r="38" spans="1:23" x14ac:dyDescent="0.25">
      <c r="A38">
        <f>IF([3]opstra_futures!A38="","",[3]opstra_futures!A38)</f>
        <v>36</v>
      </c>
      <c r="B38">
        <f>IF([3]opstra_futures!B38="","",[3]opstra_futures!B38)</f>
        <v>1.64</v>
      </c>
      <c r="C38">
        <f>IF([3]opstra_futures!C38="","",[3]opstra_futures!C38)</f>
        <v>1.85</v>
      </c>
      <c r="D38">
        <f>IF([3]opstra_futures!D38="","",[3]opstra_futures!D38)</f>
        <v>94.81</v>
      </c>
      <c r="E38">
        <f>IF([3]opstra_futures!E38="","",[3]opstra_futures!E38)</f>
        <v>347.55</v>
      </c>
      <c r="F38">
        <f>IF([3]opstra_futures!F38="","",[3]opstra_futures!F38)</f>
        <v>8.93</v>
      </c>
      <c r="G38" t="str">
        <f>IF([3]opstra_futures!G38="","",[3]opstra_futures!G38)</f>
        <v>Long Buildup</v>
      </c>
      <c r="H38">
        <f>IF([3]opstra_futures!H38="","",[3]opstra_futures!H38)</f>
        <v>2.16</v>
      </c>
      <c r="I38">
        <f>IF([3]opstra_futures!I38="","",[3]opstra_futures!I38)</f>
        <v>-0.13</v>
      </c>
      <c r="J38">
        <f>IF([3]opstra_futures!J38="","",[3]opstra_futures!J38)</f>
        <v>19.989999999999998</v>
      </c>
      <c r="K38" t="str">
        <f>IF([3]opstra_futures!K38="","",[3]opstra_futures!K38)</f>
        <v>Short Buildup</v>
      </c>
      <c r="L38" t="str">
        <f>IF([3]opstra_futures!L38="","",[3]opstra_futures!L38)</f>
        <v>BPCL</v>
      </c>
      <c r="M38">
        <f>IF([3]opstra_futures!M38="","",[3]opstra_futures!M38)</f>
        <v>40.08</v>
      </c>
      <c r="N38" s="1">
        <f t="shared" si="1"/>
        <v>1.64</v>
      </c>
      <c r="O38" s="1">
        <f t="shared" si="2"/>
        <v>1.85</v>
      </c>
      <c r="P38" s="1">
        <f t="shared" si="3"/>
        <v>94.81</v>
      </c>
      <c r="Q38" s="1">
        <f t="shared" si="4"/>
        <v>347.55</v>
      </c>
      <c r="R38" s="1">
        <f t="shared" si="5"/>
        <v>8.93</v>
      </c>
      <c r="S38" s="1" t="str">
        <f t="shared" si="6"/>
        <v>Long Buildup</v>
      </c>
      <c r="T38" s="1">
        <f t="shared" si="7"/>
        <v>2.16</v>
      </c>
      <c r="U38" s="1">
        <f t="shared" si="8"/>
        <v>-0.13</v>
      </c>
      <c r="V38" s="1">
        <f t="shared" si="9"/>
        <v>19.989999999999998</v>
      </c>
      <c r="W38" s="1" t="str">
        <f t="shared" si="10"/>
        <v>Short Buildup</v>
      </c>
    </row>
    <row r="39" spans="1:23" x14ac:dyDescent="0.25">
      <c r="A39">
        <f>IF([3]opstra_futures!A39="","",[3]opstra_futures!A39)</f>
        <v>37</v>
      </c>
      <c r="B39">
        <f>IF([3]opstra_futures!B39="","",[3]opstra_futures!B39)</f>
        <v>11.75</v>
      </c>
      <c r="C39">
        <f>IF([3]opstra_futures!C39="","",[3]opstra_futures!C39)</f>
        <v>0.92</v>
      </c>
      <c r="D39">
        <f>IF([3]opstra_futures!D39="","",[3]opstra_futures!D39)</f>
        <v>98.09</v>
      </c>
      <c r="E39">
        <f>IF([3]opstra_futures!E39="","",[3]opstra_futures!E39)</f>
        <v>4583.25</v>
      </c>
      <c r="F39">
        <f>IF([3]opstra_futures!F39="","",[3]opstra_futures!F39)</f>
        <v>3.36</v>
      </c>
      <c r="G39" t="str">
        <f>IF([3]opstra_futures!G39="","",[3]opstra_futures!G39)</f>
        <v>Long Buildup</v>
      </c>
      <c r="H39">
        <f>IF([3]opstra_futures!H39="","",[3]opstra_futures!H39)</f>
        <v>3.54</v>
      </c>
      <c r="I39">
        <f>IF([3]opstra_futures!I39="","",[3]opstra_futures!I39)</f>
        <v>0.18</v>
      </c>
      <c r="J39">
        <f>IF([3]opstra_futures!J39="","",[3]opstra_futures!J39)</f>
        <v>-20.399999999999999</v>
      </c>
      <c r="K39" t="str">
        <f>IF([3]opstra_futures!K39="","",[3]opstra_futures!K39)</f>
        <v>Long Buildup</v>
      </c>
      <c r="L39" t="str">
        <f>IF([3]opstra_futures!L39="","",[3]opstra_futures!L39)</f>
        <v>BRITANNIA</v>
      </c>
      <c r="M39">
        <f>IF([3]opstra_futures!M39="","",[3]opstra_futures!M39)</f>
        <v>44.44</v>
      </c>
      <c r="N39" s="1">
        <f t="shared" si="1"/>
        <v>11.75</v>
      </c>
      <c r="O39" s="1">
        <f t="shared" si="2"/>
        <v>0.92</v>
      </c>
      <c r="P39" s="1">
        <f t="shared" si="3"/>
        <v>98.09</v>
      </c>
      <c r="Q39" s="1">
        <f t="shared" si="4"/>
        <v>4583.25</v>
      </c>
      <c r="R39" s="1">
        <f t="shared" si="5"/>
        <v>3.36</v>
      </c>
      <c r="S39" s="1" t="str">
        <f t="shared" si="6"/>
        <v>Long Buildup</v>
      </c>
      <c r="T39" s="1">
        <f t="shared" si="7"/>
        <v>3.54</v>
      </c>
      <c r="U39" s="1">
        <f t="shared" si="8"/>
        <v>0.18</v>
      </c>
      <c r="V39" s="1">
        <f t="shared" si="9"/>
        <v>-20.399999999999999</v>
      </c>
      <c r="W39" s="1" t="str">
        <f t="shared" si="10"/>
        <v>Long Buildup</v>
      </c>
    </row>
    <row r="40" spans="1:23" x14ac:dyDescent="0.25">
      <c r="A40">
        <f>IF([3]opstra_futures!A40="","",[3]opstra_futures!A40)</f>
        <v>38</v>
      </c>
      <c r="B40">
        <f>IF([3]opstra_futures!B40="","",[3]opstra_futures!B40)</f>
        <v>-0.66</v>
      </c>
      <c r="C40">
        <f>IF([3]opstra_futures!C40="","",[3]opstra_futures!C40)</f>
        <v>5.09</v>
      </c>
      <c r="D40">
        <f>IF([3]opstra_futures!D40="","",[3]opstra_futures!D40)</f>
        <v>61.9</v>
      </c>
      <c r="E40">
        <f>IF([3]opstra_futures!E40="","",[3]opstra_futures!E40)</f>
        <v>544.04999999999995</v>
      </c>
      <c r="F40">
        <f>IF([3]opstra_futures!F40="","",[3]opstra_futures!F40)</f>
        <v>6.91</v>
      </c>
      <c r="G40" t="str">
        <f>IF([3]opstra_futures!G40="","",[3]opstra_futures!G40)</f>
        <v>Short Covering</v>
      </c>
      <c r="H40">
        <f>IF([3]opstra_futures!H40="","",[3]opstra_futures!H40)</f>
        <v>-1.51</v>
      </c>
      <c r="I40">
        <f>IF([3]opstra_futures!I40="","",[3]opstra_futures!I40)</f>
        <v>0.02</v>
      </c>
      <c r="J40">
        <f>IF([3]opstra_futures!J40="","",[3]opstra_futures!J40)</f>
        <v>-8.1199999999999992</v>
      </c>
      <c r="K40" t="str">
        <f>IF([3]opstra_futures!K40="","",[3]opstra_futures!K40)</f>
        <v>Short Covering</v>
      </c>
      <c r="L40" t="str">
        <f>IF([3]opstra_futures!L40="","",[3]opstra_futures!L40)</f>
        <v>BSOFT</v>
      </c>
      <c r="M40">
        <f>IF([3]opstra_futures!M40="","",[3]opstra_futures!M40)</f>
        <v>34.520000000000003</v>
      </c>
      <c r="N40" s="1">
        <f t="shared" si="1"/>
        <v>-0.66</v>
      </c>
      <c r="O40" s="1">
        <f t="shared" si="2"/>
        <v>5.09</v>
      </c>
      <c r="P40" s="1">
        <f t="shared" si="3"/>
        <v>61.9</v>
      </c>
      <c r="Q40" s="1">
        <f t="shared" si="4"/>
        <v>544.04999999999995</v>
      </c>
      <c r="R40" s="1">
        <f t="shared" si="5"/>
        <v>6.91</v>
      </c>
      <c r="S40" s="1" t="str">
        <f t="shared" si="6"/>
        <v>Short Covering</v>
      </c>
      <c r="T40" s="1">
        <f t="shared" si="7"/>
        <v>-1.51</v>
      </c>
      <c r="U40" s="1">
        <f t="shared" si="8"/>
        <v>0.02</v>
      </c>
      <c r="V40" s="1">
        <f t="shared" si="9"/>
        <v>-8.1199999999999992</v>
      </c>
      <c r="W40" s="1" t="str">
        <f t="shared" si="10"/>
        <v>Short Covering</v>
      </c>
    </row>
    <row r="41" spans="1:23" x14ac:dyDescent="0.25">
      <c r="A41">
        <f>IF([3]opstra_futures!A41="","",[3]opstra_futures!A41)</f>
        <v>39</v>
      </c>
      <c r="B41">
        <f>IF([3]opstra_futures!B41="","",[3]opstra_futures!B41)</f>
        <v>0.99</v>
      </c>
      <c r="C41">
        <f>IF([3]opstra_futures!C41="","",[3]opstra_futures!C41)</f>
        <v>1.65</v>
      </c>
      <c r="D41">
        <f>IF([3]opstra_futures!D41="","",[3]opstra_futures!D41)</f>
        <v>65.61</v>
      </c>
      <c r="E41">
        <f>IF([3]opstra_futures!E41="","",[3]opstra_futures!E41)</f>
        <v>372</v>
      </c>
      <c r="F41">
        <f>IF([3]opstra_futures!F41="","",[3]opstra_futures!F41)</f>
        <v>6.82</v>
      </c>
      <c r="G41" t="str">
        <f>IF([3]opstra_futures!G41="","",[3]opstra_futures!G41)</f>
        <v>Long Buildup</v>
      </c>
      <c r="H41">
        <f>IF([3]opstra_futures!H41="","",[3]opstra_futures!H41)</f>
        <v>-0.26</v>
      </c>
      <c r="I41">
        <f>IF([3]opstra_futures!I41="","",[3]opstra_futures!I41)</f>
        <v>1.45</v>
      </c>
      <c r="J41">
        <f>IF([3]opstra_futures!J41="","",[3]opstra_futures!J41)</f>
        <v>-53.36</v>
      </c>
      <c r="K41" t="str">
        <f>IF([3]opstra_futures!K41="","",[3]opstra_futures!K41)</f>
        <v>Short Covering</v>
      </c>
      <c r="L41" t="str">
        <f>IF([3]opstra_futures!L41="","",[3]opstra_futures!L41)</f>
        <v>CANBK</v>
      </c>
      <c r="M41">
        <f>IF([3]opstra_futures!M41="","",[3]opstra_futures!M41)</f>
        <v>45.63</v>
      </c>
      <c r="N41" s="1">
        <f t="shared" si="1"/>
        <v>0.99</v>
      </c>
      <c r="O41" s="1">
        <f t="shared" si="2"/>
        <v>1.65</v>
      </c>
      <c r="P41" s="1">
        <f t="shared" si="3"/>
        <v>65.61</v>
      </c>
      <c r="Q41" s="1">
        <f t="shared" si="4"/>
        <v>372</v>
      </c>
      <c r="R41" s="1">
        <f t="shared" si="5"/>
        <v>6.82</v>
      </c>
      <c r="S41" s="1" t="str">
        <f t="shared" si="6"/>
        <v>Long Buildup</v>
      </c>
      <c r="T41" s="1">
        <f t="shared" si="7"/>
        <v>-0.26</v>
      </c>
      <c r="U41" s="1">
        <f t="shared" si="8"/>
        <v>1.45</v>
      </c>
      <c r="V41" s="1">
        <f t="shared" si="9"/>
        <v>-53.36</v>
      </c>
      <c r="W41" s="1" t="str">
        <f t="shared" si="10"/>
        <v>Short Covering</v>
      </c>
    </row>
    <row r="42" spans="1:23" x14ac:dyDescent="0.25">
      <c r="A42">
        <f>IF([3]opstra_futures!A42="","",[3]opstra_futures!A42)</f>
        <v>40</v>
      </c>
      <c r="B42">
        <f>IF([3]opstra_futures!B42="","",[3]opstra_futures!B42)</f>
        <v>10.1</v>
      </c>
      <c r="C42">
        <f>IF([3]opstra_futures!C42="","",[3]opstra_futures!C42)</f>
        <v>-1.41</v>
      </c>
      <c r="D42">
        <f>IF([3]opstra_futures!D42="","",[3]opstra_futures!D42)</f>
        <v>92.38</v>
      </c>
      <c r="E42">
        <f>IF([3]opstra_futures!E42="","",[3]opstra_futures!E42)</f>
        <v>740.8</v>
      </c>
      <c r="F42">
        <f>IF([3]opstra_futures!F42="","",[3]opstra_futures!F42)</f>
        <v>15.17</v>
      </c>
      <c r="G42" t="str">
        <f>IF([3]opstra_futures!G42="","",[3]opstra_futures!G42)</f>
        <v>Short Buildup</v>
      </c>
      <c r="H42">
        <f>IF([3]opstra_futures!H42="","",[3]opstra_futures!H42)</f>
        <v>2.63</v>
      </c>
      <c r="I42">
        <f>IF([3]opstra_futures!I42="","",[3]opstra_futures!I42)</f>
        <v>-0.95</v>
      </c>
      <c r="J42">
        <f>IF([3]opstra_futures!J42="","",[3]opstra_futures!J42)</f>
        <v>-3.07</v>
      </c>
      <c r="K42" t="str">
        <f>IF([3]opstra_futures!K42="","",[3]opstra_futures!K42)</f>
        <v>Short Buildup</v>
      </c>
      <c r="L42" t="str">
        <f>IF([3]opstra_futures!L42="","",[3]opstra_futures!L42)</f>
        <v>CANFINHOME</v>
      </c>
      <c r="M42">
        <f>IF([3]opstra_futures!M42="","",[3]opstra_futures!M42)</f>
        <v>26.59</v>
      </c>
      <c r="N42" s="1">
        <f t="shared" si="1"/>
        <v>10.1</v>
      </c>
      <c r="O42" s="1">
        <f t="shared" si="2"/>
        <v>-1.41</v>
      </c>
      <c r="P42" s="1">
        <f t="shared" si="3"/>
        <v>92.38</v>
      </c>
      <c r="Q42" s="1">
        <f t="shared" si="4"/>
        <v>740.8</v>
      </c>
      <c r="R42" s="1">
        <f t="shared" si="5"/>
        <v>15.17</v>
      </c>
      <c r="S42" s="1" t="str">
        <f t="shared" si="6"/>
        <v>Short Buildup</v>
      </c>
      <c r="T42" s="1">
        <f t="shared" si="7"/>
        <v>2.63</v>
      </c>
      <c r="U42" s="1">
        <f t="shared" si="8"/>
        <v>-0.95</v>
      </c>
      <c r="V42" s="1">
        <f t="shared" si="9"/>
        <v>-3.07</v>
      </c>
      <c r="W42" s="1" t="str">
        <f t="shared" si="10"/>
        <v>Short Buildup</v>
      </c>
    </row>
    <row r="43" spans="1:23" x14ac:dyDescent="0.25">
      <c r="A43">
        <f>IF([3]opstra_futures!A43="","",[3]opstra_futures!A43)</f>
        <v>41</v>
      </c>
      <c r="B43">
        <f>IF([3]opstra_futures!B43="","",[3]opstra_futures!B43)</f>
        <v>32.76</v>
      </c>
      <c r="C43">
        <f>IF([3]opstra_futures!C43="","",[3]opstra_futures!C43)</f>
        <v>8.0399999999999991</v>
      </c>
      <c r="D43">
        <f>IF([3]opstra_futures!D43="","",[3]opstra_futures!D43)</f>
        <v>204.86</v>
      </c>
      <c r="E43">
        <f>IF([3]opstra_futures!E43="","",[3]opstra_futures!E43)</f>
        <v>296.2</v>
      </c>
      <c r="F43">
        <f>IF([3]opstra_futures!F43="","",[3]opstra_futures!F43)</f>
        <v>14.94</v>
      </c>
      <c r="G43" t="str">
        <f>IF([3]opstra_futures!G43="","",[3]opstra_futures!G43)</f>
        <v>Significant Long Buildup</v>
      </c>
      <c r="H43">
        <f>IF([3]opstra_futures!H43="","",[3]opstra_futures!H43)</f>
        <v>4.72</v>
      </c>
      <c r="I43">
        <f>IF([3]opstra_futures!I43="","",[3]opstra_futures!I43)</f>
        <v>1.37</v>
      </c>
      <c r="J43">
        <f>IF([3]opstra_futures!J43="","",[3]opstra_futures!J43)</f>
        <v>128.08000000000001</v>
      </c>
      <c r="K43" t="str">
        <f>IF([3]opstra_futures!K43="","",[3]opstra_futures!K43)</f>
        <v>Significant Long Buildup</v>
      </c>
      <c r="L43" t="str">
        <f>IF([3]opstra_futures!L43="","",[3]opstra_futures!L43)</f>
        <v>CHAMBLFERT</v>
      </c>
      <c r="M43">
        <f>IF([3]opstra_futures!M43="","",[3]opstra_futures!M43)</f>
        <v>98.81</v>
      </c>
      <c r="N43" s="1">
        <f t="shared" si="1"/>
        <v>32.76</v>
      </c>
      <c r="O43" s="1">
        <f t="shared" si="2"/>
        <v>8.0399999999999991</v>
      </c>
      <c r="P43" s="1">
        <f t="shared" si="3"/>
        <v>204.86</v>
      </c>
      <c r="Q43" s="1">
        <f t="shared" si="4"/>
        <v>296.2</v>
      </c>
      <c r="R43" s="1">
        <f t="shared" si="5"/>
        <v>14.94</v>
      </c>
      <c r="S43" s="1" t="str">
        <f t="shared" si="6"/>
        <v>Significant Long Buildup</v>
      </c>
      <c r="T43" s="1">
        <f t="shared" si="7"/>
        <v>4.72</v>
      </c>
      <c r="U43" s="1">
        <f t="shared" si="8"/>
        <v>1.37</v>
      </c>
      <c r="V43" s="1">
        <f t="shared" si="9"/>
        <v>128.08000000000001</v>
      </c>
      <c r="W43" s="1" t="str">
        <f t="shared" si="10"/>
        <v>Significant Long Buildup</v>
      </c>
    </row>
    <row r="44" spans="1:23" x14ac:dyDescent="0.25">
      <c r="A44">
        <f>IF([3]opstra_futures!A44="","",[3]opstra_futures!A44)</f>
        <v>42</v>
      </c>
      <c r="B44">
        <f>IF([3]opstra_futures!B44="","",[3]opstra_futures!B44)</f>
        <v>-1.4</v>
      </c>
      <c r="C44">
        <f>IF([3]opstra_futures!C44="","",[3]opstra_futures!C44)</f>
        <v>2.72</v>
      </c>
      <c r="D44">
        <f>IF([3]opstra_futures!D44="","",[3]opstra_futures!D44)</f>
        <v>72.41</v>
      </c>
      <c r="E44">
        <f>IF([3]opstra_futures!E44="","",[3]opstra_futures!E44)</f>
        <v>1250.2</v>
      </c>
      <c r="F44">
        <f>IF([3]opstra_futures!F44="","",[3]opstra_futures!F44)</f>
        <v>6.74</v>
      </c>
      <c r="G44" t="str">
        <f>IF([3]opstra_futures!G44="","",[3]opstra_futures!G44)</f>
        <v>Short Covering</v>
      </c>
      <c r="H44">
        <f>IF([3]opstra_futures!H44="","",[3]opstra_futures!H44)</f>
        <v>2.42</v>
      </c>
      <c r="I44">
        <f>IF([3]opstra_futures!I44="","",[3]opstra_futures!I44)</f>
        <v>-0.49</v>
      </c>
      <c r="J44">
        <f>IF([3]opstra_futures!J44="","",[3]opstra_futures!J44)</f>
        <v>-5.84</v>
      </c>
      <c r="K44" t="str">
        <f>IF([3]opstra_futures!K44="","",[3]opstra_futures!K44)</f>
        <v>Short Buildup</v>
      </c>
      <c r="L44" t="str">
        <f>IF([3]opstra_futures!L44="","",[3]opstra_futures!L44)</f>
        <v>CHOLAFIN</v>
      </c>
      <c r="M44">
        <f>IF([3]opstra_futures!M44="","",[3]opstra_futures!M44)</f>
        <v>26.98</v>
      </c>
      <c r="N44" s="1">
        <f t="shared" si="1"/>
        <v>-1.4</v>
      </c>
      <c r="O44" s="1">
        <f t="shared" si="2"/>
        <v>2.72</v>
      </c>
      <c r="P44" s="1">
        <f t="shared" si="3"/>
        <v>72.41</v>
      </c>
      <c r="Q44" s="1">
        <f t="shared" si="4"/>
        <v>1250.2</v>
      </c>
      <c r="R44" s="1">
        <f t="shared" si="5"/>
        <v>6.74</v>
      </c>
      <c r="S44" s="1" t="str">
        <f t="shared" si="6"/>
        <v>Short Covering</v>
      </c>
      <c r="T44" s="1">
        <f t="shared" si="7"/>
        <v>2.42</v>
      </c>
      <c r="U44" s="1">
        <f t="shared" si="8"/>
        <v>-0.49</v>
      </c>
      <c r="V44" s="1">
        <f t="shared" si="9"/>
        <v>-5.84</v>
      </c>
      <c r="W44" s="1" t="str">
        <f t="shared" si="10"/>
        <v>Short Buildup</v>
      </c>
    </row>
    <row r="45" spans="1:23" x14ac:dyDescent="0.25">
      <c r="A45">
        <f>IF([3]opstra_futures!A45="","",[3]opstra_futures!A45)</f>
        <v>43</v>
      </c>
      <c r="B45">
        <f>IF([3]opstra_futures!B45="","",[3]opstra_futures!B45)</f>
        <v>0.08</v>
      </c>
      <c r="C45">
        <f>IF([3]opstra_futures!C45="","",[3]opstra_futures!C45)</f>
        <v>0.17</v>
      </c>
      <c r="D45">
        <f>IF([3]opstra_futures!D45="","",[3]opstra_futures!D45)</f>
        <v>53.68</v>
      </c>
      <c r="E45">
        <f>IF([3]opstra_futures!E45="","",[3]opstra_futures!E45)</f>
        <v>1166.5999999999999</v>
      </c>
      <c r="F45">
        <f>IF([3]opstra_futures!F45="","",[3]opstra_futures!F45)</f>
        <v>8.0500000000000007</v>
      </c>
      <c r="G45" t="str">
        <f>IF([3]opstra_futures!G45="","",[3]opstra_futures!G45)</f>
        <v>Long Buildup</v>
      </c>
      <c r="H45">
        <f>IF([3]opstra_futures!H45="","",[3]opstra_futures!H45)</f>
        <v>-0.2</v>
      </c>
      <c r="I45">
        <f>IF([3]opstra_futures!I45="","",[3]opstra_futures!I45)</f>
        <v>-0.17</v>
      </c>
      <c r="J45">
        <f>IF([3]opstra_futures!J45="","",[3]opstra_futures!J45)</f>
        <v>-51.33</v>
      </c>
      <c r="K45" t="str">
        <f>IF([3]opstra_futures!K45="","",[3]opstra_futures!K45)</f>
        <v>Long Unwinding</v>
      </c>
      <c r="L45" t="str">
        <f>IF([3]opstra_futures!L45="","",[3]opstra_futures!L45)</f>
        <v>CIPLA</v>
      </c>
      <c r="M45">
        <f>IF([3]opstra_futures!M45="","",[3]opstra_futures!M45)</f>
        <v>6.35</v>
      </c>
      <c r="N45" s="1">
        <f t="shared" si="1"/>
        <v>0.08</v>
      </c>
      <c r="O45" s="1">
        <f t="shared" si="2"/>
        <v>0.17</v>
      </c>
      <c r="P45" s="1">
        <f t="shared" si="3"/>
        <v>53.68</v>
      </c>
      <c r="Q45" s="1">
        <f t="shared" si="4"/>
        <v>1166.5999999999999</v>
      </c>
      <c r="R45" s="1">
        <f t="shared" si="5"/>
        <v>8.0500000000000007</v>
      </c>
      <c r="S45" s="1" t="str">
        <f t="shared" si="6"/>
        <v>Long Buildup</v>
      </c>
      <c r="T45" s="1">
        <f t="shared" si="7"/>
        <v>-0.2</v>
      </c>
      <c r="U45" s="1">
        <f t="shared" si="8"/>
        <v>-0.17</v>
      </c>
      <c r="V45" s="1">
        <f t="shared" si="9"/>
        <v>-51.33</v>
      </c>
      <c r="W45" s="1" t="str">
        <f t="shared" si="10"/>
        <v>Long Unwinding</v>
      </c>
    </row>
    <row r="46" spans="1:23" x14ac:dyDescent="0.25">
      <c r="A46">
        <f>IF([3]opstra_futures!A46="","",[3]opstra_futures!A46)</f>
        <v>44</v>
      </c>
      <c r="B46">
        <f>IF([3]opstra_futures!B46="","",[3]opstra_futures!B46)</f>
        <v>-1.01</v>
      </c>
      <c r="C46">
        <f>IF([3]opstra_futures!C46="","",[3]opstra_futures!C46)</f>
        <v>8.27</v>
      </c>
      <c r="D46">
        <f>IF([3]opstra_futures!D46="","",[3]opstra_futures!D46)</f>
        <v>73.33</v>
      </c>
      <c r="E46">
        <f>IF([3]opstra_futures!E46="","",[3]opstra_futures!E46)</f>
        <v>312.10000000000002</v>
      </c>
      <c r="F46">
        <f>IF([3]opstra_futures!F46="","",[3]opstra_futures!F46)</f>
        <v>8.42</v>
      </c>
      <c r="G46" t="str">
        <f>IF([3]opstra_futures!G46="","",[3]opstra_futures!G46)</f>
        <v>Short Covering</v>
      </c>
      <c r="H46">
        <f>IF([3]opstra_futures!H46="","",[3]opstra_futures!H46)</f>
        <v>4.43</v>
      </c>
      <c r="I46">
        <f>IF([3]opstra_futures!I46="","",[3]opstra_futures!I46)</f>
        <v>1.3</v>
      </c>
      <c r="J46">
        <f>IF([3]opstra_futures!J46="","",[3]opstra_futures!J46)</f>
        <v>0.02</v>
      </c>
      <c r="K46" t="str">
        <f>IF([3]opstra_futures!K46="","",[3]opstra_futures!K46)</f>
        <v>Significant Long Buildup</v>
      </c>
      <c r="L46" t="str">
        <f>IF([3]opstra_futures!L46="","",[3]opstra_futures!L46)</f>
        <v>COALINDIA</v>
      </c>
      <c r="M46">
        <f>IF([3]opstra_futures!M46="","",[3]opstra_futures!M46)</f>
        <v>66.67</v>
      </c>
      <c r="N46" s="1">
        <f t="shared" si="1"/>
        <v>-1.01</v>
      </c>
      <c r="O46" s="1">
        <f t="shared" si="2"/>
        <v>8.27</v>
      </c>
      <c r="P46" s="1">
        <f t="shared" si="3"/>
        <v>73.33</v>
      </c>
      <c r="Q46" s="1">
        <f t="shared" si="4"/>
        <v>312.10000000000002</v>
      </c>
      <c r="R46" s="1">
        <f t="shared" si="5"/>
        <v>8.42</v>
      </c>
      <c r="S46" s="1" t="str">
        <f t="shared" si="6"/>
        <v>Short Covering</v>
      </c>
      <c r="T46" s="1">
        <f t="shared" si="7"/>
        <v>4.43</v>
      </c>
      <c r="U46" s="1">
        <f t="shared" si="8"/>
        <v>1.3</v>
      </c>
      <c r="V46" s="1">
        <f t="shared" si="9"/>
        <v>0.02</v>
      </c>
      <c r="W46" s="1" t="str">
        <f t="shared" si="10"/>
        <v>Significant Long Buildup</v>
      </c>
    </row>
    <row r="47" spans="1:23" x14ac:dyDescent="0.25">
      <c r="A47">
        <f>IF([3]opstra_futures!A47="","",[3]opstra_futures!A47)</f>
        <v>45</v>
      </c>
      <c r="B47">
        <f>IF([3]opstra_futures!B47="","",[3]opstra_futures!B47)</f>
        <v>12.11</v>
      </c>
      <c r="C47">
        <f>IF([3]opstra_futures!C47="","",[3]opstra_futures!C47)</f>
        <v>-1.84</v>
      </c>
      <c r="D47">
        <f>IF([3]opstra_futures!D47="","",[3]opstra_futures!D47)</f>
        <v>61.96</v>
      </c>
      <c r="E47">
        <f>IF([3]opstra_futures!E47="","",[3]opstra_futures!E47)</f>
        <v>5054.75</v>
      </c>
      <c r="F47">
        <f>IF([3]opstra_futures!F47="","",[3]opstra_futures!F47)</f>
        <v>6.34</v>
      </c>
      <c r="G47" t="str">
        <f>IF([3]opstra_futures!G47="","",[3]opstra_futures!G47)</f>
        <v>Short Buildup</v>
      </c>
      <c r="H47">
        <f>IF([3]opstra_futures!H47="","",[3]opstra_futures!H47)</f>
        <v>1.1599999999999999</v>
      </c>
      <c r="I47">
        <f>IF([3]opstra_futures!I47="","",[3]opstra_futures!I47)</f>
        <v>0.85</v>
      </c>
      <c r="J47">
        <f>IF([3]opstra_futures!J47="","",[3]opstra_futures!J47)</f>
        <v>-45.49</v>
      </c>
      <c r="K47" t="str">
        <f>IF([3]opstra_futures!K47="","",[3]opstra_futures!K47)</f>
        <v>Long Buildup</v>
      </c>
      <c r="L47" t="str">
        <f>IF([3]opstra_futures!L47="","",[3]opstra_futures!L47)</f>
        <v>COFORGE</v>
      </c>
      <c r="M47">
        <f>IF([3]opstra_futures!M47="","",[3]opstra_futures!M47)</f>
        <v>68.650000000000006</v>
      </c>
      <c r="N47" s="1">
        <f t="shared" si="1"/>
        <v>12.11</v>
      </c>
      <c r="O47" s="1">
        <f t="shared" si="2"/>
        <v>-1.84</v>
      </c>
      <c r="P47" s="1">
        <f t="shared" si="3"/>
        <v>61.96</v>
      </c>
      <c r="Q47" s="1">
        <f t="shared" si="4"/>
        <v>5054.75</v>
      </c>
      <c r="R47" s="1">
        <f t="shared" si="5"/>
        <v>6.34</v>
      </c>
      <c r="S47" s="1" t="str">
        <f t="shared" si="6"/>
        <v>Short Buildup</v>
      </c>
      <c r="T47" s="1">
        <f t="shared" si="7"/>
        <v>1.1599999999999999</v>
      </c>
      <c r="U47" s="1">
        <f t="shared" si="8"/>
        <v>0.85</v>
      </c>
      <c r="V47" s="1">
        <f t="shared" si="9"/>
        <v>-45.49</v>
      </c>
      <c r="W47" s="1" t="str">
        <f t="shared" si="10"/>
        <v>Long Buildup</v>
      </c>
    </row>
    <row r="48" spans="1:23" x14ac:dyDescent="0.25">
      <c r="A48">
        <f>IF([3]opstra_futures!A48="","",[3]opstra_futures!A48)</f>
        <v>46</v>
      </c>
      <c r="B48">
        <f>IF([3]opstra_futures!B48="","",[3]opstra_futures!B48)</f>
        <v>2.77</v>
      </c>
      <c r="C48">
        <f>IF([3]opstra_futures!C48="","",[3]opstra_futures!C48)</f>
        <v>4.26</v>
      </c>
      <c r="D48">
        <f>IF([3]opstra_futures!D48="","",[3]opstra_futures!D48)</f>
        <v>85.71</v>
      </c>
      <c r="E48">
        <f>IF([3]opstra_futures!E48="","",[3]opstra_futures!E48)</f>
        <v>2073.85</v>
      </c>
      <c r="F48">
        <f>IF([3]opstra_futures!F48="","",[3]opstra_futures!F48)</f>
        <v>11.74</v>
      </c>
      <c r="G48" t="str">
        <f>IF([3]opstra_futures!G48="","",[3]opstra_futures!G48)</f>
        <v>Long Buildup</v>
      </c>
      <c r="H48">
        <f>IF([3]opstra_futures!H48="","",[3]opstra_futures!H48)</f>
        <v>0.63</v>
      </c>
      <c r="I48">
        <f>IF([3]opstra_futures!I48="","",[3]opstra_futures!I48)</f>
        <v>1.4</v>
      </c>
      <c r="J48">
        <f>IF([3]opstra_futures!J48="","",[3]opstra_futures!J48)</f>
        <v>8.5399999999999991</v>
      </c>
      <c r="K48" t="str">
        <f>IF([3]opstra_futures!K48="","",[3]opstra_futures!K48)</f>
        <v>Long Buildup</v>
      </c>
      <c r="L48" t="str">
        <f>IF([3]opstra_futures!L48="","",[3]opstra_futures!L48)</f>
        <v>COLPAL</v>
      </c>
      <c r="M48">
        <f>IF([3]opstra_futures!M48="","",[3]opstra_futures!M48)</f>
        <v>57.94</v>
      </c>
      <c r="N48" s="1">
        <f t="shared" si="1"/>
        <v>2.77</v>
      </c>
      <c r="O48" s="1">
        <f t="shared" si="2"/>
        <v>4.26</v>
      </c>
      <c r="P48" s="1">
        <f t="shared" si="3"/>
        <v>85.71</v>
      </c>
      <c r="Q48" s="1">
        <f t="shared" si="4"/>
        <v>2073.85</v>
      </c>
      <c r="R48" s="1">
        <f t="shared" si="5"/>
        <v>11.74</v>
      </c>
      <c r="S48" s="1" t="str">
        <f t="shared" si="6"/>
        <v>Long Buildup</v>
      </c>
      <c r="T48" s="1">
        <f t="shared" si="7"/>
        <v>0.63</v>
      </c>
      <c r="U48" s="1">
        <f t="shared" si="8"/>
        <v>1.4</v>
      </c>
      <c r="V48" s="1">
        <f t="shared" si="9"/>
        <v>8.5399999999999991</v>
      </c>
      <c r="W48" s="1" t="str">
        <f t="shared" si="10"/>
        <v>Long Buildup</v>
      </c>
    </row>
    <row r="49" spans="1:23" x14ac:dyDescent="0.25">
      <c r="A49">
        <f>IF([3]opstra_futures!A49="","",[3]opstra_futures!A49)</f>
        <v>47</v>
      </c>
      <c r="B49">
        <f>IF([3]opstra_futures!B49="","",[3]opstra_futures!B49)</f>
        <v>8.19</v>
      </c>
      <c r="C49">
        <f>IF([3]opstra_futures!C49="","",[3]opstra_futures!C49)</f>
        <v>1.07</v>
      </c>
      <c r="D49">
        <f>IF([3]opstra_futures!D49="","",[3]opstra_futures!D49)</f>
        <v>65</v>
      </c>
      <c r="E49">
        <f>IF([3]opstra_futures!E49="","",[3]opstra_futures!E49)</f>
        <v>718</v>
      </c>
      <c r="F49">
        <f>IF([3]opstra_futures!F49="","",[3]opstra_futures!F49)</f>
        <v>11.65</v>
      </c>
      <c r="G49" t="str">
        <f>IF([3]opstra_futures!G49="","",[3]opstra_futures!G49)</f>
        <v>Long Buildup</v>
      </c>
      <c r="H49">
        <f>IF([3]opstra_futures!H49="","",[3]opstra_futures!H49)</f>
        <v>1.27</v>
      </c>
      <c r="I49">
        <f>IF([3]opstra_futures!I49="","",[3]opstra_futures!I49)</f>
        <v>0.65</v>
      </c>
      <c r="J49">
        <f>IF([3]opstra_futures!J49="","",[3]opstra_futures!J49)</f>
        <v>-52.33</v>
      </c>
      <c r="K49" t="str">
        <f>IF([3]opstra_futures!K49="","",[3]opstra_futures!K49)</f>
        <v>Long Buildup</v>
      </c>
      <c r="L49" t="str">
        <f>IF([3]opstra_futures!L49="","",[3]opstra_futures!L49)</f>
        <v>CONCOR</v>
      </c>
      <c r="M49">
        <f>IF([3]opstra_futures!M49="","",[3]opstra_futures!M49)</f>
        <v>36.51</v>
      </c>
      <c r="N49" s="1">
        <f t="shared" si="1"/>
        <v>8.19</v>
      </c>
      <c r="O49" s="1">
        <f t="shared" si="2"/>
        <v>1.07</v>
      </c>
      <c r="P49" s="1">
        <f t="shared" si="3"/>
        <v>65</v>
      </c>
      <c r="Q49" s="1">
        <f t="shared" si="4"/>
        <v>718</v>
      </c>
      <c r="R49" s="1">
        <f t="shared" si="5"/>
        <v>11.65</v>
      </c>
      <c r="S49" s="1" t="str">
        <f t="shared" si="6"/>
        <v>Long Buildup</v>
      </c>
      <c r="T49" s="1">
        <f t="shared" si="7"/>
        <v>1.27</v>
      </c>
      <c r="U49" s="1">
        <f t="shared" si="8"/>
        <v>0.65</v>
      </c>
      <c r="V49" s="1">
        <f t="shared" si="9"/>
        <v>-52.33</v>
      </c>
      <c r="W49" s="1" t="str">
        <f t="shared" si="10"/>
        <v>Long Buildup</v>
      </c>
    </row>
    <row r="50" spans="1:23" x14ac:dyDescent="0.25">
      <c r="A50">
        <f>IF([3]opstra_futures!A50="","",[3]opstra_futures!A50)</f>
        <v>48</v>
      </c>
      <c r="B50">
        <f>IF([3]opstra_futures!B50="","",[3]opstra_futures!B50)</f>
        <v>3.68</v>
      </c>
      <c r="C50">
        <f>IF([3]opstra_futures!C50="","",[3]opstra_futures!C50)</f>
        <v>-0.44</v>
      </c>
      <c r="D50">
        <f>IF([3]opstra_futures!D50="","",[3]opstra_futures!D50)</f>
        <v>121.93</v>
      </c>
      <c r="E50">
        <f>IF([3]opstra_futures!E50="","",[3]opstra_futures!E50)</f>
        <v>1159.3499999999999</v>
      </c>
      <c r="F50">
        <f>IF([3]opstra_futures!F50="","",[3]opstra_futures!F50)</f>
        <v>10.66</v>
      </c>
      <c r="G50" t="str">
        <f>IF([3]opstra_futures!G50="","",[3]opstra_futures!G50)</f>
        <v>Short Buildup</v>
      </c>
      <c r="H50">
        <f>IF([3]opstra_futures!H50="","",[3]opstra_futures!H50)</f>
        <v>3.58</v>
      </c>
      <c r="I50">
        <f>IF([3]opstra_futures!I50="","",[3]opstra_futures!I50)</f>
        <v>0.42</v>
      </c>
      <c r="J50">
        <f>IF([3]opstra_futures!J50="","",[3]opstra_futures!J50)</f>
        <v>28.73</v>
      </c>
      <c r="K50" t="str">
        <f>IF([3]opstra_futures!K50="","",[3]opstra_futures!K50)</f>
        <v>Long Buildup</v>
      </c>
      <c r="L50" t="str">
        <f>IF([3]opstra_futures!L50="","",[3]opstra_futures!L50)</f>
        <v>COROMANDEL</v>
      </c>
      <c r="M50">
        <f>IF([3]opstra_futures!M50="","",[3]opstra_futures!M50)</f>
        <v>49.6</v>
      </c>
      <c r="N50" s="1">
        <f t="shared" si="1"/>
        <v>3.68</v>
      </c>
      <c r="O50" s="1">
        <f t="shared" si="2"/>
        <v>-0.44</v>
      </c>
      <c r="P50" s="1">
        <f t="shared" si="3"/>
        <v>121.93</v>
      </c>
      <c r="Q50" s="1">
        <f t="shared" si="4"/>
        <v>1159.3499999999999</v>
      </c>
      <c r="R50" s="1">
        <f t="shared" si="5"/>
        <v>10.66</v>
      </c>
      <c r="S50" s="1" t="str">
        <f t="shared" si="6"/>
        <v>Short Buildup</v>
      </c>
      <c r="T50" s="1">
        <f t="shared" si="7"/>
        <v>3.58</v>
      </c>
      <c r="U50" s="1">
        <f t="shared" si="8"/>
        <v>0.42</v>
      </c>
      <c r="V50" s="1">
        <f t="shared" si="9"/>
        <v>28.73</v>
      </c>
      <c r="W50" s="1" t="str">
        <f t="shared" si="10"/>
        <v>Long Buildup</v>
      </c>
    </row>
    <row r="51" spans="1:23" x14ac:dyDescent="0.25">
      <c r="A51">
        <f>IF([3]opstra_futures!A51="","",[3]opstra_futures!A51)</f>
        <v>49</v>
      </c>
      <c r="B51">
        <f>IF([3]opstra_futures!B51="","",[3]opstra_futures!B51)</f>
        <v>-0.48</v>
      </c>
      <c r="C51">
        <f>IF([3]opstra_futures!C51="","",[3]opstra_futures!C51)</f>
        <v>1.58</v>
      </c>
      <c r="D51">
        <f>IF([3]opstra_futures!D51="","",[3]opstra_futures!D51)</f>
        <v>142.63</v>
      </c>
      <c r="E51">
        <f>IF([3]opstra_futures!E51="","",[3]opstra_futures!E51)</f>
        <v>301.45</v>
      </c>
      <c r="F51">
        <f>IF([3]opstra_futures!F51="","",[3]opstra_futures!F51)</f>
        <v>5.66</v>
      </c>
      <c r="G51" t="str">
        <f>IF([3]opstra_futures!G51="","",[3]opstra_futures!G51)</f>
        <v>Short Covering</v>
      </c>
      <c r="H51">
        <f>IF([3]opstra_futures!H51="","",[3]opstra_futures!H51)</f>
        <v>1.21</v>
      </c>
      <c r="I51">
        <f>IF([3]opstra_futures!I51="","",[3]opstra_futures!I51)</f>
        <v>0.23</v>
      </c>
      <c r="J51">
        <f>IF([3]opstra_futures!J51="","",[3]opstra_futures!J51)</f>
        <v>132.15</v>
      </c>
      <c r="K51" t="str">
        <f>IF([3]opstra_futures!K51="","",[3]opstra_futures!K51)</f>
        <v>Long Buildup</v>
      </c>
      <c r="L51" t="str">
        <f>IF([3]opstra_futures!L51="","",[3]opstra_futures!L51)</f>
        <v>CROMPTON</v>
      </c>
      <c r="M51">
        <f>IF([3]opstra_futures!M51="","",[3]opstra_futures!M51)</f>
        <v>20.63</v>
      </c>
      <c r="N51" s="1">
        <f t="shared" si="1"/>
        <v>-0.48</v>
      </c>
      <c r="O51" s="1">
        <f t="shared" si="2"/>
        <v>1.58</v>
      </c>
      <c r="P51" s="1">
        <f t="shared" si="3"/>
        <v>142.63</v>
      </c>
      <c r="Q51" s="1">
        <f t="shared" si="4"/>
        <v>301.45</v>
      </c>
      <c r="R51" s="1">
        <f t="shared" si="5"/>
        <v>5.66</v>
      </c>
      <c r="S51" s="1" t="str">
        <f t="shared" si="6"/>
        <v>Short Covering</v>
      </c>
      <c r="T51" s="1">
        <f t="shared" si="7"/>
        <v>1.21</v>
      </c>
      <c r="U51" s="1">
        <f t="shared" si="8"/>
        <v>0.23</v>
      </c>
      <c r="V51" s="1">
        <f t="shared" si="9"/>
        <v>132.15</v>
      </c>
      <c r="W51" s="1" t="str">
        <f t="shared" si="10"/>
        <v>Long Buildup</v>
      </c>
    </row>
    <row r="52" spans="1:23" x14ac:dyDescent="0.25">
      <c r="A52">
        <f>IF([3]opstra_futures!A52="","",[3]opstra_futures!A52)</f>
        <v>50</v>
      </c>
      <c r="B52">
        <f>IF([3]opstra_futures!B52="","",[3]opstra_futures!B52)</f>
        <v>-5.0199999999999996</v>
      </c>
      <c r="C52">
        <f>IF([3]opstra_futures!C52="","",[3]opstra_futures!C52)</f>
        <v>10.35</v>
      </c>
      <c r="D52">
        <f>IF([3]opstra_futures!D52="","",[3]opstra_futures!D52)</f>
        <v>54.62</v>
      </c>
      <c r="E52">
        <f>IF([3]opstra_futures!E52="","",[3]opstra_futures!E52)</f>
        <v>139.15</v>
      </c>
      <c r="F52">
        <f>IF([3]opstra_futures!F52="","",[3]opstra_futures!F52)</f>
        <v>7.12</v>
      </c>
      <c r="G52" t="str">
        <f>IF([3]opstra_futures!G52="","",[3]opstra_futures!G52)</f>
        <v>Significant Short Covering</v>
      </c>
      <c r="H52">
        <f>IF([3]opstra_futures!H52="","",[3]opstra_futures!H52)</f>
        <v>1.67</v>
      </c>
      <c r="I52">
        <f>IF([3]opstra_futures!I52="","",[3]opstra_futures!I52)</f>
        <v>1.27</v>
      </c>
      <c r="J52">
        <f>IF([3]opstra_futures!J52="","",[3]opstra_futures!J52)</f>
        <v>19.600000000000001</v>
      </c>
      <c r="K52" t="str">
        <f>IF([3]opstra_futures!K52="","",[3]opstra_futures!K52)</f>
        <v>Long Buildup</v>
      </c>
      <c r="L52" t="str">
        <f>IF([3]opstra_futures!L52="","",[3]opstra_futures!L52)</f>
        <v>CUB</v>
      </c>
      <c r="M52">
        <f>IF([3]opstra_futures!M52="","",[3]opstra_futures!M52)</f>
        <v>54.76</v>
      </c>
      <c r="N52" s="1">
        <f t="shared" si="1"/>
        <v>-5.0199999999999996</v>
      </c>
      <c r="O52" s="1">
        <f t="shared" si="2"/>
        <v>10.35</v>
      </c>
      <c r="P52" s="1">
        <f t="shared" si="3"/>
        <v>54.62</v>
      </c>
      <c r="Q52" s="1">
        <f t="shared" si="4"/>
        <v>139.15</v>
      </c>
      <c r="R52" s="1">
        <f t="shared" si="5"/>
        <v>7.12</v>
      </c>
      <c r="S52" s="1" t="str">
        <f t="shared" si="6"/>
        <v>Significant Short Covering</v>
      </c>
      <c r="T52" s="1">
        <f t="shared" si="7"/>
        <v>1.67</v>
      </c>
      <c r="U52" s="1">
        <f t="shared" si="8"/>
        <v>1.27</v>
      </c>
      <c r="V52" s="1">
        <f t="shared" si="9"/>
        <v>19.600000000000001</v>
      </c>
      <c r="W52" s="1" t="str">
        <f t="shared" si="10"/>
        <v>Long Buildup</v>
      </c>
    </row>
    <row r="53" spans="1:23" x14ac:dyDescent="0.25">
      <c r="A53">
        <f>IF([3]opstra_futures!A53="","",[3]opstra_futures!A53)</f>
        <v>51</v>
      </c>
      <c r="B53">
        <f>IF([3]opstra_futures!B53="","",[3]opstra_futures!B53)</f>
        <v>-1.2</v>
      </c>
      <c r="C53">
        <f>IF([3]opstra_futures!C53="","",[3]opstra_futures!C53)</f>
        <v>1.44</v>
      </c>
      <c r="D53">
        <f>IF([3]opstra_futures!D53="","",[3]opstra_futures!D53)</f>
        <v>86.88</v>
      </c>
      <c r="E53">
        <f>IF([3]opstra_futures!E53="","",[3]opstra_futures!E53)</f>
        <v>1724</v>
      </c>
      <c r="F53">
        <f>IF([3]opstra_futures!F53="","",[3]opstra_futures!F53)</f>
        <v>3.12</v>
      </c>
      <c r="G53" t="str">
        <f>IF([3]opstra_futures!G53="","",[3]opstra_futures!G53)</f>
        <v>Short Covering</v>
      </c>
      <c r="H53">
        <f>IF([3]opstra_futures!H53="","",[3]opstra_futures!H53)</f>
        <v>-0.01</v>
      </c>
      <c r="I53">
        <f>IF([3]opstra_futures!I53="","",[3]opstra_futures!I53)</f>
        <v>0.08</v>
      </c>
      <c r="J53">
        <f>IF([3]opstra_futures!J53="","",[3]opstra_futures!J53)</f>
        <v>5.68</v>
      </c>
      <c r="K53" t="str">
        <f>IF([3]opstra_futures!K53="","",[3]opstra_futures!K53)</f>
        <v>Short Covering</v>
      </c>
      <c r="L53" t="str">
        <f>IF([3]opstra_futures!L53="","",[3]opstra_futures!L53)</f>
        <v>CUMMINSIND</v>
      </c>
      <c r="M53">
        <f>IF([3]opstra_futures!M53="","",[3]opstra_futures!M53)</f>
        <v>20.239999999999998</v>
      </c>
      <c r="N53" s="1">
        <f t="shared" si="1"/>
        <v>-1.2</v>
      </c>
      <c r="O53" s="1">
        <f t="shared" si="2"/>
        <v>1.44</v>
      </c>
      <c r="P53" s="1">
        <f t="shared" si="3"/>
        <v>86.88</v>
      </c>
      <c r="Q53" s="1">
        <f t="shared" si="4"/>
        <v>1724</v>
      </c>
      <c r="R53" s="1">
        <f t="shared" si="5"/>
        <v>3.12</v>
      </c>
      <c r="S53" s="1" t="str">
        <f t="shared" si="6"/>
        <v>Short Covering</v>
      </c>
      <c r="T53" s="1">
        <f t="shared" si="7"/>
        <v>-0.01</v>
      </c>
      <c r="U53" s="1">
        <f t="shared" si="8"/>
        <v>0.08</v>
      </c>
      <c r="V53" s="1">
        <f t="shared" si="9"/>
        <v>5.68</v>
      </c>
      <c r="W53" s="1" t="str">
        <f t="shared" si="10"/>
        <v>Short Covering</v>
      </c>
    </row>
    <row r="54" spans="1:23" x14ac:dyDescent="0.25">
      <c r="A54">
        <f>IF([3]opstra_futures!A54="","",[3]opstra_futures!A54)</f>
        <v>52</v>
      </c>
      <c r="B54">
        <f>IF([3]opstra_futures!B54="","",[3]opstra_futures!B54)</f>
        <v>9.7100000000000009</v>
      </c>
      <c r="C54">
        <f>IF([3]opstra_futures!C54="","",[3]opstra_futures!C54)</f>
        <v>-0.94</v>
      </c>
      <c r="D54">
        <f>IF([3]opstra_futures!D54="","",[3]opstra_futures!D54)</f>
        <v>107.13</v>
      </c>
      <c r="E54">
        <f>IF([3]opstra_futures!E54="","",[3]opstra_futures!E54)</f>
        <v>538.35</v>
      </c>
      <c r="F54">
        <f>IF([3]opstra_futures!F54="","",[3]opstra_futures!F54)</f>
        <v>3.17</v>
      </c>
      <c r="G54" t="str">
        <f>IF([3]opstra_futures!G54="","",[3]opstra_futures!G54)</f>
        <v>Short Buildup</v>
      </c>
      <c r="H54">
        <f>IF([3]opstra_futures!H54="","",[3]opstra_futures!H54)</f>
        <v>2.98</v>
      </c>
      <c r="I54">
        <f>IF([3]opstra_futures!I54="","",[3]opstra_futures!I54)</f>
        <v>-0.4</v>
      </c>
      <c r="J54">
        <f>IF([3]opstra_futures!J54="","",[3]opstra_futures!J54)</f>
        <v>-16.309999999999999</v>
      </c>
      <c r="K54" t="str">
        <f>IF([3]opstra_futures!K54="","",[3]opstra_futures!K54)</f>
        <v>Short Buildup</v>
      </c>
      <c r="L54" t="str">
        <f>IF([3]opstra_futures!L54="","",[3]opstra_futures!L54)</f>
        <v>DABUR</v>
      </c>
      <c r="M54">
        <f>IF([3]opstra_futures!M54="","",[3]opstra_futures!M54)</f>
        <v>38.49</v>
      </c>
      <c r="N54" s="1">
        <f t="shared" si="1"/>
        <v>9.7100000000000009</v>
      </c>
      <c r="O54" s="1">
        <f t="shared" si="2"/>
        <v>-0.94</v>
      </c>
      <c r="P54" s="1">
        <f t="shared" si="3"/>
        <v>107.13</v>
      </c>
      <c r="Q54" s="1">
        <f t="shared" si="4"/>
        <v>538.35</v>
      </c>
      <c r="R54" s="1">
        <f t="shared" si="5"/>
        <v>3.17</v>
      </c>
      <c r="S54" s="1" t="str">
        <f t="shared" si="6"/>
        <v>Short Buildup</v>
      </c>
      <c r="T54" s="1">
        <f t="shared" si="7"/>
        <v>2.98</v>
      </c>
      <c r="U54" s="1">
        <f t="shared" si="8"/>
        <v>-0.4</v>
      </c>
      <c r="V54" s="1">
        <f t="shared" si="9"/>
        <v>-16.309999999999999</v>
      </c>
      <c r="W54" s="1" t="str">
        <f t="shared" si="10"/>
        <v>Short Buildup</v>
      </c>
    </row>
    <row r="55" spans="1:23" x14ac:dyDescent="0.25">
      <c r="A55">
        <f>IF([3]opstra_futures!A55="","",[3]opstra_futures!A55)</f>
        <v>53</v>
      </c>
      <c r="B55">
        <f>IF([3]opstra_futures!B55="","",[3]opstra_futures!B55)</f>
        <v>26.08</v>
      </c>
      <c r="C55">
        <f>IF([3]opstra_futures!C55="","",[3]opstra_futures!C55)</f>
        <v>4.12</v>
      </c>
      <c r="D55">
        <f>IF([3]opstra_futures!D55="","",[3]opstra_futures!D55)</f>
        <v>593.98</v>
      </c>
      <c r="E55">
        <f>IF([3]opstra_futures!E55="","",[3]opstra_futures!E55)</f>
        <v>2320.0500000000002</v>
      </c>
      <c r="F55">
        <f>IF([3]opstra_futures!F55="","",[3]opstra_futures!F55)</f>
        <v>-8.27</v>
      </c>
      <c r="G55" t="str">
        <f>IF([3]opstra_futures!G55="","",[3]opstra_futures!G55)</f>
        <v>Significant Long Buildup</v>
      </c>
      <c r="H55">
        <f>IF([3]opstra_futures!H55="","",[3]opstra_futures!H55)</f>
        <v>8.94</v>
      </c>
      <c r="I55">
        <f>IF([3]opstra_futures!I55="","",[3]opstra_futures!I55)</f>
        <v>1.41</v>
      </c>
      <c r="J55">
        <f>IF([3]opstra_futures!J55="","",[3]opstra_futures!J55)</f>
        <v>485.17</v>
      </c>
      <c r="K55" t="str">
        <f>IF([3]opstra_futures!K55="","",[3]opstra_futures!K55)</f>
        <v>Significant Long Buildup</v>
      </c>
      <c r="L55" t="str">
        <f>IF([3]opstra_futures!L55="","",[3]opstra_futures!L55)</f>
        <v>DALBHARAT</v>
      </c>
      <c r="M55">
        <f>IF([3]opstra_futures!M55="","",[3]opstra_futures!M55)</f>
        <v>100</v>
      </c>
      <c r="N55" s="1">
        <f t="shared" si="1"/>
        <v>26.08</v>
      </c>
      <c r="O55" s="1">
        <f t="shared" si="2"/>
        <v>4.12</v>
      </c>
      <c r="P55" s="1">
        <f t="shared" si="3"/>
        <v>593.98</v>
      </c>
      <c r="Q55" s="1">
        <f t="shared" si="4"/>
        <v>2320.0500000000002</v>
      </c>
      <c r="R55" s="1">
        <f t="shared" si="5"/>
        <v>-8.27</v>
      </c>
      <c r="S55" s="1" t="str">
        <f t="shared" si="6"/>
        <v>Significant Long Buildup</v>
      </c>
      <c r="T55" s="1">
        <f t="shared" si="7"/>
        <v>8.94</v>
      </c>
      <c r="U55" s="1">
        <f t="shared" si="8"/>
        <v>1.41</v>
      </c>
      <c r="V55" s="1">
        <f t="shared" si="9"/>
        <v>485.17</v>
      </c>
      <c r="W55" s="1" t="str">
        <f t="shared" si="10"/>
        <v>Significant Long Buildup</v>
      </c>
    </row>
    <row r="56" spans="1:23" x14ac:dyDescent="0.25">
      <c r="A56">
        <f>IF([3]opstra_futures!A56="","",[3]opstra_futures!A56)</f>
        <v>54</v>
      </c>
      <c r="B56">
        <f>IF([3]opstra_futures!B56="","",[3]opstra_futures!B56)</f>
        <v>23.69</v>
      </c>
      <c r="C56">
        <f>IF([3]opstra_futures!C56="","",[3]opstra_futures!C56)</f>
        <v>1.54</v>
      </c>
      <c r="D56">
        <f>IF([3]opstra_futures!D56="","",[3]opstra_futures!D56)</f>
        <v>52.16</v>
      </c>
      <c r="E56">
        <f>IF([3]opstra_futures!E56="","",[3]opstra_futures!E56)</f>
        <v>2109</v>
      </c>
      <c r="F56">
        <f>IF([3]opstra_futures!F56="","",[3]opstra_futures!F56)</f>
        <v>5.59</v>
      </c>
      <c r="G56" t="str">
        <f>IF([3]opstra_futures!G56="","",[3]opstra_futures!G56)</f>
        <v>Long Buildup</v>
      </c>
      <c r="H56">
        <f>IF([3]opstra_futures!H56="","",[3]opstra_futures!H56)</f>
        <v>0.28999999999999998</v>
      </c>
      <c r="I56">
        <f>IF([3]opstra_futures!I56="","",[3]opstra_futures!I56)</f>
        <v>1.19</v>
      </c>
      <c r="J56">
        <f>IF([3]opstra_futures!J56="","",[3]opstra_futures!J56)</f>
        <v>-22.74</v>
      </c>
      <c r="K56" t="str">
        <f>IF([3]opstra_futures!K56="","",[3]opstra_futures!K56)</f>
        <v>Long Buildup</v>
      </c>
      <c r="L56" t="str">
        <f>IF([3]opstra_futures!L56="","",[3]opstra_futures!L56)</f>
        <v>DEEPAKNTR</v>
      </c>
      <c r="M56">
        <f>IF([3]opstra_futures!M56="","",[3]opstra_futures!M56)</f>
        <v>44.44</v>
      </c>
      <c r="N56" s="1">
        <f t="shared" si="1"/>
        <v>23.69</v>
      </c>
      <c r="O56" s="1">
        <f t="shared" si="2"/>
        <v>1.54</v>
      </c>
      <c r="P56" s="1">
        <f t="shared" si="3"/>
        <v>52.16</v>
      </c>
      <c r="Q56" s="1">
        <f t="shared" si="4"/>
        <v>2109</v>
      </c>
      <c r="R56" s="1">
        <f t="shared" si="5"/>
        <v>5.59</v>
      </c>
      <c r="S56" s="1" t="str">
        <f t="shared" si="6"/>
        <v>Long Buildup</v>
      </c>
      <c r="T56" s="1">
        <f t="shared" si="7"/>
        <v>0.28999999999999998</v>
      </c>
      <c r="U56" s="1">
        <f t="shared" si="8"/>
        <v>1.19</v>
      </c>
      <c r="V56" s="1">
        <f t="shared" si="9"/>
        <v>-22.74</v>
      </c>
      <c r="W56" s="1" t="str">
        <f t="shared" si="10"/>
        <v>Long Buildup</v>
      </c>
    </row>
    <row r="57" spans="1:23" x14ac:dyDescent="0.25">
      <c r="A57">
        <f>IF([3]opstra_futures!A57="","",[3]opstra_futures!A57)</f>
        <v>55</v>
      </c>
      <c r="B57">
        <f>IF([3]opstra_futures!B57="","",[3]opstra_futures!B57)</f>
        <v>14.83</v>
      </c>
      <c r="C57">
        <f>IF([3]opstra_futures!C57="","",[3]opstra_futures!C57)</f>
        <v>-9.1199999999999992</v>
      </c>
      <c r="D57">
        <f>IF([3]opstra_futures!D57="","",[3]opstra_futures!D57)</f>
        <v>58.33</v>
      </c>
      <c r="E57">
        <f>IF([3]opstra_futures!E57="","",[3]opstra_futures!E57)</f>
        <v>129</v>
      </c>
      <c r="F57">
        <f>IF([3]opstra_futures!F57="","",[3]opstra_futures!F57)</f>
        <v>42.04</v>
      </c>
      <c r="G57" t="str">
        <f>IF([3]opstra_futures!G57="","",[3]opstra_futures!G57)</f>
        <v>Significant Short Buildup</v>
      </c>
      <c r="H57">
        <f>IF([3]opstra_futures!H57="","",[3]opstra_futures!H57)</f>
        <v>-6.3</v>
      </c>
      <c r="I57">
        <f>IF([3]opstra_futures!I57="","",[3]opstra_futures!I57)</f>
        <v>-8.09</v>
      </c>
      <c r="J57">
        <f>IF([3]opstra_futures!J57="","",[3]opstra_futures!J57)</f>
        <v>328.16</v>
      </c>
      <c r="K57" t="str">
        <f>IF([3]opstra_futures!K57="","",[3]opstra_futures!K57)</f>
        <v>Significant Long Unwinding</v>
      </c>
      <c r="L57" t="str">
        <f>IF([3]opstra_futures!L57="","",[3]opstra_futures!L57)</f>
        <v>DELTACORP</v>
      </c>
      <c r="M57">
        <f>IF([3]opstra_futures!M57="","",[3]opstra_futures!M57)</f>
        <v>35.71</v>
      </c>
      <c r="N57" s="1">
        <f t="shared" si="1"/>
        <v>14.83</v>
      </c>
      <c r="O57" s="1">
        <f t="shared" si="2"/>
        <v>-9.1199999999999992</v>
      </c>
      <c r="P57" s="1">
        <f t="shared" si="3"/>
        <v>58.33</v>
      </c>
      <c r="Q57" s="1">
        <f t="shared" si="4"/>
        <v>129</v>
      </c>
      <c r="R57" s="1">
        <f t="shared" si="5"/>
        <v>42.04</v>
      </c>
      <c r="S57" s="1" t="str">
        <f t="shared" si="6"/>
        <v>Significant Short Buildup</v>
      </c>
      <c r="T57" s="1">
        <f t="shared" si="7"/>
        <v>-6.3</v>
      </c>
      <c r="U57" s="1">
        <f t="shared" si="8"/>
        <v>-8.09</v>
      </c>
      <c r="V57" s="1">
        <f t="shared" si="9"/>
        <v>328.16</v>
      </c>
      <c r="W57" s="1" t="str">
        <f t="shared" si="10"/>
        <v>Significant Long Unwinding</v>
      </c>
    </row>
    <row r="58" spans="1:23" x14ac:dyDescent="0.25">
      <c r="A58">
        <f>IF([3]opstra_futures!A58="","",[3]opstra_futures!A58)</f>
        <v>56</v>
      </c>
      <c r="B58">
        <f>IF([3]opstra_futures!B58="","",[3]opstra_futures!B58)</f>
        <v>11.5</v>
      </c>
      <c r="C58">
        <f>IF([3]opstra_futures!C58="","",[3]opstra_futures!C58)</f>
        <v>-1.95</v>
      </c>
      <c r="D58">
        <f>IF([3]opstra_futures!D58="","",[3]opstra_futures!D58)</f>
        <v>202.23</v>
      </c>
      <c r="E58">
        <f>IF([3]opstra_futures!E58="","",[3]opstra_futures!E58)</f>
        <v>3649</v>
      </c>
      <c r="F58">
        <f>IF([3]opstra_futures!F58="","",[3]opstra_futures!F58)</f>
        <v>17.03</v>
      </c>
      <c r="G58" t="str">
        <f>IF([3]opstra_futures!G58="","",[3]opstra_futures!G58)</f>
        <v>Short Buildup</v>
      </c>
      <c r="H58">
        <f>IF([3]opstra_futures!H58="","",[3]opstra_futures!H58)</f>
        <v>11.17</v>
      </c>
      <c r="I58">
        <f>IF([3]opstra_futures!I58="","",[3]opstra_futures!I58)</f>
        <v>-2.65</v>
      </c>
      <c r="J58">
        <f>IF([3]opstra_futures!J58="","",[3]opstra_futures!J58)</f>
        <v>222.35</v>
      </c>
      <c r="K58" t="str">
        <f>IF([3]opstra_futures!K58="","",[3]opstra_futures!K58)</f>
        <v>Significant Short Buildup</v>
      </c>
      <c r="L58" t="str">
        <f>IF([3]opstra_futures!L58="","",[3]opstra_futures!L58)</f>
        <v>DIVISLAB</v>
      </c>
      <c r="M58">
        <f>IF([3]opstra_futures!M58="","",[3]opstra_futures!M58)</f>
        <v>57.54</v>
      </c>
      <c r="N58" s="1">
        <f t="shared" si="1"/>
        <v>11.5</v>
      </c>
      <c r="O58" s="1">
        <f t="shared" si="2"/>
        <v>-1.95</v>
      </c>
      <c r="P58" s="1">
        <f t="shared" si="3"/>
        <v>202.23</v>
      </c>
      <c r="Q58" s="1">
        <f t="shared" si="4"/>
        <v>3649</v>
      </c>
      <c r="R58" s="1">
        <f t="shared" si="5"/>
        <v>17.03</v>
      </c>
      <c r="S58" s="1" t="str">
        <f t="shared" si="6"/>
        <v>Short Buildup</v>
      </c>
      <c r="T58" s="1">
        <f t="shared" si="7"/>
        <v>11.17</v>
      </c>
      <c r="U58" s="1">
        <f t="shared" si="8"/>
        <v>-2.65</v>
      </c>
      <c r="V58" s="1">
        <f t="shared" si="9"/>
        <v>222.35</v>
      </c>
      <c r="W58" s="1" t="str">
        <f t="shared" si="10"/>
        <v>Significant Short Buildup</v>
      </c>
    </row>
    <row r="59" spans="1:23" x14ac:dyDescent="0.25">
      <c r="A59">
        <f>IF([3]opstra_futures!A59="","",[3]opstra_futures!A59)</f>
        <v>57</v>
      </c>
      <c r="B59">
        <f>IF([3]opstra_futures!B59="","",[3]opstra_futures!B59)</f>
        <v>5.67</v>
      </c>
      <c r="C59">
        <f>IF([3]opstra_futures!C59="","",[3]opstra_futures!C59)</f>
        <v>5.23</v>
      </c>
      <c r="D59">
        <f>IF([3]opstra_futures!D59="","",[3]opstra_futures!D59)</f>
        <v>225.88</v>
      </c>
      <c r="E59">
        <f>IF([3]opstra_futures!E59="","",[3]opstra_futures!E59)</f>
        <v>5395</v>
      </c>
      <c r="F59">
        <f>IF([3]opstra_futures!F59="","",[3]opstra_futures!F59)</f>
        <v>9.1199999999999992</v>
      </c>
      <c r="G59" t="str">
        <f>IF([3]opstra_futures!G59="","",[3]opstra_futures!G59)</f>
        <v>Significant Long Buildup</v>
      </c>
      <c r="H59">
        <f>IF([3]opstra_futures!H59="","",[3]opstra_futures!H59)</f>
        <v>4.17</v>
      </c>
      <c r="I59">
        <f>IF([3]opstra_futures!I59="","",[3]opstra_futures!I59)</f>
        <v>0.9</v>
      </c>
      <c r="J59">
        <f>IF([3]opstra_futures!J59="","",[3]opstra_futures!J59)</f>
        <v>65.47</v>
      </c>
      <c r="K59" t="str">
        <f>IF([3]opstra_futures!K59="","",[3]opstra_futures!K59)</f>
        <v>Long Buildup</v>
      </c>
      <c r="L59" t="str">
        <f>IF([3]opstra_futures!L59="","",[3]opstra_futures!L59)</f>
        <v>DIXON</v>
      </c>
      <c r="M59">
        <f>IF([3]opstra_futures!M59="","",[3]opstra_futures!M59)</f>
        <v>69.05</v>
      </c>
      <c r="N59" s="1">
        <f t="shared" si="1"/>
        <v>5.67</v>
      </c>
      <c r="O59" s="1">
        <f t="shared" si="2"/>
        <v>5.23</v>
      </c>
      <c r="P59" s="1">
        <f t="shared" si="3"/>
        <v>225.88</v>
      </c>
      <c r="Q59" s="1">
        <f t="shared" si="4"/>
        <v>5395</v>
      </c>
      <c r="R59" s="1">
        <f t="shared" si="5"/>
        <v>9.1199999999999992</v>
      </c>
      <c r="S59" s="1" t="str">
        <f t="shared" si="6"/>
        <v>Significant Long Buildup</v>
      </c>
      <c r="T59" s="1">
        <f t="shared" si="7"/>
        <v>4.17</v>
      </c>
      <c r="U59" s="1">
        <f t="shared" si="8"/>
        <v>0.9</v>
      </c>
      <c r="V59" s="1">
        <f t="shared" si="9"/>
        <v>65.47</v>
      </c>
      <c r="W59" s="1" t="str">
        <f t="shared" si="10"/>
        <v>Long Buildup</v>
      </c>
    </row>
    <row r="60" spans="1:23" x14ac:dyDescent="0.25">
      <c r="A60">
        <f>IF([3]opstra_futures!A60="","",[3]opstra_futures!A60)</f>
        <v>58</v>
      </c>
      <c r="B60">
        <f>IF([3]opstra_futures!B60="","",[3]opstra_futures!B60)</f>
        <v>-4.8</v>
      </c>
      <c r="C60">
        <f>IF([3]opstra_futures!C60="","",[3]opstra_futures!C60)</f>
        <v>4.82</v>
      </c>
      <c r="D60">
        <f>IF([3]opstra_futures!D60="","",[3]opstra_futures!D60)</f>
        <v>26.02</v>
      </c>
      <c r="E60">
        <f>IF([3]opstra_futures!E60="","",[3]opstra_futures!E60)</f>
        <v>568.35</v>
      </c>
      <c r="F60">
        <f>IF([3]opstra_futures!F60="","",[3]opstra_futures!F60)</f>
        <v>8.4</v>
      </c>
      <c r="G60" t="str">
        <f>IF([3]opstra_futures!G60="","",[3]opstra_futures!G60)</f>
        <v>Short Covering</v>
      </c>
      <c r="H60">
        <f>IF([3]opstra_futures!H60="","",[3]opstra_futures!H60)</f>
        <v>-1.53</v>
      </c>
      <c r="I60">
        <f>IF([3]opstra_futures!I60="","",[3]opstra_futures!I60)</f>
        <v>-0.21</v>
      </c>
      <c r="J60">
        <f>IF([3]opstra_futures!J60="","",[3]opstra_futures!J60)</f>
        <v>-74.22</v>
      </c>
      <c r="K60" t="str">
        <f>IF([3]opstra_futures!K60="","",[3]opstra_futures!K60)</f>
        <v>Long Unwinding</v>
      </c>
      <c r="L60" t="str">
        <f>IF([3]opstra_futures!L60="","",[3]opstra_futures!L60)</f>
        <v>DLF</v>
      </c>
      <c r="M60">
        <f>IF([3]opstra_futures!M60="","",[3]opstra_futures!M60)</f>
        <v>31.35</v>
      </c>
      <c r="N60" s="1">
        <f t="shared" si="1"/>
        <v>-4.8</v>
      </c>
      <c r="O60" s="1">
        <f t="shared" si="2"/>
        <v>4.82</v>
      </c>
      <c r="P60" s="1">
        <f t="shared" si="3"/>
        <v>26.02</v>
      </c>
      <c r="Q60" s="1">
        <f t="shared" si="4"/>
        <v>568.35</v>
      </c>
      <c r="R60" s="1">
        <f t="shared" si="5"/>
        <v>8.4</v>
      </c>
      <c r="S60" s="1" t="str">
        <f t="shared" si="6"/>
        <v>Short Covering</v>
      </c>
      <c r="T60" s="1">
        <f t="shared" si="7"/>
        <v>-1.53</v>
      </c>
      <c r="U60" s="1">
        <f t="shared" si="8"/>
        <v>-0.21</v>
      </c>
      <c r="V60" s="1">
        <f t="shared" si="9"/>
        <v>-74.22</v>
      </c>
      <c r="W60" s="1" t="str">
        <f t="shared" si="10"/>
        <v>Long Unwinding</v>
      </c>
    </row>
    <row r="61" spans="1:23" x14ac:dyDescent="0.25">
      <c r="A61">
        <f>IF([3]opstra_futures!A61="","",[3]opstra_futures!A61)</f>
        <v>59</v>
      </c>
      <c r="B61">
        <f>IF([3]opstra_futures!B61="","",[3]opstra_futures!B61)</f>
        <v>3.94</v>
      </c>
      <c r="C61">
        <f>IF([3]opstra_futures!C61="","",[3]opstra_futures!C61)</f>
        <v>-0.28000000000000003</v>
      </c>
      <c r="D61">
        <f>IF([3]opstra_futures!D61="","",[3]opstra_futures!D61)</f>
        <v>53.45</v>
      </c>
      <c r="E61">
        <f>IF([3]opstra_futures!E61="","",[3]opstra_futures!E61)</f>
        <v>5498.1</v>
      </c>
      <c r="F61">
        <f>IF([3]opstra_futures!F61="","",[3]opstra_futures!F61)</f>
        <v>10.17</v>
      </c>
      <c r="G61" t="str">
        <f>IF([3]opstra_futures!G61="","",[3]opstra_futures!G61)</f>
        <v>Short Buildup</v>
      </c>
      <c r="H61">
        <f>IF([3]opstra_futures!H61="","",[3]opstra_futures!H61)</f>
        <v>0.36</v>
      </c>
      <c r="I61">
        <f>IF([3]opstra_futures!I61="","",[3]opstra_futures!I61)</f>
        <v>0.34</v>
      </c>
      <c r="J61">
        <f>IF([3]opstra_futures!J61="","",[3]opstra_futures!J61)</f>
        <v>-44.01</v>
      </c>
      <c r="K61" t="str">
        <f>IF([3]opstra_futures!K61="","",[3]opstra_futures!K61)</f>
        <v>Long Buildup</v>
      </c>
      <c r="L61" t="str">
        <f>IF([3]opstra_futures!L61="","",[3]opstra_futures!L61)</f>
        <v>DRREDDY</v>
      </c>
      <c r="M61">
        <f>IF([3]opstra_futures!M61="","",[3]opstra_futures!M61)</f>
        <v>13.49</v>
      </c>
      <c r="N61" s="1">
        <f t="shared" si="1"/>
        <v>3.94</v>
      </c>
      <c r="O61" s="1">
        <f t="shared" si="2"/>
        <v>-0.28000000000000003</v>
      </c>
      <c r="P61" s="1">
        <f t="shared" si="3"/>
        <v>53.45</v>
      </c>
      <c r="Q61" s="1">
        <f t="shared" si="4"/>
        <v>5498.1</v>
      </c>
      <c r="R61" s="1">
        <f t="shared" si="5"/>
        <v>10.17</v>
      </c>
      <c r="S61" s="1" t="str">
        <f t="shared" si="6"/>
        <v>Short Buildup</v>
      </c>
      <c r="T61" s="1">
        <f t="shared" si="7"/>
        <v>0.36</v>
      </c>
      <c r="U61" s="1">
        <f t="shared" si="8"/>
        <v>0.34</v>
      </c>
      <c r="V61" s="1">
        <f t="shared" si="9"/>
        <v>-44.01</v>
      </c>
      <c r="W61" s="1" t="str">
        <f t="shared" si="10"/>
        <v>Long Buildup</v>
      </c>
    </row>
    <row r="62" spans="1:23" x14ac:dyDescent="0.25">
      <c r="A62">
        <f>IF([3]opstra_futures!A62="","",[3]opstra_futures!A62)</f>
        <v>60</v>
      </c>
      <c r="B62">
        <f>IF([3]opstra_futures!B62="","",[3]opstra_futures!B62)</f>
        <v>4.99</v>
      </c>
      <c r="C62">
        <f>IF([3]opstra_futures!C62="","",[3]opstra_futures!C62)</f>
        <v>0.95</v>
      </c>
      <c r="D62">
        <f>IF([3]opstra_futures!D62="","",[3]opstra_futures!D62)</f>
        <v>32.840000000000003</v>
      </c>
      <c r="E62">
        <f>IF([3]opstra_futures!E62="","",[3]opstra_futures!E62)</f>
        <v>3493</v>
      </c>
      <c r="F62">
        <f>IF([3]opstra_futures!F62="","",[3]opstra_futures!F62)</f>
        <v>4.7699999999999996</v>
      </c>
      <c r="G62" t="str">
        <f>IF([3]opstra_futures!G62="","",[3]opstra_futures!G62)</f>
        <v>Long Buildup</v>
      </c>
      <c r="H62">
        <f>IF([3]opstra_futures!H62="","",[3]opstra_futures!H62)</f>
        <v>0.2</v>
      </c>
      <c r="I62">
        <f>IF([3]opstra_futures!I62="","",[3]opstra_futures!I62)</f>
        <v>0.28999999999999998</v>
      </c>
      <c r="J62">
        <f>IF([3]opstra_futures!J62="","",[3]opstra_futures!J62)</f>
        <v>-62.02</v>
      </c>
      <c r="K62" t="str">
        <f>IF([3]opstra_futures!K62="","",[3]opstra_futures!K62)</f>
        <v>Long Buildup</v>
      </c>
      <c r="L62" t="str">
        <f>IF([3]opstra_futures!L62="","",[3]opstra_futures!L62)</f>
        <v>EICHERMOT</v>
      </c>
      <c r="M62">
        <f>IF([3]opstra_futures!M62="","",[3]opstra_futures!M62)</f>
        <v>7.54</v>
      </c>
      <c r="N62" s="1">
        <f t="shared" si="1"/>
        <v>4.99</v>
      </c>
      <c r="O62" s="1">
        <f t="shared" si="2"/>
        <v>0.95</v>
      </c>
      <c r="P62" s="1">
        <f t="shared" si="3"/>
        <v>32.840000000000003</v>
      </c>
      <c r="Q62" s="1">
        <f t="shared" si="4"/>
        <v>3493</v>
      </c>
      <c r="R62" s="1">
        <f t="shared" si="5"/>
        <v>4.7699999999999996</v>
      </c>
      <c r="S62" s="1" t="str">
        <f t="shared" si="6"/>
        <v>Long Buildup</v>
      </c>
      <c r="T62" s="1">
        <f t="shared" si="7"/>
        <v>0.2</v>
      </c>
      <c r="U62" s="1">
        <f t="shared" si="8"/>
        <v>0.28999999999999998</v>
      </c>
      <c r="V62" s="1">
        <f t="shared" si="9"/>
        <v>-62.02</v>
      </c>
      <c r="W62" s="1" t="str">
        <f t="shared" si="10"/>
        <v>Long Buildup</v>
      </c>
    </row>
    <row r="63" spans="1:23" x14ac:dyDescent="0.25">
      <c r="A63">
        <f>IF([3]opstra_futures!A63="","",[3]opstra_futures!A63)</f>
        <v>61</v>
      </c>
      <c r="B63">
        <f>IF([3]opstra_futures!B63="","",[3]opstra_futures!B63)</f>
        <v>5.42</v>
      </c>
      <c r="C63">
        <f>IF([3]opstra_futures!C63="","",[3]opstra_futures!C63)</f>
        <v>5.01</v>
      </c>
      <c r="D63">
        <f>IF([3]opstra_futures!D63="","",[3]opstra_futures!D63)</f>
        <v>28.58</v>
      </c>
      <c r="E63">
        <f>IF([3]opstra_futures!E63="","",[3]opstra_futures!E63)</f>
        <v>3370.6</v>
      </c>
      <c r="F63">
        <f>IF([3]opstra_futures!F63="","",[3]opstra_futures!F63)</f>
        <v>7.68</v>
      </c>
      <c r="G63" t="str">
        <f>IF([3]opstra_futures!G63="","",[3]opstra_futures!G63)</f>
        <v>Significant Long Buildup</v>
      </c>
      <c r="H63">
        <f>IF([3]opstra_futures!H63="","",[3]opstra_futures!H63)</f>
        <v>-0.14000000000000001</v>
      </c>
      <c r="I63">
        <f>IF([3]opstra_futures!I63="","",[3]opstra_futures!I63)</f>
        <v>-0.3</v>
      </c>
      <c r="J63">
        <f>IF([3]opstra_futures!J63="","",[3]opstra_futures!J63)</f>
        <v>-52.49</v>
      </c>
      <c r="K63" t="str">
        <f>IF([3]opstra_futures!K63="","",[3]opstra_futures!K63)</f>
        <v>Long Unwinding</v>
      </c>
      <c r="L63" t="str">
        <f>IF([3]opstra_futures!L63="","",[3]opstra_futures!L63)</f>
        <v>ESCORTS</v>
      </c>
      <c r="M63">
        <f>IF([3]opstra_futures!M63="","",[3]opstra_futures!M63)</f>
        <v>58.73</v>
      </c>
      <c r="N63" s="1">
        <f t="shared" si="1"/>
        <v>5.42</v>
      </c>
      <c r="O63" s="1">
        <f t="shared" si="2"/>
        <v>5.01</v>
      </c>
      <c r="P63" s="1">
        <f t="shared" si="3"/>
        <v>28.58</v>
      </c>
      <c r="Q63" s="1">
        <f t="shared" si="4"/>
        <v>3370.6</v>
      </c>
      <c r="R63" s="1">
        <f t="shared" si="5"/>
        <v>7.68</v>
      </c>
      <c r="S63" s="1" t="str">
        <f t="shared" si="6"/>
        <v>Significant Long Buildup</v>
      </c>
      <c r="T63" s="1">
        <f t="shared" si="7"/>
        <v>-0.14000000000000001</v>
      </c>
      <c r="U63" s="1">
        <f t="shared" si="8"/>
        <v>-0.3</v>
      </c>
      <c r="V63" s="1">
        <f t="shared" si="9"/>
        <v>-52.49</v>
      </c>
      <c r="W63" s="1" t="str">
        <f t="shared" si="10"/>
        <v>Long Unwinding</v>
      </c>
    </row>
    <row r="64" spans="1:23" x14ac:dyDescent="0.25">
      <c r="A64">
        <f>IF([3]opstra_futures!A64="","",[3]opstra_futures!A64)</f>
        <v>62</v>
      </c>
      <c r="B64">
        <f>IF([3]opstra_futures!B64="","",[3]opstra_futures!B64)</f>
        <v>-0.39</v>
      </c>
      <c r="C64">
        <f>IF([3]opstra_futures!C64="","",[3]opstra_futures!C64)</f>
        <v>3.8</v>
      </c>
      <c r="D64">
        <f>IF([3]opstra_futures!D64="","",[3]opstra_futures!D64)</f>
        <v>88.57</v>
      </c>
      <c r="E64">
        <f>IF([3]opstra_futures!E64="","",[3]opstra_futures!E64)</f>
        <v>265.2</v>
      </c>
      <c r="F64">
        <f>IF([3]opstra_futures!F64="","",[3]opstra_futures!F64)</f>
        <v>9.0500000000000007</v>
      </c>
      <c r="G64" t="str">
        <f>IF([3]opstra_futures!G64="","",[3]opstra_futures!G64)</f>
        <v>Short Covering</v>
      </c>
      <c r="H64">
        <f>IF([3]opstra_futures!H64="","",[3]opstra_futures!H64)</f>
        <v>-3.49</v>
      </c>
      <c r="I64">
        <f>IF([3]opstra_futures!I64="","",[3]opstra_futures!I64)</f>
        <v>0.66</v>
      </c>
      <c r="J64">
        <f>IF([3]opstra_futures!J64="","",[3]opstra_futures!J64)</f>
        <v>32.32</v>
      </c>
      <c r="K64" t="str">
        <f>IF([3]opstra_futures!K64="","",[3]opstra_futures!K64)</f>
        <v>Short Covering</v>
      </c>
      <c r="L64" t="str">
        <f>IF([3]opstra_futures!L64="","",[3]opstra_futures!L64)</f>
        <v>EXIDEIND</v>
      </c>
      <c r="M64">
        <f>IF([3]opstra_futures!M64="","",[3]opstra_futures!M64)</f>
        <v>34.130000000000003</v>
      </c>
      <c r="N64" s="1">
        <f t="shared" si="1"/>
        <v>-0.39</v>
      </c>
      <c r="O64" s="1">
        <f t="shared" si="2"/>
        <v>3.8</v>
      </c>
      <c r="P64" s="1">
        <f t="shared" si="3"/>
        <v>88.57</v>
      </c>
      <c r="Q64" s="1">
        <f t="shared" si="4"/>
        <v>265.2</v>
      </c>
      <c r="R64" s="1">
        <f t="shared" si="5"/>
        <v>9.0500000000000007</v>
      </c>
      <c r="S64" s="1" t="str">
        <f t="shared" si="6"/>
        <v>Short Covering</v>
      </c>
      <c r="T64" s="1">
        <f t="shared" si="7"/>
        <v>-3.49</v>
      </c>
      <c r="U64" s="1">
        <f t="shared" si="8"/>
        <v>0.66</v>
      </c>
      <c r="V64" s="1">
        <f t="shared" si="9"/>
        <v>32.32</v>
      </c>
      <c r="W64" s="1" t="str">
        <f t="shared" si="10"/>
        <v>Short Covering</v>
      </c>
    </row>
    <row r="65" spans="1:23" x14ac:dyDescent="0.25">
      <c r="A65">
        <f>IF([3]opstra_futures!A65="","",[3]opstra_futures!A65)</f>
        <v>63</v>
      </c>
      <c r="B65">
        <f>IF([3]opstra_futures!B65="","",[3]opstra_futures!B65)</f>
        <v>21.81</v>
      </c>
      <c r="C65">
        <f>IF([3]opstra_futures!C65="","",[3]opstra_futures!C65)</f>
        <v>2.52</v>
      </c>
      <c r="D65">
        <f>IF([3]opstra_futures!D65="","",[3]opstra_futures!D65)</f>
        <v>176.79</v>
      </c>
      <c r="E65">
        <f>IF([3]opstra_futures!E65="","",[3]opstra_futures!E65)</f>
        <v>148.75</v>
      </c>
      <c r="F65">
        <f>IF([3]opstra_futures!F65="","",[3]opstra_futures!F65)</f>
        <v>-6.14</v>
      </c>
      <c r="G65" t="str">
        <f>IF([3]opstra_futures!G65="","",[3]opstra_futures!G65)</f>
        <v>Significant Long Buildup</v>
      </c>
      <c r="H65">
        <f>IF([3]opstra_futures!H65="","",[3]opstra_futures!H65)</f>
        <v>13.97</v>
      </c>
      <c r="I65">
        <f>IF([3]opstra_futures!I65="","",[3]opstra_futures!I65)</f>
        <v>-0.8</v>
      </c>
      <c r="J65">
        <f>IF([3]opstra_futures!J65="","",[3]opstra_futures!J65)</f>
        <v>22.58</v>
      </c>
      <c r="K65" t="str">
        <f>IF([3]opstra_futures!K65="","",[3]opstra_futures!K65)</f>
        <v>Short Buildup</v>
      </c>
      <c r="L65" t="str">
        <f>IF([3]opstra_futures!L65="","",[3]opstra_futures!L65)</f>
        <v>FEDERALBNK</v>
      </c>
      <c r="M65">
        <f>IF([3]opstra_futures!M65="","",[3]opstra_futures!M65)</f>
        <v>98.81</v>
      </c>
      <c r="N65" s="1">
        <f t="shared" si="1"/>
        <v>21.81</v>
      </c>
      <c r="O65" s="1">
        <f t="shared" si="2"/>
        <v>2.52</v>
      </c>
      <c r="P65" s="1">
        <f t="shared" si="3"/>
        <v>176.79</v>
      </c>
      <c r="Q65" s="1">
        <f t="shared" si="4"/>
        <v>148.75</v>
      </c>
      <c r="R65" s="1">
        <f t="shared" si="5"/>
        <v>-6.14</v>
      </c>
      <c r="S65" s="1" t="str">
        <f t="shared" si="6"/>
        <v>Significant Long Buildup</v>
      </c>
      <c r="T65" s="1">
        <f t="shared" si="7"/>
        <v>13.97</v>
      </c>
      <c r="U65" s="1">
        <f t="shared" si="8"/>
        <v>-0.8</v>
      </c>
      <c r="V65" s="1">
        <f t="shared" si="9"/>
        <v>22.58</v>
      </c>
      <c r="W65" s="1" t="str">
        <f t="shared" si="10"/>
        <v>Short Buildup</v>
      </c>
    </row>
    <row r="66" spans="1:23" x14ac:dyDescent="0.25">
      <c r="A66">
        <f>IF([3]opstra_futures!A66="","",[3]opstra_futures!A66)</f>
        <v>64</v>
      </c>
      <c r="B66">
        <f>IF([3]opstra_futures!B66="","",[3]opstra_futures!B66)</f>
        <v>12.79</v>
      </c>
      <c r="C66">
        <f>IF([3]opstra_futures!C66="","",[3]opstra_futures!C66)</f>
        <v>6.93</v>
      </c>
      <c r="D66">
        <f>IF([3]opstra_futures!D66="","",[3]opstra_futures!D66)</f>
        <v>131.35</v>
      </c>
      <c r="E66">
        <f>IF([3]opstra_futures!E66="","",[3]opstra_futures!E66)</f>
        <v>130.4</v>
      </c>
      <c r="F66">
        <f>IF([3]opstra_futures!F66="","",[3]opstra_futures!F66)</f>
        <v>6.95</v>
      </c>
      <c r="G66" t="str">
        <f>IF([3]opstra_futures!G66="","",[3]opstra_futures!G66)</f>
        <v>Significant Long Buildup</v>
      </c>
      <c r="H66">
        <f>IF([3]opstra_futures!H66="","",[3]opstra_futures!H66)</f>
        <v>4.3499999999999996</v>
      </c>
      <c r="I66">
        <f>IF([3]opstra_futures!I66="","",[3]opstra_futures!I66)</f>
        <v>1.32</v>
      </c>
      <c r="J66">
        <f>IF([3]opstra_futures!J66="","",[3]opstra_futures!J66)</f>
        <v>-17.78</v>
      </c>
      <c r="K66" t="str">
        <f>IF([3]opstra_futures!K66="","",[3]opstra_futures!K66)</f>
        <v>Long Buildup</v>
      </c>
      <c r="L66" t="str">
        <f>IF([3]opstra_futures!L66="","",[3]opstra_futures!L66)</f>
        <v>GAIL</v>
      </c>
      <c r="M66">
        <f>IF([3]opstra_futures!M66="","",[3]opstra_futures!M66)</f>
        <v>79.37</v>
      </c>
      <c r="N66" s="1">
        <f t="shared" ref="N66:N129" si="11">B66</f>
        <v>12.79</v>
      </c>
      <c r="O66" s="1">
        <f t="shared" ref="O66:O129" si="12">C66</f>
        <v>6.93</v>
      </c>
      <c r="P66" s="1">
        <f t="shared" ref="P66:P129" si="13">D66</f>
        <v>131.35</v>
      </c>
      <c r="Q66" s="1">
        <f t="shared" ref="Q66:Q129" si="14">E66</f>
        <v>130.4</v>
      </c>
      <c r="R66" s="1">
        <f t="shared" ref="R66:R129" si="15">F66</f>
        <v>6.95</v>
      </c>
      <c r="S66" s="1" t="str">
        <f t="shared" ref="S66:S129" si="16">G66</f>
        <v>Significant Long Buildup</v>
      </c>
      <c r="T66" s="1">
        <f t="shared" ref="T66:T129" si="17">H66</f>
        <v>4.3499999999999996</v>
      </c>
      <c r="U66" s="1">
        <f t="shared" ref="U66:U129" si="18">I66</f>
        <v>1.32</v>
      </c>
      <c r="V66" s="1">
        <f t="shared" ref="V66:V129" si="19">J66</f>
        <v>-17.78</v>
      </c>
      <c r="W66" s="1" t="str">
        <f t="shared" ref="W66:W129" si="20">K66</f>
        <v>Long Buildup</v>
      </c>
    </row>
    <row r="67" spans="1:23" x14ac:dyDescent="0.25">
      <c r="A67">
        <f>IF([3]opstra_futures!A67="","",[3]opstra_futures!A67)</f>
        <v>65</v>
      </c>
      <c r="B67">
        <f>IF([3]opstra_futures!B67="","",[3]opstra_futures!B67)</f>
        <v>5.54</v>
      </c>
      <c r="C67">
        <f>IF([3]opstra_futures!C67="","",[3]opstra_futures!C67)</f>
        <v>1.29</v>
      </c>
      <c r="D67">
        <f>IF([3]opstra_futures!D67="","",[3]opstra_futures!D67)</f>
        <v>88.62</v>
      </c>
      <c r="E67">
        <f>IF([3]opstra_futures!E67="","",[3]opstra_futures!E67)</f>
        <v>797.95</v>
      </c>
      <c r="F67">
        <f>IF([3]opstra_futures!F67="","",[3]opstra_futures!F67)</f>
        <v>8.5</v>
      </c>
      <c r="G67" t="str">
        <f>IF([3]opstra_futures!G67="","",[3]opstra_futures!G67)</f>
        <v>Long Buildup</v>
      </c>
      <c r="H67">
        <f>IF([3]opstra_futures!H67="","",[3]opstra_futures!H67)</f>
        <v>0.13</v>
      </c>
      <c r="I67">
        <f>IF([3]opstra_futures!I67="","",[3]opstra_futures!I67)</f>
        <v>-0.37</v>
      </c>
      <c r="J67">
        <f>IF([3]opstra_futures!J67="","",[3]opstra_futures!J67)</f>
        <v>-37.92</v>
      </c>
      <c r="K67" t="str">
        <f>IF([3]opstra_futures!K67="","",[3]opstra_futures!K67)</f>
        <v>Short Buildup</v>
      </c>
      <c r="L67" t="str">
        <f>IF([3]opstra_futures!L67="","",[3]opstra_futures!L67)</f>
        <v>GLENMARK</v>
      </c>
      <c r="M67">
        <f>IF([3]opstra_futures!M67="","",[3]opstra_futures!M67)</f>
        <v>31.35</v>
      </c>
      <c r="N67" s="1">
        <f t="shared" si="11"/>
        <v>5.54</v>
      </c>
      <c r="O67" s="1">
        <f t="shared" si="12"/>
        <v>1.29</v>
      </c>
      <c r="P67" s="1">
        <f t="shared" si="13"/>
        <v>88.62</v>
      </c>
      <c r="Q67" s="1">
        <f t="shared" si="14"/>
        <v>797.95</v>
      </c>
      <c r="R67" s="1">
        <f t="shared" si="15"/>
        <v>8.5</v>
      </c>
      <c r="S67" s="1" t="str">
        <f t="shared" si="16"/>
        <v>Long Buildup</v>
      </c>
      <c r="T67" s="1">
        <f t="shared" si="17"/>
        <v>0.13</v>
      </c>
      <c r="U67" s="1">
        <f t="shared" si="18"/>
        <v>-0.37</v>
      </c>
      <c r="V67" s="1">
        <f t="shared" si="19"/>
        <v>-37.92</v>
      </c>
      <c r="W67" s="1" t="str">
        <f t="shared" si="20"/>
        <v>Short Buildup</v>
      </c>
    </row>
    <row r="68" spans="1:23" x14ac:dyDescent="0.25">
      <c r="A68">
        <f>IF([3]opstra_futures!A68="","",[3]opstra_futures!A68)</f>
        <v>66</v>
      </c>
      <c r="B68">
        <f>IF([3]opstra_futures!B68="","",[3]opstra_futures!B68)</f>
        <v>3.45</v>
      </c>
      <c r="C68">
        <f>IF([3]opstra_futures!C68="","",[3]opstra_futures!C68)</f>
        <v>1.47</v>
      </c>
      <c r="D68">
        <f>IF([3]opstra_futures!D68="","",[3]opstra_futures!D68)</f>
        <v>55.07</v>
      </c>
      <c r="E68">
        <f>IF([3]opstra_futures!E68="","",[3]opstra_futures!E68)</f>
        <v>58.7</v>
      </c>
      <c r="F68">
        <f>IF([3]opstra_futures!F68="","",[3]opstra_futures!F68)</f>
        <v>10.37</v>
      </c>
      <c r="G68" t="str">
        <f>IF([3]opstra_futures!G68="","",[3]opstra_futures!G68)</f>
        <v>Long Buildup</v>
      </c>
      <c r="H68">
        <f>IF([3]opstra_futures!H68="","",[3]opstra_futures!H68)</f>
        <v>1.78</v>
      </c>
      <c r="I68">
        <f>IF([3]opstra_futures!I68="","",[3]opstra_futures!I68)</f>
        <v>-1.26</v>
      </c>
      <c r="J68">
        <f>IF([3]opstra_futures!J68="","",[3]opstra_futures!J68)</f>
        <v>-20.68</v>
      </c>
      <c r="K68" t="str">
        <f>IF([3]opstra_futures!K68="","",[3]opstra_futures!K68)</f>
        <v>Short Buildup</v>
      </c>
      <c r="L68" t="str">
        <f>IF([3]opstra_futures!L68="","",[3]opstra_futures!L68)</f>
        <v>GMRINFRA</v>
      </c>
      <c r="M68">
        <f>IF([3]opstra_futures!M68="","",[3]opstra_futures!M68)</f>
        <v>10.32</v>
      </c>
      <c r="N68" s="1">
        <f t="shared" si="11"/>
        <v>3.45</v>
      </c>
      <c r="O68" s="1">
        <f t="shared" si="12"/>
        <v>1.47</v>
      </c>
      <c r="P68" s="1">
        <f t="shared" si="13"/>
        <v>55.07</v>
      </c>
      <c r="Q68" s="1">
        <f t="shared" si="14"/>
        <v>58.7</v>
      </c>
      <c r="R68" s="1">
        <f t="shared" si="15"/>
        <v>10.37</v>
      </c>
      <c r="S68" s="1" t="str">
        <f t="shared" si="16"/>
        <v>Long Buildup</v>
      </c>
      <c r="T68" s="1">
        <f t="shared" si="17"/>
        <v>1.78</v>
      </c>
      <c r="U68" s="1">
        <f t="shared" si="18"/>
        <v>-1.26</v>
      </c>
      <c r="V68" s="1">
        <f t="shared" si="19"/>
        <v>-20.68</v>
      </c>
      <c r="W68" s="1" t="str">
        <f t="shared" si="20"/>
        <v>Short Buildup</v>
      </c>
    </row>
    <row r="69" spans="1:23" x14ac:dyDescent="0.25">
      <c r="A69">
        <f>IF([3]opstra_futures!A69="","",[3]opstra_futures!A69)</f>
        <v>67</v>
      </c>
      <c r="B69">
        <f>IF([3]opstra_futures!B69="","",[3]opstra_futures!B69)</f>
        <v>24.22</v>
      </c>
      <c r="C69">
        <f>IF([3]opstra_futures!C69="","",[3]opstra_futures!C69)</f>
        <v>8.9600000000000009</v>
      </c>
      <c r="D69">
        <f>IF([3]opstra_futures!D69="","",[3]opstra_futures!D69)</f>
        <v>603.91</v>
      </c>
      <c r="E69">
        <f>IF([3]opstra_futures!E69="","",[3]opstra_futures!E69)</f>
        <v>668.5</v>
      </c>
      <c r="F69">
        <f>IF([3]opstra_futures!F69="","",[3]opstra_futures!F69)</f>
        <v>8.18</v>
      </c>
      <c r="G69" t="str">
        <f>IF([3]opstra_futures!G69="","",[3]opstra_futures!G69)</f>
        <v>Significant Long Buildup</v>
      </c>
      <c r="H69">
        <f>IF([3]opstra_futures!H69="","",[3]opstra_futures!H69)</f>
        <v>20.73</v>
      </c>
      <c r="I69">
        <f>IF([3]opstra_futures!I69="","",[3]opstra_futures!I69)</f>
        <v>5.04</v>
      </c>
      <c r="J69">
        <f>IF([3]opstra_futures!J69="","",[3]opstra_futures!J69)</f>
        <v>308.31</v>
      </c>
      <c r="K69" t="str">
        <f>IF([3]opstra_futures!K69="","",[3]opstra_futures!K69)</f>
        <v>Significant Long Buildup</v>
      </c>
      <c r="L69" t="str">
        <f>IF([3]opstra_futures!L69="","",[3]opstra_futures!L69)</f>
        <v>GNFC</v>
      </c>
      <c r="M69">
        <f>IF([3]opstra_futures!M69="","",[3]opstra_futures!M69)</f>
        <v>98.81</v>
      </c>
      <c r="N69" s="1">
        <f t="shared" si="11"/>
        <v>24.22</v>
      </c>
      <c r="O69" s="1">
        <f t="shared" si="12"/>
        <v>8.9600000000000009</v>
      </c>
      <c r="P69" s="1">
        <f t="shared" si="13"/>
        <v>603.91</v>
      </c>
      <c r="Q69" s="1">
        <f t="shared" si="14"/>
        <v>668.5</v>
      </c>
      <c r="R69" s="1">
        <f t="shared" si="15"/>
        <v>8.18</v>
      </c>
      <c r="S69" s="1" t="str">
        <f t="shared" si="16"/>
        <v>Significant Long Buildup</v>
      </c>
      <c r="T69" s="1">
        <f t="shared" si="17"/>
        <v>20.73</v>
      </c>
      <c r="U69" s="1">
        <f t="shared" si="18"/>
        <v>5.04</v>
      </c>
      <c r="V69" s="1">
        <f t="shared" si="19"/>
        <v>308.31</v>
      </c>
      <c r="W69" s="1" t="str">
        <f t="shared" si="20"/>
        <v>Significant Long Buildup</v>
      </c>
    </row>
    <row r="70" spans="1:23" x14ac:dyDescent="0.25">
      <c r="A70">
        <f>IF([3]opstra_futures!A70="","",[3]opstra_futures!A70)</f>
        <v>68</v>
      </c>
      <c r="B70">
        <f>IF([3]opstra_futures!B70="","",[3]opstra_futures!B70)</f>
        <v>-2.4700000000000002</v>
      </c>
      <c r="C70">
        <f>IF([3]opstra_futures!C70="","",[3]opstra_futures!C70)</f>
        <v>1.72</v>
      </c>
      <c r="D70">
        <f>IF([3]opstra_futures!D70="","",[3]opstra_futures!D70)</f>
        <v>82.28</v>
      </c>
      <c r="E70">
        <f>IF([3]opstra_futures!E70="","",[3]opstra_futures!E70)</f>
        <v>985.75</v>
      </c>
      <c r="F70">
        <f>IF([3]opstra_futures!F70="","",[3]opstra_futures!F70)</f>
        <v>8.82</v>
      </c>
      <c r="G70" t="str">
        <f>IF([3]opstra_futures!G70="","",[3]opstra_futures!G70)</f>
        <v>Short Covering</v>
      </c>
      <c r="H70">
        <f>IF([3]opstra_futures!H70="","",[3]opstra_futures!H70)</f>
        <v>0.41</v>
      </c>
      <c r="I70">
        <f>IF([3]opstra_futures!I70="","",[3]opstra_futures!I70)</f>
        <v>0.24</v>
      </c>
      <c r="J70">
        <f>IF([3]opstra_futures!J70="","",[3]opstra_futures!J70)</f>
        <v>-13.33</v>
      </c>
      <c r="K70" t="str">
        <f>IF([3]opstra_futures!K70="","",[3]opstra_futures!K70)</f>
        <v>Long Buildup</v>
      </c>
      <c r="L70" t="str">
        <f>IF([3]opstra_futures!L70="","",[3]opstra_futures!L70)</f>
        <v>GODREJCP</v>
      </c>
      <c r="M70">
        <f>IF([3]opstra_futures!M70="","",[3]opstra_futures!M70)</f>
        <v>11.9</v>
      </c>
      <c r="N70" s="1">
        <f t="shared" si="11"/>
        <v>-2.4700000000000002</v>
      </c>
      <c r="O70" s="1">
        <f t="shared" si="12"/>
        <v>1.72</v>
      </c>
      <c r="P70" s="1">
        <f t="shared" si="13"/>
        <v>82.28</v>
      </c>
      <c r="Q70" s="1">
        <f t="shared" si="14"/>
        <v>985.75</v>
      </c>
      <c r="R70" s="1">
        <f t="shared" si="15"/>
        <v>8.82</v>
      </c>
      <c r="S70" s="1" t="str">
        <f t="shared" si="16"/>
        <v>Short Covering</v>
      </c>
      <c r="T70" s="1">
        <f t="shared" si="17"/>
        <v>0.41</v>
      </c>
      <c r="U70" s="1">
        <f t="shared" si="18"/>
        <v>0.24</v>
      </c>
      <c r="V70" s="1">
        <f t="shared" si="19"/>
        <v>-13.33</v>
      </c>
      <c r="W70" s="1" t="str">
        <f t="shared" si="20"/>
        <v>Long Buildup</v>
      </c>
    </row>
    <row r="71" spans="1:23" x14ac:dyDescent="0.25">
      <c r="A71">
        <f>IF([3]opstra_futures!A71="","",[3]opstra_futures!A71)</f>
        <v>69</v>
      </c>
      <c r="B71">
        <f>IF([3]opstra_futures!B71="","",[3]opstra_futures!B71)</f>
        <v>-2.97</v>
      </c>
      <c r="C71">
        <f>IF([3]opstra_futures!C71="","",[3]opstra_futures!C71)</f>
        <v>4.17</v>
      </c>
      <c r="D71">
        <f>IF([3]opstra_futures!D71="","",[3]opstra_futures!D71)</f>
        <v>31.4</v>
      </c>
      <c r="E71">
        <f>IF([3]opstra_futures!E71="","",[3]opstra_futures!E71)</f>
        <v>1701</v>
      </c>
      <c r="F71">
        <f>IF([3]opstra_futures!F71="","",[3]opstra_futures!F71)</f>
        <v>9.82</v>
      </c>
      <c r="G71" t="str">
        <f>IF([3]opstra_futures!G71="","",[3]opstra_futures!G71)</f>
        <v>Short Covering</v>
      </c>
      <c r="H71">
        <f>IF([3]opstra_futures!H71="","",[3]opstra_futures!H71)</f>
        <v>0.92</v>
      </c>
      <c r="I71">
        <f>IF([3]opstra_futures!I71="","",[3]opstra_futures!I71)</f>
        <v>0.63</v>
      </c>
      <c r="J71">
        <f>IF([3]opstra_futures!J71="","",[3]opstra_futures!J71)</f>
        <v>-53.74</v>
      </c>
      <c r="K71" t="str">
        <f>IF([3]opstra_futures!K71="","",[3]opstra_futures!K71)</f>
        <v>Long Buildup</v>
      </c>
      <c r="L71" t="str">
        <f>IF([3]opstra_futures!L71="","",[3]opstra_futures!L71)</f>
        <v>GODREJPROP</v>
      </c>
      <c r="M71">
        <f>IF([3]opstra_futures!M71="","",[3]opstra_futures!M71)</f>
        <v>38.49</v>
      </c>
      <c r="N71" s="1">
        <f t="shared" si="11"/>
        <v>-2.97</v>
      </c>
      <c r="O71" s="1">
        <f t="shared" si="12"/>
        <v>4.17</v>
      </c>
      <c r="P71" s="1">
        <f t="shared" si="13"/>
        <v>31.4</v>
      </c>
      <c r="Q71" s="1">
        <f t="shared" si="14"/>
        <v>1701</v>
      </c>
      <c r="R71" s="1">
        <f t="shared" si="15"/>
        <v>9.82</v>
      </c>
      <c r="S71" s="1" t="str">
        <f t="shared" si="16"/>
        <v>Short Covering</v>
      </c>
      <c r="T71" s="1">
        <f t="shared" si="17"/>
        <v>0.92</v>
      </c>
      <c r="U71" s="1">
        <f t="shared" si="18"/>
        <v>0.63</v>
      </c>
      <c r="V71" s="1">
        <f t="shared" si="19"/>
        <v>-53.74</v>
      </c>
      <c r="W71" s="1" t="str">
        <f t="shared" si="20"/>
        <v>Long Buildup</v>
      </c>
    </row>
    <row r="72" spans="1:23" x14ac:dyDescent="0.25">
      <c r="A72">
        <f>IF([3]opstra_futures!A72="","",[3]opstra_futures!A72)</f>
        <v>70</v>
      </c>
      <c r="B72">
        <f>IF([3]opstra_futures!B72="","",[3]opstra_futures!B72)</f>
        <v>2.42</v>
      </c>
      <c r="C72">
        <f>IF([3]opstra_futures!C72="","",[3]opstra_futures!C72)</f>
        <v>-0.81</v>
      </c>
      <c r="D72">
        <f>IF([3]opstra_futures!D72="","",[3]opstra_futures!D72)</f>
        <v>64.430000000000007</v>
      </c>
      <c r="E72">
        <f>IF([3]opstra_futures!E72="","",[3]opstra_futures!E72)</f>
        <v>353.75</v>
      </c>
      <c r="F72">
        <f>IF([3]opstra_futures!F72="","",[3]opstra_futures!F72)</f>
        <v>8.08</v>
      </c>
      <c r="G72" t="str">
        <f>IF([3]opstra_futures!G72="","",[3]opstra_futures!G72)</f>
        <v>Short Buildup</v>
      </c>
      <c r="H72">
        <f>IF([3]opstra_futures!H72="","",[3]opstra_futures!H72)</f>
        <v>1.95</v>
      </c>
      <c r="I72">
        <f>IF([3]opstra_futures!I72="","",[3]opstra_futures!I72)</f>
        <v>-0.14000000000000001</v>
      </c>
      <c r="J72">
        <f>IF([3]opstra_futures!J72="","",[3]opstra_futures!J72)</f>
        <v>-28.98</v>
      </c>
      <c r="K72" t="str">
        <f>IF([3]opstra_futures!K72="","",[3]opstra_futures!K72)</f>
        <v>Short Buildup</v>
      </c>
      <c r="L72" t="str">
        <f>IF([3]opstra_futures!L72="","",[3]opstra_futures!L72)</f>
        <v>GRANULES</v>
      </c>
      <c r="M72">
        <f>IF([3]opstra_futures!M72="","",[3]opstra_futures!M72)</f>
        <v>36.11</v>
      </c>
      <c r="N72" s="1">
        <f t="shared" si="11"/>
        <v>2.42</v>
      </c>
      <c r="O72" s="1">
        <f t="shared" si="12"/>
        <v>-0.81</v>
      </c>
      <c r="P72" s="1">
        <f t="shared" si="13"/>
        <v>64.430000000000007</v>
      </c>
      <c r="Q72" s="1">
        <f t="shared" si="14"/>
        <v>353.75</v>
      </c>
      <c r="R72" s="1">
        <f t="shared" si="15"/>
        <v>8.08</v>
      </c>
      <c r="S72" s="1" t="str">
        <f t="shared" si="16"/>
        <v>Short Buildup</v>
      </c>
      <c r="T72" s="1">
        <f t="shared" si="17"/>
        <v>1.95</v>
      </c>
      <c r="U72" s="1">
        <f t="shared" si="18"/>
        <v>-0.14000000000000001</v>
      </c>
      <c r="V72" s="1">
        <f t="shared" si="19"/>
        <v>-28.98</v>
      </c>
      <c r="W72" s="1" t="str">
        <f t="shared" si="20"/>
        <v>Short Buildup</v>
      </c>
    </row>
    <row r="73" spans="1:23" x14ac:dyDescent="0.25">
      <c r="A73">
        <f>IF([3]opstra_futures!A73="","",[3]opstra_futures!A73)</f>
        <v>71</v>
      </c>
      <c r="B73">
        <f>IF([3]opstra_futures!B73="","",[3]opstra_futures!B73)</f>
        <v>-3.29</v>
      </c>
      <c r="C73">
        <f>IF([3]opstra_futures!C73="","",[3]opstra_futures!C73)</f>
        <v>4.57</v>
      </c>
      <c r="D73">
        <f>IF([3]opstra_futures!D73="","",[3]opstra_futures!D73)</f>
        <v>84.82</v>
      </c>
      <c r="E73">
        <f>IF([3]opstra_futures!E73="","",[3]opstra_futures!E73)</f>
        <v>1978.8</v>
      </c>
      <c r="F73">
        <f>IF([3]opstra_futures!F73="","",[3]opstra_futures!F73)</f>
        <v>8.44</v>
      </c>
      <c r="G73" t="str">
        <f>IF([3]opstra_futures!G73="","",[3]opstra_futures!G73)</f>
        <v>Short Covering</v>
      </c>
      <c r="H73">
        <f>IF([3]opstra_futures!H73="","",[3]opstra_futures!H73)</f>
        <v>1.87</v>
      </c>
      <c r="I73">
        <f>IF([3]opstra_futures!I73="","",[3]opstra_futures!I73)</f>
        <v>-0.28000000000000003</v>
      </c>
      <c r="J73">
        <f>IF([3]opstra_futures!J73="","",[3]opstra_futures!J73)</f>
        <v>29.96</v>
      </c>
      <c r="K73" t="str">
        <f>IF([3]opstra_futures!K73="","",[3]opstra_futures!K73)</f>
        <v>Short Buildup</v>
      </c>
      <c r="L73" t="str">
        <f>IF([3]opstra_futures!L73="","",[3]opstra_futures!L73)</f>
        <v>GRASIM</v>
      </c>
      <c r="M73">
        <f>IF([3]opstra_futures!M73="","",[3]opstra_futures!M73)</f>
        <v>56.35</v>
      </c>
      <c r="N73" s="1">
        <f t="shared" si="11"/>
        <v>-3.29</v>
      </c>
      <c r="O73" s="1">
        <f t="shared" si="12"/>
        <v>4.57</v>
      </c>
      <c r="P73" s="1">
        <f t="shared" si="13"/>
        <v>84.82</v>
      </c>
      <c r="Q73" s="1">
        <f t="shared" si="14"/>
        <v>1978.8</v>
      </c>
      <c r="R73" s="1">
        <f t="shared" si="15"/>
        <v>8.44</v>
      </c>
      <c r="S73" s="1" t="str">
        <f t="shared" si="16"/>
        <v>Short Covering</v>
      </c>
      <c r="T73" s="1">
        <f t="shared" si="17"/>
        <v>1.87</v>
      </c>
      <c r="U73" s="1">
        <f t="shared" si="18"/>
        <v>-0.28000000000000003</v>
      </c>
      <c r="V73" s="1">
        <f t="shared" si="19"/>
        <v>29.96</v>
      </c>
      <c r="W73" s="1" t="str">
        <f t="shared" si="20"/>
        <v>Short Buildup</v>
      </c>
    </row>
    <row r="74" spans="1:23" x14ac:dyDescent="0.25">
      <c r="A74">
        <f>IF([3]opstra_futures!A74="","",[3]opstra_futures!A74)</f>
        <v>72</v>
      </c>
      <c r="B74">
        <f>IF([3]opstra_futures!B74="","",[3]opstra_futures!B74)</f>
        <v>7.09</v>
      </c>
      <c r="C74">
        <f>IF([3]opstra_futures!C74="","",[3]opstra_futures!C74)</f>
        <v>0.5</v>
      </c>
      <c r="D74">
        <f>IF([3]opstra_futures!D74="","",[3]opstra_futures!D74)</f>
        <v>86.19</v>
      </c>
      <c r="E74">
        <f>IF([3]opstra_futures!E74="","",[3]opstra_futures!E74)</f>
        <v>425.85</v>
      </c>
      <c r="F74">
        <f>IF([3]opstra_futures!F74="","",[3]opstra_futures!F74)</f>
        <v>11.9</v>
      </c>
      <c r="G74" t="str">
        <f>IF([3]opstra_futures!G74="","",[3]opstra_futures!G74)</f>
        <v>Long Buildup</v>
      </c>
      <c r="H74">
        <f>IF([3]opstra_futures!H74="","",[3]opstra_futures!H74)</f>
        <v>2.92</v>
      </c>
      <c r="I74">
        <f>IF([3]opstra_futures!I74="","",[3]opstra_futures!I74)</f>
        <v>-0.21</v>
      </c>
      <c r="J74">
        <f>IF([3]opstra_futures!J74="","",[3]opstra_futures!J74)</f>
        <v>-9.1199999999999992</v>
      </c>
      <c r="K74" t="str">
        <f>IF([3]opstra_futures!K74="","",[3]opstra_futures!K74)</f>
        <v>Short Buildup</v>
      </c>
      <c r="L74" t="str">
        <f>IF([3]opstra_futures!L74="","",[3]opstra_futures!L74)</f>
        <v>GUJGASLTD</v>
      </c>
      <c r="M74">
        <f>IF([3]opstra_futures!M74="","",[3]opstra_futures!M74)</f>
        <v>41.07</v>
      </c>
      <c r="N74" s="1">
        <f t="shared" si="11"/>
        <v>7.09</v>
      </c>
      <c r="O74" s="1">
        <f t="shared" si="12"/>
        <v>0.5</v>
      </c>
      <c r="P74" s="1">
        <f t="shared" si="13"/>
        <v>86.19</v>
      </c>
      <c r="Q74" s="1">
        <f t="shared" si="14"/>
        <v>425.85</v>
      </c>
      <c r="R74" s="1">
        <f t="shared" si="15"/>
        <v>11.9</v>
      </c>
      <c r="S74" s="1" t="str">
        <f t="shared" si="16"/>
        <v>Long Buildup</v>
      </c>
      <c r="T74" s="1">
        <f t="shared" si="17"/>
        <v>2.92</v>
      </c>
      <c r="U74" s="1">
        <f t="shared" si="18"/>
        <v>-0.21</v>
      </c>
      <c r="V74" s="1">
        <f t="shared" si="19"/>
        <v>-9.1199999999999992</v>
      </c>
      <c r="W74" s="1" t="str">
        <f t="shared" si="20"/>
        <v>Short Buildup</v>
      </c>
    </row>
    <row r="75" spans="1:23" x14ac:dyDescent="0.25">
      <c r="A75">
        <f>IF([3]opstra_futures!A75="","",[3]opstra_futures!A75)</f>
        <v>73</v>
      </c>
      <c r="B75">
        <f>IF([3]opstra_futures!B75="","",[3]opstra_futures!B75)</f>
        <v>-3.73</v>
      </c>
      <c r="C75">
        <f>IF([3]opstra_futures!C75="","",[3]opstra_futures!C75)</f>
        <v>2.4500000000000002</v>
      </c>
      <c r="D75">
        <f>IF([3]opstra_futures!D75="","",[3]opstra_futures!D75)</f>
        <v>64.2</v>
      </c>
      <c r="E75">
        <f>IF([3]opstra_futures!E75="","",[3]opstra_futures!E75)</f>
        <v>1970.75</v>
      </c>
      <c r="F75">
        <f>IF([3]opstra_futures!F75="","",[3]opstra_futures!F75)</f>
        <v>11.04</v>
      </c>
      <c r="G75" t="str">
        <f>IF([3]opstra_futures!G75="","",[3]opstra_futures!G75)</f>
        <v>Short Covering</v>
      </c>
      <c r="H75">
        <f>IF([3]opstra_futures!H75="","",[3]opstra_futures!H75)</f>
        <v>3.02</v>
      </c>
      <c r="I75">
        <f>IF([3]opstra_futures!I75="","",[3]opstra_futures!I75)</f>
        <v>-0.39</v>
      </c>
      <c r="J75">
        <f>IF([3]opstra_futures!J75="","",[3]opstra_futures!J75)</f>
        <v>-29.65</v>
      </c>
      <c r="K75" t="str">
        <f>IF([3]opstra_futures!K75="","",[3]opstra_futures!K75)</f>
        <v>Short Buildup</v>
      </c>
      <c r="L75" t="str">
        <f>IF([3]opstra_futures!L75="","",[3]opstra_futures!L75)</f>
        <v>HAL</v>
      </c>
      <c r="M75">
        <f>IF([3]opstra_futures!M75="","",[3]opstra_futures!M75)</f>
        <v>11.51</v>
      </c>
      <c r="N75" s="1">
        <f t="shared" si="11"/>
        <v>-3.73</v>
      </c>
      <c r="O75" s="1">
        <f t="shared" si="12"/>
        <v>2.4500000000000002</v>
      </c>
      <c r="P75" s="1">
        <f t="shared" si="13"/>
        <v>64.2</v>
      </c>
      <c r="Q75" s="1">
        <f t="shared" si="14"/>
        <v>1970.75</v>
      </c>
      <c r="R75" s="1">
        <f t="shared" si="15"/>
        <v>11.04</v>
      </c>
      <c r="S75" s="1" t="str">
        <f t="shared" si="16"/>
        <v>Short Covering</v>
      </c>
      <c r="T75" s="1">
        <f t="shared" si="17"/>
        <v>3.02</v>
      </c>
      <c r="U75" s="1">
        <f t="shared" si="18"/>
        <v>-0.39</v>
      </c>
      <c r="V75" s="1">
        <f t="shared" si="19"/>
        <v>-29.65</v>
      </c>
      <c r="W75" s="1" t="str">
        <f t="shared" si="20"/>
        <v>Short Buildup</v>
      </c>
    </row>
    <row r="76" spans="1:23" x14ac:dyDescent="0.25">
      <c r="A76">
        <f>IF([3]opstra_futures!A76="","",[3]opstra_futures!A76)</f>
        <v>74</v>
      </c>
      <c r="B76">
        <f>IF([3]opstra_futures!B76="","",[3]opstra_futures!B76)</f>
        <v>4.7699999999999996</v>
      </c>
      <c r="C76">
        <f>IF([3]opstra_futures!C76="","",[3]opstra_futures!C76)</f>
        <v>1.74</v>
      </c>
      <c r="D76">
        <f>IF([3]opstra_futures!D76="","",[3]opstra_futures!D76)</f>
        <v>140.13</v>
      </c>
      <c r="E76">
        <f>IF([3]opstra_futures!E76="","",[3]opstra_futures!E76)</f>
        <v>1414</v>
      </c>
      <c r="F76">
        <f>IF([3]opstra_futures!F76="","",[3]opstra_futures!F76)</f>
        <v>18.45</v>
      </c>
      <c r="G76" t="str">
        <f>IF([3]opstra_futures!G76="","",[3]opstra_futures!G76)</f>
        <v>Long Buildup</v>
      </c>
      <c r="H76">
        <f>IF([3]opstra_futures!H76="","",[3]opstra_futures!H76)</f>
        <v>2</v>
      </c>
      <c r="I76">
        <f>IF([3]opstra_futures!I76="","",[3]opstra_futures!I76)</f>
        <v>1.52</v>
      </c>
      <c r="J76">
        <f>IF([3]opstra_futures!J76="","",[3]opstra_futures!J76)</f>
        <v>53.74</v>
      </c>
      <c r="K76" t="str">
        <f>IF([3]opstra_futures!K76="","",[3]opstra_futures!K76)</f>
        <v>Significant Long Buildup</v>
      </c>
      <c r="L76" t="str">
        <f>IF([3]opstra_futures!L76="","",[3]opstra_futures!L76)</f>
        <v>HAVELLS</v>
      </c>
      <c r="M76">
        <f>IF([3]opstra_futures!M76="","",[3]opstra_futures!M76)</f>
        <v>62.3</v>
      </c>
      <c r="N76" s="1">
        <f t="shared" si="11"/>
        <v>4.7699999999999996</v>
      </c>
      <c r="O76" s="1">
        <f t="shared" si="12"/>
        <v>1.74</v>
      </c>
      <c r="P76" s="1">
        <f t="shared" si="13"/>
        <v>140.13</v>
      </c>
      <c r="Q76" s="1">
        <f t="shared" si="14"/>
        <v>1414</v>
      </c>
      <c r="R76" s="1">
        <f t="shared" si="15"/>
        <v>18.45</v>
      </c>
      <c r="S76" s="1" t="str">
        <f t="shared" si="16"/>
        <v>Long Buildup</v>
      </c>
      <c r="T76" s="1">
        <f t="shared" si="17"/>
        <v>2</v>
      </c>
      <c r="U76" s="1">
        <f t="shared" si="18"/>
        <v>1.52</v>
      </c>
      <c r="V76" s="1">
        <f t="shared" si="19"/>
        <v>53.74</v>
      </c>
      <c r="W76" s="1" t="str">
        <f t="shared" si="20"/>
        <v>Significant Long Buildup</v>
      </c>
    </row>
    <row r="77" spans="1:23" x14ac:dyDescent="0.25">
      <c r="A77">
        <f>IF([3]opstra_futures!A77="","",[3]opstra_futures!A77)</f>
        <v>75</v>
      </c>
      <c r="B77">
        <f>IF([3]opstra_futures!B77="","",[3]opstra_futures!B77)</f>
        <v>-2.34</v>
      </c>
      <c r="C77">
        <f>IF([3]opstra_futures!C77="","",[3]opstra_futures!C77)</f>
        <v>1.18</v>
      </c>
      <c r="D77">
        <f>IF([3]opstra_futures!D77="","",[3]opstra_futures!D77)</f>
        <v>52.42</v>
      </c>
      <c r="E77">
        <f>IF([3]opstra_futures!E77="","",[3]opstra_futures!E77)</f>
        <v>1259.5</v>
      </c>
      <c r="F77">
        <f>IF([3]opstra_futures!F77="","",[3]opstra_futures!F77)</f>
        <v>-2.59</v>
      </c>
      <c r="G77" t="str">
        <f>IF([3]opstra_futures!G77="","",[3]opstra_futures!G77)</f>
        <v>Short Covering</v>
      </c>
      <c r="H77">
        <f>IF([3]opstra_futures!H77="","",[3]opstra_futures!H77)</f>
        <v>-0.11</v>
      </c>
      <c r="I77">
        <f>IF([3]opstra_futures!I77="","",[3]opstra_futures!I77)</f>
        <v>0.91</v>
      </c>
      <c r="J77">
        <f>IF([3]opstra_futures!J77="","",[3]opstra_futures!J77)</f>
        <v>-68.95</v>
      </c>
      <c r="K77" t="str">
        <f>IF([3]opstra_futures!K77="","",[3]opstra_futures!K77)</f>
        <v>Short Covering</v>
      </c>
      <c r="L77" t="str">
        <f>IF([3]opstra_futures!L77="","",[3]opstra_futures!L77)</f>
        <v>HCLTECH</v>
      </c>
      <c r="M77">
        <f>IF([3]opstra_futures!M77="","",[3]opstra_futures!M77)</f>
        <v>67.06</v>
      </c>
      <c r="N77" s="1">
        <f t="shared" si="11"/>
        <v>-2.34</v>
      </c>
      <c r="O77" s="1">
        <f t="shared" si="12"/>
        <v>1.18</v>
      </c>
      <c r="P77" s="1">
        <f t="shared" si="13"/>
        <v>52.42</v>
      </c>
      <c r="Q77" s="1">
        <f t="shared" si="14"/>
        <v>1259.5</v>
      </c>
      <c r="R77" s="1">
        <f t="shared" si="15"/>
        <v>-2.59</v>
      </c>
      <c r="S77" s="1" t="str">
        <f t="shared" si="16"/>
        <v>Short Covering</v>
      </c>
      <c r="T77" s="1">
        <f t="shared" si="17"/>
        <v>-0.11</v>
      </c>
      <c r="U77" s="1">
        <f t="shared" si="18"/>
        <v>0.91</v>
      </c>
      <c r="V77" s="1">
        <f t="shared" si="19"/>
        <v>-68.95</v>
      </c>
      <c r="W77" s="1" t="str">
        <f t="shared" si="20"/>
        <v>Short Covering</v>
      </c>
    </row>
    <row r="78" spans="1:23" x14ac:dyDescent="0.25">
      <c r="A78">
        <f>IF([3]opstra_futures!A78="","",[3]opstra_futures!A78)</f>
        <v>76</v>
      </c>
      <c r="B78">
        <f>IF([3]opstra_futures!B78="","",[3]opstra_futures!B78)</f>
        <v>-5</v>
      </c>
      <c r="C78">
        <f>IF([3]opstra_futures!C78="","",[3]opstra_futures!C78)</f>
        <v>6.37</v>
      </c>
      <c r="D78">
        <f>IF([3]opstra_futures!D78="","",[3]opstra_futures!D78)</f>
        <v>58.56</v>
      </c>
      <c r="E78">
        <f>IF([3]opstra_futures!E78="","",[3]opstra_futures!E78)</f>
        <v>2864.55</v>
      </c>
      <c r="F78">
        <f>IF([3]opstra_futures!F78="","",[3]opstra_futures!F78)</f>
        <v>4.46</v>
      </c>
      <c r="G78" t="str">
        <f>IF([3]opstra_futures!G78="","",[3]opstra_futures!G78)</f>
        <v>Significant Short Covering</v>
      </c>
      <c r="H78">
        <f>IF([3]opstra_futures!H78="","",[3]opstra_futures!H78)</f>
        <v>-1.95</v>
      </c>
      <c r="I78">
        <f>IF([3]opstra_futures!I78="","",[3]opstra_futures!I78)</f>
        <v>0.09</v>
      </c>
      <c r="J78">
        <f>IF([3]opstra_futures!J78="","",[3]opstra_futures!J78)</f>
        <v>-71.09</v>
      </c>
      <c r="K78" t="str">
        <f>IF([3]opstra_futures!K78="","",[3]opstra_futures!K78)</f>
        <v>Short Covering</v>
      </c>
      <c r="L78" t="str">
        <f>IF([3]opstra_futures!L78="","",[3]opstra_futures!L78)</f>
        <v>HDFCAMC</v>
      </c>
      <c r="M78">
        <f>IF([3]opstra_futures!M78="","",[3]opstra_futures!M78)</f>
        <v>56.35</v>
      </c>
      <c r="N78" s="1">
        <f t="shared" si="11"/>
        <v>-5</v>
      </c>
      <c r="O78" s="1">
        <f t="shared" si="12"/>
        <v>6.37</v>
      </c>
      <c r="P78" s="1">
        <f t="shared" si="13"/>
        <v>58.56</v>
      </c>
      <c r="Q78" s="1">
        <f t="shared" si="14"/>
        <v>2864.55</v>
      </c>
      <c r="R78" s="1">
        <f t="shared" si="15"/>
        <v>4.46</v>
      </c>
      <c r="S78" s="1" t="str">
        <f t="shared" si="16"/>
        <v>Significant Short Covering</v>
      </c>
      <c r="T78" s="1">
        <f t="shared" si="17"/>
        <v>-1.95</v>
      </c>
      <c r="U78" s="1">
        <f t="shared" si="18"/>
        <v>0.09</v>
      </c>
      <c r="V78" s="1">
        <f t="shared" si="19"/>
        <v>-71.09</v>
      </c>
      <c r="W78" s="1" t="str">
        <f t="shared" si="20"/>
        <v>Short Covering</v>
      </c>
    </row>
    <row r="79" spans="1:23" x14ac:dyDescent="0.25">
      <c r="A79">
        <f>IF([3]opstra_futures!A79="","",[3]opstra_futures!A79)</f>
        <v>77</v>
      </c>
      <c r="B79">
        <f>IF([3]opstra_futures!B79="","",[3]opstra_futures!B79)</f>
        <v>-2.48</v>
      </c>
      <c r="C79">
        <f>IF([3]opstra_futures!C79="","",[3]opstra_futures!C79)</f>
        <v>0.9</v>
      </c>
      <c r="D79">
        <f>IF([3]opstra_futures!D79="","",[3]opstra_futures!D79)</f>
        <v>133.27000000000001</v>
      </c>
      <c r="E79">
        <f>IF([3]opstra_futures!E79="","",[3]opstra_futures!E79)</f>
        <v>1533.2</v>
      </c>
      <c r="F79">
        <f>IF([3]opstra_futures!F79="","",[3]opstra_futures!F79)</f>
        <v>16.57</v>
      </c>
      <c r="G79" t="str">
        <f>IF([3]opstra_futures!G79="","",[3]opstra_futures!G79)</f>
        <v>Short Covering</v>
      </c>
      <c r="H79">
        <f>IF([3]opstra_futures!H79="","",[3]opstra_futures!H79)</f>
        <v>2.42</v>
      </c>
      <c r="I79">
        <f>IF([3]opstra_futures!I79="","",[3]opstra_futures!I79)</f>
        <v>-0.2</v>
      </c>
      <c r="J79">
        <f>IF([3]opstra_futures!J79="","",[3]opstra_futures!J79)</f>
        <v>-21.85</v>
      </c>
      <c r="K79" t="str">
        <f>IF([3]opstra_futures!K79="","",[3]opstra_futures!K79)</f>
        <v>Short Buildup</v>
      </c>
      <c r="L79" t="str">
        <f>IF([3]opstra_futures!L79="","",[3]opstra_futures!L79)</f>
        <v>HDFCBANK</v>
      </c>
      <c r="M79">
        <f>IF([3]opstra_futures!M79="","",[3]opstra_futures!M79)</f>
        <v>63.49</v>
      </c>
      <c r="N79" s="1">
        <f t="shared" si="11"/>
        <v>-2.48</v>
      </c>
      <c r="O79" s="1">
        <f t="shared" si="12"/>
        <v>0.9</v>
      </c>
      <c r="P79" s="1">
        <f t="shared" si="13"/>
        <v>133.27000000000001</v>
      </c>
      <c r="Q79" s="1">
        <f t="shared" si="14"/>
        <v>1533.2</v>
      </c>
      <c r="R79" s="1">
        <f t="shared" si="15"/>
        <v>16.57</v>
      </c>
      <c r="S79" s="1" t="str">
        <f t="shared" si="16"/>
        <v>Short Covering</v>
      </c>
      <c r="T79" s="1">
        <f t="shared" si="17"/>
        <v>2.42</v>
      </c>
      <c r="U79" s="1">
        <f t="shared" si="18"/>
        <v>-0.2</v>
      </c>
      <c r="V79" s="1">
        <f t="shared" si="19"/>
        <v>-21.85</v>
      </c>
      <c r="W79" s="1" t="str">
        <f t="shared" si="20"/>
        <v>Short Buildup</v>
      </c>
    </row>
    <row r="80" spans="1:23" x14ac:dyDescent="0.25">
      <c r="A80">
        <f>IF([3]opstra_futures!A80="","",[3]opstra_futures!A80)</f>
        <v>78</v>
      </c>
      <c r="B80">
        <f>IF([3]opstra_futures!B80="","",[3]opstra_futures!B80)</f>
        <v>12.98</v>
      </c>
      <c r="C80">
        <f>IF([3]opstra_futures!C80="","",[3]opstra_futures!C80)</f>
        <v>2.02</v>
      </c>
      <c r="D80">
        <f>IF([3]opstra_futures!D80="","",[3]opstra_futures!D80)</f>
        <v>135.30000000000001</v>
      </c>
      <c r="E80">
        <f>IF([3]opstra_futures!E80="","",[3]opstra_futures!E80)</f>
        <v>630.5</v>
      </c>
      <c r="F80">
        <f>IF([3]opstra_futures!F80="","",[3]opstra_futures!F80)</f>
        <v>-0.71</v>
      </c>
      <c r="G80" t="str">
        <f>IF([3]opstra_futures!G80="","",[3]opstra_futures!G80)</f>
        <v>Significant Long Buildup</v>
      </c>
      <c r="H80">
        <f>IF([3]opstra_futures!H80="","",[3]opstra_futures!H80)</f>
        <v>2.56</v>
      </c>
      <c r="I80">
        <f>IF([3]opstra_futures!I80="","",[3]opstra_futures!I80)</f>
        <v>0.78</v>
      </c>
      <c r="J80">
        <f>IF([3]opstra_futures!J80="","",[3]opstra_futures!J80)</f>
        <v>-43.53</v>
      </c>
      <c r="K80" t="str">
        <f>IF([3]opstra_futures!K80="","",[3]opstra_futures!K80)</f>
        <v>Long Buildup</v>
      </c>
      <c r="L80" t="str">
        <f>IF([3]opstra_futures!L80="","",[3]opstra_futures!L80)</f>
        <v>HDFCLIFE</v>
      </c>
      <c r="M80">
        <f>IF([3]opstra_futures!M80="","",[3]opstra_futures!M80)</f>
        <v>74.599999999999994</v>
      </c>
      <c r="N80" s="1">
        <f t="shared" si="11"/>
        <v>12.98</v>
      </c>
      <c r="O80" s="1">
        <f t="shared" si="12"/>
        <v>2.02</v>
      </c>
      <c r="P80" s="1">
        <f t="shared" si="13"/>
        <v>135.30000000000001</v>
      </c>
      <c r="Q80" s="1">
        <f t="shared" si="14"/>
        <v>630.5</v>
      </c>
      <c r="R80" s="1">
        <f t="shared" si="15"/>
        <v>-0.71</v>
      </c>
      <c r="S80" s="1" t="str">
        <f t="shared" si="16"/>
        <v>Significant Long Buildup</v>
      </c>
      <c r="T80" s="1">
        <f t="shared" si="17"/>
        <v>2.56</v>
      </c>
      <c r="U80" s="1">
        <f t="shared" si="18"/>
        <v>0.78</v>
      </c>
      <c r="V80" s="1">
        <f t="shared" si="19"/>
        <v>-43.53</v>
      </c>
      <c r="W80" s="1" t="str">
        <f t="shared" si="20"/>
        <v>Long Buildup</v>
      </c>
    </row>
    <row r="81" spans="1:23" x14ac:dyDescent="0.25">
      <c r="A81">
        <f>IF([3]opstra_futures!A81="","",[3]opstra_futures!A81)</f>
        <v>79</v>
      </c>
      <c r="B81">
        <f>IF([3]opstra_futures!B81="","",[3]opstra_futures!B81)</f>
        <v>9.27</v>
      </c>
      <c r="C81">
        <f>IF([3]opstra_futures!C81="","",[3]opstra_futures!C81)</f>
        <v>7.49</v>
      </c>
      <c r="D81">
        <f>IF([3]opstra_futures!D81="","",[3]opstra_futures!D81)</f>
        <v>124.36</v>
      </c>
      <c r="E81">
        <f>IF([3]opstra_futures!E81="","",[3]opstra_futures!E81)</f>
        <v>3172.85</v>
      </c>
      <c r="F81">
        <f>IF([3]opstra_futures!F81="","",[3]opstra_futures!F81)</f>
        <v>11.69</v>
      </c>
      <c r="G81" t="str">
        <f>IF([3]opstra_futures!G81="","",[3]opstra_futures!G81)</f>
        <v>Significant Long Buildup</v>
      </c>
      <c r="H81">
        <f>IF([3]opstra_futures!H81="","",[3]opstra_futures!H81)</f>
        <v>11.89</v>
      </c>
      <c r="I81">
        <f>IF([3]opstra_futures!I81="","",[3]opstra_futures!I81)</f>
        <v>2.0499999999999998</v>
      </c>
      <c r="J81">
        <f>IF([3]opstra_futures!J81="","",[3]opstra_futures!J81)</f>
        <v>168.66</v>
      </c>
      <c r="K81" t="str">
        <f>IF([3]opstra_futures!K81="","",[3]opstra_futures!K81)</f>
        <v>Significant Long Buildup</v>
      </c>
      <c r="L81" t="str">
        <f>IF([3]opstra_futures!L81="","",[3]opstra_futures!L81)</f>
        <v>HEROMOTOCO</v>
      </c>
      <c r="M81">
        <f>IF([3]opstra_futures!M81="","",[3]opstra_futures!M81)</f>
        <v>82.94</v>
      </c>
      <c r="N81" s="1">
        <f t="shared" si="11"/>
        <v>9.27</v>
      </c>
      <c r="O81" s="1">
        <f t="shared" si="12"/>
        <v>7.49</v>
      </c>
      <c r="P81" s="1">
        <f t="shared" si="13"/>
        <v>124.36</v>
      </c>
      <c r="Q81" s="1">
        <f t="shared" si="14"/>
        <v>3172.85</v>
      </c>
      <c r="R81" s="1">
        <f t="shared" si="15"/>
        <v>11.69</v>
      </c>
      <c r="S81" s="1" t="str">
        <f t="shared" si="16"/>
        <v>Significant Long Buildup</v>
      </c>
      <c r="T81" s="1">
        <f t="shared" si="17"/>
        <v>11.89</v>
      </c>
      <c r="U81" s="1">
        <f t="shared" si="18"/>
        <v>2.0499999999999998</v>
      </c>
      <c r="V81" s="1">
        <f t="shared" si="19"/>
        <v>168.66</v>
      </c>
      <c r="W81" s="1" t="str">
        <f t="shared" si="20"/>
        <v>Significant Long Buildup</v>
      </c>
    </row>
    <row r="82" spans="1:23" x14ac:dyDescent="0.25">
      <c r="A82">
        <f>IF([3]opstra_futures!A82="","",[3]opstra_futures!A82)</f>
        <v>80</v>
      </c>
      <c r="B82">
        <f>IF([3]opstra_futures!B82="","",[3]opstra_futures!B82)</f>
        <v>14.61</v>
      </c>
      <c r="C82">
        <f>IF([3]opstra_futures!C82="","",[3]opstra_futures!C82)</f>
        <v>2.77</v>
      </c>
      <c r="D82">
        <f>IF([3]opstra_futures!D82="","",[3]opstra_futures!D82)</f>
        <v>63.04</v>
      </c>
      <c r="E82">
        <f>IF([3]opstra_futures!E82="","",[3]opstra_futures!E82)</f>
        <v>484.85</v>
      </c>
      <c r="F82">
        <f>IF([3]opstra_futures!F82="","",[3]opstra_futures!F82)</f>
        <v>6.09</v>
      </c>
      <c r="G82" t="str">
        <f>IF([3]opstra_futures!G82="","",[3]opstra_futures!G82)</f>
        <v>Significant Long Buildup</v>
      </c>
      <c r="H82">
        <f>IF([3]opstra_futures!H82="","",[3]opstra_futures!H82)</f>
        <v>-0.28999999999999998</v>
      </c>
      <c r="I82">
        <f>IF([3]opstra_futures!I82="","",[3]opstra_futures!I82)</f>
        <v>0.6</v>
      </c>
      <c r="J82">
        <f>IF([3]opstra_futures!J82="","",[3]opstra_futures!J82)</f>
        <v>-32.619999999999997</v>
      </c>
      <c r="K82" t="str">
        <f>IF([3]opstra_futures!K82="","",[3]opstra_futures!K82)</f>
        <v>Short Covering</v>
      </c>
      <c r="L82" t="str">
        <f>IF([3]opstra_futures!L82="","",[3]opstra_futures!L82)</f>
        <v>HINDALCO</v>
      </c>
      <c r="M82">
        <f>IF([3]opstra_futures!M82="","",[3]opstra_futures!M82)</f>
        <v>36.51</v>
      </c>
      <c r="N82" s="1">
        <f t="shared" si="11"/>
        <v>14.61</v>
      </c>
      <c r="O82" s="1">
        <f t="shared" si="12"/>
        <v>2.77</v>
      </c>
      <c r="P82" s="1">
        <f t="shared" si="13"/>
        <v>63.04</v>
      </c>
      <c r="Q82" s="1">
        <f t="shared" si="14"/>
        <v>484.85</v>
      </c>
      <c r="R82" s="1">
        <f t="shared" si="15"/>
        <v>6.09</v>
      </c>
      <c r="S82" s="1" t="str">
        <f t="shared" si="16"/>
        <v>Significant Long Buildup</v>
      </c>
      <c r="T82" s="1">
        <f t="shared" si="17"/>
        <v>-0.28999999999999998</v>
      </c>
      <c r="U82" s="1">
        <f t="shared" si="18"/>
        <v>0.6</v>
      </c>
      <c r="V82" s="1">
        <f t="shared" si="19"/>
        <v>-32.619999999999997</v>
      </c>
      <c r="W82" s="1" t="str">
        <f t="shared" si="20"/>
        <v>Short Covering</v>
      </c>
    </row>
    <row r="83" spans="1:23" x14ac:dyDescent="0.25">
      <c r="A83">
        <f>IF([3]opstra_futures!A83="","",[3]opstra_futures!A83)</f>
        <v>81</v>
      </c>
      <c r="B83">
        <f>IF([3]opstra_futures!B83="","",[3]opstra_futures!B83)</f>
        <v>-1.69</v>
      </c>
      <c r="C83">
        <f>IF([3]opstra_futures!C83="","",[3]opstra_futures!C83)</f>
        <v>6.38</v>
      </c>
      <c r="D83">
        <f>IF([3]opstra_futures!D83="","",[3]opstra_futures!D83)</f>
        <v>18.920000000000002</v>
      </c>
      <c r="E83">
        <f>IF([3]opstra_futures!E83="","",[3]opstra_futures!E83)</f>
        <v>159.30000000000001</v>
      </c>
      <c r="F83">
        <f>IF([3]opstra_futures!F83="","",[3]opstra_futures!F83)</f>
        <v>3.75</v>
      </c>
      <c r="G83" t="str">
        <f>IF([3]opstra_futures!G83="","",[3]opstra_futures!G83)</f>
        <v>Short Covering</v>
      </c>
      <c r="H83">
        <f>IF([3]opstra_futures!H83="","",[3]opstra_futures!H83)</f>
        <v>-0.87</v>
      </c>
      <c r="I83">
        <f>IF([3]opstra_futures!I83="","",[3]opstra_futures!I83)</f>
        <v>1.37</v>
      </c>
      <c r="J83">
        <f>IF([3]opstra_futures!J83="","",[3]opstra_futures!J83)</f>
        <v>14.66</v>
      </c>
      <c r="K83" t="str">
        <f>IF([3]opstra_futures!K83="","",[3]opstra_futures!K83)</f>
        <v>Short Covering</v>
      </c>
      <c r="L83" t="str">
        <f>IF([3]opstra_futures!L83="","",[3]opstra_futures!L83)</f>
        <v>HINDCOPPER</v>
      </c>
      <c r="M83">
        <f>IF([3]opstra_futures!M83="","",[3]opstra_futures!M83)</f>
        <v>12.7</v>
      </c>
      <c r="N83" s="1">
        <f t="shared" si="11"/>
        <v>-1.69</v>
      </c>
      <c r="O83" s="1">
        <f t="shared" si="12"/>
        <v>6.38</v>
      </c>
      <c r="P83" s="1">
        <f t="shared" si="13"/>
        <v>18.920000000000002</v>
      </c>
      <c r="Q83" s="1">
        <f t="shared" si="14"/>
        <v>159.30000000000001</v>
      </c>
      <c r="R83" s="1">
        <f t="shared" si="15"/>
        <v>3.75</v>
      </c>
      <c r="S83" s="1" t="str">
        <f t="shared" si="16"/>
        <v>Short Covering</v>
      </c>
      <c r="T83" s="1">
        <f t="shared" si="17"/>
        <v>-0.87</v>
      </c>
      <c r="U83" s="1">
        <f t="shared" si="18"/>
        <v>1.37</v>
      </c>
      <c r="V83" s="1">
        <f t="shared" si="19"/>
        <v>14.66</v>
      </c>
      <c r="W83" s="1" t="str">
        <f t="shared" si="20"/>
        <v>Short Covering</v>
      </c>
    </row>
    <row r="84" spans="1:23" x14ac:dyDescent="0.25">
      <c r="A84">
        <f>IF([3]opstra_futures!A84="","",[3]opstra_futures!A84)</f>
        <v>82</v>
      </c>
      <c r="B84">
        <f>IF([3]opstra_futures!B84="","",[3]opstra_futures!B84)</f>
        <v>-1.75</v>
      </c>
      <c r="C84">
        <f>IF([3]opstra_futures!C84="","",[3]opstra_futures!C84)</f>
        <v>1.9</v>
      </c>
      <c r="D84">
        <f>IF([3]opstra_futures!D84="","",[3]opstra_futures!D84)</f>
        <v>89.36</v>
      </c>
      <c r="E84">
        <f>IF([3]opstra_futures!E84="","",[3]opstra_futures!E84)</f>
        <v>256.85000000000002</v>
      </c>
      <c r="F84">
        <f>IF([3]opstra_futures!F84="","",[3]opstra_futures!F84)</f>
        <v>7.35</v>
      </c>
      <c r="G84" t="str">
        <f>IF([3]opstra_futures!G84="","",[3]opstra_futures!G84)</f>
        <v>Short Covering</v>
      </c>
      <c r="H84">
        <f>IF([3]opstra_futures!H84="","",[3]opstra_futures!H84)</f>
        <v>0.08</v>
      </c>
      <c r="I84">
        <f>IF([3]opstra_futures!I84="","",[3]opstra_futures!I84)</f>
        <v>0.08</v>
      </c>
      <c r="J84">
        <f>IF([3]opstra_futures!J84="","",[3]opstra_futures!J84)</f>
        <v>26.07</v>
      </c>
      <c r="K84" t="str">
        <f>IF([3]opstra_futures!K84="","",[3]opstra_futures!K84)</f>
        <v>Long Buildup</v>
      </c>
      <c r="L84" t="str">
        <f>IF([3]opstra_futures!L84="","",[3]opstra_futures!L84)</f>
        <v>HINDPETRO</v>
      </c>
      <c r="M84">
        <f>IF([3]opstra_futures!M84="","",[3]opstra_futures!M84)</f>
        <v>42.06</v>
      </c>
      <c r="N84" s="1">
        <f t="shared" si="11"/>
        <v>-1.75</v>
      </c>
      <c r="O84" s="1">
        <f t="shared" si="12"/>
        <v>1.9</v>
      </c>
      <c r="P84" s="1">
        <f t="shared" si="13"/>
        <v>89.36</v>
      </c>
      <c r="Q84" s="1">
        <f t="shared" si="14"/>
        <v>256.85000000000002</v>
      </c>
      <c r="R84" s="1">
        <f t="shared" si="15"/>
        <v>7.35</v>
      </c>
      <c r="S84" s="1" t="str">
        <f t="shared" si="16"/>
        <v>Short Covering</v>
      </c>
      <c r="T84" s="1">
        <f t="shared" si="17"/>
        <v>0.08</v>
      </c>
      <c r="U84" s="1">
        <f t="shared" si="18"/>
        <v>0.08</v>
      </c>
      <c r="V84" s="1">
        <f t="shared" si="19"/>
        <v>26.07</v>
      </c>
      <c r="W84" s="1" t="str">
        <f t="shared" si="20"/>
        <v>Long Buildup</v>
      </c>
    </row>
    <row r="85" spans="1:23" x14ac:dyDescent="0.25">
      <c r="A85">
        <f>IF([3]opstra_futures!A85="","",[3]opstra_futures!A85)</f>
        <v>83</v>
      </c>
      <c r="B85">
        <f>IF([3]opstra_futures!B85="","",[3]opstra_futures!B85)</f>
        <v>6.66</v>
      </c>
      <c r="C85">
        <f>IF([3]opstra_futures!C85="","",[3]opstra_futures!C85)</f>
        <v>1.81</v>
      </c>
      <c r="D85">
        <f>IF([3]opstra_futures!D85="","",[3]opstra_futures!D85)</f>
        <v>57.72</v>
      </c>
      <c r="E85">
        <f>IF([3]opstra_futures!E85="","",[3]opstra_futures!E85)</f>
        <v>2559.9</v>
      </c>
      <c r="F85">
        <f>IF([3]opstra_futures!F85="","",[3]opstra_futures!F85)</f>
        <v>20.13</v>
      </c>
      <c r="G85" t="str">
        <f>IF([3]opstra_futures!G85="","",[3]opstra_futures!G85)</f>
        <v>Long Buildup</v>
      </c>
      <c r="H85">
        <f>IF([3]opstra_futures!H85="","",[3]opstra_futures!H85)</f>
        <v>1.79</v>
      </c>
      <c r="I85">
        <f>IF([3]opstra_futures!I85="","",[3]opstra_futures!I85)</f>
        <v>-0.39</v>
      </c>
      <c r="J85">
        <f>IF([3]opstra_futures!J85="","",[3]opstra_futures!J85)</f>
        <v>-41.41</v>
      </c>
      <c r="K85" t="str">
        <f>IF([3]opstra_futures!K85="","",[3]opstra_futures!K85)</f>
        <v>Short Buildup</v>
      </c>
      <c r="L85" t="str">
        <f>IF([3]opstra_futures!L85="","",[3]opstra_futures!L85)</f>
        <v>HINDUNILVR</v>
      </c>
      <c r="M85">
        <f>IF([3]opstra_futures!M85="","",[3]opstra_futures!M85)</f>
        <v>40.869999999999997</v>
      </c>
      <c r="N85" s="1">
        <f t="shared" si="11"/>
        <v>6.66</v>
      </c>
      <c r="O85" s="1">
        <f t="shared" si="12"/>
        <v>1.81</v>
      </c>
      <c r="P85" s="1">
        <f t="shared" si="13"/>
        <v>57.72</v>
      </c>
      <c r="Q85" s="1">
        <f t="shared" si="14"/>
        <v>2559.9</v>
      </c>
      <c r="R85" s="1">
        <f t="shared" si="15"/>
        <v>20.13</v>
      </c>
      <c r="S85" s="1" t="str">
        <f t="shared" si="16"/>
        <v>Long Buildup</v>
      </c>
      <c r="T85" s="1">
        <f t="shared" si="17"/>
        <v>1.79</v>
      </c>
      <c r="U85" s="1">
        <f t="shared" si="18"/>
        <v>-0.39</v>
      </c>
      <c r="V85" s="1">
        <f t="shared" si="19"/>
        <v>-41.41</v>
      </c>
      <c r="W85" s="1" t="str">
        <f t="shared" si="20"/>
        <v>Short Buildup</v>
      </c>
    </row>
    <row r="86" spans="1:23" x14ac:dyDescent="0.25">
      <c r="A86">
        <f>IF([3]opstra_futures!A86="","",[3]opstra_futures!A86)</f>
        <v>84</v>
      </c>
      <c r="B86">
        <f>IF([3]opstra_futures!B86="","",[3]opstra_futures!B86)</f>
        <v>-1.64</v>
      </c>
      <c r="C86">
        <f>IF([3]opstra_futures!C86="","",[3]opstra_futures!C86)</f>
        <v>-0.95</v>
      </c>
      <c r="D86">
        <f>IF([3]opstra_futures!D86="","",[3]opstra_futures!D86)</f>
        <v>42.76</v>
      </c>
      <c r="E86">
        <f>IF([3]opstra_futures!E86="","",[3]opstra_futures!E86)</f>
        <v>171.5</v>
      </c>
      <c r="F86">
        <f>IF([3]opstra_futures!F86="","",[3]opstra_futures!F86)</f>
        <v>-4.16</v>
      </c>
      <c r="G86" t="str">
        <f>IF([3]opstra_futures!G86="","",[3]opstra_futures!G86)</f>
        <v>Long Unwinding</v>
      </c>
      <c r="H86">
        <f>IF([3]opstra_futures!H86="","",[3]opstra_futures!H86)</f>
        <v>-0.03</v>
      </c>
      <c r="I86">
        <f>IF([3]opstra_futures!I86="","",[3]opstra_futures!I86)</f>
        <v>0.09</v>
      </c>
      <c r="J86">
        <f>IF([3]opstra_futures!J86="","",[3]opstra_futures!J86)</f>
        <v>-15.25</v>
      </c>
      <c r="K86" t="str">
        <f>IF([3]opstra_futures!K86="","",[3]opstra_futures!K86)</f>
        <v>Short Covering</v>
      </c>
      <c r="L86" t="str">
        <f>IF([3]opstra_futures!L86="","",[3]opstra_futures!L86)</f>
        <v>IBULHSGFIN</v>
      </c>
      <c r="M86">
        <f>IF([3]opstra_futures!M86="","",[3]opstra_futures!M86)</f>
        <v>5.16</v>
      </c>
      <c r="N86" s="1">
        <f t="shared" si="11"/>
        <v>-1.64</v>
      </c>
      <c r="O86" s="1">
        <f t="shared" si="12"/>
        <v>-0.95</v>
      </c>
      <c r="P86" s="1">
        <f t="shared" si="13"/>
        <v>42.76</v>
      </c>
      <c r="Q86" s="1">
        <f t="shared" si="14"/>
        <v>171.5</v>
      </c>
      <c r="R86" s="1">
        <f t="shared" si="15"/>
        <v>-4.16</v>
      </c>
      <c r="S86" s="1" t="str">
        <f t="shared" si="16"/>
        <v>Long Unwinding</v>
      </c>
      <c r="T86" s="1">
        <f t="shared" si="17"/>
        <v>-0.03</v>
      </c>
      <c r="U86" s="1">
        <f t="shared" si="18"/>
        <v>0.09</v>
      </c>
      <c r="V86" s="1">
        <f t="shared" si="19"/>
        <v>-15.25</v>
      </c>
      <c r="W86" s="1" t="str">
        <f t="shared" si="20"/>
        <v>Short Covering</v>
      </c>
    </row>
    <row r="87" spans="1:23" x14ac:dyDescent="0.25">
      <c r="A87">
        <f>IF([3]opstra_futures!A87="","",[3]opstra_futures!A87)</f>
        <v>85</v>
      </c>
      <c r="B87">
        <f>IF([3]opstra_futures!B87="","",[3]opstra_futures!B87)</f>
        <v>-4.96</v>
      </c>
      <c r="C87">
        <f>IF([3]opstra_futures!C87="","",[3]opstra_futures!C87)</f>
        <v>1.36</v>
      </c>
      <c r="D87">
        <f>IF([3]opstra_futures!D87="","",[3]opstra_futures!D87)</f>
        <v>38.03</v>
      </c>
      <c r="E87">
        <f>IF([3]opstra_futures!E87="","",[3]opstra_futures!E87)</f>
        <v>952.65</v>
      </c>
      <c r="F87">
        <f>IF([3]opstra_futures!F87="","",[3]opstra_futures!F87)</f>
        <v>12.73</v>
      </c>
      <c r="G87" t="str">
        <f>IF([3]opstra_futures!G87="","",[3]opstra_futures!G87)</f>
        <v>Short Covering</v>
      </c>
      <c r="H87">
        <f>IF([3]opstra_futures!H87="","",[3]opstra_futures!H87)</f>
        <v>1.08</v>
      </c>
      <c r="I87">
        <f>IF([3]opstra_futures!I87="","",[3]opstra_futures!I87)</f>
        <v>-0.12</v>
      </c>
      <c r="J87">
        <f>IF([3]opstra_futures!J87="","",[3]opstra_futures!J87)</f>
        <v>-70.2</v>
      </c>
      <c r="K87" t="str">
        <f>IF([3]opstra_futures!K87="","",[3]opstra_futures!K87)</f>
        <v>Short Buildup</v>
      </c>
      <c r="L87" t="str">
        <f>IF([3]opstra_futures!L87="","",[3]opstra_futures!L87)</f>
        <v>ICICIBANK</v>
      </c>
      <c r="M87">
        <f>IF([3]opstra_futures!M87="","",[3]opstra_futures!M87)</f>
        <v>6.75</v>
      </c>
      <c r="N87" s="1">
        <f t="shared" si="11"/>
        <v>-4.96</v>
      </c>
      <c r="O87" s="1">
        <f t="shared" si="12"/>
        <v>1.36</v>
      </c>
      <c r="P87" s="1">
        <f t="shared" si="13"/>
        <v>38.03</v>
      </c>
      <c r="Q87" s="1">
        <f t="shared" si="14"/>
        <v>952.65</v>
      </c>
      <c r="R87" s="1">
        <f t="shared" si="15"/>
        <v>12.73</v>
      </c>
      <c r="S87" s="1" t="str">
        <f t="shared" si="16"/>
        <v>Short Covering</v>
      </c>
      <c r="T87" s="1">
        <f t="shared" si="17"/>
        <v>1.08</v>
      </c>
      <c r="U87" s="1">
        <f t="shared" si="18"/>
        <v>-0.12</v>
      </c>
      <c r="V87" s="1">
        <f t="shared" si="19"/>
        <v>-70.2</v>
      </c>
      <c r="W87" s="1" t="str">
        <f t="shared" si="20"/>
        <v>Short Buildup</v>
      </c>
    </row>
    <row r="88" spans="1:23" x14ac:dyDescent="0.25">
      <c r="A88">
        <f>IF([3]opstra_futures!A88="","",[3]opstra_futures!A88)</f>
        <v>86</v>
      </c>
      <c r="B88">
        <f>IF([3]opstra_futures!B88="","",[3]opstra_futures!B88)</f>
        <v>2.5</v>
      </c>
      <c r="C88">
        <f>IF([3]opstra_futures!C88="","",[3]opstra_futures!C88)</f>
        <v>2.91</v>
      </c>
      <c r="D88">
        <f>IF([3]opstra_futures!D88="","",[3]opstra_futures!D88)</f>
        <v>154.32</v>
      </c>
      <c r="E88">
        <f>IF([3]opstra_futures!E88="","",[3]opstra_futures!E88)</f>
        <v>1338.15</v>
      </c>
      <c r="F88">
        <f>IF([3]opstra_futures!F88="","",[3]opstra_futures!F88)</f>
        <v>16.100000000000001</v>
      </c>
      <c r="G88" t="str">
        <f>IF([3]opstra_futures!G88="","",[3]opstra_futures!G88)</f>
        <v>Long Buildup</v>
      </c>
      <c r="H88">
        <f>IF([3]opstra_futures!H88="","",[3]opstra_futures!H88)</f>
        <v>5.54</v>
      </c>
      <c r="I88">
        <f>IF([3]opstra_futures!I88="","",[3]opstra_futures!I88)</f>
        <v>1.42</v>
      </c>
      <c r="J88">
        <f>IF([3]opstra_futures!J88="","",[3]opstra_futures!J88)</f>
        <v>52.37</v>
      </c>
      <c r="K88" t="str">
        <f>IF([3]opstra_futures!K88="","",[3]opstra_futures!K88)</f>
        <v>Significant Long Buildup</v>
      </c>
      <c r="L88" t="str">
        <f>IF([3]opstra_futures!L88="","",[3]opstra_futures!L88)</f>
        <v>ICICIGI</v>
      </c>
      <c r="M88">
        <f>IF([3]opstra_futures!M88="","",[3]opstra_futures!M88)</f>
        <v>50.6</v>
      </c>
      <c r="N88" s="1">
        <f t="shared" si="11"/>
        <v>2.5</v>
      </c>
      <c r="O88" s="1">
        <f t="shared" si="12"/>
        <v>2.91</v>
      </c>
      <c r="P88" s="1">
        <f t="shared" si="13"/>
        <v>154.32</v>
      </c>
      <c r="Q88" s="1">
        <f t="shared" si="14"/>
        <v>1338.15</v>
      </c>
      <c r="R88" s="1">
        <f t="shared" si="15"/>
        <v>16.100000000000001</v>
      </c>
      <c r="S88" s="1" t="str">
        <f t="shared" si="16"/>
        <v>Long Buildup</v>
      </c>
      <c r="T88" s="1">
        <f t="shared" si="17"/>
        <v>5.54</v>
      </c>
      <c r="U88" s="1">
        <f t="shared" si="18"/>
        <v>1.42</v>
      </c>
      <c r="V88" s="1">
        <f t="shared" si="19"/>
        <v>52.37</v>
      </c>
      <c r="W88" s="1" t="str">
        <f t="shared" si="20"/>
        <v>Significant Long Buildup</v>
      </c>
    </row>
    <row r="89" spans="1:23" x14ac:dyDescent="0.25">
      <c r="A89">
        <f>IF([3]opstra_futures!A89="","",[3]opstra_futures!A89)</f>
        <v>87</v>
      </c>
      <c r="B89">
        <f>IF([3]opstra_futures!B89="","",[3]opstra_futures!B89)</f>
        <v>56.11</v>
      </c>
      <c r="C89">
        <f>IF([3]opstra_futures!C89="","",[3]opstra_futures!C89)</f>
        <v>-2.29</v>
      </c>
      <c r="D89">
        <f>IF([3]opstra_futures!D89="","",[3]opstra_futures!D89)</f>
        <v>84.1</v>
      </c>
      <c r="E89">
        <f>IF([3]opstra_futures!E89="","",[3]opstra_futures!E89)</f>
        <v>531.6</v>
      </c>
      <c r="F89">
        <f>IF([3]opstra_futures!F89="","",[3]opstra_futures!F89)</f>
        <v>7.63</v>
      </c>
      <c r="G89" t="str">
        <f>IF([3]opstra_futures!G89="","",[3]opstra_futures!G89)</f>
        <v>Significant Short Buildup</v>
      </c>
      <c r="H89">
        <f>IF([3]opstra_futures!H89="","",[3]opstra_futures!H89)</f>
        <v>1.1599999999999999</v>
      </c>
      <c r="I89">
        <f>IF([3]opstra_futures!I89="","",[3]opstra_futures!I89)</f>
        <v>1.51</v>
      </c>
      <c r="J89">
        <f>IF([3]opstra_futures!J89="","",[3]opstra_futures!J89)</f>
        <v>59.81</v>
      </c>
      <c r="K89" t="str">
        <f>IF([3]opstra_futures!K89="","",[3]opstra_futures!K89)</f>
        <v>Long Buildup</v>
      </c>
      <c r="L89" t="str">
        <f>IF([3]opstra_futures!L89="","",[3]opstra_futures!L89)</f>
        <v>ICICIPRULI</v>
      </c>
      <c r="M89">
        <f>IF([3]opstra_futures!M89="","",[3]opstra_futures!M89)</f>
        <v>59.13</v>
      </c>
      <c r="N89" s="1">
        <f t="shared" si="11"/>
        <v>56.11</v>
      </c>
      <c r="O89" s="1">
        <f t="shared" si="12"/>
        <v>-2.29</v>
      </c>
      <c r="P89" s="1">
        <f t="shared" si="13"/>
        <v>84.1</v>
      </c>
      <c r="Q89" s="1">
        <f t="shared" si="14"/>
        <v>531.6</v>
      </c>
      <c r="R89" s="1">
        <f t="shared" si="15"/>
        <v>7.63</v>
      </c>
      <c r="S89" s="1" t="str">
        <f t="shared" si="16"/>
        <v>Significant Short Buildup</v>
      </c>
      <c r="T89" s="1">
        <f t="shared" si="17"/>
        <v>1.1599999999999999</v>
      </c>
      <c r="U89" s="1">
        <f t="shared" si="18"/>
        <v>1.51</v>
      </c>
      <c r="V89" s="1">
        <f t="shared" si="19"/>
        <v>59.81</v>
      </c>
      <c r="W89" s="1" t="str">
        <f t="shared" si="20"/>
        <v>Long Buildup</v>
      </c>
    </row>
    <row r="90" spans="1:23" x14ac:dyDescent="0.25">
      <c r="A90">
        <f>IF([3]opstra_futures!A90="","",[3]opstra_futures!A90)</f>
        <v>88</v>
      </c>
      <c r="B90">
        <f>IF([3]opstra_futures!B90="","",[3]opstra_futures!B90)</f>
        <v>-4.91</v>
      </c>
      <c r="C90">
        <f>IF([3]opstra_futures!C90="","",[3]opstra_futures!C90)</f>
        <v>7.27</v>
      </c>
      <c r="D90">
        <f>IF([3]opstra_futures!D90="","",[3]opstra_futures!D90)</f>
        <v>82.02</v>
      </c>
      <c r="E90">
        <f>IF([3]opstra_futures!E90="","",[3]opstra_futures!E90)</f>
        <v>11.8</v>
      </c>
      <c r="F90">
        <f>IF([3]opstra_futures!F90="","",[3]opstra_futures!F90)</f>
        <v>5.65</v>
      </c>
      <c r="G90" t="str">
        <f>IF([3]opstra_futures!G90="","",[3]opstra_futures!G90)</f>
        <v>Short Covering</v>
      </c>
      <c r="H90">
        <f>IF([3]opstra_futures!H90="","",[3]opstra_futures!H90)</f>
        <v>1.56</v>
      </c>
      <c r="I90">
        <f>IF([3]opstra_futures!I90="","",[3]opstra_futures!I90)</f>
        <v>-2.0699999999999998</v>
      </c>
      <c r="J90">
        <f>IF([3]opstra_futures!J90="","",[3]opstra_futures!J90)</f>
        <v>-24.46</v>
      </c>
      <c r="K90" t="str">
        <f>IF([3]opstra_futures!K90="","",[3]opstra_futures!K90)</f>
        <v>Short Buildup</v>
      </c>
      <c r="L90" t="str">
        <f>IF([3]opstra_futures!L90="","",[3]opstra_futures!L90)</f>
        <v>IDEA</v>
      </c>
      <c r="M90">
        <f>IF([3]opstra_futures!M90="","",[3]opstra_futures!M90)</f>
        <v>73.02</v>
      </c>
      <c r="N90" s="1">
        <f t="shared" si="11"/>
        <v>-4.91</v>
      </c>
      <c r="O90" s="1">
        <f t="shared" si="12"/>
        <v>7.27</v>
      </c>
      <c r="P90" s="1">
        <f t="shared" si="13"/>
        <v>82.02</v>
      </c>
      <c r="Q90" s="1">
        <f t="shared" si="14"/>
        <v>11.8</v>
      </c>
      <c r="R90" s="1">
        <f t="shared" si="15"/>
        <v>5.65</v>
      </c>
      <c r="S90" s="1" t="str">
        <f t="shared" si="16"/>
        <v>Short Covering</v>
      </c>
      <c r="T90" s="1">
        <f t="shared" si="17"/>
        <v>1.56</v>
      </c>
      <c r="U90" s="1">
        <f t="shared" si="18"/>
        <v>-2.0699999999999998</v>
      </c>
      <c r="V90" s="1">
        <f t="shared" si="19"/>
        <v>-24.46</v>
      </c>
      <c r="W90" s="1" t="str">
        <f t="shared" si="20"/>
        <v>Short Buildup</v>
      </c>
    </row>
    <row r="91" spans="1:23" x14ac:dyDescent="0.25">
      <c r="A91">
        <f>IF([3]opstra_futures!A91="","",[3]opstra_futures!A91)</f>
        <v>89</v>
      </c>
      <c r="B91">
        <f>IF([3]opstra_futures!B91="","",[3]opstra_futures!B91)</f>
        <v>-4.79</v>
      </c>
      <c r="C91">
        <f>IF([3]opstra_futures!C91="","",[3]opstra_futures!C91)</f>
        <v>2.3199999999999998</v>
      </c>
      <c r="D91">
        <f>IF([3]opstra_futures!D91="","",[3]opstra_futures!D91)</f>
        <v>58.45</v>
      </c>
      <c r="E91">
        <f>IF([3]opstra_futures!E91="","",[3]opstra_futures!E91)</f>
        <v>125.6</v>
      </c>
      <c r="F91">
        <f>IF([3]opstra_futures!F91="","",[3]opstra_futures!F91)</f>
        <v>7.46</v>
      </c>
      <c r="G91" t="str">
        <f>IF([3]opstra_futures!G91="","",[3]opstra_futures!G91)</f>
        <v>Short Covering</v>
      </c>
      <c r="H91">
        <f>IF([3]opstra_futures!H91="","",[3]opstra_futures!H91)</f>
        <v>-0.75</v>
      </c>
      <c r="I91">
        <f>IF([3]opstra_futures!I91="","",[3]opstra_futures!I91)</f>
        <v>0.24</v>
      </c>
      <c r="J91">
        <f>IF([3]opstra_futures!J91="","",[3]opstra_futures!J91)</f>
        <v>-18.010000000000002</v>
      </c>
      <c r="K91" t="str">
        <f>IF([3]opstra_futures!K91="","",[3]opstra_futures!K91)</f>
        <v>Short Covering</v>
      </c>
      <c r="L91" t="str">
        <f>IF([3]opstra_futures!L91="","",[3]opstra_futures!L91)</f>
        <v>IDFC</v>
      </c>
      <c r="M91">
        <f>IF([3]opstra_futures!M91="","",[3]opstra_futures!M91)</f>
        <v>5.95</v>
      </c>
      <c r="N91" s="1">
        <f t="shared" si="11"/>
        <v>-4.79</v>
      </c>
      <c r="O91" s="1">
        <f t="shared" si="12"/>
        <v>2.3199999999999998</v>
      </c>
      <c r="P91" s="1">
        <f t="shared" si="13"/>
        <v>58.45</v>
      </c>
      <c r="Q91" s="1">
        <f t="shared" si="14"/>
        <v>125.6</v>
      </c>
      <c r="R91" s="1">
        <f t="shared" si="15"/>
        <v>7.46</v>
      </c>
      <c r="S91" s="1" t="str">
        <f t="shared" si="16"/>
        <v>Short Covering</v>
      </c>
      <c r="T91" s="1">
        <f t="shared" si="17"/>
        <v>-0.75</v>
      </c>
      <c r="U91" s="1">
        <f t="shared" si="18"/>
        <v>0.24</v>
      </c>
      <c r="V91" s="1">
        <f t="shared" si="19"/>
        <v>-18.010000000000002</v>
      </c>
      <c r="W91" s="1" t="str">
        <f t="shared" si="20"/>
        <v>Short Covering</v>
      </c>
    </row>
    <row r="92" spans="1:23" x14ac:dyDescent="0.25">
      <c r="A92">
        <f>IF([3]opstra_futures!A92="","",[3]opstra_futures!A92)</f>
        <v>90</v>
      </c>
      <c r="B92">
        <f>IF([3]opstra_futures!B92="","",[3]opstra_futures!B92)</f>
        <v>1.1100000000000001</v>
      </c>
      <c r="C92">
        <f>IF([3]opstra_futures!C92="","",[3]opstra_futures!C92)</f>
        <v>2.0099999999999998</v>
      </c>
      <c r="D92">
        <f>IF([3]opstra_futures!D92="","",[3]opstra_futures!D92)</f>
        <v>120.64</v>
      </c>
      <c r="E92">
        <f>IF([3]opstra_futures!E92="","",[3]opstra_futures!E92)</f>
        <v>91.2</v>
      </c>
      <c r="F92">
        <f>IF([3]opstra_futures!F92="","",[3]opstra_futures!F92)</f>
        <v>7.23</v>
      </c>
      <c r="G92" t="str">
        <f>IF([3]opstra_futures!G92="","",[3]opstra_futures!G92)</f>
        <v>Long Buildup</v>
      </c>
      <c r="H92">
        <f>IF([3]opstra_futures!H92="","",[3]opstra_futures!H92)</f>
        <v>1.22</v>
      </c>
      <c r="I92">
        <f>IF([3]opstra_futures!I92="","",[3]opstra_futures!I92)</f>
        <v>0.83</v>
      </c>
      <c r="J92">
        <f>IF([3]opstra_futures!J92="","",[3]opstra_futures!J92)</f>
        <v>100.75</v>
      </c>
      <c r="K92" t="str">
        <f>IF([3]opstra_futures!K92="","",[3]opstra_futures!K92)</f>
        <v>Long Buildup</v>
      </c>
      <c r="L92" t="str">
        <f>IF([3]opstra_futures!L92="","",[3]opstra_futures!L92)</f>
        <v>IDFCFIRSTB</v>
      </c>
      <c r="M92">
        <f>IF([3]opstra_futures!M92="","",[3]opstra_futures!M92)</f>
        <v>28.57</v>
      </c>
      <c r="N92" s="1">
        <f t="shared" si="11"/>
        <v>1.1100000000000001</v>
      </c>
      <c r="O92" s="1">
        <f t="shared" si="12"/>
        <v>2.0099999999999998</v>
      </c>
      <c r="P92" s="1">
        <f t="shared" si="13"/>
        <v>120.64</v>
      </c>
      <c r="Q92" s="1">
        <f t="shared" si="14"/>
        <v>91.2</v>
      </c>
      <c r="R92" s="1">
        <f t="shared" si="15"/>
        <v>7.23</v>
      </c>
      <c r="S92" s="1" t="str">
        <f t="shared" si="16"/>
        <v>Long Buildup</v>
      </c>
      <c r="T92" s="1">
        <f t="shared" si="17"/>
        <v>1.22</v>
      </c>
      <c r="U92" s="1">
        <f t="shared" si="18"/>
        <v>0.83</v>
      </c>
      <c r="V92" s="1">
        <f t="shared" si="19"/>
        <v>100.75</v>
      </c>
      <c r="W92" s="1" t="str">
        <f t="shared" si="20"/>
        <v>Long Buildup</v>
      </c>
    </row>
    <row r="93" spans="1:23" x14ac:dyDescent="0.25">
      <c r="A93">
        <f>IF([3]opstra_futures!A93="","",[3]opstra_futures!A93)</f>
        <v>91</v>
      </c>
      <c r="B93">
        <f>IF([3]opstra_futures!B93="","",[3]opstra_futures!B93)</f>
        <v>0.32</v>
      </c>
      <c r="C93">
        <f>IF([3]opstra_futures!C93="","",[3]opstra_futures!C93)</f>
        <v>2.65</v>
      </c>
      <c r="D93">
        <f>IF([3]opstra_futures!D93="","",[3]opstra_futures!D93)</f>
        <v>263.44</v>
      </c>
      <c r="E93">
        <f>IF([3]opstra_futures!E93="","",[3]opstra_futures!E93)</f>
        <v>135.35</v>
      </c>
      <c r="F93">
        <f>IF([3]opstra_futures!F93="","",[3]opstra_futures!F93)</f>
        <v>6.85</v>
      </c>
      <c r="G93" t="str">
        <f>IF([3]opstra_futures!G93="","",[3]opstra_futures!G93)</f>
        <v>Long Buildup</v>
      </c>
      <c r="H93">
        <f>IF([3]opstra_futures!H93="","",[3]opstra_futures!H93)</f>
        <v>-1.1299999999999999</v>
      </c>
      <c r="I93">
        <f>IF([3]opstra_futures!I93="","",[3]opstra_futures!I93)</f>
        <v>0.3</v>
      </c>
      <c r="J93">
        <f>IF([3]opstra_futures!J93="","",[3]opstra_futures!J93)</f>
        <v>137.93</v>
      </c>
      <c r="K93" t="str">
        <f>IF([3]opstra_futures!K93="","",[3]opstra_futures!K93)</f>
        <v>Short Covering</v>
      </c>
      <c r="L93" t="str">
        <f>IF([3]opstra_futures!L93="","",[3]opstra_futures!L93)</f>
        <v>IEX</v>
      </c>
      <c r="M93">
        <f>IF([3]opstra_futures!M93="","",[3]opstra_futures!M93)</f>
        <v>46.83</v>
      </c>
      <c r="N93" s="1">
        <f t="shared" si="11"/>
        <v>0.32</v>
      </c>
      <c r="O93" s="1">
        <f t="shared" si="12"/>
        <v>2.65</v>
      </c>
      <c r="P93" s="1">
        <f t="shared" si="13"/>
        <v>263.44</v>
      </c>
      <c r="Q93" s="1">
        <f t="shared" si="14"/>
        <v>135.35</v>
      </c>
      <c r="R93" s="1">
        <f t="shared" si="15"/>
        <v>6.85</v>
      </c>
      <c r="S93" s="1" t="str">
        <f t="shared" si="16"/>
        <v>Long Buildup</v>
      </c>
      <c r="T93" s="1">
        <f t="shared" si="17"/>
        <v>-1.1299999999999999</v>
      </c>
      <c r="U93" s="1">
        <f t="shared" si="18"/>
        <v>0.3</v>
      </c>
      <c r="V93" s="1">
        <f t="shared" si="19"/>
        <v>137.93</v>
      </c>
      <c r="W93" s="1" t="str">
        <f t="shared" si="20"/>
        <v>Short Covering</v>
      </c>
    </row>
    <row r="94" spans="1:23" x14ac:dyDescent="0.25">
      <c r="A94">
        <f>IF([3]opstra_futures!A94="","",[3]opstra_futures!A94)</f>
        <v>92</v>
      </c>
      <c r="B94">
        <f>IF([3]opstra_futures!B94="","",[3]opstra_futures!B94)</f>
        <v>5.17</v>
      </c>
      <c r="C94">
        <f>IF([3]opstra_futures!C94="","",[3]opstra_futures!C94)</f>
        <v>4.66</v>
      </c>
      <c r="D94">
        <f>IF([3]opstra_futures!D94="","",[3]opstra_futures!D94)</f>
        <v>111.28</v>
      </c>
      <c r="E94">
        <f>IF([3]opstra_futures!E94="","",[3]opstra_futures!E94)</f>
        <v>482.55</v>
      </c>
      <c r="F94">
        <f>IF([3]opstra_futures!F94="","",[3]opstra_futures!F94)</f>
        <v>3.14</v>
      </c>
      <c r="G94" t="str">
        <f>IF([3]opstra_futures!G94="","",[3]opstra_futures!G94)</f>
        <v>Significant Long Buildup</v>
      </c>
      <c r="H94">
        <f>IF([3]opstra_futures!H94="","",[3]opstra_futures!H94)</f>
        <v>2.57</v>
      </c>
      <c r="I94">
        <f>IF([3]opstra_futures!I94="","",[3]opstra_futures!I94)</f>
        <v>1.8</v>
      </c>
      <c r="J94">
        <f>IF([3]opstra_futures!J94="","",[3]opstra_futures!J94)</f>
        <v>2.08</v>
      </c>
      <c r="K94" t="str">
        <f>IF([3]opstra_futures!K94="","",[3]opstra_futures!K94)</f>
        <v>Significant Long Buildup</v>
      </c>
      <c r="L94" t="str">
        <f>IF([3]opstra_futures!L94="","",[3]opstra_futures!L94)</f>
        <v>IGL</v>
      </c>
      <c r="M94">
        <f>IF([3]opstra_futures!M94="","",[3]opstra_futures!M94)</f>
        <v>66.67</v>
      </c>
      <c r="N94" s="1">
        <f t="shared" si="11"/>
        <v>5.17</v>
      </c>
      <c r="O94" s="1">
        <f t="shared" si="12"/>
        <v>4.66</v>
      </c>
      <c r="P94" s="1">
        <f t="shared" si="13"/>
        <v>111.28</v>
      </c>
      <c r="Q94" s="1">
        <f t="shared" si="14"/>
        <v>482.55</v>
      </c>
      <c r="R94" s="1">
        <f t="shared" si="15"/>
        <v>3.14</v>
      </c>
      <c r="S94" s="1" t="str">
        <f t="shared" si="16"/>
        <v>Significant Long Buildup</v>
      </c>
      <c r="T94" s="1">
        <f t="shared" si="17"/>
        <v>2.57</v>
      </c>
      <c r="U94" s="1">
        <f t="shared" si="18"/>
        <v>1.8</v>
      </c>
      <c r="V94" s="1">
        <f t="shared" si="19"/>
        <v>2.08</v>
      </c>
      <c r="W94" s="1" t="str">
        <f t="shared" si="20"/>
        <v>Significant Long Buildup</v>
      </c>
    </row>
    <row r="95" spans="1:23" x14ac:dyDescent="0.25">
      <c r="A95">
        <f>IF([3]opstra_futures!A95="","",[3]opstra_futures!A95)</f>
        <v>93</v>
      </c>
      <c r="B95">
        <f>IF([3]opstra_futures!B95="","",[3]opstra_futures!B95)</f>
        <v>13.58</v>
      </c>
      <c r="C95">
        <f>IF([3]opstra_futures!C95="","",[3]opstra_futures!C95)</f>
        <v>0.06</v>
      </c>
      <c r="D95">
        <f>IF([3]opstra_futures!D95="","",[3]opstra_futures!D95)</f>
        <v>40.24</v>
      </c>
      <c r="E95">
        <f>IF([3]opstra_futures!E95="","",[3]opstra_futures!E95)</f>
        <v>417.55</v>
      </c>
      <c r="F95">
        <f>IF([3]opstra_futures!F95="","",[3]opstra_futures!F95)</f>
        <v>8.83</v>
      </c>
      <c r="G95" t="str">
        <f>IF([3]opstra_futures!G95="","",[3]opstra_futures!G95)</f>
        <v>Long Buildup</v>
      </c>
      <c r="H95">
        <f>IF([3]opstra_futures!H95="","",[3]opstra_futures!H95)</f>
        <v>0.79</v>
      </c>
      <c r="I95">
        <f>IF([3]opstra_futures!I95="","",[3]opstra_futures!I95)</f>
        <v>0.35</v>
      </c>
      <c r="J95">
        <f>IF([3]opstra_futures!J95="","",[3]opstra_futures!J95)</f>
        <v>-54.16</v>
      </c>
      <c r="K95" t="str">
        <f>IF([3]opstra_futures!K95="","",[3]opstra_futures!K95)</f>
        <v>Long Buildup</v>
      </c>
      <c r="L95" t="str">
        <f>IF([3]opstra_futures!L95="","",[3]opstra_futures!L95)</f>
        <v>INDHOTEL</v>
      </c>
      <c r="M95">
        <f>IF([3]opstra_futures!M95="","",[3]opstra_futures!M95)</f>
        <v>16.670000000000002</v>
      </c>
      <c r="N95" s="1">
        <f t="shared" si="11"/>
        <v>13.58</v>
      </c>
      <c r="O95" s="1">
        <f t="shared" si="12"/>
        <v>0.06</v>
      </c>
      <c r="P95" s="1">
        <f t="shared" si="13"/>
        <v>40.24</v>
      </c>
      <c r="Q95" s="1">
        <f t="shared" si="14"/>
        <v>417.55</v>
      </c>
      <c r="R95" s="1">
        <f t="shared" si="15"/>
        <v>8.83</v>
      </c>
      <c r="S95" s="1" t="str">
        <f t="shared" si="16"/>
        <v>Long Buildup</v>
      </c>
      <c r="T95" s="1">
        <f t="shared" si="17"/>
        <v>0.79</v>
      </c>
      <c r="U95" s="1">
        <f t="shared" si="18"/>
        <v>0.35</v>
      </c>
      <c r="V95" s="1">
        <f t="shared" si="19"/>
        <v>-54.16</v>
      </c>
      <c r="W95" s="1" t="str">
        <f t="shared" si="20"/>
        <v>Long Buildup</v>
      </c>
    </row>
    <row r="96" spans="1:23" x14ac:dyDescent="0.25">
      <c r="A96">
        <f>IF([3]opstra_futures!A96="","",[3]opstra_futures!A96)</f>
        <v>94</v>
      </c>
      <c r="B96">
        <f>IF([3]opstra_futures!B96="","",[3]opstra_futures!B96)</f>
        <v>15.7</v>
      </c>
      <c r="C96">
        <f>IF([3]opstra_futures!C96="","",[3]opstra_futures!C96)</f>
        <v>-2.94</v>
      </c>
      <c r="D96">
        <f>IF([3]opstra_futures!D96="","",[3]opstra_futures!D96)</f>
        <v>8.49</v>
      </c>
      <c r="E96">
        <f>IF([3]opstra_futures!E96="","",[3]opstra_futures!E96)</f>
        <v>219.2</v>
      </c>
      <c r="F96">
        <f>IF([3]opstra_futures!F96="","",[3]opstra_futures!F96)</f>
        <v>7.94</v>
      </c>
      <c r="G96" t="str">
        <f>IF([3]opstra_futures!G96="","",[3]opstra_futures!G96)</f>
        <v>Significant Short Buildup</v>
      </c>
      <c r="H96">
        <f>IF([3]opstra_futures!H96="","",[3]opstra_futures!H96)</f>
        <v>-1.38</v>
      </c>
      <c r="I96">
        <f>IF([3]opstra_futures!I96="","",[3]opstra_futures!I96)</f>
        <v>-1.9</v>
      </c>
      <c r="J96">
        <f>IF([3]opstra_futures!J96="","",[3]opstra_futures!J96)</f>
        <v>-34.409999999999997</v>
      </c>
      <c r="K96" t="str">
        <f>IF([3]opstra_futures!K96="","",[3]opstra_futures!K96)</f>
        <v>Long Unwinding</v>
      </c>
      <c r="L96" t="str">
        <f>IF([3]opstra_futures!L96="","",[3]opstra_futures!L96)</f>
        <v>INDIACEM</v>
      </c>
      <c r="M96">
        <f>IF([3]opstra_futures!M96="","",[3]opstra_futures!M96)</f>
        <v>11.51</v>
      </c>
      <c r="N96" s="1">
        <f t="shared" si="11"/>
        <v>15.7</v>
      </c>
      <c r="O96" s="1">
        <f t="shared" si="12"/>
        <v>-2.94</v>
      </c>
      <c r="P96" s="1">
        <f t="shared" si="13"/>
        <v>8.49</v>
      </c>
      <c r="Q96" s="1">
        <f t="shared" si="14"/>
        <v>219.2</v>
      </c>
      <c r="R96" s="1">
        <f t="shared" si="15"/>
        <v>7.94</v>
      </c>
      <c r="S96" s="1" t="str">
        <f t="shared" si="16"/>
        <v>Significant Short Buildup</v>
      </c>
      <c r="T96" s="1">
        <f t="shared" si="17"/>
        <v>-1.38</v>
      </c>
      <c r="U96" s="1">
        <f t="shared" si="18"/>
        <v>-1.9</v>
      </c>
      <c r="V96" s="1">
        <f t="shared" si="19"/>
        <v>-34.409999999999997</v>
      </c>
      <c r="W96" s="1" t="str">
        <f t="shared" si="20"/>
        <v>Long Unwinding</v>
      </c>
    </row>
    <row r="97" spans="1:23" x14ac:dyDescent="0.25">
      <c r="A97">
        <f>IF([3]opstra_futures!A97="","",[3]opstra_futures!A97)</f>
        <v>95</v>
      </c>
      <c r="B97">
        <f>IF([3]opstra_futures!B97="","",[3]opstra_futures!B97)</f>
        <v>16.82</v>
      </c>
      <c r="C97">
        <f>IF([3]opstra_futures!C97="","",[3]opstra_futures!C97)</f>
        <v>0.97</v>
      </c>
      <c r="D97">
        <f>IF([3]opstra_futures!D97="","",[3]opstra_futures!D97)</f>
        <v>253.5</v>
      </c>
      <c r="E97">
        <f>IF([3]opstra_futures!E97="","",[3]opstra_futures!E97)</f>
        <v>2833.1</v>
      </c>
      <c r="F97">
        <f>IF([3]opstra_futures!F97="","",[3]opstra_futures!F97)</f>
        <v>10.97</v>
      </c>
      <c r="G97" t="str">
        <f>IF([3]opstra_futures!G97="","",[3]opstra_futures!G97)</f>
        <v>Long Buildup</v>
      </c>
      <c r="H97">
        <f>IF([3]opstra_futures!H97="","",[3]opstra_futures!H97)</f>
        <v>2.27</v>
      </c>
      <c r="I97">
        <f>IF([3]opstra_futures!I97="","",[3]opstra_futures!I97)</f>
        <v>0.04</v>
      </c>
      <c r="J97">
        <f>IF([3]opstra_futures!J97="","",[3]opstra_futures!J97)</f>
        <v>275.58999999999997</v>
      </c>
      <c r="K97" t="str">
        <f>IF([3]opstra_futures!K97="","",[3]opstra_futures!K97)</f>
        <v>Long Buildup</v>
      </c>
      <c r="L97" t="str">
        <f>IF([3]opstra_futures!L97="","",[3]opstra_futures!L97)</f>
        <v>INDIAMART</v>
      </c>
      <c r="M97">
        <f>IF([3]opstra_futures!M97="","",[3]opstra_futures!M97)</f>
        <v>43.65</v>
      </c>
      <c r="N97" s="1">
        <f t="shared" si="11"/>
        <v>16.82</v>
      </c>
      <c r="O97" s="1">
        <f t="shared" si="12"/>
        <v>0.97</v>
      </c>
      <c r="P97" s="1">
        <f t="shared" si="13"/>
        <v>253.5</v>
      </c>
      <c r="Q97" s="1">
        <f t="shared" si="14"/>
        <v>2833.1</v>
      </c>
      <c r="R97" s="1">
        <f t="shared" si="15"/>
        <v>10.97</v>
      </c>
      <c r="S97" s="1" t="str">
        <f t="shared" si="16"/>
        <v>Long Buildup</v>
      </c>
      <c r="T97" s="1">
        <f t="shared" si="17"/>
        <v>2.27</v>
      </c>
      <c r="U97" s="1">
        <f t="shared" si="18"/>
        <v>0.04</v>
      </c>
      <c r="V97" s="1">
        <f t="shared" si="19"/>
        <v>275.58999999999997</v>
      </c>
      <c r="W97" s="1" t="str">
        <f t="shared" si="20"/>
        <v>Long Buildup</v>
      </c>
    </row>
    <row r="98" spans="1:23" x14ac:dyDescent="0.25">
      <c r="A98">
        <f>IF([3]opstra_futures!A98="","",[3]opstra_futures!A98)</f>
        <v>96</v>
      </c>
      <c r="B98">
        <f>IF([3]opstra_futures!B98="","",[3]opstra_futures!B98)</f>
        <v>34.33</v>
      </c>
      <c r="C98">
        <f>IF([3]opstra_futures!C98="","",[3]opstra_futures!C98)</f>
        <v>4.72</v>
      </c>
      <c r="D98">
        <f>IF([3]opstra_futures!D98="","",[3]opstra_futures!D98)</f>
        <v>27.99</v>
      </c>
      <c r="E98">
        <f>IF([3]opstra_futures!E98="","",[3]opstra_futures!E98)</f>
        <v>2596.9499999999998</v>
      </c>
      <c r="F98">
        <f>IF([3]opstra_futures!F98="","",[3]opstra_futures!F98)</f>
        <v>5.25</v>
      </c>
      <c r="G98" t="str">
        <f>IF([3]opstra_futures!G98="","",[3]opstra_futures!G98)</f>
        <v>Significant Long Buildup</v>
      </c>
      <c r="H98">
        <f>IF([3]opstra_futures!H98="","",[3]opstra_futures!H98)</f>
        <v>2.33</v>
      </c>
      <c r="I98">
        <f>IF([3]opstra_futures!I98="","",[3]opstra_futures!I98)</f>
        <v>-0.81</v>
      </c>
      <c r="J98">
        <f>IF([3]opstra_futures!J98="","",[3]opstra_futures!J98)</f>
        <v>-79.72</v>
      </c>
      <c r="K98" t="str">
        <f>IF([3]opstra_futures!K98="","",[3]opstra_futures!K98)</f>
        <v>Short Buildup</v>
      </c>
      <c r="L98" t="str">
        <f>IF([3]opstra_futures!L98="","",[3]opstra_futures!L98)</f>
        <v>INDIGO</v>
      </c>
      <c r="M98">
        <f>IF([3]opstra_futures!M98="","",[3]opstra_futures!M98)</f>
        <v>25.79</v>
      </c>
      <c r="N98" s="1">
        <f t="shared" si="11"/>
        <v>34.33</v>
      </c>
      <c r="O98" s="1">
        <f t="shared" si="12"/>
        <v>4.72</v>
      </c>
      <c r="P98" s="1">
        <f t="shared" si="13"/>
        <v>27.99</v>
      </c>
      <c r="Q98" s="1">
        <f t="shared" si="14"/>
        <v>2596.9499999999998</v>
      </c>
      <c r="R98" s="1">
        <f t="shared" si="15"/>
        <v>5.25</v>
      </c>
      <c r="S98" s="1" t="str">
        <f t="shared" si="16"/>
        <v>Significant Long Buildup</v>
      </c>
      <c r="T98" s="1">
        <f t="shared" si="17"/>
        <v>2.33</v>
      </c>
      <c r="U98" s="1">
        <f t="shared" si="18"/>
        <v>-0.81</v>
      </c>
      <c r="V98" s="1">
        <f t="shared" si="19"/>
        <v>-79.72</v>
      </c>
      <c r="W98" s="1" t="str">
        <f t="shared" si="20"/>
        <v>Short Buildup</v>
      </c>
    </row>
    <row r="99" spans="1:23" x14ac:dyDescent="0.25">
      <c r="A99">
        <f>IF([3]opstra_futures!A99="","",[3]opstra_futures!A99)</f>
        <v>97</v>
      </c>
      <c r="B99">
        <f>IF([3]opstra_futures!B99="","",[3]opstra_futures!B99)</f>
        <v>1.63</v>
      </c>
      <c r="C99">
        <f>IF([3]opstra_futures!C99="","",[3]opstra_futures!C99)</f>
        <v>1.05</v>
      </c>
      <c r="D99">
        <f>IF([3]opstra_futures!D99="","",[3]opstra_futures!D99)</f>
        <v>35.57</v>
      </c>
      <c r="E99">
        <f>IF([3]opstra_futures!E99="","",[3]opstra_futures!E99)</f>
        <v>1448.25</v>
      </c>
      <c r="F99">
        <f>IF([3]opstra_futures!F99="","",[3]opstra_futures!F99)</f>
        <v>12.56</v>
      </c>
      <c r="G99" t="str">
        <f>IF([3]opstra_futures!G99="","",[3]opstra_futures!G99)</f>
        <v>Long Buildup</v>
      </c>
      <c r="H99">
        <f>IF([3]opstra_futures!H99="","",[3]opstra_futures!H99)</f>
        <v>1</v>
      </c>
      <c r="I99">
        <f>IF([3]opstra_futures!I99="","",[3]opstra_futures!I99)</f>
        <v>-1.21</v>
      </c>
      <c r="J99">
        <f>IF([3]opstra_futures!J99="","",[3]opstra_futures!J99)</f>
        <v>-80.62</v>
      </c>
      <c r="K99" t="str">
        <f>IF([3]opstra_futures!K99="","",[3]opstra_futures!K99)</f>
        <v>Short Buildup</v>
      </c>
      <c r="L99" t="str">
        <f>IF([3]opstra_futures!L99="","",[3]opstra_futures!L99)</f>
        <v>INDUSINDBK</v>
      </c>
      <c r="M99">
        <f>IF([3]opstra_futures!M99="","",[3]opstra_futures!M99)</f>
        <v>27.38</v>
      </c>
      <c r="N99" s="1">
        <f t="shared" si="11"/>
        <v>1.63</v>
      </c>
      <c r="O99" s="1">
        <f t="shared" si="12"/>
        <v>1.05</v>
      </c>
      <c r="P99" s="1">
        <f t="shared" si="13"/>
        <v>35.57</v>
      </c>
      <c r="Q99" s="1">
        <f t="shared" si="14"/>
        <v>1448.25</v>
      </c>
      <c r="R99" s="1">
        <f t="shared" si="15"/>
        <v>12.56</v>
      </c>
      <c r="S99" s="1" t="str">
        <f t="shared" si="16"/>
        <v>Long Buildup</v>
      </c>
      <c r="T99" s="1">
        <f t="shared" si="17"/>
        <v>1</v>
      </c>
      <c r="U99" s="1">
        <f t="shared" si="18"/>
        <v>-1.21</v>
      </c>
      <c r="V99" s="1">
        <f t="shared" si="19"/>
        <v>-80.62</v>
      </c>
      <c r="W99" s="1" t="str">
        <f t="shared" si="20"/>
        <v>Short Buildup</v>
      </c>
    </row>
    <row r="100" spans="1:23" x14ac:dyDescent="0.25">
      <c r="A100">
        <f>IF([3]opstra_futures!A100="","",[3]opstra_futures!A100)</f>
        <v>98</v>
      </c>
      <c r="B100">
        <f>IF([3]opstra_futures!B100="","",[3]opstra_futures!B100)</f>
        <v>-6.5</v>
      </c>
      <c r="C100">
        <f>IF([3]opstra_futures!C100="","",[3]opstra_futures!C100)</f>
        <v>4.7</v>
      </c>
      <c r="D100">
        <f>IF([3]opstra_futures!D100="","",[3]opstra_futures!D100)</f>
        <v>78.34</v>
      </c>
      <c r="E100">
        <f>IF([3]opstra_futures!E100="","",[3]opstra_futures!E100)</f>
        <v>188.05</v>
      </c>
      <c r="F100">
        <f>IF([3]opstra_futures!F100="","",[3]opstra_futures!F100)</f>
        <v>5.47</v>
      </c>
      <c r="G100" t="str">
        <f>IF([3]opstra_futures!G100="","",[3]opstra_futures!G100)</f>
        <v>Significant Short Covering</v>
      </c>
      <c r="H100">
        <f>IF([3]opstra_futures!H100="","",[3]opstra_futures!H100)</f>
        <v>1.33</v>
      </c>
      <c r="I100">
        <f>IF([3]opstra_futures!I100="","",[3]opstra_futures!I100)</f>
        <v>-1.78</v>
      </c>
      <c r="J100">
        <f>IF([3]opstra_futures!J100="","",[3]opstra_futures!J100)</f>
        <v>20.99</v>
      </c>
      <c r="K100" t="str">
        <f>IF([3]opstra_futures!K100="","",[3]opstra_futures!K100)</f>
        <v>Short Buildup</v>
      </c>
      <c r="L100" t="str">
        <f>IF([3]opstra_futures!L100="","",[3]opstra_futures!L100)</f>
        <v>INDUSTOWER</v>
      </c>
      <c r="M100">
        <f>IF([3]opstra_futures!M100="","",[3]opstra_futures!M100)</f>
        <v>60.32</v>
      </c>
      <c r="N100" s="1">
        <f t="shared" si="11"/>
        <v>-6.5</v>
      </c>
      <c r="O100" s="1">
        <f t="shared" si="12"/>
        <v>4.7</v>
      </c>
      <c r="P100" s="1">
        <f t="shared" si="13"/>
        <v>78.34</v>
      </c>
      <c r="Q100" s="1">
        <f t="shared" si="14"/>
        <v>188.05</v>
      </c>
      <c r="R100" s="1">
        <f t="shared" si="15"/>
        <v>5.47</v>
      </c>
      <c r="S100" s="1" t="str">
        <f t="shared" si="16"/>
        <v>Significant Short Covering</v>
      </c>
      <c r="T100" s="1">
        <f t="shared" si="17"/>
        <v>1.33</v>
      </c>
      <c r="U100" s="1">
        <f t="shared" si="18"/>
        <v>-1.78</v>
      </c>
      <c r="V100" s="1">
        <f t="shared" si="19"/>
        <v>20.99</v>
      </c>
      <c r="W100" s="1" t="str">
        <f t="shared" si="20"/>
        <v>Short Buildup</v>
      </c>
    </row>
    <row r="101" spans="1:23" x14ac:dyDescent="0.25">
      <c r="A101">
        <f>IF([3]opstra_futures!A101="","",[3]opstra_futures!A101)</f>
        <v>99</v>
      </c>
      <c r="B101">
        <f>IF([3]opstra_futures!B101="","",[3]opstra_futures!B101)</f>
        <v>23.68</v>
      </c>
      <c r="C101">
        <f>IF([3]opstra_futures!C101="","",[3]opstra_futures!C101)</f>
        <v>-3.71</v>
      </c>
      <c r="D101">
        <f>IF([3]opstra_futures!D101="","",[3]opstra_futures!D101)</f>
        <v>25.3</v>
      </c>
      <c r="E101">
        <f>IF([3]opstra_futures!E101="","",[3]opstra_futures!E101)</f>
        <v>1414</v>
      </c>
      <c r="F101">
        <f>IF([3]opstra_futures!F101="","",[3]opstra_futures!F101)</f>
        <v>0.14000000000000001</v>
      </c>
      <c r="G101" t="str">
        <f>IF([3]opstra_futures!G101="","",[3]opstra_futures!G101)</f>
        <v>Significant Short Buildup</v>
      </c>
      <c r="H101">
        <f>IF([3]opstra_futures!H101="","",[3]opstra_futures!H101)</f>
        <v>1.3</v>
      </c>
      <c r="I101">
        <f>IF([3]opstra_futures!I101="","",[3]opstra_futures!I101)</f>
        <v>-0.04</v>
      </c>
      <c r="J101">
        <f>IF([3]opstra_futures!J101="","",[3]opstra_futures!J101)</f>
        <v>-83.74</v>
      </c>
      <c r="K101" t="str">
        <f>IF([3]opstra_futures!K101="","",[3]opstra_futures!K101)</f>
        <v>Short Buildup</v>
      </c>
      <c r="L101" t="str">
        <f>IF([3]opstra_futures!L101="","",[3]opstra_futures!L101)</f>
        <v>INFY</v>
      </c>
      <c r="M101">
        <f>IF([3]opstra_futures!M101="","",[3]opstra_futures!M101)</f>
        <v>36.9</v>
      </c>
      <c r="N101" s="1">
        <f t="shared" si="11"/>
        <v>23.68</v>
      </c>
      <c r="O101" s="1">
        <f t="shared" si="12"/>
        <v>-3.71</v>
      </c>
      <c r="P101" s="1">
        <f t="shared" si="13"/>
        <v>25.3</v>
      </c>
      <c r="Q101" s="1">
        <f t="shared" si="14"/>
        <v>1414</v>
      </c>
      <c r="R101" s="1">
        <f t="shared" si="15"/>
        <v>0.14000000000000001</v>
      </c>
      <c r="S101" s="1" t="str">
        <f t="shared" si="16"/>
        <v>Significant Short Buildup</v>
      </c>
      <c r="T101" s="1">
        <f t="shared" si="17"/>
        <v>1.3</v>
      </c>
      <c r="U101" s="1">
        <f t="shared" si="18"/>
        <v>-0.04</v>
      </c>
      <c r="V101" s="1">
        <f t="shared" si="19"/>
        <v>-83.74</v>
      </c>
      <c r="W101" s="1" t="str">
        <f t="shared" si="20"/>
        <v>Short Buildup</v>
      </c>
    </row>
    <row r="102" spans="1:23" x14ac:dyDescent="0.25">
      <c r="A102">
        <f>IF([3]opstra_futures!A102="","",[3]opstra_futures!A102)</f>
        <v>100</v>
      </c>
      <c r="B102">
        <f>IF([3]opstra_futures!B102="","",[3]opstra_futures!B102)</f>
        <v>-6.99</v>
      </c>
      <c r="C102">
        <f>IF([3]opstra_futures!C102="","",[3]opstra_futures!C102)</f>
        <v>3.59</v>
      </c>
      <c r="D102">
        <f>IF([3]opstra_futures!D102="","",[3]opstra_futures!D102)</f>
        <v>104.1</v>
      </c>
      <c r="E102">
        <f>IF([3]opstra_futures!E102="","",[3]opstra_futures!E102)</f>
        <v>90.95</v>
      </c>
      <c r="F102">
        <f>IF([3]opstra_futures!F102="","",[3]opstra_futures!F102)</f>
        <v>9.81</v>
      </c>
      <c r="G102" t="str">
        <f>IF([3]opstra_futures!G102="","",[3]opstra_futures!G102)</f>
        <v>Significant Short Covering</v>
      </c>
      <c r="H102">
        <f>IF([3]opstra_futures!H102="","",[3]opstra_futures!H102)</f>
        <v>-0.93</v>
      </c>
      <c r="I102">
        <f>IF([3]opstra_futures!I102="","",[3]opstra_futures!I102)</f>
        <v>0</v>
      </c>
      <c r="J102">
        <f>IF([3]opstra_futures!J102="","",[3]opstra_futures!J102)</f>
        <v>-11.15</v>
      </c>
      <c r="K102" t="str">
        <f>IF([3]opstra_futures!K102="","",[3]opstra_futures!K102)</f>
        <v>Long Unwinding</v>
      </c>
      <c r="L102" t="str">
        <f>IF([3]opstra_futures!L102="","",[3]opstra_futures!L102)</f>
        <v>IOC</v>
      </c>
      <c r="M102">
        <f>IF([3]opstra_futures!M102="","",[3]opstra_futures!M102)</f>
        <v>19.440000000000001</v>
      </c>
      <c r="N102" s="1">
        <f t="shared" si="11"/>
        <v>-6.99</v>
      </c>
      <c r="O102" s="1">
        <f t="shared" si="12"/>
        <v>3.59</v>
      </c>
      <c r="P102" s="1">
        <f t="shared" si="13"/>
        <v>104.1</v>
      </c>
      <c r="Q102" s="1">
        <f t="shared" si="14"/>
        <v>90.95</v>
      </c>
      <c r="R102" s="1">
        <f t="shared" si="15"/>
        <v>9.81</v>
      </c>
      <c r="S102" s="1" t="str">
        <f t="shared" si="16"/>
        <v>Significant Short Covering</v>
      </c>
      <c r="T102" s="1">
        <f t="shared" si="17"/>
        <v>-0.93</v>
      </c>
      <c r="U102" s="1">
        <f t="shared" si="18"/>
        <v>0</v>
      </c>
      <c r="V102" s="1">
        <f t="shared" si="19"/>
        <v>-11.15</v>
      </c>
      <c r="W102" s="1" t="str">
        <f t="shared" si="20"/>
        <v>Long Unwinding</v>
      </c>
    </row>
    <row r="103" spans="1:23" x14ac:dyDescent="0.25">
      <c r="A103">
        <f>IF([3]opstra_futures!A103="","",[3]opstra_futures!A103)</f>
        <v>101</v>
      </c>
      <c r="B103">
        <f>IF([3]opstra_futures!B103="","",[3]opstra_futures!B103)</f>
        <v>19.010000000000002</v>
      </c>
      <c r="C103">
        <f>IF([3]opstra_futures!C103="","",[3]opstra_futures!C103)</f>
        <v>2.56</v>
      </c>
      <c r="D103">
        <f>IF([3]opstra_futures!D103="","",[3]opstra_futures!D103)</f>
        <v>314.64999999999998</v>
      </c>
      <c r="E103">
        <f>IF([3]opstra_futures!E103="","",[3]opstra_futures!E103)</f>
        <v>958.6</v>
      </c>
      <c r="F103">
        <f>IF([3]opstra_futures!F103="","",[3]opstra_futures!F103)</f>
        <v>9.14</v>
      </c>
      <c r="G103" t="str">
        <f>IF([3]opstra_futures!G103="","",[3]opstra_futures!G103)</f>
        <v>Significant Long Buildup</v>
      </c>
      <c r="H103">
        <f>IF([3]opstra_futures!H103="","",[3]opstra_futures!H103)</f>
        <v>8.06</v>
      </c>
      <c r="I103">
        <f>IF([3]opstra_futures!I103="","",[3]opstra_futures!I103)</f>
        <v>0.37</v>
      </c>
      <c r="J103">
        <f>IF([3]opstra_futures!J103="","",[3]opstra_futures!J103)</f>
        <v>320.56</v>
      </c>
      <c r="K103" t="str">
        <f>IF([3]opstra_futures!K103="","",[3]opstra_futures!K103)</f>
        <v>Long Buildup</v>
      </c>
      <c r="L103" t="str">
        <f>IF([3]opstra_futures!L103="","",[3]opstra_futures!L103)</f>
        <v>IPCALAB</v>
      </c>
      <c r="M103">
        <f>IF([3]opstra_futures!M103="","",[3]opstra_futures!M103)</f>
        <v>73.209999999999994</v>
      </c>
      <c r="N103" s="1">
        <f t="shared" si="11"/>
        <v>19.010000000000002</v>
      </c>
      <c r="O103" s="1">
        <f t="shared" si="12"/>
        <v>2.56</v>
      </c>
      <c r="P103" s="1">
        <f t="shared" si="13"/>
        <v>314.64999999999998</v>
      </c>
      <c r="Q103" s="1">
        <f t="shared" si="14"/>
        <v>958.6</v>
      </c>
      <c r="R103" s="1">
        <f t="shared" si="15"/>
        <v>9.14</v>
      </c>
      <c r="S103" s="1" t="str">
        <f t="shared" si="16"/>
        <v>Significant Long Buildup</v>
      </c>
      <c r="T103" s="1">
        <f t="shared" si="17"/>
        <v>8.06</v>
      </c>
      <c r="U103" s="1">
        <f t="shared" si="18"/>
        <v>0.37</v>
      </c>
      <c r="V103" s="1">
        <f t="shared" si="19"/>
        <v>320.56</v>
      </c>
      <c r="W103" s="1" t="str">
        <f t="shared" si="20"/>
        <v>Long Buildup</v>
      </c>
    </row>
    <row r="104" spans="1:23" x14ac:dyDescent="0.25">
      <c r="A104">
        <f>IF([3]opstra_futures!A104="","",[3]opstra_futures!A104)</f>
        <v>102</v>
      </c>
      <c r="B104">
        <f>IF([3]opstra_futures!B104="","",[3]opstra_futures!B104)</f>
        <v>8.17</v>
      </c>
      <c r="C104">
        <f>IF([3]opstra_futures!C104="","",[3]opstra_futures!C104)</f>
        <v>-0.04</v>
      </c>
      <c r="D104">
        <f>IF([3]opstra_futures!D104="","",[3]opstra_futures!D104)</f>
        <v>168.58</v>
      </c>
      <c r="E104">
        <f>IF([3]opstra_futures!E104="","",[3]opstra_futures!E104)</f>
        <v>705.5</v>
      </c>
      <c r="F104">
        <f>IF([3]opstra_futures!F104="","",[3]opstra_futures!F104)</f>
        <v>9.24</v>
      </c>
      <c r="G104" t="str">
        <f>IF([3]opstra_futures!G104="","",[3]opstra_futures!G104)</f>
        <v>Short Buildup</v>
      </c>
      <c r="H104">
        <f>IF([3]opstra_futures!H104="","",[3]opstra_futures!H104)</f>
        <v>0.95</v>
      </c>
      <c r="I104">
        <f>IF([3]opstra_futures!I104="","",[3]opstra_futures!I104)</f>
        <v>-0.08</v>
      </c>
      <c r="J104">
        <f>IF([3]opstra_futures!J104="","",[3]opstra_futures!J104)</f>
        <v>108.46</v>
      </c>
      <c r="K104" t="str">
        <f>IF([3]opstra_futures!K104="","",[3]opstra_futures!K104)</f>
        <v>Short Buildup</v>
      </c>
      <c r="L104" t="str">
        <f>IF([3]opstra_futures!L104="","",[3]opstra_futures!L104)</f>
        <v>IRCTC</v>
      </c>
      <c r="M104">
        <f>IF([3]opstra_futures!M104="","",[3]opstra_futures!M104)</f>
        <v>17.059999999999999</v>
      </c>
      <c r="N104" s="1">
        <f t="shared" si="11"/>
        <v>8.17</v>
      </c>
      <c r="O104" s="1">
        <f t="shared" si="12"/>
        <v>-0.04</v>
      </c>
      <c r="P104" s="1">
        <f t="shared" si="13"/>
        <v>168.58</v>
      </c>
      <c r="Q104" s="1">
        <f t="shared" si="14"/>
        <v>705.5</v>
      </c>
      <c r="R104" s="1">
        <f t="shared" si="15"/>
        <v>9.24</v>
      </c>
      <c r="S104" s="1" t="str">
        <f t="shared" si="16"/>
        <v>Short Buildup</v>
      </c>
      <c r="T104" s="1">
        <f t="shared" si="17"/>
        <v>0.95</v>
      </c>
      <c r="U104" s="1">
        <f t="shared" si="18"/>
        <v>-0.08</v>
      </c>
      <c r="V104" s="1">
        <f t="shared" si="19"/>
        <v>108.46</v>
      </c>
      <c r="W104" s="1" t="str">
        <f t="shared" si="20"/>
        <v>Short Buildup</v>
      </c>
    </row>
    <row r="105" spans="1:23" x14ac:dyDescent="0.25">
      <c r="A105">
        <f>IF([3]opstra_futures!A105="","",[3]opstra_futures!A105)</f>
        <v>103</v>
      </c>
      <c r="B105">
        <f>IF([3]opstra_futures!B105="","",[3]opstra_futures!B105)</f>
        <v>-10.27</v>
      </c>
      <c r="C105">
        <f>IF([3]opstra_futures!C105="","",[3]opstra_futures!C105)</f>
        <v>1.72</v>
      </c>
      <c r="D105">
        <f>IF([3]opstra_futures!D105="","",[3]opstra_futures!D105)</f>
        <v>27.63</v>
      </c>
      <c r="E105">
        <f>IF([3]opstra_futures!E105="","",[3]opstra_futures!E105)</f>
        <v>449.3</v>
      </c>
      <c r="F105">
        <f>IF([3]opstra_futures!F105="","",[3]opstra_futures!F105)</f>
        <v>13.59</v>
      </c>
      <c r="G105" t="str">
        <f>IF([3]opstra_futures!G105="","",[3]opstra_futures!G105)</f>
        <v>Short Covering</v>
      </c>
      <c r="H105">
        <f>IF([3]opstra_futures!H105="","",[3]opstra_futures!H105)</f>
        <v>1.38</v>
      </c>
      <c r="I105">
        <f>IF([3]opstra_futures!I105="","",[3]opstra_futures!I105)</f>
        <v>0.19</v>
      </c>
      <c r="J105">
        <f>IF([3]opstra_futures!J105="","",[3]opstra_futures!J105)</f>
        <v>-76.42</v>
      </c>
      <c r="K105" t="str">
        <f>IF([3]opstra_futures!K105="","",[3]opstra_futures!K105)</f>
        <v>Long Buildup</v>
      </c>
      <c r="L105" t="str">
        <f>IF([3]opstra_futures!L105="","",[3]opstra_futures!L105)</f>
        <v>ITC</v>
      </c>
      <c r="M105">
        <f>IF([3]opstra_futures!M105="","",[3]opstra_futures!M105)</f>
        <v>5.16</v>
      </c>
      <c r="N105" s="1">
        <f t="shared" si="11"/>
        <v>-10.27</v>
      </c>
      <c r="O105" s="1">
        <f t="shared" si="12"/>
        <v>1.72</v>
      </c>
      <c r="P105" s="1">
        <f t="shared" si="13"/>
        <v>27.63</v>
      </c>
      <c r="Q105" s="1">
        <f t="shared" si="14"/>
        <v>449.3</v>
      </c>
      <c r="R105" s="1">
        <f t="shared" si="15"/>
        <v>13.59</v>
      </c>
      <c r="S105" s="1" t="str">
        <f t="shared" si="16"/>
        <v>Short Covering</v>
      </c>
      <c r="T105" s="1">
        <f t="shared" si="17"/>
        <v>1.38</v>
      </c>
      <c r="U105" s="1">
        <f t="shared" si="18"/>
        <v>0.19</v>
      </c>
      <c r="V105" s="1">
        <f t="shared" si="19"/>
        <v>-76.42</v>
      </c>
      <c r="W105" s="1" t="str">
        <f t="shared" si="20"/>
        <v>Long Buildup</v>
      </c>
    </row>
    <row r="106" spans="1:23" x14ac:dyDescent="0.25">
      <c r="A106">
        <f>IF([3]opstra_futures!A106="","",[3]opstra_futures!A106)</f>
        <v>104</v>
      </c>
      <c r="B106">
        <f>IF([3]opstra_futures!B106="","",[3]opstra_futures!B106)</f>
        <v>7.29</v>
      </c>
      <c r="C106">
        <f>IF([3]opstra_futures!C106="","",[3]opstra_futures!C106)</f>
        <v>2.4900000000000002</v>
      </c>
      <c r="D106">
        <f>IF([3]opstra_futures!D106="","",[3]opstra_futures!D106)</f>
        <v>47.88</v>
      </c>
      <c r="E106">
        <f>IF([3]opstra_futures!E106="","",[3]opstra_futures!E106)</f>
        <v>694.55</v>
      </c>
      <c r="F106">
        <f>IF([3]opstra_futures!F106="","",[3]opstra_futures!F106)</f>
        <v>6.38</v>
      </c>
      <c r="G106" t="str">
        <f>IF([3]opstra_futures!G106="","",[3]opstra_futures!G106)</f>
        <v>Significant Long Buildup</v>
      </c>
      <c r="H106">
        <f>IF([3]opstra_futures!H106="","",[3]opstra_futures!H106)</f>
        <v>-0.93</v>
      </c>
      <c r="I106">
        <f>IF([3]opstra_futures!I106="","",[3]opstra_futures!I106)</f>
        <v>1.63</v>
      </c>
      <c r="J106">
        <f>IF([3]opstra_futures!J106="","",[3]opstra_futures!J106)</f>
        <v>-63.47</v>
      </c>
      <c r="K106" t="str">
        <f>IF([3]opstra_futures!K106="","",[3]opstra_futures!K106)</f>
        <v>Short Covering</v>
      </c>
      <c r="L106" t="str">
        <f>IF([3]opstra_futures!L106="","",[3]opstra_futures!L106)</f>
        <v>JINDALSTEL</v>
      </c>
      <c r="M106">
        <f>IF([3]opstra_futures!M106="","",[3]opstra_futures!M106)</f>
        <v>29.37</v>
      </c>
      <c r="N106" s="1">
        <f t="shared" si="11"/>
        <v>7.29</v>
      </c>
      <c r="O106" s="1">
        <f t="shared" si="12"/>
        <v>2.4900000000000002</v>
      </c>
      <c r="P106" s="1">
        <f t="shared" si="13"/>
        <v>47.88</v>
      </c>
      <c r="Q106" s="1">
        <f t="shared" si="14"/>
        <v>694.55</v>
      </c>
      <c r="R106" s="1">
        <f t="shared" si="15"/>
        <v>6.38</v>
      </c>
      <c r="S106" s="1" t="str">
        <f t="shared" si="16"/>
        <v>Significant Long Buildup</v>
      </c>
      <c r="T106" s="1">
        <f t="shared" si="17"/>
        <v>-0.93</v>
      </c>
      <c r="U106" s="1">
        <f t="shared" si="18"/>
        <v>1.63</v>
      </c>
      <c r="V106" s="1">
        <f t="shared" si="19"/>
        <v>-63.47</v>
      </c>
      <c r="W106" s="1" t="str">
        <f t="shared" si="20"/>
        <v>Short Covering</v>
      </c>
    </row>
    <row r="107" spans="1:23" x14ac:dyDescent="0.25">
      <c r="A107">
        <f>IF([3]opstra_futures!A107="","",[3]opstra_futures!A107)</f>
        <v>105</v>
      </c>
      <c r="B107">
        <f>IF([3]opstra_futures!B107="","",[3]opstra_futures!B107)</f>
        <v>4.28</v>
      </c>
      <c r="C107">
        <f>IF([3]opstra_futures!C107="","",[3]opstra_futures!C107)</f>
        <v>4.43</v>
      </c>
      <c r="D107">
        <f>IF([3]opstra_futures!D107="","",[3]opstra_futures!D107)</f>
        <v>238.22</v>
      </c>
      <c r="E107">
        <f>IF([3]opstra_futures!E107="","",[3]opstra_futures!E107)</f>
        <v>3236.55</v>
      </c>
      <c r="F107">
        <f>IF([3]opstra_futures!F107="","",[3]opstra_futures!F107)</f>
        <v>13.23</v>
      </c>
      <c r="G107" t="str">
        <f>IF([3]opstra_futures!G107="","",[3]opstra_futures!G107)</f>
        <v>Long Buildup</v>
      </c>
      <c r="H107">
        <f>IF([3]opstra_futures!H107="","",[3]opstra_futures!H107)</f>
        <v>3.21</v>
      </c>
      <c r="I107">
        <f>IF([3]opstra_futures!I107="","",[3]opstra_futures!I107)</f>
        <v>-0.43</v>
      </c>
      <c r="J107">
        <f>IF([3]opstra_futures!J107="","",[3]opstra_futures!J107)</f>
        <v>161.21</v>
      </c>
      <c r="K107" t="str">
        <f>IF([3]opstra_futures!K107="","",[3]opstra_futures!K107)</f>
        <v>Short Buildup</v>
      </c>
      <c r="L107" t="str">
        <f>IF([3]opstra_futures!L107="","",[3]opstra_futures!L107)</f>
        <v>JKCEMENT</v>
      </c>
      <c r="M107">
        <f>IF([3]opstra_futures!M107="","",[3]opstra_futures!M107)</f>
        <v>71.03</v>
      </c>
      <c r="N107" s="1">
        <f t="shared" si="11"/>
        <v>4.28</v>
      </c>
      <c r="O107" s="1">
        <f t="shared" si="12"/>
        <v>4.43</v>
      </c>
      <c r="P107" s="1">
        <f t="shared" si="13"/>
        <v>238.22</v>
      </c>
      <c r="Q107" s="1">
        <f t="shared" si="14"/>
        <v>3236.55</v>
      </c>
      <c r="R107" s="1">
        <f t="shared" si="15"/>
        <v>13.23</v>
      </c>
      <c r="S107" s="1" t="str">
        <f t="shared" si="16"/>
        <v>Long Buildup</v>
      </c>
      <c r="T107" s="1">
        <f t="shared" si="17"/>
        <v>3.21</v>
      </c>
      <c r="U107" s="1">
        <f t="shared" si="18"/>
        <v>-0.43</v>
      </c>
      <c r="V107" s="1">
        <f t="shared" si="19"/>
        <v>161.21</v>
      </c>
      <c r="W107" s="1" t="str">
        <f t="shared" si="20"/>
        <v>Short Buildup</v>
      </c>
    </row>
    <row r="108" spans="1:23" x14ac:dyDescent="0.25">
      <c r="A108">
        <f>IF([3]opstra_futures!A108="","",[3]opstra_futures!A108)</f>
        <v>106</v>
      </c>
      <c r="B108">
        <f>IF([3]opstra_futures!B108="","",[3]opstra_futures!B108)</f>
        <v>-4.17</v>
      </c>
      <c r="C108">
        <f>IF([3]opstra_futures!C108="","",[3]opstra_futures!C108)</f>
        <v>4.04</v>
      </c>
      <c r="D108">
        <f>IF([3]opstra_futures!D108="","",[3]opstra_futures!D108)</f>
        <v>119.64</v>
      </c>
      <c r="E108">
        <f>IF([3]opstra_futures!E108="","",[3]opstra_futures!E108)</f>
        <v>791.3</v>
      </c>
      <c r="F108">
        <f>IF([3]opstra_futures!F108="","",[3]opstra_futures!F108)</f>
        <v>9.5399999999999991</v>
      </c>
      <c r="G108" t="str">
        <f>IF([3]opstra_futures!G108="","",[3]opstra_futures!G108)</f>
        <v>Short Covering</v>
      </c>
      <c r="H108">
        <f>IF([3]opstra_futures!H108="","",[3]opstra_futures!H108)</f>
        <v>0.24</v>
      </c>
      <c r="I108">
        <f>IF([3]opstra_futures!I108="","",[3]opstra_futures!I108)</f>
        <v>1.78</v>
      </c>
      <c r="J108">
        <f>IF([3]opstra_futures!J108="","",[3]opstra_futures!J108)</f>
        <v>35.090000000000003</v>
      </c>
      <c r="K108" t="str">
        <f>IF([3]opstra_futures!K108="","",[3]opstra_futures!K108)</f>
        <v>Long Buildup</v>
      </c>
      <c r="L108" t="str">
        <f>IF([3]opstra_futures!L108="","",[3]opstra_futures!L108)</f>
        <v>JSWSTEEL</v>
      </c>
      <c r="M108">
        <f>IF([3]opstra_futures!M108="","",[3]opstra_futures!M108)</f>
        <v>49.21</v>
      </c>
      <c r="N108" s="1">
        <f t="shared" si="11"/>
        <v>-4.17</v>
      </c>
      <c r="O108" s="1">
        <f t="shared" si="12"/>
        <v>4.04</v>
      </c>
      <c r="P108" s="1">
        <f t="shared" si="13"/>
        <v>119.64</v>
      </c>
      <c r="Q108" s="1">
        <f t="shared" si="14"/>
        <v>791.3</v>
      </c>
      <c r="R108" s="1">
        <f t="shared" si="15"/>
        <v>9.5399999999999991</v>
      </c>
      <c r="S108" s="1" t="str">
        <f t="shared" si="16"/>
        <v>Short Covering</v>
      </c>
      <c r="T108" s="1">
        <f t="shared" si="17"/>
        <v>0.24</v>
      </c>
      <c r="U108" s="1">
        <f t="shared" si="18"/>
        <v>1.78</v>
      </c>
      <c r="V108" s="1">
        <f t="shared" si="19"/>
        <v>35.090000000000003</v>
      </c>
      <c r="W108" s="1" t="str">
        <f t="shared" si="20"/>
        <v>Long Buildup</v>
      </c>
    </row>
    <row r="109" spans="1:23" x14ac:dyDescent="0.25">
      <c r="A109">
        <f>IF([3]opstra_futures!A109="","",[3]opstra_futures!A109)</f>
        <v>107</v>
      </c>
      <c r="B109">
        <f>IF([3]opstra_futures!B109="","",[3]opstra_futures!B109)</f>
        <v>5.04</v>
      </c>
      <c r="C109">
        <f>IF([3]opstra_futures!C109="","",[3]opstra_futures!C109)</f>
        <v>-0.55000000000000004</v>
      </c>
      <c r="D109">
        <f>IF([3]opstra_futures!D109="","",[3]opstra_futures!D109)</f>
        <v>463.75</v>
      </c>
      <c r="E109">
        <f>IF([3]opstra_futures!E109="","",[3]opstra_futures!E109)</f>
        <v>529.9</v>
      </c>
      <c r="F109">
        <f>IF([3]opstra_futures!F109="","",[3]opstra_futures!F109)</f>
        <v>10.17</v>
      </c>
      <c r="G109" t="str">
        <f>IF([3]opstra_futures!G109="","",[3]opstra_futures!G109)</f>
        <v>Short Buildup</v>
      </c>
      <c r="H109">
        <f>IF([3]opstra_futures!H109="","",[3]opstra_futures!H109)</f>
        <v>2.9</v>
      </c>
      <c r="I109">
        <f>IF([3]opstra_futures!I109="","",[3]opstra_futures!I109)</f>
        <v>-1.29</v>
      </c>
      <c r="J109">
        <f>IF([3]opstra_futures!J109="","",[3]opstra_futures!J109)</f>
        <v>491.84</v>
      </c>
      <c r="K109" t="str">
        <f>IF([3]opstra_futures!K109="","",[3]opstra_futures!K109)</f>
        <v>Significant Short Buildup</v>
      </c>
      <c r="L109" t="str">
        <f>IF([3]opstra_futures!L109="","",[3]opstra_futures!L109)</f>
        <v>JUBLFOOD</v>
      </c>
      <c r="M109">
        <f>IF([3]opstra_futures!M109="","",[3]opstra_futures!M109)</f>
        <v>44.84</v>
      </c>
      <c r="N109" s="1">
        <f t="shared" si="11"/>
        <v>5.04</v>
      </c>
      <c r="O109" s="1">
        <f t="shared" si="12"/>
        <v>-0.55000000000000004</v>
      </c>
      <c r="P109" s="1">
        <f t="shared" si="13"/>
        <v>463.75</v>
      </c>
      <c r="Q109" s="1">
        <f t="shared" si="14"/>
        <v>529.9</v>
      </c>
      <c r="R109" s="1">
        <f t="shared" si="15"/>
        <v>10.17</v>
      </c>
      <c r="S109" s="1" t="str">
        <f t="shared" si="16"/>
        <v>Short Buildup</v>
      </c>
      <c r="T109" s="1">
        <f t="shared" si="17"/>
        <v>2.9</v>
      </c>
      <c r="U109" s="1">
        <f t="shared" si="18"/>
        <v>-1.29</v>
      </c>
      <c r="V109" s="1">
        <f t="shared" si="19"/>
        <v>491.84</v>
      </c>
      <c r="W109" s="1" t="str">
        <f t="shared" si="20"/>
        <v>Significant Short Buildup</v>
      </c>
    </row>
    <row r="110" spans="1:23" x14ac:dyDescent="0.25">
      <c r="A110">
        <f>IF([3]opstra_futures!A110="","",[3]opstra_futures!A110)</f>
        <v>108</v>
      </c>
      <c r="B110">
        <f>IF([3]opstra_futures!B110="","",[3]opstra_futures!B110)</f>
        <v>-12.38</v>
      </c>
      <c r="C110">
        <f>IF([3]opstra_futures!C110="","",[3]opstra_futures!C110)</f>
        <v>1.7</v>
      </c>
      <c r="D110">
        <f>IF([3]opstra_futures!D110="","",[3]opstra_futures!D110)</f>
        <v>57.14</v>
      </c>
      <c r="E110">
        <f>IF([3]opstra_futures!E110="","",[3]opstra_futures!E110)</f>
        <v>1753.2</v>
      </c>
      <c r="F110">
        <f>IF([3]opstra_futures!F110="","",[3]opstra_futures!F110)</f>
        <v>10.39</v>
      </c>
      <c r="G110" t="str">
        <f>IF([3]opstra_futures!G110="","",[3]opstra_futures!G110)</f>
        <v>Short Covering</v>
      </c>
      <c r="H110">
        <f>IF([3]opstra_futures!H110="","",[3]opstra_futures!H110)</f>
        <v>0.35</v>
      </c>
      <c r="I110">
        <f>IF([3]opstra_futures!I110="","",[3]opstra_futures!I110)</f>
        <v>-0.52</v>
      </c>
      <c r="J110">
        <f>IF([3]opstra_futures!J110="","",[3]opstra_futures!J110)</f>
        <v>-44.31</v>
      </c>
      <c r="K110" t="str">
        <f>IF([3]opstra_futures!K110="","",[3]opstra_futures!K110)</f>
        <v>Short Buildup</v>
      </c>
      <c r="L110" t="str">
        <f>IF([3]opstra_futures!L110="","",[3]opstra_futures!L110)</f>
        <v>KOTAKBANK</v>
      </c>
      <c r="M110">
        <f>IF([3]opstra_futures!M110="","",[3]opstra_futures!M110)</f>
        <v>6.35</v>
      </c>
      <c r="N110" s="1">
        <f t="shared" si="11"/>
        <v>-12.38</v>
      </c>
      <c r="O110" s="1">
        <f t="shared" si="12"/>
        <v>1.7</v>
      </c>
      <c r="P110" s="1">
        <f t="shared" si="13"/>
        <v>57.14</v>
      </c>
      <c r="Q110" s="1">
        <f t="shared" si="14"/>
        <v>1753.2</v>
      </c>
      <c r="R110" s="1">
        <f t="shared" si="15"/>
        <v>10.39</v>
      </c>
      <c r="S110" s="1" t="str">
        <f t="shared" si="16"/>
        <v>Short Covering</v>
      </c>
      <c r="T110" s="1">
        <f t="shared" si="17"/>
        <v>0.35</v>
      </c>
      <c r="U110" s="1">
        <f t="shared" si="18"/>
        <v>-0.52</v>
      </c>
      <c r="V110" s="1">
        <f t="shared" si="19"/>
        <v>-44.31</v>
      </c>
      <c r="W110" s="1" t="str">
        <f t="shared" si="20"/>
        <v>Short Buildup</v>
      </c>
    </row>
    <row r="111" spans="1:23" x14ac:dyDescent="0.25">
      <c r="A111">
        <f>IF([3]opstra_futures!A111="","",[3]opstra_futures!A111)</f>
        <v>109</v>
      </c>
      <c r="B111">
        <f>IF([3]opstra_futures!B111="","",[3]opstra_futures!B111)</f>
        <v>-15.18</v>
      </c>
      <c r="C111">
        <f>IF([3]opstra_futures!C111="","",[3]opstra_futures!C111)</f>
        <v>2.5499999999999998</v>
      </c>
      <c r="D111">
        <f>IF([3]opstra_futures!D111="","",[3]opstra_futures!D111)</f>
        <v>20.350000000000001</v>
      </c>
      <c r="E111">
        <f>IF([3]opstra_futures!E111="","",[3]opstra_futures!E111)</f>
        <v>134.85</v>
      </c>
      <c r="F111">
        <f>IF([3]opstra_futures!F111="","",[3]opstra_futures!F111)</f>
        <v>23.83</v>
      </c>
      <c r="G111" t="str">
        <f>IF([3]opstra_futures!G111="","",[3]opstra_futures!G111)</f>
        <v>Significant Short Covering</v>
      </c>
      <c r="H111">
        <f>IF([3]opstra_futures!H111="","",[3]opstra_futures!H111)</f>
        <v>-1.91</v>
      </c>
      <c r="I111">
        <f>IF([3]opstra_futures!I111="","",[3]opstra_futures!I111)</f>
        <v>0.9</v>
      </c>
      <c r="J111">
        <f>IF([3]opstra_futures!J111="","",[3]opstra_futures!J111)</f>
        <v>59.65</v>
      </c>
      <c r="K111" t="str">
        <f>IF([3]opstra_futures!K111="","",[3]opstra_futures!K111)</f>
        <v>Short Covering</v>
      </c>
      <c r="L111" t="str">
        <f>IF([3]opstra_futures!L111="","",[3]opstra_futures!L111)</f>
        <v>L&amp;TFH</v>
      </c>
      <c r="M111">
        <f>IF([3]opstra_futures!M111="","",[3]opstra_futures!M111)</f>
        <v>6.75</v>
      </c>
      <c r="N111" s="1">
        <f t="shared" si="11"/>
        <v>-15.18</v>
      </c>
      <c r="O111" s="1">
        <f t="shared" si="12"/>
        <v>2.5499999999999998</v>
      </c>
      <c r="P111" s="1">
        <f t="shared" si="13"/>
        <v>20.350000000000001</v>
      </c>
      <c r="Q111" s="1">
        <f t="shared" si="14"/>
        <v>134.85</v>
      </c>
      <c r="R111" s="1">
        <f t="shared" si="15"/>
        <v>23.83</v>
      </c>
      <c r="S111" s="1" t="str">
        <f t="shared" si="16"/>
        <v>Significant Short Covering</v>
      </c>
      <c r="T111" s="1">
        <f t="shared" si="17"/>
        <v>-1.91</v>
      </c>
      <c r="U111" s="1">
        <f t="shared" si="18"/>
        <v>0.9</v>
      </c>
      <c r="V111" s="1">
        <f t="shared" si="19"/>
        <v>59.65</v>
      </c>
      <c r="W111" s="1" t="str">
        <f t="shared" si="20"/>
        <v>Short Covering</v>
      </c>
    </row>
    <row r="112" spans="1:23" x14ac:dyDescent="0.25">
      <c r="A112">
        <f>IF([3]opstra_futures!A112="","",[3]opstra_futures!A112)</f>
        <v>110</v>
      </c>
      <c r="B112">
        <f>IF([3]opstra_futures!B112="","",[3]opstra_futures!B112)</f>
        <v>17.59</v>
      </c>
      <c r="C112">
        <f>IF([3]opstra_futures!C112="","",[3]opstra_futures!C112)</f>
        <v>2.62</v>
      </c>
      <c r="D112">
        <f>IF([3]opstra_futures!D112="","",[3]opstra_futures!D112)</f>
        <v>93.41</v>
      </c>
      <c r="E112">
        <f>IF([3]opstra_futures!E112="","",[3]opstra_futures!E112)</f>
        <v>2554.35</v>
      </c>
      <c r="F112">
        <f>IF([3]opstra_futures!F112="","",[3]opstra_futures!F112)</f>
        <v>7.11</v>
      </c>
      <c r="G112" t="str">
        <f>IF([3]opstra_futures!G112="","",[3]opstra_futures!G112)</f>
        <v>Significant Long Buildup</v>
      </c>
      <c r="H112">
        <f>IF([3]opstra_futures!H112="","",[3]opstra_futures!H112)</f>
        <v>3.69</v>
      </c>
      <c r="I112">
        <f>IF([3]opstra_futures!I112="","",[3]opstra_futures!I112)</f>
        <v>0.2</v>
      </c>
      <c r="J112">
        <f>IF([3]opstra_futures!J112="","",[3]opstra_futures!J112)</f>
        <v>-23.77</v>
      </c>
      <c r="K112" t="str">
        <f>IF([3]opstra_futures!K112="","",[3]opstra_futures!K112)</f>
        <v>Long Buildup</v>
      </c>
      <c r="L112" t="str">
        <f>IF([3]opstra_futures!L112="","",[3]opstra_futures!L112)</f>
        <v>LALPATHLAB</v>
      </c>
      <c r="M112">
        <f>IF([3]opstra_futures!M112="","",[3]opstra_futures!M112)</f>
        <v>51.19</v>
      </c>
      <c r="N112" s="1">
        <f t="shared" si="11"/>
        <v>17.59</v>
      </c>
      <c r="O112" s="1">
        <f t="shared" si="12"/>
        <v>2.62</v>
      </c>
      <c r="P112" s="1">
        <f t="shared" si="13"/>
        <v>93.41</v>
      </c>
      <c r="Q112" s="1">
        <f t="shared" si="14"/>
        <v>2554.35</v>
      </c>
      <c r="R112" s="1">
        <f t="shared" si="15"/>
        <v>7.11</v>
      </c>
      <c r="S112" s="1" t="str">
        <f t="shared" si="16"/>
        <v>Significant Long Buildup</v>
      </c>
      <c r="T112" s="1">
        <f t="shared" si="17"/>
        <v>3.69</v>
      </c>
      <c r="U112" s="1">
        <f t="shared" si="18"/>
        <v>0.2</v>
      </c>
      <c r="V112" s="1">
        <f t="shared" si="19"/>
        <v>-23.77</v>
      </c>
      <c r="W112" s="1" t="str">
        <f t="shared" si="20"/>
        <v>Long Buildup</v>
      </c>
    </row>
    <row r="113" spans="1:23" x14ac:dyDescent="0.25">
      <c r="A113">
        <f>IF([3]opstra_futures!A113="","",[3]opstra_futures!A113)</f>
        <v>111</v>
      </c>
      <c r="B113">
        <f>IF([3]opstra_futures!B113="","",[3]opstra_futures!B113)</f>
        <v>45.26</v>
      </c>
      <c r="C113">
        <f>IF([3]opstra_futures!C113="","",[3]opstra_futures!C113)</f>
        <v>-0.88</v>
      </c>
      <c r="D113">
        <f>IF([3]opstra_futures!D113="","",[3]opstra_futures!D113)</f>
        <v>602.80999999999995</v>
      </c>
      <c r="E113">
        <f>IF([3]opstra_futures!E113="","",[3]opstra_futures!E113)</f>
        <v>395.05</v>
      </c>
      <c r="F113">
        <f>IF([3]opstra_futures!F113="","",[3]opstra_futures!F113)</f>
        <v>26.82</v>
      </c>
      <c r="G113" t="str">
        <f>IF([3]opstra_futures!G113="","",[3]opstra_futures!G113)</f>
        <v>Short Buildup</v>
      </c>
      <c r="H113">
        <f>IF([3]opstra_futures!H113="","",[3]opstra_futures!H113)</f>
        <v>25.4</v>
      </c>
      <c r="I113">
        <f>IF([3]opstra_futures!I113="","",[3]opstra_futures!I113)</f>
        <v>-2.15</v>
      </c>
      <c r="J113">
        <f>IF([3]opstra_futures!J113="","",[3]opstra_futures!J113)</f>
        <v>296.37</v>
      </c>
      <c r="K113" t="str">
        <f>IF([3]opstra_futures!K113="","",[3]opstra_futures!K113)</f>
        <v>Significant Short Buildup</v>
      </c>
      <c r="L113" t="str">
        <f>IF([3]opstra_futures!L113="","",[3]opstra_futures!L113)</f>
        <v>LAURUSLABS</v>
      </c>
      <c r="M113">
        <f>IF([3]opstra_futures!M113="","",[3]opstra_futures!M113)</f>
        <v>95.63</v>
      </c>
      <c r="N113" s="1">
        <f t="shared" si="11"/>
        <v>45.26</v>
      </c>
      <c r="O113" s="1">
        <f t="shared" si="12"/>
        <v>-0.88</v>
      </c>
      <c r="P113" s="1">
        <f t="shared" si="13"/>
        <v>602.80999999999995</v>
      </c>
      <c r="Q113" s="1">
        <f t="shared" si="14"/>
        <v>395.05</v>
      </c>
      <c r="R113" s="1">
        <f t="shared" si="15"/>
        <v>26.82</v>
      </c>
      <c r="S113" s="1" t="str">
        <f t="shared" si="16"/>
        <v>Short Buildup</v>
      </c>
      <c r="T113" s="1">
        <f t="shared" si="17"/>
        <v>25.4</v>
      </c>
      <c r="U113" s="1">
        <f t="shared" si="18"/>
        <v>-2.15</v>
      </c>
      <c r="V113" s="1">
        <f t="shared" si="19"/>
        <v>296.37</v>
      </c>
      <c r="W113" s="1" t="str">
        <f t="shared" si="20"/>
        <v>Significant Short Buildup</v>
      </c>
    </row>
    <row r="114" spans="1:23" x14ac:dyDescent="0.25">
      <c r="A114">
        <f>IF([3]opstra_futures!A114="","",[3]opstra_futures!A114)</f>
        <v>112</v>
      </c>
      <c r="B114">
        <f>IF([3]opstra_futures!B114="","",[3]opstra_futures!B114)</f>
        <v>-0.01</v>
      </c>
      <c r="C114">
        <f>IF([3]opstra_futures!C114="","",[3]opstra_futures!C114)</f>
        <v>1.1399999999999999</v>
      </c>
      <c r="D114">
        <f>IF([3]opstra_futures!D114="","",[3]opstra_futures!D114)</f>
        <v>69.78</v>
      </c>
      <c r="E114">
        <f>IF([3]opstra_futures!E114="","",[3]opstra_futures!E114)</f>
        <v>472.25</v>
      </c>
      <c r="F114">
        <f>IF([3]opstra_futures!F114="","",[3]opstra_futures!F114)</f>
        <v>6.71</v>
      </c>
      <c r="G114" t="str">
        <f>IF([3]opstra_futures!G114="","",[3]opstra_futures!G114)</f>
        <v>Short Covering</v>
      </c>
      <c r="H114">
        <f>IF([3]opstra_futures!H114="","",[3]opstra_futures!H114)</f>
        <v>0.37</v>
      </c>
      <c r="I114">
        <f>IF([3]opstra_futures!I114="","",[3]opstra_futures!I114)</f>
        <v>0.4</v>
      </c>
      <c r="J114">
        <f>IF([3]opstra_futures!J114="","",[3]opstra_futures!J114)</f>
        <v>-7.45</v>
      </c>
      <c r="K114" t="str">
        <f>IF([3]opstra_futures!K114="","",[3]opstra_futures!K114)</f>
        <v>Long Buildup</v>
      </c>
      <c r="L114" t="str">
        <f>IF([3]opstra_futures!L114="","",[3]opstra_futures!L114)</f>
        <v>LICHSGFIN</v>
      </c>
      <c r="M114">
        <f>IF([3]opstra_futures!M114="","",[3]opstra_futures!M114)</f>
        <v>23.21</v>
      </c>
      <c r="N114" s="1">
        <f t="shared" si="11"/>
        <v>-0.01</v>
      </c>
      <c r="O114" s="1">
        <f t="shared" si="12"/>
        <v>1.1399999999999999</v>
      </c>
      <c r="P114" s="1">
        <f t="shared" si="13"/>
        <v>69.78</v>
      </c>
      <c r="Q114" s="1">
        <f t="shared" si="14"/>
        <v>472.25</v>
      </c>
      <c r="R114" s="1">
        <f t="shared" si="15"/>
        <v>6.71</v>
      </c>
      <c r="S114" s="1" t="str">
        <f t="shared" si="16"/>
        <v>Short Covering</v>
      </c>
      <c r="T114" s="1">
        <f t="shared" si="17"/>
        <v>0.37</v>
      </c>
      <c r="U114" s="1">
        <f t="shared" si="18"/>
        <v>0.4</v>
      </c>
      <c r="V114" s="1">
        <f t="shared" si="19"/>
        <v>-7.45</v>
      </c>
      <c r="W114" s="1" t="str">
        <f t="shared" si="20"/>
        <v>Long Buildup</v>
      </c>
    </row>
    <row r="115" spans="1:23" x14ac:dyDescent="0.25">
      <c r="A115">
        <f>IF([3]opstra_futures!A115="","",[3]opstra_futures!A115)</f>
        <v>113</v>
      </c>
      <c r="B115">
        <f>IF([3]opstra_futures!B115="","",[3]opstra_futures!B115)</f>
        <v>-2.48</v>
      </c>
      <c r="C115">
        <f>IF([3]opstra_futures!C115="","",[3]opstra_futures!C115)</f>
        <v>0.97</v>
      </c>
      <c r="D115">
        <f>IF([3]opstra_futures!D115="","",[3]opstra_futures!D115)</f>
        <v>47.68</v>
      </c>
      <c r="E115">
        <f>IF([3]opstra_futures!E115="","",[3]opstra_futures!E115)</f>
        <v>3110</v>
      </c>
      <c r="F115">
        <f>IF([3]opstra_futures!F115="","",[3]opstra_futures!F115)</f>
        <v>10.1</v>
      </c>
      <c r="G115" t="str">
        <f>IF([3]opstra_futures!G115="","",[3]opstra_futures!G115)</f>
        <v>Short Covering</v>
      </c>
      <c r="H115">
        <f>IF([3]opstra_futures!H115="","",[3]opstra_futures!H115)</f>
        <v>2.42</v>
      </c>
      <c r="I115">
        <f>IF([3]opstra_futures!I115="","",[3]opstra_futures!I115)</f>
        <v>0.4</v>
      </c>
      <c r="J115">
        <f>IF([3]opstra_futures!J115="","",[3]opstra_futures!J115)</f>
        <v>-54.44</v>
      </c>
      <c r="K115" t="str">
        <f>IF([3]opstra_futures!K115="","",[3]opstra_futures!K115)</f>
        <v>Long Buildup</v>
      </c>
      <c r="L115" t="str">
        <f>IF([3]opstra_futures!L115="","",[3]opstra_futures!L115)</f>
        <v>LT</v>
      </c>
      <c r="M115">
        <f>IF([3]opstra_futures!M115="","",[3]opstra_futures!M115)</f>
        <v>18.25</v>
      </c>
      <c r="N115" s="1">
        <f t="shared" si="11"/>
        <v>-2.48</v>
      </c>
      <c r="O115" s="1">
        <f t="shared" si="12"/>
        <v>0.97</v>
      </c>
      <c r="P115" s="1">
        <f t="shared" si="13"/>
        <v>47.68</v>
      </c>
      <c r="Q115" s="1">
        <f t="shared" si="14"/>
        <v>3110</v>
      </c>
      <c r="R115" s="1">
        <f t="shared" si="15"/>
        <v>10.1</v>
      </c>
      <c r="S115" s="1" t="str">
        <f t="shared" si="16"/>
        <v>Short Covering</v>
      </c>
      <c r="T115" s="1">
        <f t="shared" si="17"/>
        <v>2.42</v>
      </c>
      <c r="U115" s="1">
        <f t="shared" si="18"/>
        <v>0.4</v>
      </c>
      <c r="V115" s="1">
        <f t="shared" si="19"/>
        <v>-54.44</v>
      </c>
      <c r="W115" s="1" t="str">
        <f t="shared" si="20"/>
        <v>Long Buildup</v>
      </c>
    </row>
    <row r="116" spans="1:23" x14ac:dyDescent="0.25">
      <c r="A116">
        <f>IF([3]opstra_futures!A116="","",[3]opstra_futures!A116)</f>
        <v>114</v>
      </c>
      <c r="B116">
        <f>IF([3]opstra_futures!B116="","",[3]opstra_futures!B116)</f>
        <v>9.2899999999999991</v>
      </c>
      <c r="C116">
        <f>IF([3]opstra_futures!C116="","",[3]opstra_futures!C116)</f>
        <v>-0.78</v>
      </c>
      <c r="D116">
        <f>IF([3]opstra_futures!D116="","",[3]opstra_futures!D116)</f>
        <v>113.74</v>
      </c>
      <c r="E116">
        <f>IF([3]opstra_futures!E116="","",[3]opstra_futures!E116)</f>
        <v>5185.1000000000004</v>
      </c>
      <c r="F116">
        <f>IF([3]opstra_futures!F116="","",[3]opstra_futures!F116)</f>
        <v>5.83</v>
      </c>
      <c r="G116" t="str">
        <f>IF([3]opstra_futures!G116="","",[3]opstra_futures!G116)</f>
        <v>Short Buildup</v>
      </c>
      <c r="H116">
        <f>IF([3]opstra_futures!H116="","",[3]opstra_futures!H116)</f>
        <v>3.49</v>
      </c>
      <c r="I116">
        <f>IF([3]opstra_futures!I116="","",[3]opstra_futures!I116)</f>
        <v>1.67</v>
      </c>
      <c r="J116">
        <f>IF([3]opstra_futures!J116="","",[3]opstra_futures!J116)</f>
        <v>-10.38</v>
      </c>
      <c r="K116" t="str">
        <f>IF([3]opstra_futures!K116="","",[3]opstra_futures!K116)</f>
        <v>Long Buildup</v>
      </c>
      <c r="L116" t="str">
        <f>IF([3]opstra_futures!L116="","",[3]opstra_futures!L116)</f>
        <v>LTIM</v>
      </c>
      <c r="M116">
        <f>IF([3]opstra_futures!M116="","",[3]opstra_futures!M116)</f>
        <v>0</v>
      </c>
      <c r="N116" s="1">
        <f t="shared" si="11"/>
        <v>9.2899999999999991</v>
      </c>
      <c r="O116" s="1">
        <f t="shared" si="12"/>
        <v>-0.78</v>
      </c>
      <c r="P116" s="1">
        <f t="shared" si="13"/>
        <v>113.74</v>
      </c>
      <c r="Q116" s="1">
        <f t="shared" si="14"/>
        <v>5185.1000000000004</v>
      </c>
      <c r="R116" s="1">
        <f t="shared" si="15"/>
        <v>5.83</v>
      </c>
      <c r="S116" s="1" t="str">
        <f t="shared" si="16"/>
        <v>Short Buildup</v>
      </c>
      <c r="T116" s="1">
        <f t="shared" si="17"/>
        <v>3.49</v>
      </c>
      <c r="U116" s="1">
        <f t="shared" si="18"/>
        <v>1.67</v>
      </c>
      <c r="V116" s="1">
        <f t="shared" si="19"/>
        <v>-10.38</v>
      </c>
      <c r="W116" s="1" t="str">
        <f t="shared" si="20"/>
        <v>Long Buildup</v>
      </c>
    </row>
    <row r="117" spans="1:23" x14ac:dyDescent="0.25">
      <c r="A117">
        <f>IF([3]opstra_futures!A117="","",[3]opstra_futures!A117)</f>
        <v>115</v>
      </c>
      <c r="B117">
        <f>IF([3]opstra_futures!B117="","",[3]opstra_futures!B117)</f>
        <v>6.73</v>
      </c>
      <c r="C117">
        <f>IF([3]opstra_futures!C117="","",[3]opstra_futures!C117)</f>
        <v>-0.2</v>
      </c>
      <c r="D117">
        <f>IF([3]opstra_futures!D117="","",[3]opstra_futures!D117)</f>
        <v>74.92</v>
      </c>
      <c r="E117">
        <f>IF([3]opstra_futures!E117="","",[3]opstra_futures!E117)</f>
        <v>4703.8</v>
      </c>
      <c r="F117">
        <f>IF([3]opstra_futures!F117="","",[3]opstra_futures!F117)</f>
        <v>13.94</v>
      </c>
      <c r="G117" t="str">
        <f>IF([3]opstra_futures!G117="","",[3]opstra_futures!G117)</f>
        <v>Short Buildup</v>
      </c>
      <c r="H117">
        <f>IF([3]opstra_futures!H117="","",[3]opstra_futures!H117)</f>
        <v>6.37</v>
      </c>
      <c r="I117">
        <f>IF([3]opstra_futures!I117="","",[3]opstra_futures!I117)</f>
        <v>-0.52</v>
      </c>
      <c r="J117">
        <f>IF([3]opstra_futures!J117="","",[3]opstra_futures!J117)</f>
        <v>-31.83</v>
      </c>
      <c r="K117" t="str">
        <f>IF([3]opstra_futures!K117="","",[3]opstra_futures!K117)</f>
        <v>Short Buildup</v>
      </c>
      <c r="L117" t="str">
        <f>IF([3]opstra_futures!L117="","",[3]opstra_futures!L117)</f>
        <v>LTTS</v>
      </c>
      <c r="M117">
        <f>IF([3]opstra_futures!M117="","",[3]opstra_futures!M117)</f>
        <v>24.21</v>
      </c>
      <c r="N117" s="1">
        <f t="shared" si="11"/>
        <v>6.73</v>
      </c>
      <c r="O117" s="1">
        <f t="shared" si="12"/>
        <v>-0.2</v>
      </c>
      <c r="P117" s="1">
        <f t="shared" si="13"/>
        <v>74.92</v>
      </c>
      <c r="Q117" s="1">
        <f t="shared" si="14"/>
        <v>4703.8</v>
      </c>
      <c r="R117" s="1">
        <f t="shared" si="15"/>
        <v>13.94</v>
      </c>
      <c r="S117" s="1" t="str">
        <f t="shared" si="16"/>
        <v>Short Buildup</v>
      </c>
      <c r="T117" s="1">
        <f t="shared" si="17"/>
        <v>6.37</v>
      </c>
      <c r="U117" s="1">
        <f t="shared" si="18"/>
        <v>-0.52</v>
      </c>
      <c r="V117" s="1">
        <f t="shared" si="19"/>
        <v>-31.83</v>
      </c>
      <c r="W117" s="1" t="str">
        <f t="shared" si="20"/>
        <v>Short Buildup</v>
      </c>
    </row>
    <row r="118" spans="1:23" x14ac:dyDescent="0.25">
      <c r="A118">
        <f>IF([3]opstra_futures!A118="","",[3]opstra_futures!A118)</f>
        <v>116</v>
      </c>
      <c r="B118">
        <f>IF([3]opstra_futures!B118="","",[3]opstra_futures!B118)</f>
        <v>16.489999999999998</v>
      </c>
      <c r="C118">
        <f>IF([3]opstra_futures!C118="","",[3]opstra_futures!C118)</f>
        <v>4.3</v>
      </c>
      <c r="D118">
        <f>IF([3]opstra_futures!D118="","",[3]opstra_futures!D118)</f>
        <v>156.81</v>
      </c>
      <c r="E118">
        <f>IF([3]opstra_futures!E118="","",[3]opstra_futures!E118)</f>
        <v>1204</v>
      </c>
      <c r="F118">
        <f>IF([3]opstra_futures!F118="","",[3]opstra_futures!F118)</f>
        <v>4.78</v>
      </c>
      <c r="G118" t="str">
        <f>IF([3]opstra_futures!G118="","",[3]opstra_futures!G118)</f>
        <v>Significant Long Buildup</v>
      </c>
      <c r="H118">
        <f>IF([3]opstra_futures!H118="","",[3]opstra_futures!H118)</f>
        <v>8.9600000000000009</v>
      </c>
      <c r="I118">
        <f>IF([3]opstra_futures!I118="","",[3]opstra_futures!I118)</f>
        <v>1.03</v>
      </c>
      <c r="J118">
        <f>IF([3]opstra_futures!J118="","",[3]opstra_futures!J118)</f>
        <v>35</v>
      </c>
      <c r="K118" t="str">
        <f>IF([3]opstra_futures!K118="","",[3]opstra_futures!K118)</f>
        <v>Significant Long Buildup</v>
      </c>
      <c r="L118" t="str">
        <f>IF([3]opstra_futures!L118="","",[3]opstra_futures!L118)</f>
        <v>LUPIN</v>
      </c>
      <c r="M118">
        <f>IF([3]opstra_futures!M118="","",[3]opstra_futures!M118)</f>
        <v>59.92</v>
      </c>
      <c r="N118" s="1">
        <f t="shared" si="11"/>
        <v>16.489999999999998</v>
      </c>
      <c r="O118" s="1">
        <f t="shared" si="12"/>
        <v>4.3</v>
      </c>
      <c r="P118" s="1">
        <f t="shared" si="13"/>
        <v>156.81</v>
      </c>
      <c r="Q118" s="1">
        <f t="shared" si="14"/>
        <v>1204</v>
      </c>
      <c r="R118" s="1">
        <f t="shared" si="15"/>
        <v>4.78</v>
      </c>
      <c r="S118" s="1" t="str">
        <f t="shared" si="16"/>
        <v>Significant Long Buildup</v>
      </c>
      <c r="T118" s="1">
        <f t="shared" si="17"/>
        <v>8.9600000000000009</v>
      </c>
      <c r="U118" s="1">
        <f t="shared" si="18"/>
        <v>1.03</v>
      </c>
      <c r="V118" s="1">
        <f t="shared" si="19"/>
        <v>35</v>
      </c>
      <c r="W118" s="1" t="str">
        <f t="shared" si="20"/>
        <v>Significant Long Buildup</v>
      </c>
    </row>
    <row r="119" spans="1:23" x14ac:dyDescent="0.25">
      <c r="A119">
        <f>IF([3]opstra_futures!A119="","",[3]opstra_futures!A119)</f>
        <v>117</v>
      </c>
      <c r="B119">
        <f>IF([3]opstra_futures!B119="","",[3]opstra_futures!B119)</f>
        <v>-0.44</v>
      </c>
      <c r="C119">
        <f>IF([3]opstra_futures!C119="","",[3]opstra_futures!C119)</f>
        <v>3.45</v>
      </c>
      <c r="D119">
        <f>IF([3]opstra_futures!D119="","",[3]opstra_futures!D119)</f>
        <v>73.819999999999993</v>
      </c>
      <c r="E119">
        <f>IF([3]opstra_futures!E119="","",[3]opstra_futures!E119)</f>
        <v>1574.2</v>
      </c>
      <c r="F119">
        <f>IF([3]opstra_futures!F119="","",[3]opstra_futures!F119)</f>
        <v>11.04</v>
      </c>
      <c r="G119" t="str">
        <f>IF([3]opstra_futures!G119="","",[3]opstra_futures!G119)</f>
        <v>Short Covering</v>
      </c>
      <c r="H119">
        <f>IF([3]opstra_futures!H119="","",[3]opstra_futures!H119)</f>
        <v>-0.1</v>
      </c>
      <c r="I119">
        <f>IF([3]opstra_futures!I119="","",[3]opstra_futures!I119)</f>
        <v>0.4</v>
      </c>
      <c r="J119">
        <f>IF([3]opstra_futures!J119="","",[3]opstra_futures!J119)</f>
        <v>-28.68</v>
      </c>
      <c r="K119" t="str">
        <f>IF([3]opstra_futures!K119="","",[3]opstra_futures!K119)</f>
        <v>Short Covering</v>
      </c>
      <c r="L119" t="str">
        <f>IF([3]opstra_futures!L119="","",[3]opstra_futures!L119)</f>
        <v>M&amp;M</v>
      </c>
      <c r="M119">
        <f>IF([3]opstra_futures!M119="","",[3]opstra_futures!M119)</f>
        <v>10.32</v>
      </c>
      <c r="N119" s="1">
        <f t="shared" si="11"/>
        <v>-0.44</v>
      </c>
      <c r="O119" s="1">
        <f t="shared" si="12"/>
        <v>3.45</v>
      </c>
      <c r="P119" s="1">
        <f t="shared" si="13"/>
        <v>73.819999999999993</v>
      </c>
      <c r="Q119" s="1">
        <f t="shared" si="14"/>
        <v>1574.2</v>
      </c>
      <c r="R119" s="1">
        <f t="shared" si="15"/>
        <v>11.04</v>
      </c>
      <c r="S119" s="1" t="str">
        <f t="shared" si="16"/>
        <v>Short Covering</v>
      </c>
      <c r="T119" s="1">
        <f t="shared" si="17"/>
        <v>-0.1</v>
      </c>
      <c r="U119" s="1">
        <f t="shared" si="18"/>
        <v>0.4</v>
      </c>
      <c r="V119" s="1">
        <f t="shared" si="19"/>
        <v>-28.68</v>
      </c>
      <c r="W119" s="1" t="str">
        <f t="shared" si="20"/>
        <v>Short Covering</v>
      </c>
    </row>
    <row r="120" spans="1:23" x14ac:dyDescent="0.25">
      <c r="A120">
        <f>IF([3]opstra_futures!A120="","",[3]opstra_futures!A120)</f>
        <v>118</v>
      </c>
      <c r="B120">
        <f>IF([3]opstra_futures!B120="","",[3]opstra_futures!B120)</f>
        <v>4.0599999999999996</v>
      </c>
      <c r="C120">
        <f>IF([3]opstra_futures!C120="","",[3]opstra_futures!C120)</f>
        <v>0.86</v>
      </c>
      <c r="D120">
        <f>IF([3]opstra_futures!D120="","",[3]opstra_futures!D120)</f>
        <v>128.69999999999999</v>
      </c>
      <c r="E120">
        <f>IF([3]opstra_futures!E120="","",[3]opstra_futures!E120)</f>
        <v>286.3</v>
      </c>
      <c r="F120">
        <f>IF([3]opstra_futures!F120="","",[3]opstra_futures!F120)</f>
        <v>9.7200000000000006</v>
      </c>
      <c r="G120" t="str">
        <f>IF([3]opstra_futures!G120="","",[3]opstra_futures!G120)</f>
        <v>Long Buildup</v>
      </c>
      <c r="H120">
        <f>IF([3]opstra_futures!H120="","",[3]opstra_futures!H120)</f>
        <v>2.06</v>
      </c>
      <c r="I120">
        <f>IF([3]opstra_futures!I120="","",[3]opstra_futures!I120)</f>
        <v>-0.02</v>
      </c>
      <c r="J120">
        <f>IF([3]opstra_futures!J120="","",[3]opstra_futures!J120)</f>
        <v>18.84</v>
      </c>
      <c r="K120" t="str">
        <f>IF([3]opstra_futures!K120="","",[3]opstra_futures!K120)</f>
        <v>Short Buildup</v>
      </c>
      <c r="L120" t="str">
        <f>IF([3]opstra_futures!L120="","",[3]opstra_futures!L120)</f>
        <v>M&amp;MFIN</v>
      </c>
      <c r="M120">
        <f>IF([3]opstra_futures!M120="","",[3]opstra_futures!M120)</f>
        <v>50</v>
      </c>
      <c r="N120" s="1">
        <f t="shared" si="11"/>
        <v>4.0599999999999996</v>
      </c>
      <c r="O120" s="1">
        <f t="shared" si="12"/>
        <v>0.86</v>
      </c>
      <c r="P120" s="1">
        <f t="shared" si="13"/>
        <v>128.69999999999999</v>
      </c>
      <c r="Q120" s="1">
        <f t="shared" si="14"/>
        <v>286.3</v>
      </c>
      <c r="R120" s="1">
        <f t="shared" si="15"/>
        <v>9.7200000000000006</v>
      </c>
      <c r="S120" s="1" t="str">
        <f t="shared" si="16"/>
        <v>Long Buildup</v>
      </c>
      <c r="T120" s="1">
        <f t="shared" si="17"/>
        <v>2.06</v>
      </c>
      <c r="U120" s="1">
        <f t="shared" si="18"/>
        <v>-0.02</v>
      </c>
      <c r="V120" s="1">
        <f t="shared" si="19"/>
        <v>18.84</v>
      </c>
      <c r="W120" s="1" t="str">
        <f t="shared" si="20"/>
        <v>Short Buildup</v>
      </c>
    </row>
    <row r="121" spans="1:23" x14ac:dyDescent="0.25">
      <c r="A121">
        <f>IF([3]opstra_futures!A121="","",[3]opstra_futures!A121)</f>
        <v>119</v>
      </c>
      <c r="B121">
        <f>IF([3]opstra_futures!B121="","",[3]opstra_futures!B121)</f>
        <v>-4.9400000000000004</v>
      </c>
      <c r="C121">
        <f>IF([3]opstra_futures!C121="","",[3]opstra_futures!C121)</f>
        <v>2.89</v>
      </c>
      <c r="D121">
        <f>IF([3]opstra_futures!D121="","",[3]opstra_futures!D121)</f>
        <v>21.28</v>
      </c>
      <c r="E121">
        <f>IF([3]opstra_futures!E121="","",[3]opstra_futures!E121)</f>
        <v>144</v>
      </c>
      <c r="F121">
        <f>IF([3]opstra_futures!F121="","",[3]opstra_futures!F121)</f>
        <v>8.41</v>
      </c>
      <c r="G121" t="str">
        <f>IF([3]opstra_futures!G121="","",[3]opstra_futures!G121)</f>
        <v>Short Covering</v>
      </c>
      <c r="H121">
        <f>IF([3]opstra_futures!H121="","",[3]opstra_futures!H121)</f>
        <v>-0.01</v>
      </c>
      <c r="I121">
        <f>IF([3]opstra_futures!I121="","",[3]opstra_futures!I121)</f>
        <v>-1.06</v>
      </c>
      <c r="J121">
        <f>IF([3]opstra_futures!J121="","",[3]opstra_futures!J121)</f>
        <v>-46.43</v>
      </c>
      <c r="K121" t="str">
        <f>IF([3]opstra_futures!K121="","",[3]opstra_futures!K121)</f>
        <v>Long Unwinding</v>
      </c>
      <c r="L121" t="str">
        <f>IF([3]opstra_futures!L121="","",[3]opstra_futures!L121)</f>
        <v>MANAPPURAM</v>
      </c>
      <c r="M121">
        <f>IF([3]opstra_futures!M121="","",[3]opstra_futures!M121)</f>
        <v>5.56</v>
      </c>
      <c r="N121" s="1">
        <f t="shared" si="11"/>
        <v>-4.9400000000000004</v>
      </c>
      <c r="O121" s="1">
        <f t="shared" si="12"/>
        <v>2.89</v>
      </c>
      <c r="P121" s="1">
        <f t="shared" si="13"/>
        <v>21.28</v>
      </c>
      <c r="Q121" s="1">
        <f t="shared" si="14"/>
        <v>144</v>
      </c>
      <c r="R121" s="1">
        <f t="shared" si="15"/>
        <v>8.41</v>
      </c>
      <c r="S121" s="1" t="str">
        <f t="shared" si="16"/>
        <v>Short Covering</v>
      </c>
      <c r="T121" s="1">
        <f t="shared" si="17"/>
        <v>-0.01</v>
      </c>
      <c r="U121" s="1">
        <f t="shared" si="18"/>
        <v>-1.06</v>
      </c>
      <c r="V121" s="1">
        <f t="shared" si="19"/>
        <v>-46.43</v>
      </c>
      <c r="W121" s="1" t="str">
        <f t="shared" si="20"/>
        <v>Long Unwinding</v>
      </c>
    </row>
    <row r="122" spans="1:23" x14ac:dyDescent="0.25">
      <c r="A122">
        <f>IF([3]opstra_futures!A122="","",[3]opstra_futures!A122)</f>
        <v>120</v>
      </c>
      <c r="B122">
        <f>IF([3]opstra_futures!B122="","",[3]opstra_futures!B122)</f>
        <v>-1.8</v>
      </c>
      <c r="C122">
        <f>IF([3]opstra_futures!C122="","",[3]opstra_futures!C122)</f>
        <v>0.46</v>
      </c>
      <c r="D122">
        <f>IF([3]opstra_futures!D122="","",[3]opstra_futures!D122)</f>
        <v>41.53</v>
      </c>
      <c r="E122">
        <f>IF([3]opstra_futures!E122="","",[3]opstra_futures!E122)</f>
        <v>542.95000000000005</v>
      </c>
      <c r="F122">
        <f>IF([3]opstra_futures!F122="","",[3]opstra_futures!F122)</f>
        <v>12.96</v>
      </c>
      <c r="G122" t="str">
        <f>IF([3]opstra_futures!G122="","",[3]opstra_futures!G122)</f>
        <v>Short Covering</v>
      </c>
      <c r="H122">
        <f>IF([3]opstra_futures!H122="","",[3]opstra_futures!H122)</f>
        <v>-0.06</v>
      </c>
      <c r="I122">
        <f>IF([3]opstra_futures!I122="","",[3]opstra_futures!I122)</f>
        <v>0.09</v>
      </c>
      <c r="J122">
        <f>IF([3]opstra_futures!J122="","",[3]opstra_futures!J122)</f>
        <v>-61.04</v>
      </c>
      <c r="K122" t="str">
        <f>IF([3]opstra_futures!K122="","",[3]opstra_futures!K122)</f>
        <v>Short Covering</v>
      </c>
      <c r="L122" t="str">
        <f>IF([3]opstra_futures!L122="","",[3]opstra_futures!L122)</f>
        <v>MARICO</v>
      </c>
      <c r="M122">
        <f>IF([3]opstra_futures!M122="","",[3]opstra_futures!M122)</f>
        <v>11.9</v>
      </c>
      <c r="N122" s="1">
        <f t="shared" si="11"/>
        <v>-1.8</v>
      </c>
      <c r="O122" s="1">
        <f t="shared" si="12"/>
        <v>0.46</v>
      </c>
      <c r="P122" s="1">
        <f t="shared" si="13"/>
        <v>41.53</v>
      </c>
      <c r="Q122" s="1">
        <f t="shared" si="14"/>
        <v>542.95000000000005</v>
      </c>
      <c r="R122" s="1">
        <f t="shared" si="15"/>
        <v>12.96</v>
      </c>
      <c r="S122" s="1" t="str">
        <f t="shared" si="16"/>
        <v>Short Covering</v>
      </c>
      <c r="T122" s="1">
        <f t="shared" si="17"/>
        <v>-0.06</v>
      </c>
      <c r="U122" s="1">
        <f t="shared" si="18"/>
        <v>0.09</v>
      </c>
      <c r="V122" s="1">
        <f t="shared" si="19"/>
        <v>-61.04</v>
      </c>
      <c r="W122" s="1" t="str">
        <f t="shared" si="20"/>
        <v>Short Covering</v>
      </c>
    </row>
    <row r="123" spans="1:23" x14ac:dyDescent="0.25">
      <c r="A123">
        <f>IF([3]opstra_futures!A123="","",[3]opstra_futures!A123)</f>
        <v>121</v>
      </c>
      <c r="B123">
        <f>IF([3]opstra_futures!B123="","",[3]opstra_futures!B123)</f>
        <v>18.899999999999999</v>
      </c>
      <c r="C123">
        <f>IF([3]opstra_futures!C123="","",[3]opstra_futures!C123)</f>
        <v>4.6900000000000004</v>
      </c>
      <c r="D123">
        <f>IF([3]opstra_futures!D123="","",[3]opstra_futures!D123)</f>
        <v>91.67</v>
      </c>
      <c r="E123">
        <f>IF([3]opstra_futures!E123="","",[3]opstra_futures!E123)</f>
        <v>10735.5</v>
      </c>
      <c r="F123">
        <f>IF([3]opstra_futures!F123="","",[3]opstra_futures!F123)</f>
        <v>9.61</v>
      </c>
      <c r="G123" t="str">
        <f>IF([3]opstra_futures!G123="","",[3]opstra_futures!G123)</f>
        <v>Significant Long Buildup</v>
      </c>
      <c r="H123">
        <f>IF([3]opstra_futures!H123="","",[3]opstra_futures!H123)</f>
        <v>0.23</v>
      </c>
      <c r="I123">
        <f>IF([3]opstra_futures!I123="","",[3]opstra_futures!I123)</f>
        <v>0.06</v>
      </c>
      <c r="J123">
        <f>IF([3]opstra_futures!J123="","",[3]opstra_futures!J123)</f>
        <v>-34.659999999999997</v>
      </c>
      <c r="K123" t="str">
        <f>IF([3]opstra_futures!K123="","",[3]opstra_futures!K123)</f>
        <v>Long Buildup</v>
      </c>
      <c r="L123" t="str">
        <f>IF([3]opstra_futures!L123="","",[3]opstra_futures!L123)</f>
        <v>MARUTI</v>
      </c>
      <c r="M123">
        <f>IF([3]opstra_futures!M123="","",[3]opstra_futures!M123)</f>
        <v>59.13</v>
      </c>
      <c r="N123" s="1">
        <f t="shared" si="11"/>
        <v>18.899999999999999</v>
      </c>
      <c r="O123" s="1">
        <f t="shared" si="12"/>
        <v>4.6900000000000004</v>
      </c>
      <c r="P123" s="1">
        <f t="shared" si="13"/>
        <v>91.67</v>
      </c>
      <c r="Q123" s="1">
        <f t="shared" si="14"/>
        <v>10735.5</v>
      </c>
      <c r="R123" s="1">
        <f t="shared" si="15"/>
        <v>9.61</v>
      </c>
      <c r="S123" s="1" t="str">
        <f t="shared" si="16"/>
        <v>Significant Long Buildup</v>
      </c>
      <c r="T123" s="1">
        <f t="shared" si="17"/>
        <v>0.23</v>
      </c>
      <c r="U123" s="1">
        <f t="shared" si="18"/>
        <v>0.06</v>
      </c>
      <c r="V123" s="1">
        <f t="shared" si="19"/>
        <v>-34.659999999999997</v>
      </c>
      <c r="W123" s="1" t="str">
        <f t="shared" si="20"/>
        <v>Long Buildup</v>
      </c>
    </row>
    <row r="124" spans="1:23" x14ac:dyDescent="0.25">
      <c r="A124">
        <f>IF([3]opstra_futures!A124="","",[3]opstra_futures!A124)</f>
        <v>122</v>
      </c>
      <c r="B124">
        <f>IF([3]opstra_futures!B124="","",[3]opstra_futures!B124)</f>
        <v>-2.91</v>
      </c>
      <c r="C124">
        <f>IF([3]opstra_futures!C124="","",[3]opstra_futures!C124)</f>
        <v>6.6</v>
      </c>
      <c r="D124">
        <f>IF([3]opstra_futures!D124="","",[3]opstra_futures!D124)</f>
        <v>39.42</v>
      </c>
      <c r="E124">
        <f>IF([3]opstra_futures!E124="","",[3]opstra_futures!E124)</f>
        <v>1082.5</v>
      </c>
      <c r="F124">
        <f>IF([3]opstra_futures!F124="","",[3]opstra_futures!F124)</f>
        <v>15.89</v>
      </c>
      <c r="G124" t="str">
        <f>IF([3]opstra_futures!G124="","",[3]opstra_futures!G124)</f>
        <v>Short Covering</v>
      </c>
      <c r="H124">
        <f>IF([3]opstra_futures!H124="","",[3]opstra_futures!H124)</f>
        <v>0.99</v>
      </c>
      <c r="I124">
        <f>IF([3]opstra_futures!I124="","",[3]opstra_futures!I124)</f>
        <v>1.23</v>
      </c>
      <c r="J124">
        <f>IF([3]opstra_futures!J124="","",[3]opstra_futures!J124)</f>
        <v>-74.23</v>
      </c>
      <c r="K124" t="str">
        <f>IF([3]opstra_futures!K124="","",[3]opstra_futures!K124)</f>
        <v>Long Buildup</v>
      </c>
      <c r="L124" t="str">
        <f>IF([3]opstra_futures!L124="","",[3]opstra_futures!L124)</f>
        <v>MCDOWELL-N</v>
      </c>
      <c r="M124">
        <f>IF([3]opstra_futures!M124="","",[3]opstra_futures!M124)</f>
        <v>44.05</v>
      </c>
      <c r="N124" s="1">
        <f t="shared" si="11"/>
        <v>-2.91</v>
      </c>
      <c r="O124" s="1">
        <f t="shared" si="12"/>
        <v>6.6</v>
      </c>
      <c r="P124" s="1">
        <f t="shared" si="13"/>
        <v>39.42</v>
      </c>
      <c r="Q124" s="1">
        <f t="shared" si="14"/>
        <v>1082.5</v>
      </c>
      <c r="R124" s="1">
        <f t="shared" si="15"/>
        <v>15.89</v>
      </c>
      <c r="S124" s="1" t="str">
        <f t="shared" si="16"/>
        <v>Short Covering</v>
      </c>
      <c r="T124" s="1">
        <f t="shared" si="17"/>
        <v>0.99</v>
      </c>
      <c r="U124" s="1">
        <f t="shared" si="18"/>
        <v>1.23</v>
      </c>
      <c r="V124" s="1">
        <f t="shared" si="19"/>
        <v>-74.23</v>
      </c>
      <c r="W124" s="1" t="str">
        <f t="shared" si="20"/>
        <v>Long Buildup</v>
      </c>
    </row>
    <row r="125" spans="1:23" x14ac:dyDescent="0.25">
      <c r="A125">
        <f>IF([3]opstra_futures!A125="","",[3]opstra_futures!A125)</f>
        <v>123</v>
      </c>
      <c r="B125">
        <f>IF([3]opstra_futures!B125="","",[3]opstra_futures!B125)</f>
        <v>-4.01</v>
      </c>
      <c r="C125">
        <f>IF([3]opstra_futures!C125="","",[3]opstra_futures!C125)</f>
        <v>6.15</v>
      </c>
      <c r="D125">
        <f>IF([3]opstra_futures!D125="","",[3]opstra_futures!D125)</f>
        <v>228.99</v>
      </c>
      <c r="E125">
        <f>IF([3]opstra_futures!E125="","",[3]opstra_futures!E125)</f>
        <v>2197</v>
      </c>
      <c r="F125">
        <f>IF([3]opstra_futures!F125="","",[3]opstra_futures!F125)</f>
        <v>2.35</v>
      </c>
      <c r="G125" t="str">
        <f>IF([3]opstra_futures!G125="","",[3]opstra_futures!G125)</f>
        <v>Short Covering</v>
      </c>
      <c r="H125">
        <f>IF([3]opstra_futures!H125="","",[3]opstra_futures!H125)</f>
        <v>34.18</v>
      </c>
      <c r="I125">
        <f>IF([3]opstra_futures!I125="","",[3]opstra_futures!I125)</f>
        <v>4.46</v>
      </c>
      <c r="J125">
        <f>IF([3]opstra_futures!J125="","",[3]opstra_futures!J125)</f>
        <v>285.07</v>
      </c>
      <c r="K125" t="str">
        <f>IF([3]opstra_futures!K125="","",[3]opstra_futures!K125)</f>
        <v>Significant Long Buildup</v>
      </c>
      <c r="L125" t="str">
        <f>IF([3]opstra_futures!L125="","",[3]opstra_futures!L125)</f>
        <v>MCX</v>
      </c>
      <c r="M125">
        <f>IF([3]opstra_futures!M125="","",[3]opstra_futures!M125)</f>
        <v>97.22</v>
      </c>
      <c r="N125" s="1">
        <f t="shared" si="11"/>
        <v>-4.01</v>
      </c>
      <c r="O125" s="1">
        <f t="shared" si="12"/>
        <v>6.15</v>
      </c>
      <c r="P125" s="1">
        <f t="shared" si="13"/>
        <v>228.99</v>
      </c>
      <c r="Q125" s="1">
        <f t="shared" si="14"/>
        <v>2197</v>
      </c>
      <c r="R125" s="1">
        <f t="shared" si="15"/>
        <v>2.35</v>
      </c>
      <c r="S125" s="1" t="str">
        <f t="shared" si="16"/>
        <v>Short Covering</v>
      </c>
      <c r="T125" s="1">
        <f t="shared" si="17"/>
        <v>34.18</v>
      </c>
      <c r="U125" s="1">
        <f t="shared" si="18"/>
        <v>4.46</v>
      </c>
      <c r="V125" s="1">
        <f t="shared" si="19"/>
        <v>285.07</v>
      </c>
      <c r="W125" s="1" t="str">
        <f t="shared" si="20"/>
        <v>Significant Long Buildup</v>
      </c>
    </row>
    <row r="126" spans="1:23" x14ac:dyDescent="0.25">
      <c r="A126">
        <f>IF([3]opstra_futures!A126="","",[3]opstra_futures!A126)</f>
        <v>124</v>
      </c>
      <c r="B126">
        <f>IF([3]opstra_futures!B126="","",[3]opstra_futures!B126)</f>
        <v>12.94</v>
      </c>
      <c r="C126">
        <f>IF([3]opstra_futures!C126="","",[3]opstra_futures!C126)</f>
        <v>1.91</v>
      </c>
      <c r="D126">
        <f>IF([3]opstra_futures!D126="","",[3]opstra_futures!D126)</f>
        <v>150.57</v>
      </c>
      <c r="E126">
        <f>IF([3]opstra_futures!E126="","",[3]opstra_futures!E126)</f>
        <v>1534.4</v>
      </c>
      <c r="F126">
        <f>IF([3]opstra_futures!F126="","",[3]opstra_futures!F126)</f>
        <v>11.68</v>
      </c>
      <c r="G126" t="str">
        <f>IF([3]opstra_futures!G126="","",[3]opstra_futures!G126)</f>
        <v>Long Buildup</v>
      </c>
      <c r="H126">
        <f>IF([3]opstra_futures!H126="","",[3]opstra_futures!H126)</f>
        <v>7.94</v>
      </c>
      <c r="I126">
        <f>IF([3]opstra_futures!I126="","",[3]opstra_futures!I126)</f>
        <v>-1.1299999999999999</v>
      </c>
      <c r="J126">
        <f>IF([3]opstra_futures!J126="","",[3]opstra_futures!J126)</f>
        <v>-32.83</v>
      </c>
      <c r="K126" t="str">
        <f>IF([3]opstra_futures!K126="","",[3]opstra_futures!K126)</f>
        <v>Short Buildup</v>
      </c>
      <c r="L126" t="str">
        <f>IF([3]opstra_futures!L126="","",[3]opstra_futures!L126)</f>
        <v>METROPOLIS</v>
      </c>
      <c r="M126">
        <f>IF([3]opstra_futures!M126="","",[3]opstra_futures!M126)</f>
        <v>78.97</v>
      </c>
      <c r="N126" s="1">
        <f t="shared" si="11"/>
        <v>12.94</v>
      </c>
      <c r="O126" s="1">
        <f t="shared" si="12"/>
        <v>1.91</v>
      </c>
      <c r="P126" s="1">
        <f t="shared" si="13"/>
        <v>150.57</v>
      </c>
      <c r="Q126" s="1">
        <f t="shared" si="14"/>
        <v>1534.4</v>
      </c>
      <c r="R126" s="1">
        <f t="shared" si="15"/>
        <v>11.68</v>
      </c>
      <c r="S126" s="1" t="str">
        <f t="shared" si="16"/>
        <v>Long Buildup</v>
      </c>
      <c r="T126" s="1">
        <f t="shared" si="17"/>
        <v>7.94</v>
      </c>
      <c r="U126" s="1">
        <f t="shared" si="18"/>
        <v>-1.1299999999999999</v>
      </c>
      <c r="V126" s="1">
        <f t="shared" si="19"/>
        <v>-32.83</v>
      </c>
      <c r="W126" s="1" t="str">
        <f t="shared" si="20"/>
        <v>Short Buildup</v>
      </c>
    </row>
    <row r="127" spans="1:23" x14ac:dyDescent="0.25">
      <c r="A127">
        <f>IF([3]opstra_futures!A127="","",[3]opstra_futures!A127)</f>
        <v>125</v>
      </c>
      <c r="B127">
        <f>IF([3]opstra_futures!B127="","",[3]opstra_futures!B127)</f>
        <v>-10.39</v>
      </c>
      <c r="C127">
        <f>IF([3]opstra_futures!C127="","",[3]opstra_futures!C127)</f>
        <v>2.3199999999999998</v>
      </c>
      <c r="D127">
        <f>IF([3]opstra_futures!D127="","",[3]opstra_futures!D127)</f>
        <v>39.119999999999997</v>
      </c>
      <c r="E127">
        <f>IF([3]opstra_futures!E127="","",[3]opstra_futures!E127)</f>
        <v>920.7</v>
      </c>
      <c r="F127">
        <f>IF([3]opstra_futures!F127="","",[3]opstra_futures!F127)</f>
        <v>16.66</v>
      </c>
      <c r="G127" t="str">
        <f>IF([3]opstra_futures!G127="","",[3]opstra_futures!G127)</f>
        <v>Significant Short Covering</v>
      </c>
      <c r="H127">
        <f>IF([3]opstra_futures!H127="","",[3]opstra_futures!H127)</f>
        <v>0.02</v>
      </c>
      <c r="I127">
        <f>IF([3]opstra_futures!I127="","",[3]opstra_futures!I127)</f>
        <v>0.46</v>
      </c>
      <c r="J127">
        <f>IF([3]opstra_futures!J127="","",[3]opstra_futures!J127)</f>
        <v>-42.49</v>
      </c>
      <c r="K127" t="str">
        <f>IF([3]opstra_futures!K127="","",[3]opstra_futures!K127)</f>
        <v>Long Buildup</v>
      </c>
      <c r="L127" t="str">
        <f>IF([3]opstra_futures!L127="","",[3]opstra_futures!L127)</f>
        <v>MFSL</v>
      </c>
      <c r="M127">
        <f>IF([3]opstra_futures!M127="","",[3]opstra_futures!M127)</f>
        <v>9.52</v>
      </c>
      <c r="N127" s="1">
        <f t="shared" si="11"/>
        <v>-10.39</v>
      </c>
      <c r="O127" s="1">
        <f t="shared" si="12"/>
        <v>2.3199999999999998</v>
      </c>
      <c r="P127" s="1">
        <f t="shared" si="13"/>
        <v>39.119999999999997</v>
      </c>
      <c r="Q127" s="1">
        <f t="shared" si="14"/>
        <v>920.7</v>
      </c>
      <c r="R127" s="1">
        <f t="shared" si="15"/>
        <v>16.66</v>
      </c>
      <c r="S127" s="1" t="str">
        <f t="shared" si="16"/>
        <v>Significant Short Covering</v>
      </c>
      <c r="T127" s="1">
        <f t="shared" si="17"/>
        <v>0.02</v>
      </c>
      <c r="U127" s="1">
        <f t="shared" si="18"/>
        <v>0.46</v>
      </c>
      <c r="V127" s="1">
        <f t="shared" si="19"/>
        <v>-42.49</v>
      </c>
      <c r="W127" s="1" t="str">
        <f t="shared" si="20"/>
        <v>Long Buildup</v>
      </c>
    </row>
    <row r="128" spans="1:23" x14ac:dyDescent="0.25">
      <c r="A128">
        <f>IF([3]opstra_futures!A128="","",[3]opstra_futures!A128)</f>
        <v>126</v>
      </c>
      <c r="B128">
        <f>IF([3]opstra_futures!B128="","",[3]opstra_futures!B128)</f>
        <v>-3.11</v>
      </c>
      <c r="C128">
        <f>IF([3]opstra_futures!C128="","",[3]opstra_futures!C128)</f>
        <v>2.1</v>
      </c>
      <c r="D128">
        <f>IF([3]opstra_futures!D128="","",[3]opstra_futures!D128)</f>
        <v>93.18</v>
      </c>
      <c r="E128">
        <f>IF([3]opstra_futures!E128="","",[3]opstra_futures!E128)</f>
        <v>1137.75</v>
      </c>
      <c r="F128">
        <f>IF([3]opstra_futures!F128="","",[3]opstra_futures!F128)</f>
        <v>8.23</v>
      </c>
      <c r="G128" t="str">
        <f>IF([3]opstra_futures!G128="","",[3]opstra_futures!G128)</f>
        <v>Short Covering</v>
      </c>
      <c r="H128">
        <f>IF([3]opstra_futures!H128="","",[3]opstra_futures!H128)</f>
        <v>2.44</v>
      </c>
      <c r="I128">
        <f>IF([3]opstra_futures!I128="","",[3]opstra_futures!I128)</f>
        <v>0.61</v>
      </c>
      <c r="J128">
        <f>IF([3]opstra_futures!J128="","",[3]opstra_futures!J128)</f>
        <v>-41.16</v>
      </c>
      <c r="K128" t="str">
        <f>IF([3]opstra_futures!K128="","",[3]opstra_futures!K128)</f>
        <v>Long Buildup</v>
      </c>
      <c r="L128" t="str">
        <f>IF([3]opstra_futures!L128="","",[3]opstra_futures!L128)</f>
        <v>MGL</v>
      </c>
      <c r="M128">
        <f>IF([3]opstra_futures!M128="","",[3]opstra_futures!M128)</f>
        <v>34.92</v>
      </c>
      <c r="N128" s="1">
        <f t="shared" si="11"/>
        <v>-3.11</v>
      </c>
      <c r="O128" s="1">
        <f t="shared" si="12"/>
        <v>2.1</v>
      </c>
      <c r="P128" s="1">
        <f t="shared" si="13"/>
        <v>93.18</v>
      </c>
      <c r="Q128" s="1">
        <f t="shared" si="14"/>
        <v>1137.75</v>
      </c>
      <c r="R128" s="1">
        <f t="shared" si="15"/>
        <v>8.23</v>
      </c>
      <c r="S128" s="1" t="str">
        <f t="shared" si="16"/>
        <v>Short Covering</v>
      </c>
      <c r="T128" s="1">
        <f t="shared" si="17"/>
        <v>2.44</v>
      </c>
      <c r="U128" s="1">
        <f t="shared" si="18"/>
        <v>0.61</v>
      </c>
      <c r="V128" s="1">
        <f t="shared" si="19"/>
        <v>-41.16</v>
      </c>
      <c r="W128" s="1" t="str">
        <f t="shared" si="20"/>
        <v>Long Buildup</v>
      </c>
    </row>
    <row r="129" spans="1:23" x14ac:dyDescent="0.25">
      <c r="A129">
        <f>IF([3]opstra_futures!A129="","",[3]opstra_futures!A129)</f>
        <v>127</v>
      </c>
      <c r="B129">
        <f>IF([3]opstra_futures!B129="","",[3]opstra_futures!B129)</f>
        <v>-4.6900000000000004</v>
      </c>
      <c r="C129">
        <f>IF([3]opstra_futures!C129="","",[3]opstra_futures!C129)</f>
        <v>7.32</v>
      </c>
      <c r="D129">
        <f>IF([3]opstra_futures!D129="","",[3]opstra_futures!D129)</f>
        <v>305.16000000000003</v>
      </c>
      <c r="E129">
        <f>IF([3]opstra_futures!E129="","",[3]opstra_futures!E129)</f>
        <v>97.5</v>
      </c>
      <c r="F129">
        <f>IF([3]opstra_futures!F129="","",[3]opstra_futures!F129)</f>
        <v>5.35</v>
      </c>
      <c r="G129" t="str">
        <f>IF([3]opstra_futures!G129="","",[3]opstra_futures!G129)</f>
        <v>Short Covering</v>
      </c>
      <c r="H129">
        <f>IF([3]opstra_futures!H129="","",[3]opstra_futures!H129)</f>
        <v>-3</v>
      </c>
      <c r="I129">
        <f>IF([3]opstra_futures!I129="","",[3]opstra_futures!I129)</f>
        <v>2.96</v>
      </c>
      <c r="J129">
        <f>IF([3]opstra_futures!J129="","",[3]opstra_futures!J129)</f>
        <v>599.53</v>
      </c>
      <c r="K129" t="str">
        <f>IF([3]opstra_futures!K129="","",[3]opstra_futures!K129)</f>
        <v>Significant Short Covering</v>
      </c>
      <c r="L129" t="str">
        <f>IF([3]opstra_futures!L129="","",[3]opstra_futures!L129)</f>
        <v>MOTHERSON</v>
      </c>
      <c r="M129">
        <f>IF([3]opstra_futures!M129="","",[3]opstra_futures!M129)</f>
        <v>62.7</v>
      </c>
      <c r="N129" s="1">
        <f t="shared" si="11"/>
        <v>-4.6900000000000004</v>
      </c>
      <c r="O129" s="1">
        <f t="shared" si="12"/>
        <v>7.32</v>
      </c>
      <c r="P129" s="1">
        <f t="shared" si="13"/>
        <v>305.16000000000003</v>
      </c>
      <c r="Q129" s="1">
        <f t="shared" si="14"/>
        <v>97.5</v>
      </c>
      <c r="R129" s="1">
        <f t="shared" si="15"/>
        <v>5.35</v>
      </c>
      <c r="S129" s="1" t="str">
        <f t="shared" si="16"/>
        <v>Short Covering</v>
      </c>
      <c r="T129" s="1">
        <f t="shared" si="17"/>
        <v>-3</v>
      </c>
      <c r="U129" s="1">
        <f t="shared" si="18"/>
        <v>2.96</v>
      </c>
      <c r="V129" s="1">
        <f t="shared" si="19"/>
        <v>599.53</v>
      </c>
      <c r="W129" s="1" t="str">
        <f t="shared" si="20"/>
        <v>Significant Short Covering</v>
      </c>
    </row>
    <row r="130" spans="1:23" x14ac:dyDescent="0.25">
      <c r="A130">
        <f>IF([3]opstra_futures!A130="","",[3]opstra_futures!A130)</f>
        <v>128</v>
      </c>
      <c r="B130">
        <f>IF([3]opstra_futures!B130="","",[3]opstra_futures!B130)</f>
        <v>10.74</v>
      </c>
      <c r="C130">
        <f>IF([3]opstra_futures!C130="","",[3]opstra_futures!C130)</f>
        <v>-4.5199999999999996</v>
      </c>
      <c r="D130">
        <f>IF([3]opstra_futures!D130="","",[3]opstra_futures!D130)</f>
        <v>72.14</v>
      </c>
      <c r="E130">
        <f>IF([3]opstra_futures!E130="","",[3]opstra_futures!E130)</f>
        <v>2349.9499999999998</v>
      </c>
      <c r="F130">
        <f>IF([3]opstra_futures!F130="","",[3]opstra_futures!F130)</f>
        <v>10.130000000000001</v>
      </c>
      <c r="G130" t="str">
        <f>IF([3]opstra_futures!G130="","",[3]opstra_futures!G130)</f>
        <v>Significant Short Buildup</v>
      </c>
      <c r="H130">
        <f>IF([3]opstra_futures!H130="","",[3]opstra_futures!H130)</f>
        <v>2.82</v>
      </c>
      <c r="I130">
        <f>IF([3]opstra_futures!I130="","",[3]opstra_futures!I130)</f>
        <v>-1.08</v>
      </c>
      <c r="J130">
        <f>IF([3]opstra_futures!J130="","",[3]opstra_futures!J130)</f>
        <v>-49.06</v>
      </c>
      <c r="K130" t="str">
        <f>IF([3]opstra_futures!K130="","",[3]opstra_futures!K130)</f>
        <v>Short Buildup</v>
      </c>
      <c r="L130" t="str">
        <f>IF([3]opstra_futures!L130="","",[3]opstra_futures!L130)</f>
        <v>MPHASIS</v>
      </c>
      <c r="M130">
        <f>IF([3]opstra_futures!M130="","",[3]opstra_futures!M130)</f>
        <v>63.49</v>
      </c>
      <c r="N130" s="1">
        <f t="shared" ref="N130:N193" si="21">B130</f>
        <v>10.74</v>
      </c>
      <c r="O130" s="1">
        <f t="shared" ref="O130:O193" si="22">C130</f>
        <v>-4.5199999999999996</v>
      </c>
      <c r="P130" s="1">
        <f t="shared" ref="P130:P193" si="23">D130</f>
        <v>72.14</v>
      </c>
      <c r="Q130" s="1">
        <f t="shared" ref="Q130:Q193" si="24">E130</f>
        <v>2349.9499999999998</v>
      </c>
      <c r="R130" s="1">
        <f t="shared" ref="R130:R193" si="25">F130</f>
        <v>10.130000000000001</v>
      </c>
      <c r="S130" s="1" t="str">
        <f t="shared" ref="S130:S193" si="26">G130</f>
        <v>Significant Short Buildup</v>
      </c>
      <c r="T130" s="1">
        <f t="shared" ref="T130:T193" si="27">H130</f>
        <v>2.82</v>
      </c>
      <c r="U130" s="1">
        <f t="shared" ref="U130:U193" si="28">I130</f>
        <v>-1.08</v>
      </c>
      <c r="V130" s="1">
        <f t="shared" ref="V130:V193" si="29">J130</f>
        <v>-49.06</v>
      </c>
      <c r="W130" s="1" t="str">
        <f t="shared" ref="W130:W193" si="30">K130</f>
        <v>Short Buildup</v>
      </c>
    </row>
    <row r="131" spans="1:23" x14ac:dyDescent="0.25">
      <c r="A131">
        <f>IF([3]opstra_futures!A131="","",[3]opstra_futures!A131)</f>
        <v>129</v>
      </c>
      <c r="B131">
        <f>IF([3]opstra_futures!B131="","",[3]opstra_futures!B131)</f>
        <v>0.95</v>
      </c>
      <c r="C131">
        <f>IF([3]opstra_futures!C131="","",[3]opstra_futures!C131)</f>
        <v>1.77</v>
      </c>
      <c r="D131">
        <f>IF([3]opstra_futures!D131="","",[3]opstra_futures!D131)</f>
        <v>117.22</v>
      </c>
      <c r="E131">
        <f>IF([3]opstra_futures!E131="","",[3]opstra_futures!E131)</f>
        <v>109504.25</v>
      </c>
      <c r="F131">
        <f>IF([3]opstra_futures!F131="","",[3]opstra_futures!F131)</f>
        <v>6.33</v>
      </c>
      <c r="G131" t="str">
        <f>IF([3]opstra_futures!G131="","",[3]opstra_futures!G131)</f>
        <v>Long Buildup</v>
      </c>
      <c r="H131">
        <f>IF([3]opstra_futures!H131="","",[3]opstra_futures!H131)</f>
        <v>2.19</v>
      </c>
      <c r="I131">
        <f>IF([3]opstra_futures!I131="","",[3]opstra_futures!I131)</f>
        <v>0.16</v>
      </c>
      <c r="J131">
        <f>IF([3]opstra_futures!J131="","",[3]opstra_futures!J131)</f>
        <v>41.2</v>
      </c>
      <c r="K131" t="str">
        <f>IF([3]opstra_futures!K131="","",[3]opstra_futures!K131)</f>
        <v>Long Buildup</v>
      </c>
      <c r="L131" t="str">
        <f>IF([3]opstra_futures!L131="","",[3]opstra_futures!L131)</f>
        <v>MRF</v>
      </c>
      <c r="M131">
        <f>IF([3]opstra_futures!M131="","",[3]opstra_futures!M131)</f>
        <v>28.57</v>
      </c>
      <c r="N131" s="1">
        <f t="shared" si="21"/>
        <v>0.95</v>
      </c>
      <c r="O131" s="1">
        <f t="shared" si="22"/>
        <v>1.77</v>
      </c>
      <c r="P131" s="1">
        <f t="shared" si="23"/>
        <v>117.22</v>
      </c>
      <c r="Q131" s="1">
        <f t="shared" si="24"/>
        <v>109504.25</v>
      </c>
      <c r="R131" s="1">
        <f t="shared" si="25"/>
        <v>6.33</v>
      </c>
      <c r="S131" s="1" t="str">
        <f t="shared" si="26"/>
        <v>Long Buildup</v>
      </c>
      <c r="T131" s="1">
        <f t="shared" si="27"/>
        <v>2.19</v>
      </c>
      <c r="U131" s="1">
        <f t="shared" si="28"/>
        <v>0.16</v>
      </c>
      <c r="V131" s="1">
        <f t="shared" si="29"/>
        <v>41.2</v>
      </c>
      <c r="W131" s="1" t="str">
        <f t="shared" si="30"/>
        <v>Long Buildup</v>
      </c>
    </row>
    <row r="132" spans="1:23" x14ac:dyDescent="0.25">
      <c r="A132">
        <f>IF([3]opstra_futures!A132="","",[3]opstra_futures!A132)</f>
        <v>130</v>
      </c>
      <c r="B132">
        <f>IF([3]opstra_futures!B132="","",[3]opstra_futures!B132)</f>
        <v>-4.12</v>
      </c>
      <c r="C132">
        <f>IF([3]opstra_futures!C132="","",[3]opstra_futures!C132)</f>
        <v>4.4400000000000004</v>
      </c>
      <c r="D132">
        <f>IF([3]opstra_futures!D132="","",[3]opstra_futures!D132)</f>
        <v>72.81</v>
      </c>
      <c r="E132">
        <f>IF([3]opstra_futures!E132="","",[3]opstra_futures!E132)</f>
        <v>1245.1500000000001</v>
      </c>
      <c r="F132">
        <f>IF([3]opstra_futures!F132="","",[3]opstra_futures!F132)</f>
        <v>10.64</v>
      </c>
      <c r="G132" t="str">
        <f>IF([3]opstra_futures!G132="","",[3]opstra_futures!G132)</f>
        <v>Short Covering</v>
      </c>
      <c r="H132">
        <f>IF([3]opstra_futures!H132="","",[3]opstra_futures!H132)</f>
        <v>-0.64</v>
      </c>
      <c r="I132">
        <f>IF([3]opstra_futures!I132="","",[3]opstra_futures!I132)</f>
        <v>0.85</v>
      </c>
      <c r="J132">
        <f>IF([3]opstra_futures!J132="","",[3]opstra_futures!J132)</f>
        <v>10.41</v>
      </c>
      <c r="K132" t="str">
        <f>IF([3]opstra_futures!K132="","",[3]opstra_futures!K132)</f>
        <v>Short Covering</v>
      </c>
      <c r="L132" t="str">
        <f>IF([3]opstra_futures!L132="","",[3]opstra_futures!L132)</f>
        <v>MUTHOOTFIN</v>
      </c>
      <c r="M132">
        <f>IF([3]opstra_futures!M132="","",[3]opstra_futures!M132)</f>
        <v>47.62</v>
      </c>
      <c r="N132" s="1">
        <f t="shared" si="21"/>
        <v>-4.12</v>
      </c>
      <c r="O132" s="1">
        <f t="shared" si="22"/>
        <v>4.4400000000000004</v>
      </c>
      <c r="P132" s="1">
        <f t="shared" si="23"/>
        <v>72.81</v>
      </c>
      <c r="Q132" s="1">
        <f t="shared" si="24"/>
        <v>1245.1500000000001</v>
      </c>
      <c r="R132" s="1">
        <f t="shared" si="25"/>
        <v>10.64</v>
      </c>
      <c r="S132" s="1" t="str">
        <f t="shared" si="26"/>
        <v>Short Covering</v>
      </c>
      <c r="T132" s="1">
        <f t="shared" si="27"/>
        <v>-0.64</v>
      </c>
      <c r="U132" s="1">
        <f t="shared" si="28"/>
        <v>0.85</v>
      </c>
      <c r="V132" s="1">
        <f t="shared" si="29"/>
        <v>10.41</v>
      </c>
      <c r="W132" s="1" t="str">
        <f t="shared" si="30"/>
        <v>Short Covering</v>
      </c>
    </row>
    <row r="133" spans="1:23" x14ac:dyDescent="0.25">
      <c r="A133">
        <f>IF([3]opstra_futures!A133="","",[3]opstra_futures!A133)</f>
        <v>131</v>
      </c>
      <c r="B133">
        <f>IF([3]opstra_futures!B133="","",[3]opstra_futures!B133)</f>
        <v>16.54</v>
      </c>
      <c r="C133">
        <f>IF([3]opstra_futures!C133="","",[3]opstra_futures!C133)</f>
        <v>7.46</v>
      </c>
      <c r="D133">
        <f>IF([3]opstra_futures!D133="","",[3]opstra_futures!D133)</f>
        <v>38.83</v>
      </c>
      <c r="E133">
        <f>IF([3]opstra_futures!E133="","",[3]opstra_futures!E133)</f>
        <v>100.8</v>
      </c>
      <c r="F133">
        <f>IF([3]opstra_futures!F133="","",[3]opstra_futures!F133)</f>
        <v>8.33</v>
      </c>
      <c r="G133" t="str">
        <f>IF([3]opstra_futures!G133="","",[3]opstra_futures!G133)</f>
        <v>Significant Long Buildup</v>
      </c>
      <c r="H133">
        <f>IF([3]opstra_futures!H133="","",[3]opstra_futures!H133)</f>
        <v>1.71</v>
      </c>
      <c r="I133">
        <f>IF([3]opstra_futures!I133="","",[3]opstra_futures!I133)</f>
        <v>1.56</v>
      </c>
      <c r="J133">
        <f>IF([3]opstra_futures!J133="","",[3]opstra_futures!J133)</f>
        <v>-65.33</v>
      </c>
      <c r="K133" t="str">
        <f>IF([3]opstra_futures!K133="","",[3]opstra_futures!K133)</f>
        <v>Long Buildup</v>
      </c>
      <c r="L133" t="str">
        <f>IF([3]opstra_futures!L133="","",[3]opstra_futures!L133)</f>
        <v>NATIONALUM</v>
      </c>
      <c r="M133">
        <f>IF([3]opstra_futures!M133="","",[3]opstra_futures!M133)</f>
        <v>65.08</v>
      </c>
      <c r="N133" s="1">
        <f t="shared" si="21"/>
        <v>16.54</v>
      </c>
      <c r="O133" s="1">
        <f t="shared" si="22"/>
        <v>7.46</v>
      </c>
      <c r="P133" s="1">
        <f t="shared" si="23"/>
        <v>38.83</v>
      </c>
      <c r="Q133" s="1">
        <f t="shared" si="24"/>
        <v>100.8</v>
      </c>
      <c r="R133" s="1">
        <f t="shared" si="25"/>
        <v>8.33</v>
      </c>
      <c r="S133" s="1" t="str">
        <f t="shared" si="26"/>
        <v>Significant Long Buildup</v>
      </c>
      <c r="T133" s="1">
        <f t="shared" si="27"/>
        <v>1.71</v>
      </c>
      <c r="U133" s="1">
        <f t="shared" si="28"/>
        <v>1.56</v>
      </c>
      <c r="V133" s="1">
        <f t="shared" si="29"/>
        <v>-65.33</v>
      </c>
      <c r="W133" s="1" t="str">
        <f t="shared" si="30"/>
        <v>Long Buildup</v>
      </c>
    </row>
    <row r="134" spans="1:23" x14ac:dyDescent="0.25">
      <c r="A134">
        <f>IF([3]opstra_futures!A134="","",[3]opstra_futures!A134)</f>
        <v>132</v>
      </c>
      <c r="B134">
        <f>IF([3]opstra_futures!B134="","",[3]opstra_futures!B134)</f>
        <v>5.37</v>
      </c>
      <c r="C134">
        <f>IF([3]opstra_futures!C134="","",[3]opstra_futures!C134)</f>
        <v>-2.21</v>
      </c>
      <c r="D134">
        <f>IF([3]opstra_futures!D134="","",[3]opstra_futures!D134)</f>
        <v>79.95</v>
      </c>
      <c r="E134">
        <f>IF([3]opstra_futures!E134="","",[3]opstra_futures!E134)</f>
        <v>4123.1000000000004</v>
      </c>
      <c r="F134">
        <f>IF([3]opstra_futures!F134="","",[3]opstra_futures!F134)</f>
        <v>7</v>
      </c>
      <c r="G134" t="str">
        <f>IF([3]opstra_futures!G134="","",[3]opstra_futures!G134)</f>
        <v>Significant Short Buildup</v>
      </c>
      <c r="H134">
        <f>IF([3]opstra_futures!H134="","",[3]opstra_futures!H134)</f>
        <v>1.07</v>
      </c>
      <c r="I134">
        <f>IF([3]opstra_futures!I134="","",[3]opstra_futures!I134)</f>
        <v>-0.39</v>
      </c>
      <c r="J134">
        <f>IF([3]opstra_futures!J134="","",[3]opstra_futures!J134)</f>
        <v>-60.63</v>
      </c>
      <c r="K134" t="str">
        <f>IF([3]opstra_futures!K134="","",[3]opstra_futures!K134)</f>
        <v>Short Buildup</v>
      </c>
      <c r="L134" t="str">
        <f>IF([3]opstra_futures!L134="","",[3]opstra_futures!L134)</f>
        <v>NAUKRI</v>
      </c>
      <c r="M134">
        <f>IF([3]opstra_futures!M134="","",[3]opstra_futures!M134)</f>
        <v>17.86</v>
      </c>
      <c r="N134" s="1">
        <f t="shared" si="21"/>
        <v>5.37</v>
      </c>
      <c r="O134" s="1">
        <f t="shared" si="22"/>
        <v>-2.21</v>
      </c>
      <c r="P134" s="1">
        <f t="shared" si="23"/>
        <v>79.95</v>
      </c>
      <c r="Q134" s="1">
        <f t="shared" si="24"/>
        <v>4123.1000000000004</v>
      </c>
      <c r="R134" s="1">
        <f t="shared" si="25"/>
        <v>7</v>
      </c>
      <c r="S134" s="1" t="str">
        <f t="shared" si="26"/>
        <v>Significant Short Buildup</v>
      </c>
      <c r="T134" s="1">
        <f t="shared" si="27"/>
        <v>1.07</v>
      </c>
      <c r="U134" s="1">
        <f t="shared" si="28"/>
        <v>-0.39</v>
      </c>
      <c r="V134" s="1">
        <f t="shared" si="29"/>
        <v>-60.63</v>
      </c>
      <c r="W134" s="1" t="str">
        <f t="shared" si="30"/>
        <v>Short Buildup</v>
      </c>
    </row>
    <row r="135" spans="1:23" x14ac:dyDescent="0.25">
      <c r="A135">
        <f>IF([3]opstra_futures!A135="","",[3]opstra_futures!A135)</f>
        <v>133</v>
      </c>
      <c r="B135">
        <f>IF([3]opstra_futures!B135="","",[3]opstra_futures!B135)</f>
        <v>1.96</v>
      </c>
      <c r="C135">
        <f>IF([3]opstra_futures!C135="","",[3]opstra_futures!C135)</f>
        <v>-0.66</v>
      </c>
      <c r="D135">
        <f>IF([3]opstra_futures!D135="","",[3]opstra_futures!D135)</f>
        <v>80.75</v>
      </c>
      <c r="E135">
        <f>IF([3]opstra_futures!E135="","",[3]opstra_futures!E135)</f>
        <v>3700.25</v>
      </c>
      <c r="F135">
        <f>IF([3]opstra_futures!F135="","",[3]opstra_futures!F135)</f>
        <v>12.24</v>
      </c>
      <c r="G135" t="str">
        <f>IF([3]opstra_futures!G135="","",[3]opstra_futures!G135)</f>
        <v>Short Buildup</v>
      </c>
      <c r="H135">
        <f>IF([3]opstra_futures!H135="","",[3]opstra_futures!H135)</f>
        <v>1.43</v>
      </c>
      <c r="I135">
        <f>IF([3]opstra_futures!I135="","",[3]opstra_futures!I135)</f>
        <v>0.21</v>
      </c>
      <c r="J135">
        <f>IF([3]opstra_futures!J135="","",[3]opstra_futures!J135)</f>
        <v>-12.99</v>
      </c>
      <c r="K135" t="str">
        <f>IF([3]opstra_futures!K135="","",[3]opstra_futures!K135)</f>
        <v>Long Buildup</v>
      </c>
      <c r="L135" t="str">
        <f>IF([3]opstra_futures!L135="","",[3]opstra_futures!L135)</f>
        <v>NAVINFLUOR</v>
      </c>
      <c r="M135">
        <f>IF([3]opstra_futures!M135="","",[3]opstra_futures!M135)</f>
        <v>50</v>
      </c>
      <c r="N135" s="1">
        <f t="shared" si="21"/>
        <v>1.96</v>
      </c>
      <c r="O135" s="1">
        <f t="shared" si="22"/>
        <v>-0.66</v>
      </c>
      <c r="P135" s="1">
        <f t="shared" si="23"/>
        <v>80.75</v>
      </c>
      <c r="Q135" s="1">
        <f t="shared" si="24"/>
        <v>3700.25</v>
      </c>
      <c r="R135" s="1">
        <f t="shared" si="25"/>
        <v>12.24</v>
      </c>
      <c r="S135" s="1" t="str">
        <f t="shared" si="26"/>
        <v>Short Buildup</v>
      </c>
      <c r="T135" s="1">
        <f t="shared" si="27"/>
        <v>1.43</v>
      </c>
      <c r="U135" s="1">
        <f t="shared" si="28"/>
        <v>0.21</v>
      </c>
      <c r="V135" s="1">
        <f t="shared" si="29"/>
        <v>-12.99</v>
      </c>
      <c r="W135" s="1" t="str">
        <f t="shared" si="30"/>
        <v>Long Buildup</v>
      </c>
    </row>
    <row r="136" spans="1:23" x14ac:dyDescent="0.25">
      <c r="A136">
        <f>IF([3]opstra_futures!A136="","",[3]opstra_futures!A136)</f>
        <v>134</v>
      </c>
      <c r="B136">
        <f>IF([3]opstra_futures!B136="","",[3]opstra_futures!B136)</f>
        <v>12.8</v>
      </c>
      <c r="C136">
        <f>IF([3]opstra_futures!C136="","",[3]opstra_futures!C136)</f>
        <v>0.67</v>
      </c>
      <c r="D136">
        <f>IF([3]opstra_futures!D136="","",[3]opstra_futures!D136)</f>
        <v>252.78</v>
      </c>
      <c r="E136">
        <f>IF([3]opstra_futures!E136="","",[3]opstra_futures!E136)</f>
        <v>23132.25</v>
      </c>
      <c r="F136">
        <f>IF([3]opstra_futures!F136="","",[3]opstra_futures!F136)</f>
        <v>24.74</v>
      </c>
      <c r="G136" t="str">
        <f>IF([3]opstra_futures!G136="","",[3]opstra_futures!G136)</f>
        <v>Long Buildup</v>
      </c>
      <c r="H136">
        <f>IF([3]opstra_futures!H136="","",[3]opstra_futures!H136)</f>
        <v>17.52</v>
      </c>
      <c r="I136">
        <f>IF([3]opstra_futures!I136="","",[3]opstra_futures!I136)</f>
        <v>-1.85</v>
      </c>
      <c r="J136">
        <f>IF([3]opstra_futures!J136="","",[3]opstra_futures!J136)</f>
        <v>21.93</v>
      </c>
      <c r="K136" t="str">
        <f>IF([3]opstra_futures!K136="","",[3]opstra_futures!K136)</f>
        <v>Significant Short Buildup</v>
      </c>
      <c r="L136" t="str">
        <f>IF([3]opstra_futures!L136="","",[3]opstra_futures!L136)</f>
        <v>NESTLEIND</v>
      </c>
      <c r="M136">
        <f>IF([3]opstra_futures!M136="","",[3]opstra_futures!M136)</f>
        <v>87.3</v>
      </c>
      <c r="N136" s="1">
        <f t="shared" si="21"/>
        <v>12.8</v>
      </c>
      <c r="O136" s="1">
        <f t="shared" si="22"/>
        <v>0.67</v>
      </c>
      <c r="P136" s="1">
        <f t="shared" si="23"/>
        <v>252.78</v>
      </c>
      <c r="Q136" s="1">
        <f t="shared" si="24"/>
        <v>23132.25</v>
      </c>
      <c r="R136" s="1">
        <f t="shared" si="25"/>
        <v>24.74</v>
      </c>
      <c r="S136" s="1" t="str">
        <f t="shared" si="26"/>
        <v>Long Buildup</v>
      </c>
      <c r="T136" s="1">
        <f t="shared" si="27"/>
        <v>17.52</v>
      </c>
      <c r="U136" s="1">
        <f t="shared" si="28"/>
        <v>-1.85</v>
      </c>
      <c r="V136" s="1">
        <f t="shared" si="29"/>
        <v>21.93</v>
      </c>
      <c r="W136" s="1" t="str">
        <f t="shared" si="30"/>
        <v>Significant Short Buildup</v>
      </c>
    </row>
    <row r="137" spans="1:23" x14ac:dyDescent="0.25">
      <c r="A137">
        <f>IF([3]opstra_futures!A137="","",[3]opstra_futures!A137)</f>
        <v>135</v>
      </c>
      <c r="B137">
        <f>IF([3]opstra_futures!B137="","",[3]opstra_futures!B137)</f>
        <v>2.35</v>
      </c>
      <c r="C137">
        <f>IF([3]opstra_futures!C137="","",[3]opstra_futures!C137)</f>
        <v>15.39</v>
      </c>
      <c r="D137">
        <f>IF([3]opstra_futures!D137="","",[3]opstra_futures!D137)</f>
        <v>71.650000000000006</v>
      </c>
      <c r="E137">
        <f>IF([3]opstra_futures!E137="","",[3]opstra_futures!E137)</f>
        <v>165.35</v>
      </c>
      <c r="F137">
        <f>IF([3]opstra_futures!F137="","",[3]opstra_futures!F137)</f>
        <v>7.42</v>
      </c>
      <c r="G137" t="str">
        <f>IF([3]opstra_futures!G137="","",[3]opstra_futures!G137)</f>
        <v>Long Buildup</v>
      </c>
      <c r="H137">
        <f>IF([3]opstra_futures!H137="","",[3]opstra_futures!H137)</f>
        <v>4.6100000000000003</v>
      </c>
      <c r="I137">
        <f>IF([3]opstra_futures!I137="","",[3]opstra_futures!I137)</f>
        <v>3.25</v>
      </c>
      <c r="J137">
        <f>IF([3]opstra_futures!J137="","",[3]opstra_futures!J137)</f>
        <v>-40.090000000000003</v>
      </c>
      <c r="K137" t="str">
        <f>IF([3]opstra_futures!K137="","",[3]opstra_futures!K137)</f>
        <v>Long Buildup</v>
      </c>
      <c r="L137" t="str">
        <f>IF([3]opstra_futures!L137="","",[3]opstra_futures!L137)</f>
        <v>NMDC</v>
      </c>
      <c r="M137">
        <f>IF([3]opstra_futures!M137="","",[3]opstra_futures!M137)</f>
        <v>93.65</v>
      </c>
      <c r="N137" s="1">
        <f t="shared" si="21"/>
        <v>2.35</v>
      </c>
      <c r="O137" s="1">
        <f t="shared" si="22"/>
        <v>15.39</v>
      </c>
      <c r="P137" s="1">
        <f t="shared" si="23"/>
        <v>71.650000000000006</v>
      </c>
      <c r="Q137" s="1">
        <f t="shared" si="24"/>
        <v>165.35</v>
      </c>
      <c r="R137" s="1">
        <f t="shared" si="25"/>
        <v>7.42</v>
      </c>
      <c r="S137" s="1" t="str">
        <f t="shared" si="26"/>
        <v>Long Buildup</v>
      </c>
      <c r="T137" s="1">
        <f t="shared" si="27"/>
        <v>4.6100000000000003</v>
      </c>
      <c r="U137" s="1">
        <f t="shared" si="28"/>
        <v>3.25</v>
      </c>
      <c r="V137" s="1">
        <f t="shared" si="29"/>
        <v>-40.090000000000003</v>
      </c>
      <c r="W137" s="1" t="str">
        <f t="shared" si="30"/>
        <v>Long Buildup</v>
      </c>
    </row>
    <row r="138" spans="1:23" x14ac:dyDescent="0.25">
      <c r="A138">
        <f>IF([3]opstra_futures!A138="","",[3]opstra_futures!A138)</f>
        <v>136</v>
      </c>
      <c r="B138">
        <f>IF([3]opstra_futures!B138="","",[3]opstra_futures!B138)</f>
        <v>-7.37</v>
      </c>
      <c r="C138">
        <f>IF([3]opstra_futures!C138="","",[3]opstra_futures!C138)</f>
        <v>3.7</v>
      </c>
      <c r="D138">
        <f>IF([3]opstra_futures!D138="","",[3]opstra_futures!D138)</f>
        <v>48.08</v>
      </c>
      <c r="E138">
        <f>IF([3]opstra_futures!E138="","",[3]opstra_futures!E138)</f>
        <v>243.7</v>
      </c>
      <c r="F138">
        <f>IF([3]opstra_futures!F138="","",[3]opstra_futures!F138)</f>
        <v>2.5299999999999998</v>
      </c>
      <c r="G138" t="str">
        <f>IF([3]opstra_futures!G138="","",[3]opstra_futures!G138)</f>
        <v>Significant Short Covering</v>
      </c>
      <c r="H138">
        <f>IF([3]opstra_futures!H138="","",[3]opstra_futures!H138)</f>
        <v>-0.1</v>
      </c>
      <c r="I138">
        <f>IF([3]opstra_futures!I138="","",[3]opstra_futures!I138)</f>
        <v>0.62</v>
      </c>
      <c r="J138">
        <f>IF([3]opstra_futures!J138="","",[3]opstra_futures!J138)</f>
        <v>-58.66</v>
      </c>
      <c r="K138" t="str">
        <f>IF([3]opstra_futures!K138="","",[3]opstra_futures!K138)</f>
        <v>Short Covering</v>
      </c>
      <c r="L138" t="str">
        <f>IF([3]opstra_futures!L138="","",[3]opstra_futures!L138)</f>
        <v>NTPC</v>
      </c>
      <c r="M138">
        <f>IF([3]opstra_futures!M138="","",[3]opstra_futures!M138)</f>
        <v>36.51</v>
      </c>
      <c r="N138" s="1">
        <f t="shared" si="21"/>
        <v>-7.37</v>
      </c>
      <c r="O138" s="1">
        <f t="shared" si="22"/>
        <v>3.7</v>
      </c>
      <c r="P138" s="1">
        <f t="shared" si="23"/>
        <v>48.08</v>
      </c>
      <c r="Q138" s="1">
        <f t="shared" si="24"/>
        <v>243.7</v>
      </c>
      <c r="R138" s="1">
        <f t="shared" si="25"/>
        <v>2.5299999999999998</v>
      </c>
      <c r="S138" s="1" t="str">
        <f t="shared" si="26"/>
        <v>Significant Short Covering</v>
      </c>
      <c r="T138" s="1">
        <f t="shared" si="27"/>
        <v>-0.1</v>
      </c>
      <c r="U138" s="1">
        <f t="shared" si="28"/>
        <v>0.62</v>
      </c>
      <c r="V138" s="1">
        <f t="shared" si="29"/>
        <v>-58.66</v>
      </c>
      <c r="W138" s="1" t="str">
        <f t="shared" si="30"/>
        <v>Short Covering</v>
      </c>
    </row>
    <row r="139" spans="1:23" x14ac:dyDescent="0.25">
      <c r="A139">
        <f>IF([3]opstra_futures!A139="","",[3]opstra_futures!A139)</f>
        <v>137</v>
      </c>
      <c r="B139">
        <f>IF([3]opstra_futures!B139="","",[3]opstra_futures!B139)</f>
        <v>3.67</v>
      </c>
      <c r="C139">
        <f>IF([3]opstra_futures!C139="","",[3]opstra_futures!C139)</f>
        <v>1.28</v>
      </c>
      <c r="D139">
        <f>IF([3]opstra_futures!D139="","",[3]opstra_futures!D139)</f>
        <v>58.9</v>
      </c>
      <c r="E139">
        <f>IF([3]opstra_futures!E139="","",[3]opstra_futures!E139)</f>
        <v>1134.45</v>
      </c>
      <c r="F139">
        <f>IF([3]opstra_futures!F139="","",[3]opstra_futures!F139)</f>
        <v>-1.98</v>
      </c>
      <c r="G139" t="str">
        <f>IF([3]opstra_futures!G139="","",[3]opstra_futures!G139)</f>
        <v>Long Buildup</v>
      </c>
      <c r="H139">
        <f>IF([3]opstra_futures!H139="","",[3]opstra_futures!H139)</f>
        <v>0.51</v>
      </c>
      <c r="I139">
        <f>IF([3]opstra_futures!I139="","",[3]opstra_futures!I139)</f>
        <v>0.27</v>
      </c>
      <c r="J139">
        <f>IF([3]opstra_futures!J139="","",[3]opstra_futures!J139)</f>
        <v>-22.71</v>
      </c>
      <c r="K139" t="str">
        <f>IF([3]opstra_futures!K139="","",[3]opstra_futures!K139)</f>
        <v>Long Buildup</v>
      </c>
      <c r="L139" t="str">
        <f>IF([3]opstra_futures!L139="","",[3]opstra_futures!L139)</f>
        <v>OBEROIRLTY</v>
      </c>
      <c r="M139">
        <f>IF([3]opstra_futures!M139="","",[3]opstra_futures!M139)</f>
        <v>30.75</v>
      </c>
      <c r="N139" s="1">
        <f t="shared" si="21"/>
        <v>3.67</v>
      </c>
      <c r="O139" s="1">
        <f t="shared" si="22"/>
        <v>1.28</v>
      </c>
      <c r="P139" s="1">
        <f t="shared" si="23"/>
        <v>58.9</v>
      </c>
      <c r="Q139" s="1">
        <f t="shared" si="24"/>
        <v>1134.45</v>
      </c>
      <c r="R139" s="1">
        <f t="shared" si="25"/>
        <v>-1.98</v>
      </c>
      <c r="S139" s="1" t="str">
        <f t="shared" si="26"/>
        <v>Long Buildup</v>
      </c>
      <c r="T139" s="1">
        <f t="shared" si="27"/>
        <v>0.51</v>
      </c>
      <c r="U139" s="1">
        <f t="shared" si="28"/>
        <v>0.27</v>
      </c>
      <c r="V139" s="1">
        <f t="shared" si="29"/>
        <v>-22.71</v>
      </c>
      <c r="W139" s="1" t="str">
        <f t="shared" si="30"/>
        <v>Long Buildup</v>
      </c>
    </row>
    <row r="140" spans="1:23" x14ac:dyDescent="0.25">
      <c r="A140">
        <f>IF([3]opstra_futures!A140="","",[3]opstra_futures!A140)</f>
        <v>138</v>
      </c>
      <c r="B140">
        <f>IF([3]opstra_futures!B140="","",[3]opstra_futures!B140)</f>
        <v>-4.2699999999999996</v>
      </c>
      <c r="C140">
        <f>IF([3]opstra_futures!C140="","",[3]opstra_futures!C140)</f>
        <v>0.37</v>
      </c>
      <c r="D140">
        <f>IF([3]opstra_futures!D140="","",[3]opstra_futures!D140)</f>
        <v>101.02</v>
      </c>
      <c r="E140">
        <f>IF([3]opstra_futures!E140="","",[3]opstra_futures!E140)</f>
        <v>4119.5</v>
      </c>
      <c r="F140">
        <f>IF([3]opstra_futures!F140="","",[3]opstra_futures!F140)</f>
        <v>14.44</v>
      </c>
      <c r="G140" t="str">
        <f>IF([3]opstra_futures!G140="","",[3]opstra_futures!G140)</f>
        <v>Short Covering</v>
      </c>
      <c r="H140">
        <f>IF([3]opstra_futures!H140="","",[3]opstra_futures!H140)</f>
        <v>-1.79</v>
      </c>
      <c r="I140">
        <f>IF([3]opstra_futures!I140="","",[3]opstra_futures!I140)</f>
        <v>0.43</v>
      </c>
      <c r="J140">
        <f>IF([3]opstra_futures!J140="","",[3]opstra_futures!J140)</f>
        <v>85.85</v>
      </c>
      <c r="K140" t="str">
        <f>IF([3]opstra_futures!K140="","",[3]opstra_futures!K140)</f>
        <v>Short Covering</v>
      </c>
      <c r="L140" t="str">
        <f>IF([3]opstra_futures!L140="","",[3]opstra_futures!L140)</f>
        <v>OFSS</v>
      </c>
      <c r="M140">
        <f>IF([3]opstra_futures!M140="","",[3]opstra_futures!M140)</f>
        <v>44.25</v>
      </c>
      <c r="N140" s="1">
        <f t="shared" si="21"/>
        <v>-4.2699999999999996</v>
      </c>
      <c r="O140" s="1">
        <f t="shared" si="22"/>
        <v>0.37</v>
      </c>
      <c r="P140" s="1">
        <f t="shared" si="23"/>
        <v>101.02</v>
      </c>
      <c r="Q140" s="1">
        <f t="shared" si="24"/>
        <v>4119.5</v>
      </c>
      <c r="R140" s="1">
        <f t="shared" si="25"/>
        <v>14.44</v>
      </c>
      <c r="S140" s="1" t="str">
        <f t="shared" si="26"/>
        <v>Short Covering</v>
      </c>
      <c r="T140" s="1">
        <f t="shared" si="27"/>
        <v>-1.79</v>
      </c>
      <c r="U140" s="1">
        <f t="shared" si="28"/>
        <v>0.43</v>
      </c>
      <c r="V140" s="1">
        <f t="shared" si="29"/>
        <v>85.85</v>
      </c>
      <c r="W140" s="1" t="str">
        <f t="shared" si="30"/>
        <v>Short Covering</v>
      </c>
    </row>
    <row r="141" spans="1:23" x14ac:dyDescent="0.25">
      <c r="A141">
        <f>IF([3]opstra_futures!A141="","",[3]opstra_futures!A141)</f>
        <v>139</v>
      </c>
      <c r="B141">
        <f>IF([3]opstra_futures!B141="","",[3]opstra_futures!B141)</f>
        <v>10.01</v>
      </c>
      <c r="C141">
        <f>IF([3]opstra_futures!C141="","",[3]opstra_futures!C141)</f>
        <v>2.4700000000000002</v>
      </c>
      <c r="D141">
        <f>IF([3]opstra_futures!D141="","",[3]opstra_futures!D141)</f>
        <v>82.65</v>
      </c>
      <c r="E141">
        <f>IF([3]opstra_futures!E141="","",[3]opstra_futures!E141)</f>
        <v>186.9</v>
      </c>
      <c r="F141">
        <f>IF([3]opstra_futures!F141="","",[3]opstra_futures!F141)</f>
        <v>-3.52</v>
      </c>
      <c r="G141" t="str">
        <f>IF([3]opstra_futures!G141="","",[3]opstra_futures!G141)</f>
        <v>Significant Long Buildup</v>
      </c>
      <c r="H141">
        <f>IF([3]opstra_futures!H141="","",[3]opstra_futures!H141)</f>
        <v>11.38</v>
      </c>
      <c r="I141">
        <f>IF([3]opstra_futures!I141="","",[3]opstra_futures!I141)</f>
        <v>0.95</v>
      </c>
      <c r="J141">
        <f>IF([3]opstra_futures!J141="","",[3]opstra_futures!J141)</f>
        <v>-10.09</v>
      </c>
      <c r="K141" t="str">
        <f>IF([3]opstra_futures!K141="","",[3]opstra_futures!K141)</f>
        <v>Long Buildup</v>
      </c>
      <c r="L141" t="str">
        <f>IF([3]opstra_futures!L141="","",[3]opstra_futures!L141)</f>
        <v>ONGC</v>
      </c>
      <c r="M141">
        <f>IF([3]opstra_futures!M141="","",[3]opstra_futures!M141)</f>
        <v>67.459999999999994</v>
      </c>
      <c r="N141" s="1">
        <f t="shared" si="21"/>
        <v>10.01</v>
      </c>
      <c r="O141" s="1">
        <f t="shared" si="22"/>
        <v>2.4700000000000002</v>
      </c>
      <c r="P141" s="1">
        <f t="shared" si="23"/>
        <v>82.65</v>
      </c>
      <c r="Q141" s="1">
        <f t="shared" si="24"/>
        <v>186.9</v>
      </c>
      <c r="R141" s="1">
        <f t="shared" si="25"/>
        <v>-3.52</v>
      </c>
      <c r="S141" s="1" t="str">
        <f t="shared" si="26"/>
        <v>Significant Long Buildup</v>
      </c>
      <c r="T141" s="1">
        <f t="shared" si="27"/>
        <v>11.38</v>
      </c>
      <c r="U141" s="1">
        <f t="shared" si="28"/>
        <v>0.95</v>
      </c>
      <c r="V141" s="1">
        <f t="shared" si="29"/>
        <v>-10.09</v>
      </c>
      <c r="W141" s="1" t="str">
        <f t="shared" si="30"/>
        <v>Long Buildup</v>
      </c>
    </row>
    <row r="142" spans="1:23" x14ac:dyDescent="0.25">
      <c r="A142">
        <f>IF([3]opstra_futures!A142="","",[3]opstra_futures!A142)</f>
        <v>140</v>
      </c>
      <c r="B142">
        <f>IF([3]opstra_futures!B142="","",[3]opstra_futures!B142)</f>
        <v>0.48</v>
      </c>
      <c r="C142">
        <f>IF([3]opstra_futures!C142="","",[3]opstra_futures!C142)</f>
        <v>-1.08</v>
      </c>
      <c r="D142">
        <f>IF([3]opstra_futures!D142="","",[3]opstra_futures!D142)</f>
        <v>43.65</v>
      </c>
      <c r="E142">
        <f>IF([3]opstra_futures!E142="","",[3]opstra_futures!E142)</f>
        <v>39083.800000000003</v>
      </c>
      <c r="F142">
        <f>IF([3]opstra_futures!F142="","",[3]opstra_futures!F142)</f>
        <v>14.31</v>
      </c>
      <c r="G142" t="str">
        <f>IF([3]opstra_futures!G142="","",[3]opstra_futures!G142)</f>
        <v>Short Buildup</v>
      </c>
      <c r="H142">
        <f>IF([3]opstra_futures!H142="","",[3]opstra_futures!H142)</f>
        <v>0.84</v>
      </c>
      <c r="I142">
        <f>IF([3]opstra_futures!I142="","",[3]opstra_futures!I142)</f>
        <v>-0.63</v>
      </c>
      <c r="J142">
        <f>IF([3]opstra_futures!J142="","",[3]opstra_futures!J142)</f>
        <v>-60.38</v>
      </c>
      <c r="K142" t="str">
        <f>IF([3]opstra_futures!K142="","",[3]opstra_futures!K142)</f>
        <v>Short Buildup</v>
      </c>
      <c r="L142" t="str">
        <f>IF([3]opstra_futures!L142="","",[3]opstra_futures!L142)</f>
        <v>PAGEIND</v>
      </c>
      <c r="M142">
        <f>IF([3]opstra_futures!M142="","",[3]opstra_futures!M142)</f>
        <v>29.17</v>
      </c>
      <c r="N142" s="1">
        <f t="shared" si="21"/>
        <v>0.48</v>
      </c>
      <c r="O142" s="1">
        <f t="shared" si="22"/>
        <v>-1.08</v>
      </c>
      <c r="P142" s="1">
        <f t="shared" si="23"/>
        <v>43.65</v>
      </c>
      <c r="Q142" s="1">
        <f t="shared" si="24"/>
        <v>39083.800000000003</v>
      </c>
      <c r="R142" s="1">
        <f t="shared" si="25"/>
        <v>14.31</v>
      </c>
      <c r="S142" s="1" t="str">
        <f t="shared" si="26"/>
        <v>Short Buildup</v>
      </c>
      <c r="T142" s="1">
        <f t="shared" si="27"/>
        <v>0.84</v>
      </c>
      <c r="U142" s="1">
        <f t="shared" si="28"/>
        <v>-0.63</v>
      </c>
      <c r="V142" s="1">
        <f t="shared" si="29"/>
        <v>-60.38</v>
      </c>
      <c r="W142" s="1" t="str">
        <f t="shared" si="30"/>
        <v>Short Buildup</v>
      </c>
    </row>
    <row r="143" spans="1:23" x14ac:dyDescent="0.25">
      <c r="A143">
        <f>IF([3]opstra_futures!A143="","",[3]opstra_futures!A143)</f>
        <v>141</v>
      </c>
      <c r="B143">
        <f>IF([3]opstra_futures!B143="","",[3]opstra_futures!B143)</f>
        <v>3.92</v>
      </c>
      <c r="C143">
        <f>IF([3]opstra_futures!C143="","",[3]opstra_futures!C143)</f>
        <v>1</v>
      </c>
      <c r="D143">
        <f>IF([3]opstra_futures!D143="","",[3]opstra_futures!D143)</f>
        <v>211.64</v>
      </c>
      <c r="E143">
        <f>IF([3]opstra_futures!E143="","",[3]opstra_futures!E143)</f>
        <v>1057.75</v>
      </c>
      <c r="F143">
        <f>IF([3]opstra_futures!F143="","",[3]opstra_futures!F143)</f>
        <v>8.6300000000000008</v>
      </c>
      <c r="G143" t="str">
        <f>IF([3]opstra_futures!G143="","",[3]opstra_futures!G143)</f>
        <v>Long Buildup</v>
      </c>
      <c r="H143">
        <f>IF([3]opstra_futures!H143="","",[3]opstra_futures!H143)</f>
        <v>0.75</v>
      </c>
      <c r="I143">
        <f>IF([3]opstra_futures!I143="","",[3]opstra_futures!I143)</f>
        <v>0.06</v>
      </c>
      <c r="J143">
        <f>IF([3]opstra_futures!J143="","",[3]opstra_futures!J143)</f>
        <v>228.23</v>
      </c>
      <c r="K143" t="str">
        <f>IF([3]opstra_futures!K143="","",[3]opstra_futures!K143)</f>
        <v>Long Buildup</v>
      </c>
      <c r="L143" t="str">
        <f>IF([3]opstra_futures!L143="","",[3]opstra_futures!L143)</f>
        <v>PEL</v>
      </c>
      <c r="M143">
        <f>IF([3]opstra_futures!M143="","",[3]opstra_futures!M143)</f>
        <v>15.87</v>
      </c>
      <c r="N143" s="1">
        <f t="shared" si="21"/>
        <v>3.92</v>
      </c>
      <c r="O143" s="1">
        <f t="shared" si="22"/>
        <v>1</v>
      </c>
      <c r="P143" s="1">
        <f t="shared" si="23"/>
        <v>211.64</v>
      </c>
      <c r="Q143" s="1">
        <f t="shared" si="24"/>
        <v>1057.75</v>
      </c>
      <c r="R143" s="1">
        <f t="shared" si="25"/>
        <v>8.6300000000000008</v>
      </c>
      <c r="S143" s="1" t="str">
        <f t="shared" si="26"/>
        <v>Long Buildup</v>
      </c>
      <c r="T143" s="1">
        <f t="shared" si="27"/>
        <v>0.75</v>
      </c>
      <c r="U143" s="1">
        <f t="shared" si="28"/>
        <v>0.06</v>
      </c>
      <c r="V143" s="1">
        <f t="shared" si="29"/>
        <v>228.23</v>
      </c>
      <c r="W143" s="1" t="str">
        <f t="shared" si="30"/>
        <v>Long Buildup</v>
      </c>
    </row>
    <row r="144" spans="1:23" x14ac:dyDescent="0.25">
      <c r="A144">
        <f>IF([3]opstra_futures!A144="","",[3]opstra_futures!A144)</f>
        <v>142</v>
      </c>
      <c r="B144">
        <f>IF([3]opstra_futures!B144="","",[3]opstra_futures!B144)</f>
        <v>13.61</v>
      </c>
      <c r="C144">
        <f>IF([3]opstra_futures!C144="","",[3]opstra_futures!C144)</f>
        <v>2.93</v>
      </c>
      <c r="D144">
        <f>IF([3]opstra_futures!D144="","",[3]opstra_futures!D144)</f>
        <v>61.21</v>
      </c>
      <c r="E144">
        <f>IF([3]opstra_futures!E144="","",[3]opstra_futures!E144)</f>
        <v>5784.95</v>
      </c>
      <c r="F144">
        <f>IF([3]opstra_futures!F144="","",[3]opstra_futures!F144)</f>
        <v>8.4499999999999993</v>
      </c>
      <c r="G144" t="str">
        <f>IF([3]opstra_futures!G144="","",[3]opstra_futures!G144)</f>
        <v>Significant Long Buildup</v>
      </c>
      <c r="H144">
        <f>IF([3]opstra_futures!H144="","",[3]opstra_futures!H144)</f>
        <v>1.37</v>
      </c>
      <c r="I144">
        <f>IF([3]opstra_futures!I144="","",[3]opstra_futures!I144)</f>
        <v>0.12</v>
      </c>
      <c r="J144">
        <f>IF([3]opstra_futures!J144="","",[3]opstra_futures!J144)</f>
        <v>-34.270000000000003</v>
      </c>
      <c r="K144" t="str">
        <f>IF([3]opstra_futures!K144="","",[3]opstra_futures!K144)</f>
        <v>Long Buildup</v>
      </c>
      <c r="L144" t="str">
        <f>IF([3]opstra_futures!L144="","",[3]opstra_futures!L144)</f>
        <v>PERSISTENT</v>
      </c>
      <c r="M144">
        <f>IF([3]opstra_futures!M144="","",[3]opstra_futures!M144)</f>
        <v>36.9</v>
      </c>
      <c r="N144" s="1">
        <f t="shared" si="21"/>
        <v>13.61</v>
      </c>
      <c r="O144" s="1">
        <f t="shared" si="22"/>
        <v>2.93</v>
      </c>
      <c r="P144" s="1">
        <f t="shared" si="23"/>
        <v>61.21</v>
      </c>
      <c r="Q144" s="1">
        <f t="shared" si="24"/>
        <v>5784.95</v>
      </c>
      <c r="R144" s="1">
        <f t="shared" si="25"/>
        <v>8.4499999999999993</v>
      </c>
      <c r="S144" s="1" t="str">
        <f t="shared" si="26"/>
        <v>Significant Long Buildup</v>
      </c>
      <c r="T144" s="1">
        <f t="shared" si="27"/>
        <v>1.37</v>
      </c>
      <c r="U144" s="1">
        <f t="shared" si="28"/>
        <v>0.12</v>
      </c>
      <c r="V144" s="1">
        <f t="shared" si="29"/>
        <v>-34.270000000000003</v>
      </c>
      <c r="W144" s="1" t="str">
        <f t="shared" si="30"/>
        <v>Long Buildup</v>
      </c>
    </row>
    <row r="145" spans="1:23" x14ac:dyDescent="0.25">
      <c r="A145">
        <f>IF([3]opstra_futures!A145="","",[3]opstra_futures!A145)</f>
        <v>143</v>
      </c>
      <c r="B145">
        <f>IF([3]opstra_futures!B145="","",[3]opstra_futures!B145)</f>
        <v>29.4</v>
      </c>
      <c r="C145">
        <f>IF([3]opstra_futures!C145="","",[3]opstra_futures!C145)</f>
        <v>3.03</v>
      </c>
      <c r="D145">
        <f>IF([3]opstra_futures!D145="","",[3]opstra_futures!D145)</f>
        <v>54.72</v>
      </c>
      <c r="E145">
        <f>IF([3]opstra_futures!E145="","",[3]opstra_futures!E145)</f>
        <v>231</v>
      </c>
      <c r="F145">
        <f>IF([3]opstra_futures!F145="","",[3]opstra_futures!F145)</f>
        <v>10.37</v>
      </c>
      <c r="G145" t="str">
        <f>IF([3]opstra_futures!G145="","",[3]opstra_futures!G145)</f>
        <v>Significant Long Buildup</v>
      </c>
      <c r="H145">
        <f>IF([3]opstra_futures!H145="","",[3]opstra_futures!H145)</f>
        <v>2</v>
      </c>
      <c r="I145">
        <f>IF([3]opstra_futures!I145="","",[3]opstra_futures!I145)</f>
        <v>-0.22</v>
      </c>
      <c r="J145">
        <f>IF([3]opstra_futures!J145="","",[3]opstra_futures!J145)</f>
        <v>-73.650000000000006</v>
      </c>
      <c r="K145" t="str">
        <f>IF([3]opstra_futures!K145="","",[3]opstra_futures!K145)</f>
        <v>Short Buildup</v>
      </c>
      <c r="L145" t="str">
        <f>IF([3]opstra_futures!L145="","",[3]opstra_futures!L145)</f>
        <v>PETRONET</v>
      </c>
      <c r="M145">
        <f>IF([3]opstra_futures!M145="","",[3]opstra_futures!M145)</f>
        <v>55.56</v>
      </c>
      <c r="N145" s="1">
        <f t="shared" si="21"/>
        <v>29.4</v>
      </c>
      <c r="O145" s="1">
        <f t="shared" si="22"/>
        <v>3.03</v>
      </c>
      <c r="P145" s="1">
        <f t="shared" si="23"/>
        <v>54.72</v>
      </c>
      <c r="Q145" s="1">
        <f t="shared" si="24"/>
        <v>231</v>
      </c>
      <c r="R145" s="1">
        <f t="shared" si="25"/>
        <v>10.37</v>
      </c>
      <c r="S145" s="1" t="str">
        <f t="shared" si="26"/>
        <v>Significant Long Buildup</v>
      </c>
      <c r="T145" s="1">
        <f t="shared" si="27"/>
        <v>2</v>
      </c>
      <c r="U145" s="1">
        <f t="shared" si="28"/>
        <v>-0.22</v>
      </c>
      <c r="V145" s="1">
        <f t="shared" si="29"/>
        <v>-73.650000000000006</v>
      </c>
      <c r="W145" s="1" t="str">
        <f t="shared" si="30"/>
        <v>Short Buildup</v>
      </c>
    </row>
    <row r="146" spans="1:23" x14ac:dyDescent="0.25">
      <c r="A146">
        <f>IF([3]opstra_futures!A146="","",[3]opstra_futures!A146)</f>
        <v>144</v>
      </c>
      <c r="B146">
        <f>IF([3]opstra_futures!B146="","",[3]opstra_futures!B146)</f>
        <v>13.04</v>
      </c>
      <c r="C146">
        <f>IF([3]opstra_futures!C146="","",[3]opstra_futures!C146)</f>
        <v>4.7699999999999996</v>
      </c>
      <c r="D146">
        <f>IF([3]opstra_futures!D146="","",[3]opstra_futures!D146)</f>
        <v>116.89</v>
      </c>
      <c r="E146">
        <f>IF([3]opstra_futures!E146="","",[3]opstra_futures!E146)</f>
        <v>252.8</v>
      </c>
      <c r="F146">
        <f>IF([3]opstra_futures!F146="","",[3]opstra_futures!F146)</f>
        <v>8.34</v>
      </c>
      <c r="G146" t="str">
        <f>IF([3]opstra_futures!G146="","",[3]opstra_futures!G146)</f>
        <v>Significant Long Buildup</v>
      </c>
      <c r="H146">
        <f>IF([3]opstra_futures!H146="","",[3]opstra_futures!H146)</f>
        <v>9.4</v>
      </c>
      <c r="I146">
        <f>IF([3]opstra_futures!I146="","",[3]opstra_futures!I146)</f>
        <v>0.86</v>
      </c>
      <c r="J146">
        <f>IF([3]opstra_futures!J146="","",[3]opstra_futures!J146)</f>
        <v>36.93</v>
      </c>
      <c r="K146" t="str">
        <f>IF([3]opstra_futures!K146="","",[3]opstra_futures!K146)</f>
        <v>Long Buildup</v>
      </c>
      <c r="L146" t="str">
        <f>IF([3]opstra_futures!L146="","",[3]opstra_futures!L146)</f>
        <v>PFC</v>
      </c>
      <c r="M146">
        <f>IF([3]opstra_futures!M146="","",[3]opstra_futures!M146)</f>
        <v>63.89</v>
      </c>
      <c r="N146" s="1">
        <f t="shared" si="21"/>
        <v>13.04</v>
      </c>
      <c r="O146" s="1">
        <f t="shared" si="22"/>
        <v>4.7699999999999996</v>
      </c>
      <c r="P146" s="1">
        <f t="shared" si="23"/>
        <v>116.89</v>
      </c>
      <c r="Q146" s="1">
        <f t="shared" si="24"/>
        <v>252.8</v>
      </c>
      <c r="R146" s="1">
        <f t="shared" si="25"/>
        <v>8.34</v>
      </c>
      <c r="S146" s="1" t="str">
        <f t="shared" si="26"/>
        <v>Significant Long Buildup</v>
      </c>
      <c r="T146" s="1">
        <f t="shared" si="27"/>
        <v>9.4</v>
      </c>
      <c r="U146" s="1">
        <f t="shared" si="28"/>
        <v>0.86</v>
      </c>
      <c r="V146" s="1">
        <f t="shared" si="29"/>
        <v>36.93</v>
      </c>
      <c r="W146" s="1" t="str">
        <f t="shared" si="30"/>
        <v>Long Buildup</v>
      </c>
    </row>
    <row r="147" spans="1:23" x14ac:dyDescent="0.25">
      <c r="A147">
        <f>IF([3]opstra_futures!A147="","",[3]opstra_futures!A147)</f>
        <v>145</v>
      </c>
      <c r="B147">
        <f>IF([3]opstra_futures!B147="","",[3]opstra_futures!B147)</f>
        <v>-2.63</v>
      </c>
      <c r="C147">
        <f>IF([3]opstra_futures!C147="","",[3]opstra_futures!C147)</f>
        <v>0.15</v>
      </c>
      <c r="D147">
        <f>IF([3]opstra_futures!D147="","",[3]opstra_futures!D147)</f>
        <v>69.94</v>
      </c>
      <c r="E147">
        <f>IF([3]opstra_futures!E147="","",[3]opstra_futures!E147)</f>
        <v>2433.1</v>
      </c>
      <c r="F147">
        <f>IF([3]opstra_futures!F147="","",[3]opstra_futures!F147)</f>
        <v>12.95</v>
      </c>
      <c r="G147" t="str">
        <f>IF([3]opstra_futures!G147="","",[3]opstra_futures!G147)</f>
        <v>Short Covering</v>
      </c>
      <c r="H147">
        <f>IF([3]opstra_futures!H147="","",[3]opstra_futures!H147)</f>
        <v>3.96</v>
      </c>
      <c r="I147">
        <f>IF([3]opstra_futures!I147="","",[3]opstra_futures!I147)</f>
        <v>-1.39</v>
      </c>
      <c r="J147">
        <f>IF([3]opstra_futures!J147="","",[3]opstra_futures!J147)</f>
        <v>-8.64</v>
      </c>
      <c r="K147" t="str">
        <f>IF([3]opstra_futures!K147="","",[3]opstra_futures!K147)</f>
        <v>Short Buildup</v>
      </c>
      <c r="L147" t="str">
        <f>IF([3]opstra_futures!L147="","",[3]opstra_futures!L147)</f>
        <v>PIDILITIND</v>
      </c>
      <c r="M147">
        <f>IF([3]opstra_futures!M147="","",[3]opstra_futures!M147)</f>
        <v>34.130000000000003</v>
      </c>
      <c r="N147" s="1">
        <f t="shared" si="21"/>
        <v>-2.63</v>
      </c>
      <c r="O147" s="1">
        <f t="shared" si="22"/>
        <v>0.15</v>
      </c>
      <c r="P147" s="1">
        <f t="shared" si="23"/>
        <v>69.94</v>
      </c>
      <c r="Q147" s="1">
        <f t="shared" si="24"/>
        <v>2433.1</v>
      </c>
      <c r="R147" s="1">
        <f t="shared" si="25"/>
        <v>12.95</v>
      </c>
      <c r="S147" s="1" t="str">
        <f t="shared" si="26"/>
        <v>Short Covering</v>
      </c>
      <c r="T147" s="1">
        <f t="shared" si="27"/>
        <v>3.96</v>
      </c>
      <c r="U147" s="1">
        <f t="shared" si="28"/>
        <v>-1.39</v>
      </c>
      <c r="V147" s="1">
        <f t="shared" si="29"/>
        <v>-8.64</v>
      </c>
      <c r="W147" s="1" t="str">
        <f t="shared" si="30"/>
        <v>Short Buildup</v>
      </c>
    </row>
    <row r="148" spans="1:23" x14ac:dyDescent="0.25">
      <c r="A148">
        <f>IF([3]opstra_futures!A148="","",[3]opstra_futures!A148)</f>
        <v>146</v>
      </c>
      <c r="B148">
        <f>IF([3]opstra_futures!B148="","",[3]opstra_futures!B148)</f>
        <v>-3.48</v>
      </c>
      <c r="C148">
        <f>IF([3]opstra_futures!C148="","",[3]opstra_futures!C148)</f>
        <v>2.23</v>
      </c>
      <c r="D148">
        <f>IF([3]opstra_futures!D148="","",[3]opstra_futures!D148)</f>
        <v>115.8</v>
      </c>
      <c r="E148">
        <f>IF([3]opstra_futures!E148="","",[3]opstra_futures!E148)</f>
        <v>3511.85</v>
      </c>
      <c r="F148">
        <f>IF([3]opstra_futures!F148="","",[3]opstra_futures!F148)</f>
        <v>11.7</v>
      </c>
      <c r="G148" t="str">
        <f>IF([3]opstra_futures!G148="","",[3]opstra_futures!G148)</f>
        <v>Short Covering</v>
      </c>
      <c r="H148">
        <f>IF([3]opstra_futures!H148="","",[3]opstra_futures!H148)</f>
        <v>0.38</v>
      </c>
      <c r="I148">
        <f>IF([3]opstra_futures!I148="","",[3]opstra_futures!I148)</f>
        <v>0.54</v>
      </c>
      <c r="J148">
        <f>IF([3]opstra_futures!J148="","",[3]opstra_futures!J148)</f>
        <v>130.66999999999999</v>
      </c>
      <c r="K148" t="str">
        <f>IF([3]opstra_futures!K148="","",[3]opstra_futures!K148)</f>
        <v>Long Buildup</v>
      </c>
      <c r="L148" t="str">
        <f>IF([3]opstra_futures!L148="","",[3]opstra_futures!L148)</f>
        <v>PIIND</v>
      </c>
      <c r="M148">
        <f>IF([3]opstra_futures!M148="","",[3]opstra_futures!M148)</f>
        <v>36.11</v>
      </c>
      <c r="N148" s="1">
        <f t="shared" si="21"/>
        <v>-3.48</v>
      </c>
      <c r="O148" s="1">
        <f t="shared" si="22"/>
        <v>2.23</v>
      </c>
      <c r="P148" s="1">
        <f t="shared" si="23"/>
        <v>115.8</v>
      </c>
      <c r="Q148" s="1">
        <f t="shared" si="24"/>
        <v>3511.85</v>
      </c>
      <c r="R148" s="1">
        <f t="shared" si="25"/>
        <v>11.7</v>
      </c>
      <c r="S148" s="1" t="str">
        <f t="shared" si="26"/>
        <v>Short Covering</v>
      </c>
      <c r="T148" s="1">
        <f t="shared" si="27"/>
        <v>0.38</v>
      </c>
      <c r="U148" s="1">
        <f t="shared" si="28"/>
        <v>0.54</v>
      </c>
      <c r="V148" s="1">
        <f t="shared" si="29"/>
        <v>130.66999999999999</v>
      </c>
      <c r="W148" s="1" t="str">
        <f t="shared" si="30"/>
        <v>Long Buildup</v>
      </c>
    </row>
    <row r="149" spans="1:23" x14ac:dyDescent="0.25">
      <c r="A149">
        <f>IF([3]opstra_futures!A149="","",[3]opstra_futures!A149)</f>
        <v>147</v>
      </c>
      <c r="B149">
        <f>IF([3]opstra_futures!B149="","",[3]opstra_futures!B149)</f>
        <v>-6.8</v>
      </c>
      <c r="C149">
        <f>IF([3]opstra_futures!C149="","",[3]opstra_futures!C149)</f>
        <v>2.11</v>
      </c>
      <c r="D149">
        <f>IF([3]opstra_futures!D149="","",[3]opstra_futures!D149)</f>
        <v>25.11</v>
      </c>
      <c r="E149">
        <f>IF([3]opstra_futures!E149="","",[3]opstra_futures!E149)</f>
        <v>75</v>
      </c>
      <c r="F149">
        <f>IF([3]opstra_futures!F149="","",[3]opstra_futures!F149)</f>
        <v>8.19</v>
      </c>
      <c r="G149" t="str">
        <f>IF([3]opstra_futures!G149="","",[3]opstra_futures!G149)</f>
        <v>Significant Short Covering</v>
      </c>
      <c r="H149">
        <f>IF([3]opstra_futures!H149="","",[3]opstra_futures!H149)</f>
        <v>-0.22</v>
      </c>
      <c r="I149">
        <f>IF([3]opstra_futures!I149="","",[3]opstra_futures!I149)</f>
        <v>-0.4</v>
      </c>
      <c r="J149">
        <f>IF([3]opstra_futures!J149="","",[3]opstra_futures!J149)</f>
        <v>-43.78</v>
      </c>
      <c r="K149" t="str">
        <f>IF([3]opstra_futures!K149="","",[3]opstra_futures!K149)</f>
        <v>Long Unwinding</v>
      </c>
      <c r="L149" t="str">
        <f>IF([3]opstra_futures!L149="","",[3]opstra_futures!L149)</f>
        <v>PNB</v>
      </c>
      <c r="M149">
        <f>IF([3]opstra_futures!M149="","",[3]opstra_futures!M149)</f>
        <v>5.56</v>
      </c>
      <c r="N149" s="1">
        <f t="shared" si="21"/>
        <v>-6.8</v>
      </c>
      <c r="O149" s="1">
        <f t="shared" si="22"/>
        <v>2.11</v>
      </c>
      <c r="P149" s="1">
        <f t="shared" si="23"/>
        <v>25.11</v>
      </c>
      <c r="Q149" s="1">
        <f t="shared" si="24"/>
        <v>75</v>
      </c>
      <c r="R149" s="1">
        <f t="shared" si="25"/>
        <v>8.19</v>
      </c>
      <c r="S149" s="1" t="str">
        <f t="shared" si="26"/>
        <v>Significant Short Covering</v>
      </c>
      <c r="T149" s="1">
        <f t="shared" si="27"/>
        <v>-0.22</v>
      </c>
      <c r="U149" s="1">
        <f t="shared" si="28"/>
        <v>-0.4</v>
      </c>
      <c r="V149" s="1">
        <f t="shared" si="29"/>
        <v>-43.78</v>
      </c>
      <c r="W149" s="1" t="str">
        <f t="shared" si="30"/>
        <v>Long Unwinding</v>
      </c>
    </row>
    <row r="150" spans="1:23" x14ac:dyDescent="0.25">
      <c r="A150">
        <f>IF([3]opstra_futures!A150="","",[3]opstra_futures!A150)</f>
        <v>148</v>
      </c>
      <c r="B150">
        <f>IF([3]opstra_futures!B150="","",[3]opstra_futures!B150)</f>
        <v>13.89</v>
      </c>
      <c r="C150">
        <f>IF([3]opstra_futures!C150="","",[3]opstra_futures!C150)</f>
        <v>4.71</v>
      </c>
      <c r="D150">
        <f>IF([3]opstra_futures!D150="","",[3]opstra_futures!D150)</f>
        <v>277.19</v>
      </c>
      <c r="E150">
        <f>IF([3]opstra_futures!E150="","",[3]opstra_futures!E150)</f>
        <v>5442.95</v>
      </c>
      <c r="F150">
        <f>IF([3]opstra_futures!F150="","",[3]opstra_futures!F150)</f>
        <v>16.739999999999998</v>
      </c>
      <c r="G150" t="str">
        <f>IF([3]opstra_futures!G150="","",[3]opstra_futures!G150)</f>
        <v>Significant Long Buildup</v>
      </c>
      <c r="H150">
        <f>IF([3]opstra_futures!H150="","",[3]opstra_futures!H150)</f>
        <v>4.6399999999999997</v>
      </c>
      <c r="I150">
        <f>IF([3]opstra_futures!I150="","",[3]opstra_futures!I150)</f>
        <v>2.04</v>
      </c>
      <c r="J150">
        <f>IF([3]opstra_futures!J150="","",[3]opstra_futures!J150)</f>
        <v>104.12</v>
      </c>
      <c r="K150" t="str">
        <f>IF([3]opstra_futures!K150="","",[3]opstra_futures!K150)</f>
        <v>Significant Long Buildup</v>
      </c>
      <c r="L150" t="str">
        <f>IF([3]opstra_futures!L150="","",[3]opstra_futures!L150)</f>
        <v>POLYCAB</v>
      </c>
      <c r="M150">
        <f>IF([3]opstra_futures!M150="","",[3]opstra_futures!M150)</f>
        <v>92.86</v>
      </c>
      <c r="N150" s="1">
        <f t="shared" si="21"/>
        <v>13.89</v>
      </c>
      <c r="O150" s="1">
        <f t="shared" si="22"/>
        <v>4.71</v>
      </c>
      <c r="P150" s="1">
        <f t="shared" si="23"/>
        <v>277.19</v>
      </c>
      <c r="Q150" s="1">
        <f t="shared" si="24"/>
        <v>5442.95</v>
      </c>
      <c r="R150" s="1">
        <f t="shared" si="25"/>
        <v>16.739999999999998</v>
      </c>
      <c r="S150" s="1" t="str">
        <f t="shared" si="26"/>
        <v>Significant Long Buildup</v>
      </c>
      <c r="T150" s="1">
        <f t="shared" si="27"/>
        <v>4.6399999999999997</v>
      </c>
      <c r="U150" s="1">
        <f t="shared" si="28"/>
        <v>2.04</v>
      </c>
      <c r="V150" s="1">
        <f t="shared" si="29"/>
        <v>104.12</v>
      </c>
      <c r="W150" s="1" t="str">
        <f t="shared" si="30"/>
        <v>Significant Long Buildup</v>
      </c>
    </row>
    <row r="151" spans="1:23" x14ac:dyDescent="0.25">
      <c r="A151">
        <f>IF([3]opstra_futures!A151="","",[3]opstra_futures!A151)</f>
        <v>149</v>
      </c>
      <c r="B151">
        <f>IF([3]opstra_futures!B151="","",[3]opstra_futures!B151)</f>
        <v>-6.23</v>
      </c>
      <c r="C151">
        <f>IF([3]opstra_futures!C151="","",[3]opstra_futures!C151)</f>
        <v>3.27</v>
      </c>
      <c r="D151">
        <f>IF([3]opstra_futures!D151="","",[3]opstra_futures!D151)</f>
        <v>101.49</v>
      </c>
      <c r="E151">
        <f>IF([3]opstra_futures!E151="","",[3]opstra_futures!E151)</f>
        <v>203.45</v>
      </c>
      <c r="F151">
        <f>IF([3]opstra_futures!F151="","",[3]opstra_futures!F151)</f>
        <v>3.39</v>
      </c>
      <c r="G151" t="str">
        <f>IF([3]opstra_futures!G151="","",[3]opstra_futures!G151)</f>
        <v>Significant Short Covering</v>
      </c>
      <c r="H151">
        <f>IF([3]opstra_futures!H151="","",[3]opstra_futures!H151)</f>
        <v>-0.93</v>
      </c>
      <c r="I151">
        <f>IF([3]opstra_futures!I151="","",[3]opstra_futures!I151)</f>
        <v>0.77</v>
      </c>
      <c r="J151">
        <f>IF([3]opstra_futures!J151="","",[3]opstra_futures!J151)</f>
        <v>-6.36</v>
      </c>
      <c r="K151" t="str">
        <f>IF([3]opstra_futures!K151="","",[3]opstra_futures!K151)</f>
        <v>Short Covering</v>
      </c>
      <c r="L151" t="str">
        <f>IF([3]opstra_futures!L151="","",[3]opstra_futures!L151)</f>
        <v>POWERGRID</v>
      </c>
      <c r="M151">
        <f>IF([3]opstra_futures!M151="","",[3]opstra_futures!M151)</f>
        <v>46.03</v>
      </c>
      <c r="N151" s="1">
        <f t="shared" si="21"/>
        <v>-6.23</v>
      </c>
      <c r="O151" s="1">
        <f t="shared" si="22"/>
        <v>3.27</v>
      </c>
      <c r="P151" s="1">
        <f t="shared" si="23"/>
        <v>101.49</v>
      </c>
      <c r="Q151" s="1">
        <f t="shared" si="24"/>
        <v>203.45</v>
      </c>
      <c r="R151" s="1">
        <f t="shared" si="25"/>
        <v>3.39</v>
      </c>
      <c r="S151" s="1" t="str">
        <f t="shared" si="26"/>
        <v>Significant Short Covering</v>
      </c>
      <c r="T151" s="1">
        <f t="shared" si="27"/>
        <v>-0.93</v>
      </c>
      <c r="U151" s="1">
        <f t="shared" si="28"/>
        <v>0.77</v>
      </c>
      <c r="V151" s="1">
        <f t="shared" si="29"/>
        <v>-6.36</v>
      </c>
      <c r="W151" s="1" t="str">
        <f t="shared" si="30"/>
        <v>Short Covering</v>
      </c>
    </row>
    <row r="152" spans="1:23" x14ac:dyDescent="0.25">
      <c r="A152">
        <f>IF([3]opstra_futures!A152="","",[3]opstra_futures!A152)</f>
        <v>150</v>
      </c>
      <c r="B152">
        <f>IF([3]opstra_futures!B152="","",[3]opstra_futures!B152)</f>
        <v>14.36</v>
      </c>
      <c r="C152">
        <f>IF([3]opstra_futures!C152="","",[3]opstra_futures!C152)</f>
        <v>4.29</v>
      </c>
      <c r="D152">
        <f>IF([3]opstra_futures!D152="","",[3]opstra_futures!D152)</f>
        <v>70.05</v>
      </c>
      <c r="E152">
        <f>IF([3]opstra_futures!E152="","",[3]opstra_futures!E152)</f>
        <v>1748.5</v>
      </c>
      <c r="F152">
        <f>IF([3]opstra_futures!F152="","",[3]opstra_futures!F152)</f>
        <v>24.91</v>
      </c>
      <c r="G152" t="str">
        <f>IF([3]opstra_futures!G152="","",[3]opstra_futures!G152)</f>
        <v>Significant Long Buildup</v>
      </c>
      <c r="H152">
        <f>IF([3]opstra_futures!H152="","",[3]opstra_futures!H152)</f>
        <v>4.1399999999999997</v>
      </c>
      <c r="I152">
        <f>IF([3]opstra_futures!I152="","",[3]opstra_futures!I152)</f>
        <v>-0.61</v>
      </c>
      <c r="J152">
        <f>IF([3]opstra_futures!J152="","",[3]opstra_futures!J152)</f>
        <v>-52.35</v>
      </c>
      <c r="K152" t="str">
        <f>IF([3]opstra_futures!K152="","",[3]opstra_futures!K152)</f>
        <v>Short Buildup</v>
      </c>
      <c r="L152" t="str">
        <f>IF([3]opstra_futures!L152="","",[3]opstra_futures!L152)</f>
        <v>PVRINOX</v>
      </c>
      <c r="M152">
        <f>IF([3]opstra_futures!M152="","",[3]opstra_futures!M152)</f>
        <v>0</v>
      </c>
      <c r="N152" s="1">
        <f t="shared" si="21"/>
        <v>14.36</v>
      </c>
      <c r="O152" s="1">
        <f t="shared" si="22"/>
        <v>4.29</v>
      </c>
      <c r="P152" s="1">
        <f t="shared" si="23"/>
        <v>70.05</v>
      </c>
      <c r="Q152" s="1">
        <f t="shared" si="24"/>
        <v>1748.5</v>
      </c>
      <c r="R152" s="1">
        <f t="shared" si="25"/>
        <v>24.91</v>
      </c>
      <c r="S152" s="1" t="str">
        <f t="shared" si="26"/>
        <v>Significant Long Buildup</v>
      </c>
      <c r="T152" s="1">
        <f t="shared" si="27"/>
        <v>4.1399999999999997</v>
      </c>
      <c r="U152" s="1">
        <f t="shared" si="28"/>
        <v>-0.61</v>
      </c>
      <c r="V152" s="1">
        <f t="shared" si="29"/>
        <v>-52.35</v>
      </c>
      <c r="W152" s="1" t="str">
        <f t="shared" si="30"/>
        <v>Short Buildup</v>
      </c>
    </row>
    <row r="153" spans="1:23" x14ac:dyDescent="0.25">
      <c r="A153">
        <f>IF([3]opstra_futures!A153="","",[3]opstra_futures!A153)</f>
        <v>151</v>
      </c>
      <c r="B153">
        <f>IF([3]opstra_futures!B153="","",[3]opstra_futures!B153)</f>
        <v>16.37</v>
      </c>
      <c r="C153">
        <f>IF([3]opstra_futures!C153="","",[3]opstra_futures!C153)</f>
        <v>5.78</v>
      </c>
      <c r="D153">
        <f>IF([3]opstra_futures!D153="","",[3]opstra_futures!D153)</f>
        <v>90.07</v>
      </c>
      <c r="E153">
        <f>IF([3]opstra_futures!E153="","",[3]opstra_futures!E153)</f>
        <v>1002</v>
      </c>
      <c r="F153">
        <f>IF([3]opstra_futures!F153="","",[3]opstra_futures!F153)</f>
        <v>5.76</v>
      </c>
      <c r="G153" t="str">
        <f>IF([3]opstra_futures!G153="","",[3]opstra_futures!G153)</f>
        <v>Significant Long Buildup</v>
      </c>
      <c r="H153">
        <f>IF([3]opstra_futures!H153="","",[3]opstra_futures!H153)</f>
        <v>5.52</v>
      </c>
      <c r="I153">
        <f>IF([3]opstra_futures!I153="","",[3]opstra_futures!I153)</f>
        <v>0.49</v>
      </c>
      <c r="J153">
        <f>IF([3]opstra_futures!J153="","",[3]opstra_futures!J153)</f>
        <v>63.02</v>
      </c>
      <c r="K153" t="str">
        <f>IF([3]opstra_futures!K153="","",[3]opstra_futures!K153)</f>
        <v>Long Buildup</v>
      </c>
      <c r="L153" t="str">
        <f>IF([3]opstra_futures!L153="","",[3]opstra_futures!L153)</f>
        <v>RAMCOCEM</v>
      </c>
      <c r="M153">
        <f>IF([3]opstra_futures!M153="","",[3]opstra_futures!M153)</f>
        <v>69.84</v>
      </c>
      <c r="N153" s="1">
        <f t="shared" si="21"/>
        <v>16.37</v>
      </c>
      <c r="O153" s="1">
        <f t="shared" si="22"/>
        <v>5.78</v>
      </c>
      <c r="P153" s="1">
        <f t="shared" si="23"/>
        <v>90.07</v>
      </c>
      <c r="Q153" s="1">
        <f t="shared" si="24"/>
        <v>1002</v>
      </c>
      <c r="R153" s="1">
        <f t="shared" si="25"/>
        <v>5.76</v>
      </c>
      <c r="S153" s="1" t="str">
        <f t="shared" si="26"/>
        <v>Significant Long Buildup</v>
      </c>
      <c r="T153" s="1">
        <f t="shared" si="27"/>
        <v>5.52</v>
      </c>
      <c r="U153" s="1">
        <f t="shared" si="28"/>
        <v>0.49</v>
      </c>
      <c r="V153" s="1">
        <f t="shared" si="29"/>
        <v>63.02</v>
      </c>
      <c r="W153" s="1" t="str">
        <f t="shared" si="30"/>
        <v>Long Buildup</v>
      </c>
    </row>
    <row r="154" spans="1:23" x14ac:dyDescent="0.25">
      <c r="A154">
        <f>IF([3]opstra_futures!A154="","",[3]opstra_futures!A154)</f>
        <v>152</v>
      </c>
      <c r="B154">
        <f>IF([3]opstra_futures!B154="","",[3]opstra_futures!B154)</f>
        <v>1.44</v>
      </c>
      <c r="C154">
        <f>IF([3]opstra_futures!C154="","",[3]opstra_futures!C154)</f>
        <v>-0.41</v>
      </c>
      <c r="D154">
        <f>IF([3]opstra_futures!D154="","",[3]opstra_futures!D154)</f>
        <v>146.31</v>
      </c>
      <c r="E154">
        <f>IF([3]opstra_futures!E154="","",[3]opstra_futures!E154)</f>
        <v>244</v>
      </c>
      <c r="F154">
        <f>IF([3]opstra_futures!F154="","",[3]opstra_futures!F154)</f>
        <v>13.01</v>
      </c>
      <c r="G154" t="str">
        <f>IF([3]opstra_futures!G154="","",[3]opstra_futures!G154)</f>
        <v>Short Buildup</v>
      </c>
      <c r="H154">
        <f>IF([3]opstra_futures!H154="","",[3]opstra_futures!H154)</f>
        <v>1.22</v>
      </c>
      <c r="I154">
        <f>IF([3]opstra_futures!I154="","",[3]opstra_futures!I154)</f>
        <v>-1.05</v>
      </c>
      <c r="J154">
        <f>IF([3]opstra_futures!J154="","",[3]opstra_futures!J154)</f>
        <v>92.87</v>
      </c>
      <c r="K154" t="str">
        <f>IF([3]opstra_futures!K154="","",[3]opstra_futures!K154)</f>
        <v>Short Buildup</v>
      </c>
      <c r="L154" t="str">
        <f>IF([3]opstra_futures!L154="","",[3]opstra_futures!L154)</f>
        <v>RBLBANK</v>
      </c>
      <c r="M154">
        <f>IF([3]opstra_futures!M154="","",[3]opstra_futures!M154)</f>
        <v>26.98</v>
      </c>
      <c r="N154" s="1">
        <f t="shared" si="21"/>
        <v>1.44</v>
      </c>
      <c r="O154" s="1">
        <f t="shared" si="22"/>
        <v>-0.41</v>
      </c>
      <c r="P154" s="1">
        <f t="shared" si="23"/>
        <v>146.31</v>
      </c>
      <c r="Q154" s="1">
        <f t="shared" si="24"/>
        <v>244</v>
      </c>
      <c r="R154" s="1">
        <f t="shared" si="25"/>
        <v>13.01</v>
      </c>
      <c r="S154" s="1" t="str">
        <f t="shared" si="26"/>
        <v>Short Buildup</v>
      </c>
      <c r="T154" s="1">
        <f t="shared" si="27"/>
        <v>1.22</v>
      </c>
      <c r="U154" s="1">
        <f t="shared" si="28"/>
        <v>-1.05</v>
      </c>
      <c r="V154" s="1">
        <f t="shared" si="29"/>
        <v>92.87</v>
      </c>
      <c r="W154" s="1" t="str">
        <f t="shared" si="30"/>
        <v>Short Buildup</v>
      </c>
    </row>
    <row r="155" spans="1:23" x14ac:dyDescent="0.25">
      <c r="A155">
        <f>IF([3]opstra_futures!A155="","",[3]opstra_futures!A155)</f>
        <v>153</v>
      </c>
      <c r="B155">
        <f>IF([3]opstra_futures!B155="","",[3]opstra_futures!B155)</f>
        <v>5.67</v>
      </c>
      <c r="C155">
        <f>IF([3]opstra_futures!C155="","",[3]opstra_futures!C155)</f>
        <v>4.74</v>
      </c>
      <c r="D155">
        <f>IF([3]opstra_futures!D155="","",[3]opstra_futures!D155)</f>
        <v>120.12</v>
      </c>
      <c r="E155">
        <f>IF([3]opstra_futures!E155="","",[3]opstra_futures!E155)</f>
        <v>295</v>
      </c>
      <c r="F155">
        <f>IF([3]opstra_futures!F155="","",[3]opstra_futures!F155)</f>
        <v>8.98</v>
      </c>
      <c r="G155" t="str">
        <f>IF([3]opstra_futures!G155="","",[3]opstra_futures!G155)</f>
        <v>Significant Long Buildup</v>
      </c>
      <c r="H155">
        <f>IF([3]opstra_futures!H155="","",[3]opstra_futures!H155)</f>
        <v>3.7</v>
      </c>
      <c r="I155">
        <f>IF([3]opstra_futures!I155="","",[3]opstra_futures!I155)</f>
        <v>0.56000000000000005</v>
      </c>
      <c r="J155">
        <f>IF([3]opstra_futures!J155="","",[3]opstra_futures!J155)</f>
        <v>15.96</v>
      </c>
      <c r="K155" t="str">
        <f>IF([3]opstra_futures!K155="","",[3]opstra_futures!K155)</f>
        <v>Long Buildup</v>
      </c>
      <c r="L155" t="str">
        <f>IF([3]opstra_futures!L155="","",[3]opstra_futures!L155)</f>
        <v>RECLTD</v>
      </c>
      <c r="M155">
        <f>IF([3]opstra_futures!M155="","",[3]opstra_futures!M155)</f>
        <v>63.1</v>
      </c>
      <c r="N155" s="1">
        <f t="shared" si="21"/>
        <v>5.67</v>
      </c>
      <c r="O155" s="1">
        <f t="shared" si="22"/>
        <v>4.74</v>
      </c>
      <c r="P155" s="1">
        <f t="shared" si="23"/>
        <v>120.12</v>
      </c>
      <c r="Q155" s="1">
        <f t="shared" si="24"/>
        <v>295</v>
      </c>
      <c r="R155" s="1">
        <f t="shared" si="25"/>
        <v>8.98</v>
      </c>
      <c r="S155" s="1" t="str">
        <f t="shared" si="26"/>
        <v>Significant Long Buildup</v>
      </c>
      <c r="T155" s="1">
        <f t="shared" si="27"/>
        <v>3.7</v>
      </c>
      <c r="U155" s="1">
        <f t="shared" si="28"/>
        <v>0.56000000000000005</v>
      </c>
      <c r="V155" s="1">
        <f t="shared" si="29"/>
        <v>15.96</v>
      </c>
      <c r="W155" s="1" t="str">
        <f t="shared" si="30"/>
        <v>Long Buildup</v>
      </c>
    </row>
    <row r="156" spans="1:23" x14ac:dyDescent="0.25">
      <c r="A156">
        <f>IF([3]opstra_futures!A156="","",[3]opstra_futures!A156)</f>
        <v>154</v>
      </c>
      <c r="B156">
        <f>IF([3]opstra_futures!B156="","",[3]opstra_futures!B156)</f>
        <v>-2.79</v>
      </c>
      <c r="C156">
        <f>IF([3]opstra_futures!C156="","",[3]opstra_futures!C156)</f>
        <v>1.8</v>
      </c>
      <c r="D156">
        <f>IF([3]opstra_futures!D156="","",[3]opstra_futures!D156)</f>
        <v>64.59</v>
      </c>
      <c r="E156">
        <f>IF([3]opstra_futures!E156="","",[3]opstra_futures!E156)</f>
        <v>2349.3000000000002</v>
      </c>
      <c r="F156">
        <f>IF([3]opstra_futures!F156="","",[3]opstra_futures!F156)</f>
        <v>9.9499999999999993</v>
      </c>
      <c r="G156" t="str">
        <f>IF([3]opstra_futures!G156="","",[3]opstra_futures!G156)</f>
        <v>Short Covering</v>
      </c>
      <c r="H156">
        <f>IF([3]opstra_futures!H156="","",[3]opstra_futures!H156)</f>
        <v>1.01</v>
      </c>
      <c r="I156">
        <f>IF([3]opstra_futures!I156="","",[3]opstra_futures!I156)</f>
        <v>-0.11</v>
      </c>
      <c r="J156">
        <f>IF([3]opstra_futures!J156="","",[3]opstra_futures!J156)</f>
        <v>-41.85</v>
      </c>
      <c r="K156" t="str">
        <f>IF([3]opstra_futures!K156="","",[3]opstra_futures!K156)</f>
        <v>Short Buildup</v>
      </c>
      <c r="L156" t="str">
        <f>IF([3]opstra_futures!L156="","",[3]opstra_futures!L156)</f>
        <v>RELIANCE</v>
      </c>
      <c r="M156">
        <f>IF([3]opstra_futures!M156="","",[3]opstra_futures!M156)</f>
        <v>6.75</v>
      </c>
      <c r="N156" s="1">
        <f t="shared" si="21"/>
        <v>-2.79</v>
      </c>
      <c r="O156" s="1">
        <f t="shared" si="22"/>
        <v>1.8</v>
      </c>
      <c r="P156" s="1">
        <f t="shared" si="23"/>
        <v>64.59</v>
      </c>
      <c r="Q156" s="1">
        <f t="shared" si="24"/>
        <v>2349.3000000000002</v>
      </c>
      <c r="R156" s="1">
        <f t="shared" si="25"/>
        <v>9.9499999999999993</v>
      </c>
      <c r="S156" s="1" t="str">
        <f t="shared" si="26"/>
        <v>Short Covering</v>
      </c>
      <c r="T156" s="1">
        <f t="shared" si="27"/>
        <v>1.01</v>
      </c>
      <c r="U156" s="1">
        <f t="shared" si="28"/>
        <v>-0.11</v>
      </c>
      <c r="V156" s="1">
        <f t="shared" si="29"/>
        <v>-41.85</v>
      </c>
      <c r="W156" s="1" t="str">
        <f t="shared" si="30"/>
        <v>Short Buildup</v>
      </c>
    </row>
    <row r="157" spans="1:23" x14ac:dyDescent="0.25">
      <c r="A157">
        <f>IF([3]opstra_futures!A157="","",[3]opstra_futures!A157)</f>
        <v>155</v>
      </c>
      <c r="B157">
        <f>IF([3]opstra_futures!B157="","",[3]opstra_futures!B157)</f>
        <v>0.66</v>
      </c>
      <c r="C157">
        <f>IF([3]opstra_futures!C157="","",[3]opstra_futures!C157)</f>
        <v>3.64</v>
      </c>
      <c r="D157">
        <f>IF([3]opstra_futures!D157="","",[3]opstra_futures!D157)</f>
        <v>11.99</v>
      </c>
      <c r="E157">
        <f>IF([3]opstra_futures!E157="","",[3]opstra_futures!E157)</f>
        <v>89.65</v>
      </c>
      <c r="F157">
        <f>IF([3]opstra_futures!F157="","",[3]opstra_futures!F157)</f>
        <v>12.1</v>
      </c>
      <c r="G157" t="str">
        <f>IF([3]opstra_futures!G157="","",[3]opstra_futures!G157)</f>
        <v>Long Buildup</v>
      </c>
      <c r="H157">
        <f>IF([3]opstra_futures!H157="","",[3]opstra_futures!H157)</f>
        <v>-1.87</v>
      </c>
      <c r="I157">
        <f>IF([3]opstra_futures!I157="","",[3]opstra_futures!I157)</f>
        <v>0.79</v>
      </c>
      <c r="J157">
        <f>IF([3]opstra_futures!J157="","",[3]opstra_futures!J157)</f>
        <v>-87.6</v>
      </c>
      <c r="K157" t="str">
        <f>IF([3]opstra_futures!K157="","",[3]opstra_futures!K157)</f>
        <v>Short Covering</v>
      </c>
      <c r="L157" t="str">
        <f>IF([3]opstra_futures!L157="","",[3]opstra_futures!L157)</f>
        <v>SAIL</v>
      </c>
      <c r="M157">
        <f>IF([3]opstra_futures!M157="","",[3]opstra_futures!M157)</f>
        <v>8.33</v>
      </c>
      <c r="N157" s="1">
        <f t="shared" si="21"/>
        <v>0.66</v>
      </c>
      <c r="O157" s="1">
        <f t="shared" si="22"/>
        <v>3.64</v>
      </c>
      <c r="P157" s="1">
        <f t="shared" si="23"/>
        <v>11.99</v>
      </c>
      <c r="Q157" s="1">
        <f t="shared" si="24"/>
        <v>89.65</v>
      </c>
      <c r="R157" s="1">
        <f t="shared" si="25"/>
        <v>12.1</v>
      </c>
      <c r="S157" s="1" t="str">
        <f t="shared" si="26"/>
        <v>Long Buildup</v>
      </c>
      <c r="T157" s="1">
        <f t="shared" si="27"/>
        <v>-1.87</v>
      </c>
      <c r="U157" s="1">
        <f t="shared" si="28"/>
        <v>0.79</v>
      </c>
      <c r="V157" s="1">
        <f t="shared" si="29"/>
        <v>-87.6</v>
      </c>
      <c r="W157" s="1" t="str">
        <f t="shared" si="30"/>
        <v>Short Covering</v>
      </c>
    </row>
    <row r="158" spans="1:23" x14ac:dyDescent="0.25">
      <c r="A158">
        <f>IF([3]opstra_futures!A158="","",[3]opstra_futures!A158)</f>
        <v>156</v>
      </c>
      <c r="B158">
        <f>IF([3]opstra_futures!B158="","",[3]opstra_futures!B158)</f>
        <v>2.61</v>
      </c>
      <c r="C158">
        <f>IF([3]opstra_futures!C158="","",[3]opstra_futures!C158)</f>
        <v>1.99</v>
      </c>
      <c r="D158">
        <f>IF([3]opstra_futures!D158="","",[3]opstra_futures!D158)</f>
        <v>130.66</v>
      </c>
      <c r="E158">
        <f>IF([3]opstra_futures!E158="","",[3]opstra_futures!E158)</f>
        <v>799.9</v>
      </c>
      <c r="F158">
        <f>IF([3]opstra_futures!F158="","",[3]opstra_futures!F158)</f>
        <v>7.13</v>
      </c>
      <c r="G158" t="str">
        <f>IF([3]opstra_futures!G158="","",[3]opstra_futures!G158)</f>
        <v>Long Buildup</v>
      </c>
      <c r="H158">
        <f>IF([3]opstra_futures!H158="","",[3]opstra_futures!H158)</f>
        <v>-0.34</v>
      </c>
      <c r="I158">
        <f>IF([3]opstra_futures!I158="","",[3]opstra_futures!I158)</f>
        <v>0.93</v>
      </c>
      <c r="J158">
        <f>IF([3]opstra_futures!J158="","",[3]opstra_futures!J158)</f>
        <v>67.3</v>
      </c>
      <c r="K158" t="str">
        <f>IF([3]opstra_futures!K158="","",[3]opstra_futures!K158)</f>
        <v>Short Covering</v>
      </c>
      <c r="L158" t="str">
        <f>IF([3]opstra_futures!L158="","",[3]opstra_futures!L158)</f>
        <v>SBICARD</v>
      </c>
      <c r="M158">
        <f>IF([3]opstra_futures!M158="","",[3]opstra_futures!M158)</f>
        <v>46.03</v>
      </c>
      <c r="N158" s="1">
        <f t="shared" si="21"/>
        <v>2.61</v>
      </c>
      <c r="O158" s="1">
        <f t="shared" si="22"/>
        <v>1.99</v>
      </c>
      <c r="P158" s="1">
        <f t="shared" si="23"/>
        <v>130.66</v>
      </c>
      <c r="Q158" s="1">
        <f t="shared" si="24"/>
        <v>799.9</v>
      </c>
      <c r="R158" s="1">
        <f t="shared" si="25"/>
        <v>7.13</v>
      </c>
      <c r="S158" s="1" t="str">
        <f t="shared" si="26"/>
        <v>Long Buildup</v>
      </c>
      <c r="T158" s="1">
        <f t="shared" si="27"/>
        <v>-0.34</v>
      </c>
      <c r="U158" s="1">
        <f t="shared" si="28"/>
        <v>0.93</v>
      </c>
      <c r="V158" s="1">
        <f t="shared" si="29"/>
        <v>67.3</v>
      </c>
      <c r="W158" s="1" t="str">
        <f t="shared" si="30"/>
        <v>Short Covering</v>
      </c>
    </row>
    <row r="159" spans="1:23" x14ac:dyDescent="0.25">
      <c r="A159">
        <f>IF([3]opstra_futures!A159="","",[3]opstra_futures!A159)</f>
        <v>157</v>
      </c>
      <c r="B159">
        <f>IF([3]opstra_futures!B159="","",[3]opstra_futures!B159)</f>
        <v>-7.65</v>
      </c>
      <c r="C159">
        <f>IF([3]opstra_futures!C159="","",[3]opstra_futures!C159)</f>
        <v>3.79</v>
      </c>
      <c r="D159">
        <f>IF([3]opstra_futures!D159="","",[3]opstra_futures!D159)</f>
        <v>73.180000000000007</v>
      </c>
      <c r="E159">
        <f>IF([3]opstra_futures!E159="","",[3]opstra_futures!E159)</f>
        <v>1327</v>
      </c>
      <c r="F159">
        <f>IF([3]opstra_futures!F159="","",[3]opstra_futures!F159)</f>
        <v>9.75</v>
      </c>
      <c r="G159" t="str">
        <f>IF([3]opstra_futures!G159="","",[3]opstra_futures!G159)</f>
        <v>Significant Short Covering</v>
      </c>
      <c r="H159">
        <f>IF([3]opstra_futures!H159="","",[3]opstra_futures!H159)</f>
        <v>-0.14000000000000001</v>
      </c>
      <c r="I159">
        <f>IF([3]opstra_futures!I159="","",[3]opstra_futures!I159)</f>
        <v>0.76</v>
      </c>
      <c r="J159">
        <f>IF([3]opstra_futures!J159="","",[3]opstra_futures!J159)</f>
        <v>-30.82</v>
      </c>
      <c r="K159" t="str">
        <f>IF([3]opstra_futures!K159="","",[3]opstra_futures!K159)</f>
        <v>Short Covering</v>
      </c>
      <c r="L159" t="str">
        <f>IF([3]opstra_futures!L159="","",[3]opstra_futures!L159)</f>
        <v>SBILIFE</v>
      </c>
      <c r="M159">
        <f>IF([3]opstra_futures!M159="","",[3]opstra_futures!M159)</f>
        <v>30.16</v>
      </c>
      <c r="N159" s="1">
        <f t="shared" si="21"/>
        <v>-7.65</v>
      </c>
      <c r="O159" s="1">
        <f t="shared" si="22"/>
        <v>3.79</v>
      </c>
      <c r="P159" s="1">
        <f t="shared" si="23"/>
        <v>73.180000000000007</v>
      </c>
      <c r="Q159" s="1">
        <f t="shared" si="24"/>
        <v>1327</v>
      </c>
      <c r="R159" s="1">
        <f t="shared" si="25"/>
        <v>9.75</v>
      </c>
      <c r="S159" s="1" t="str">
        <f t="shared" si="26"/>
        <v>Significant Short Covering</v>
      </c>
      <c r="T159" s="1">
        <f t="shared" si="27"/>
        <v>-0.14000000000000001</v>
      </c>
      <c r="U159" s="1">
        <f t="shared" si="28"/>
        <v>0.76</v>
      </c>
      <c r="V159" s="1">
        <f t="shared" si="29"/>
        <v>-30.82</v>
      </c>
      <c r="W159" s="1" t="str">
        <f t="shared" si="30"/>
        <v>Short Covering</v>
      </c>
    </row>
    <row r="160" spans="1:23" x14ac:dyDescent="0.25">
      <c r="A160">
        <f>IF([3]opstra_futures!A160="","",[3]opstra_futures!A160)</f>
        <v>158</v>
      </c>
      <c r="B160">
        <f>IF([3]opstra_futures!B160="","",[3]opstra_futures!B160)</f>
        <v>15.22</v>
      </c>
      <c r="C160">
        <f>IF([3]opstra_futures!C160="","",[3]opstra_futures!C160)</f>
        <v>-1.49</v>
      </c>
      <c r="D160">
        <f>IF([3]opstra_futures!D160="","",[3]opstra_futures!D160)</f>
        <v>75.59</v>
      </c>
      <c r="E160">
        <f>IF([3]opstra_futures!E160="","",[3]opstra_futures!E160)</f>
        <v>576.9</v>
      </c>
      <c r="F160">
        <f>IF([3]opstra_futures!F160="","",[3]opstra_futures!F160)</f>
        <v>9.17</v>
      </c>
      <c r="G160" t="str">
        <f>IF([3]opstra_futures!G160="","",[3]opstra_futures!G160)</f>
        <v>Short Buildup</v>
      </c>
      <c r="H160">
        <f>IF([3]opstra_futures!H160="","",[3]opstra_futures!H160)</f>
        <v>-0.12</v>
      </c>
      <c r="I160">
        <f>IF([3]opstra_futures!I160="","",[3]opstra_futures!I160)</f>
        <v>0.03</v>
      </c>
      <c r="J160">
        <f>IF([3]opstra_futures!J160="","",[3]opstra_futures!J160)</f>
        <v>-55.87</v>
      </c>
      <c r="K160" t="str">
        <f>IF([3]opstra_futures!K160="","",[3]opstra_futures!K160)</f>
        <v>Short Covering</v>
      </c>
      <c r="L160" t="str">
        <f>IF([3]opstra_futures!L160="","",[3]opstra_futures!L160)</f>
        <v>SBIN</v>
      </c>
      <c r="M160">
        <f>IF([3]opstra_futures!M160="","",[3]opstra_futures!M160)</f>
        <v>26.98</v>
      </c>
      <c r="N160" s="1">
        <f t="shared" si="21"/>
        <v>15.22</v>
      </c>
      <c r="O160" s="1">
        <f t="shared" si="22"/>
        <v>-1.49</v>
      </c>
      <c r="P160" s="1">
        <f t="shared" si="23"/>
        <v>75.59</v>
      </c>
      <c r="Q160" s="1">
        <f t="shared" si="24"/>
        <v>576.9</v>
      </c>
      <c r="R160" s="1">
        <f t="shared" si="25"/>
        <v>9.17</v>
      </c>
      <c r="S160" s="1" t="str">
        <f t="shared" si="26"/>
        <v>Short Buildup</v>
      </c>
      <c r="T160" s="1">
        <f t="shared" si="27"/>
        <v>-0.12</v>
      </c>
      <c r="U160" s="1">
        <f t="shared" si="28"/>
        <v>0.03</v>
      </c>
      <c r="V160" s="1">
        <f t="shared" si="29"/>
        <v>-55.87</v>
      </c>
      <c r="W160" s="1" t="str">
        <f t="shared" si="30"/>
        <v>Short Covering</v>
      </c>
    </row>
    <row r="161" spans="1:23" x14ac:dyDescent="0.25">
      <c r="A161">
        <f>IF([3]opstra_futures!A161="","",[3]opstra_futures!A161)</f>
        <v>159</v>
      </c>
      <c r="B161">
        <f>IF([3]opstra_futures!B161="","",[3]opstra_futures!B161)</f>
        <v>9.1999999999999993</v>
      </c>
      <c r="C161">
        <f>IF([3]opstra_futures!C161="","",[3]opstra_futures!C161)</f>
        <v>3.6</v>
      </c>
      <c r="D161">
        <f>IF([3]opstra_futures!D161="","",[3]opstra_futures!D161)</f>
        <v>240.64</v>
      </c>
      <c r="E161">
        <f>IF([3]opstra_futures!E161="","",[3]opstra_futures!E161)</f>
        <v>26716.35</v>
      </c>
      <c r="F161">
        <f>IF([3]opstra_futures!F161="","",[3]opstra_futures!F161)</f>
        <v>7.05</v>
      </c>
      <c r="G161" t="str">
        <f>IF([3]opstra_futures!G161="","",[3]opstra_futures!G161)</f>
        <v>Significant Long Buildup</v>
      </c>
      <c r="H161">
        <f>IF([3]opstra_futures!H161="","",[3]opstra_futures!H161)</f>
        <v>11.48</v>
      </c>
      <c r="I161">
        <f>IF([3]opstra_futures!I161="","",[3]opstra_futures!I161)</f>
        <v>-0.51</v>
      </c>
      <c r="J161">
        <f>IF([3]opstra_futures!J161="","",[3]opstra_futures!J161)</f>
        <v>158.09</v>
      </c>
      <c r="K161" t="str">
        <f>IF([3]opstra_futures!K161="","",[3]opstra_futures!K161)</f>
        <v>Short Buildup</v>
      </c>
      <c r="L161" t="str">
        <f>IF([3]opstra_futures!L161="","",[3]opstra_futures!L161)</f>
        <v>SHREECEM</v>
      </c>
      <c r="M161">
        <f>IF([3]opstra_futures!M161="","",[3]opstra_futures!M161)</f>
        <v>64.680000000000007</v>
      </c>
      <c r="N161" s="1">
        <f t="shared" si="21"/>
        <v>9.1999999999999993</v>
      </c>
      <c r="O161" s="1">
        <f t="shared" si="22"/>
        <v>3.6</v>
      </c>
      <c r="P161" s="1">
        <f t="shared" si="23"/>
        <v>240.64</v>
      </c>
      <c r="Q161" s="1">
        <f t="shared" si="24"/>
        <v>26716.35</v>
      </c>
      <c r="R161" s="1">
        <f t="shared" si="25"/>
        <v>7.05</v>
      </c>
      <c r="S161" s="1" t="str">
        <f t="shared" si="26"/>
        <v>Significant Long Buildup</v>
      </c>
      <c r="T161" s="1">
        <f t="shared" si="27"/>
        <v>11.48</v>
      </c>
      <c r="U161" s="1">
        <f t="shared" si="28"/>
        <v>-0.51</v>
      </c>
      <c r="V161" s="1">
        <f t="shared" si="29"/>
        <v>158.09</v>
      </c>
      <c r="W161" s="1" t="str">
        <f t="shared" si="30"/>
        <v>Short Buildup</v>
      </c>
    </row>
    <row r="162" spans="1:23" x14ac:dyDescent="0.25">
      <c r="A162">
        <f>IF([3]opstra_futures!A162="","",[3]opstra_futures!A162)</f>
        <v>160</v>
      </c>
      <c r="B162">
        <f>IF([3]opstra_futures!B162="","",[3]opstra_futures!B162)</f>
        <v>1.71</v>
      </c>
      <c r="C162">
        <f>IF([3]opstra_futures!C162="","",[3]opstra_futures!C162)</f>
        <v>1.76</v>
      </c>
      <c r="D162">
        <f>IF([3]opstra_futures!D162="","",[3]opstra_futures!D162)</f>
        <v>68.33</v>
      </c>
      <c r="E162">
        <f>IF([3]opstra_futures!E162="","",[3]opstra_futures!E162)</f>
        <v>3609</v>
      </c>
      <c r="F162">
        <f>IF([3]opstra_futures!F162="","",[3]opstra_futures!F162)</f>
        <v>8.36</v>
      </c>
      <c r="G162" t="str">
        <f>IF([3]opstra_futures!G162="","",[3]opstra_futures!G162)</f>
        <v>Long Buildup</v>
      </c>
      <c r="H162">
        <f>IF([3]opstra_futures!H162="","",[3]opstra_futures!H162)</f>
        <v>0.33</v>
      </c>
      <c r="I162">
        <f>IF([3]opstra_futures!I162="","",[3]opstra_futures!I162)</f>
        <v>0.39</v>
      </c>
      <c r="J162">
        <f>IF([3]opstra_futures!J162="","",[3]opstra_futures!J162)</f>
        <v>1.83</v>
      </c>
      <c r="K162" t="str">
        <f>IF([3]opstra_futures!K162="","",[3]opstra_futures!K162)</f>
        <v>Long Buildup</v>
      </c>
      <c r="L162" t="str">
        <f>IF([3]opstra_futures!L162="","",[3]opstra_futures!L162)</f>
        <v>SIEMENS</v>
      </c>
      <c r="M162">
        <f>IF([3]opstra_futures!M162="","",[3]opstra_futures!M162)</f>
        <v>12.7</v>
      </c>
      <c r="N162" s="1">
        <f t="shared" si="21"/>
        <v>1.71</v>
      </c>
      <c r="O162" s="1">
        <f t="shared" si="22"/>
        <v>1.76</v>
      </c>
      <c r="P162" s="1">
        <f t="shared" si="23"/>
        <v>68.33</v>
      </c>
      <c r="Q162" s="1">
        <f t="shared" si="24"/>
        <v>3609</v>
      </c>
      <c r="R162" s="1">
        <f t="shared" si="25"/>
        <v>8.36</v>
      </c>
      <c r="S162" s="1" t="str">
        <f t="shared" si="26"/>
        <v>Long Buildup</v>
      </c>
      <c r="T162" s="1">
        <f t="shared" si="27"/>
        <v>0.33</v>
      </c>
      <c r="U162" s="1">
        <f t="shared" si="28"/>
        <v>0.39</v>
      </c>
      <c r="V162" s="1">
        <f t="shared" si="29"/>
        <v>1.83</v>
      </c>
      <c r="W162" s="1" t="str">
        <f t="shared" si="30"/>
        <v>Long Buildup</v>
      </c>
    </row>
    <row r="163" spans="1:23" x14ac:dyDescent="0.25">
      <c r="A163">
        <f>IF([3]opstra_futures!A163="","",[3]opstra_futures!A163)</f>
        <v>161</v>
      </c>
      <c r="B163">
        <f>IF([3]opstra_futures!B163="","",[3]opstra_futures!B163)</f>
        <v>10.17</v>
      </c>
      <c r="C163">
        <f>IF([3]opstra_futures!C163="","",[3]opstra_futures!C163)</f>
        <v>2.16</v>
      </c>
      <c r="D163">
        <f>IF([3]opstra_futures!D163="","",[3]opstra_futures!D163)</f>
        <v>267.24</v>
      </c>
      <c r="E163">
        <f>IF([3]opstra_futures!E163="","",[3]opstra_futures!E163)</f>
        <v>2256.0500000000002</v>
      </c>
      <c r="F163">
        <f>IF([3]opstra_futures!F163="","",[3]opstra_futures!F163)</f>
        <v>5.73</v>
      </c>
      <c r="G163" t="str">
        <f>IF([3]opstra_futures!G163="","",[3]opstra_futures!G163)</f>
        <v>Significant Long Buildup</v>
      </c>
      <c r="H163">
        <f>IF([3]opstra_futures!H163="","",[3]opstra_futures!H163)</f>
        <v>0.88</v>
      </c>
      <c r="I163">
        <f>IF([3]opstra_futures!I163="","",[3]opstra_futures!I163)</f>
        <v>-0.1</v>
      </c>
      <c r="J163">
        <f>IF([3]opstra_futures!J163="","",[3]opstra_futures!J163)</f>
        <v>323.39</v>
      </c>
      <c r="K163" t="str">
        <f>IF([3]opstra_futures!K163="","",[3]opstra_futures!K163)</f>
        <v>Short Buildup</v>
      </c>
      <c r="L163" t="str">
        <f>IF([3]opstra_futures!L163="","",[3]opstra_futures!L163)</f>
        <v>SRF</v>
      </c>
      <c r="M163">
        <f>IF([3]opstra_futures!M163="","",[3]opstra_futures!M163)</f>
        <v>29.17</v>
      </c>
      <c r="N163" s="1">
        <f t="shared" si="21"/>
        <v>10.17</v>
      </c>
      <c r="O163" s="1">
        <f t="shared" si="22"/>
        <v>2.16</v>
      </c>
      <c r="P163" s="1">
        <f t="shared" si="23"/>
        <v>267.24</v>
      </c>
      <c r="Q163" s="1">
        <f t="shared" si="24"/>
        <v>2256.0500000000002</v>
      </c>
      <c r="R163" s="1">
        <f t="shared" si="25"/>
        <v>5.73</v>
      </c>
      <c r="S163" s="1" t="str">
        <f t="shared" si="26"/>
        <v>Significant Long Buildup</v>
      </c>
      <c r="T163" s="1">
        <f t="shared" si="27"/>
        <v>0.88</v>
      </c>
      <c r="U163" s="1">
        <f t="shared" si="28"/>
        <v>-0.1</v>
      </c>
      <c r="V163" s="1">
        <f t="shared" si="29"/>
        <v>323.39</v>
      </c>
      <c r="W163" s="1" t="str">
        <f t="shared" si="30"/>
        <v>Short Buildup</v>
      </c>
    </row>
    <row r="164" spans="1:23" x14ac:dyDescent="0.25">
      <c r="A164">
        <f>IF([3]opstra_futures!A164="","",[3]opstra_futures!A164)</f>
        <v>162</v>
      </c>
      <c r="B164">
        <f>IF([3]opstra_futures!B164="","",[3]opstra_futures!B164)</f>
        <v>-3.67</v>
      </c>
      <c r="C164">
        <f>IF([3]opstra_futures!C164="","",[3]opstra_futures!C164)</f>
        <v>2.62</v>
      </c>
      <c r="D164">
        <f>IF([3]opstra_futures!D164="","",[3]opstra_futures!D164)</f>
        <v>94.23</v>
      </c>
      <c r="E164">
        <f>IF([3]opstra_futures!E164="","",[3]opstra_futures!E164)</f>
        <v>1874.75</v>
      </c>
      <c r="F164">
        <f>IF([3]opstra_futures!F164="","",[3]opstra_futures!F164)</f>
        <v>8.39</v>
      </c>
      <c r="G164" t="str">
        <f>IF([3]opstra_futures!G164="","",[3]opstra_futures!G164)</f>
        <v>Short Covering</v>
      </c>
      <c r="H164">
        <f>IF([3]opstra_futures!H164="","",[3]opstra_futures!H164)</f>
        <v>1.1599999999999999</v>
      </c>
      <c r="I164">
        <f>IF([3]opstra_futures!I164="","",[3]opstra_futures!I164)</f>
        <v>-0.51</v>
      </c>
      <c r="J164">
        <f>IF([3]opstra_futures!J164="","",[3]opstra_futures!J164)</f>
        <v>80.91</v>
      </c>
      <c r="K164" t="str">
        <f>IF([3]opstra_futures!K164="","",[3]opstra_futures!K164)</f>
        <v>Short Buildup</v>
      </c>
      <c r="L164" t="str">
        <f>IF([3]opstra_futures!L164="","",[3]opstra_futures!L164)</f>
        <v>SHRIRAMFIN</v>
      </c>
      <c r="M164">
        <f>IF([3]opstra_futures!M164="","",[3]opstra_futures!M164)</f>
        <v>0</v>
      </c>
      <c r="N164" s="1">
        <f t="shared" si="21"/>
        <v>-3.67</v>
      </c>
      <c r="O164" s="1">
        <f t="shared" si="22"/>
        <v>2.62</v>
      </c>
      <c r="P164" s="1">
        <f t="shared" si="23"/>
        <v>94.23</v>
      </c>
      <c r="Q164" s="1">
        <f t="shared" si="24"/>
        <v>1874.75</v>
      </c>
      <c r="R164" s="1">
        <f t="shared" si="25"/>
        <v>8.39</v>
      </c>
      <c r="S164" s="1" t="str">
        <f t="shared" si="26"/>
        <v>Short Covering</v>
      </c>
      <c r="T164" s="1">
        <f t="shared" si="27"/>
        <v>1.1599999999999999</v>
      </c>
      <c r="U164" s="1">
        <f t="shared" si="28"/>
        <v>-0.51</v>
      </c>
      <c r="V164" s="1">
        <f t="shared" si="29"/>
        <v>80.91</v>
      </c>
      <c r="W164" s="1" t="str">
        <f t="shared" si="30"/>
        <v>Short Buildup</v>
      </c>
    </row>
    <row r="165" spans="1:23" x14ac:dyDescent="0.25">
      <c r="A165">
        <f>IF([3]opstra_futures!A165="","",[3]opstra_futures!A165)</f>
        <v>163</v>
      </c>
      <c r="B165">
        <f>IF([3]opstra_futures!B165="","",[3]opstra_futures!B165)</f>
        <v>-4.53</v>
      </c>
      <c r="C165">
        <f>IF([3]opstra_futures!C165="","",[3]opstra_futures!C165)</f>
        <v>0.69</v>
      </c>
      <c r="D165">
        <f>IF([3]opstra_futures!D165="","",[3]opstra_futures!D165)</f>
        <v>30.03</v>
      </c>
      <c r="E165">
        <f>IF([3]opstra_futures!E165="","",[3]opstra_futures!E165)</f>
        <v>1135</v>
      </c>
      <c r="F165">
        <f>IF([3]opstra_futures!F165="","",[3]opstra_futures!F165)</f>
        <v>11.86</v>
      </c>
      <c r="G165" t="str">
        <f>IF([3]opstra_futures!G165="","",[3]opstra_futures!G165)</f>
        <v>Short Covering</v>
      </c>
      <c r="H165">
        <f>IF([3]opstra_futures!H165="","",[3]opstra_futures!H165)</f>
        <v>0.65</v>
      </c>
      <c r="I165">
        <f>IF([3]opstra_futures!I165="","",[3]opstra_futures!I165)</f>
        <v>-0.95</v>
      </c>
      <c r="J165">
        <f>IF([3]opstra_futures!J165="","",[3]opstra_futures!J165)</f>
        <v>-81.5</v>
      </c>
      <c r="K165" t="str">
        <f>IF([3]opstra_futures!K165="","",[3]opstra_futures!K165)</f>
        <v>Short Buildup</v>
      </c>
      <c r="L165" t="str">
        <f>IF([3]opstra_futures!L165="","",[3]opstra_futures!L165)</f>
        <v>SUNPHARMA</v>
      </c>
      <c r="M165">
        <f>IF([3]opstra_futures!M165="","",[3]opstra_futures!M165)</f>
        <v>10.71</v>
      </c>
      <c r="N165" s="1">
        <f t="shared" si="21"/>
        <v>-4.53</v>
      </c>
      <c r="O165" s="1">
        <f t="shared" si="22"/>
        <v>0.69</v>
      </c>
      <c r="P165" s="1">
        <f t="shared" si="23"/>
        <v>30.03</v>
      </c>
      <c r="Q165" s="1">
        <f t="shared" si="24"/>
        <v>1135</v>
      </c>
      <c r="R165" s="1">
        <f t="shared" si="25"/>
        <v>11.86</v>
      </c>
      <c r="S165" s="1" t="str">
        <f t="shared" si="26"/>
        <v>Short Covering</v>
      </c>
      <c r="T165" s="1">
        <f t="shared" si="27"/>
        <v>0.65</v>
      </c>
      <c r="U165" s="1">
        <f t="shared" si="28"/>
        <v>-0.95</v>
      </c>
      <c r="V165" s="1">
        <f t="shared" si="29"/>
        <v>-81.5</v>
      </c>
      <c r="W165" s="1" t="str">
        <f t="shared" si="30"/>
        <v>Short Buildup</v>
      </c>
    </row>
    <row r="166" spans="1:23" x14ac:dyDescent="0.25">
      <c r="A166">
        <f>IF([3]opstra_futures!A166="","",[3]opstra_futures!A166)</f>
        <v>164</v>
      </c>
      <c r="B166">
        <f>IF([3]opstra_futures!B166="","",[3]opstra_futures!B166)</f>
        <v>0.67</v>
      </c>
      <c r="C166">
        <f>IF([3]opstra_futures!C166="","",[3]opstra_futures!C166)</f>
        <v>4.37</v>
      </c>
      <c r="D166">
        <f>IF([3]opstra_futures!D166="","",[3]opstra_futures!D166)</f>
        <v>25.85</v>
      </c>
      <c r="E166">
        <f>IF([3]opstra_futures!E166="","",[3]opstra_futures!E166)</f>
        <v>640.70000000000005</v>
      </c>
      <c r="F166">
        <f>IF([3]opstra_futures!F166="","",[3]opstra_futures!F166)</f>
        <v>6.45</v>
      </c>
      <c r="G166" t="str">
        <f>IF([3]opstra_futures!G166="","",[3]opstra_futures!G166)</f>
        <v>Long Buildup</v>
      </c>
      <c r="H166">
        <f>IF([3]opstra_futures!H166="","",[3]opstra_futures!H166)</f>
        <v>-3.75</v>
      </c>
      <c r="I166">
        <f>IF([3]opstra_futures!I166="","",[3]opstra_futures!I166)</f>
        <v>1.02</v>
      </c>
      <c r="J166">
        <f>IF([3]opstra_futures!J166="","",[3]opstra_futures!J166)</f>
        <v>25.79</v>
      </c>
      <c r="K166" t="str">
        <f>IF([3]opstra_futures!K166="","",[3]opstra_futures!K166)</f>
        <v>Significant Short Covering</v>
      </c>
      <c r="L166" t="str">
        <f>IF([3]opstra_futures!L166="","",[3]opstra_futures!L166)</f>
        <v>SUNTV</v>
      </c>
      <c r="M166">
        <f>IF([3]opstra_futures!M166="","",[3]opstra_futures!M166)</f>
        <v>14.29</v>
      </c>
      <c r="N166" s="1">
        <f t="shared" si="21"/>
        <v>0.67</v>
      </c>
      <c r="O166" s="1">
        <f t="shared" si="22"/>
        <v>4.37</v>
      </c>
      <c r="P166" s="1">
        <f t="shared" si="23"/>
        <v>25.85</v>
      </c>
      <c r="Q166" s="1">
        <f t="shared" si="24"/>
        <v>640.70000000000005</v>
      </c>
      <c r="R166" s="1">
        <f t="shared" si="25"/>
        <v>6.45</v>
      </c>
      <c r="S166" s="1" t="str">
        <f t="shared" si="26"/>
        <v>Long Buildup</v>
      </c>
      <c r="T166" s="1">
        <f t="shared" si="27"/>
        <v>-3.75</v>
      </c>
      <c r="U166" s="1">
        <f t="shared" si="28"/>
        <v>1.02</v>
      </c>
      <c r="V166" s="1">
        <f t="shared" si="29"/>
        <v>25.79</v>
      </c>
      <c r="W166" s="1" t="str">
        <f t="shared" si="30"/>
        <v>Significant Short Covering</v>
      </c>
    </row>
    <row r="167" spans="1:23" x14ac:dyDescent="0.25">
      <c r="A167">
        <f>IF([3]opstra_futures!A167="","",[3]opstra_futures!A167)</f>
        <v>165</v>
      </c>
      <c r="B167">
        <f>IF([3]opstra_futures!B167="","",[3]opstra_futures!B167)</f>
        <v>6.17</v>
      </c>
      <c r="C167">
        <f>IF([3]opstra_futures!C167="","",[3]opstra_futures!C167)</f>
        <v>-0.56999999999999995</v>
      </c>
      <c r="D167">
        <f>IF([3]opstra_futures!D167="","",[3]opstra_futures!D167)</f>
        <v>155.65</v>
      </c>
      <c r="E167">
        <f>IF([3]opstra_futures!E167="","",[3]opstra_futures!E167)</f>
        <v>778.35</v>
      </c>
      <c r="F167">
        <f>IF([3]opstra_futures!F167="","",[3]opstra_futures!F167)</f>
        <v>22.67</v>
      </c>
      <c r="G167" t="str">
        <f>IF([3]opstra_futures!G167="","",[3]opstra_futures!G167)</f>
        <v>Short Buildup</v>
      </c>
      <c r="H167">
        <f>IF([3]opstra_futures!H167="","",[3]opstra_futures!H167)</f>
        <v>-1.54</v>
      </c>
      <c r="I167">
        <f>IF([3]opstra_futures!I167="","",[3]opstra_futures!I167)</f>
        <v>-0.28999999999999998</v>
      </c>
      <c r="J167">
        <f>IF([3]opstra_futures!J167="","",[3]opstra_futures!J167)</f>
        <v>-43.89</v>
      </c>
      <c r="K167" t="str">
        <f>IF([3]opstra_futures!K167="","",[3]opstra_futures!K167)</f>
        <v>Long Unwinding</v>
      </c>
      <c r="L167" t="str">
        <f>IF([3]opstra_futures!L167="","",[3]opstra_futures!L167)</f>
        <v>SYNGENE</v>
      </c>
      <c r="M167">
        <f>IF([3]opstra_futures!M167="","",[3]opstra_futures!M167)</f>
        <v>71.430000000000007</v>
      </c>
      <c r="N167" s="1">
        <f t="shared" si="21"/>
        <v>6.17</v>
      </c>
      <c r="O167" s="1">
        <f t="shared" si="22"/>
        <v>-0.56999999999999995</v>
      </c>
      <c r="P167" s="1">
        <f t="shared" si="23"/>
        <v>155.65</v>
      </c>
      <c r="Q167" s="1">
        <f t="shared" si="24"/>
        <v>778.35</v>
      </c>
      <c r="R167" s="1">
        <f t="shared" si="25"/>
        <v>22.67</v>
      </c>
      <c r="S167" s="1" t="str">
        <f t="shared" si="26"/>
        <v>Short Buildup</v>
      </c>
      <c r="T167" s="1">
        <f t="shared" si="27"/>
        <v>-1.54</v>
      </c>
      <c r="U167" s="1">
        <f t="shared" si="28"/>
        <v>-0.28999999999999998</v>
      </c>
      <c r="V167" s="1">
        <f t="shared" si="29"/>
        <v>-43.89</v>
      </c>
      <c r="W167" s="1" t="str">
        <f t="shared" si="30"/>
        <v>Long Unwinding</v>
      </c>
    </row>
    <row r="168" spans="1:23" x14ac:dyDescent="0.25">
      <c r="A168">
        <f>IF([3]opstra_futures!A168="","",[3]opstra_futures!A168)</f>
        <v>166</v>
      </c>
      <c r="B168">
        <f>IF([3]opstra_futures!B168="","",[3]opstra_futures!B168)</f>
        <v>15.31</v>
      </c>
      <c r="C168">
        <f>IF([3]opstra_futures!C168="","",[3]opstra_futures!C168)</f>
        <v>3.62</v>
      </c>
      <c r="D168">
        <f>IF([3]opstra_futures!D168="","",[3]opstra_futures!D168)</f>
        <v>47.58</v>
      </c>
      <c r="E168">
        <f>IF([3]opstra_futures!E168="","",[3]opstra_futures!E168)</f>
        <v>1042.7</v>
      </c>
      <c r="F168">
        <f>IF([3]opstra_futures!F168="","",[3]opstra_futures!F168)</f>
        <v>7.83</v>
      </c>
      <c r="G168" t="str">
        <f>IF([3]opstra_futures!G168="","",[3]opstra_futures!G168)</f>
        <v>Significant Long Buildup</v>
      </c>
      <c r="H168">
        <f>IF([3]opstra_futures!H168="","",[3]opstra_futures!H168)</f>
        <v>-1.1399999999999999</v>
      </c>
      <c r="I168">
        <f>IF([3]opstra_futures!I168="","",[3]opstra_futures!I168)</f>
        <v>0.83</v>
      </c>
      <c r="J168">
        <f>IF([3]opstra_futures!J168="","",[3]opstra_futures!J168)</f>
        <v>-28.19</v>
      </c>
      <c r="K168" t="str">
        <f>IF([3]opstra_futures!K168="","",[3]opstra_futures!K168)</f>
        <v>Short Covering</v>
      </c>
      <c r="L168" t="str">
        <f>IF([3]opstra_futures!L168="","",[3]opstra_futures!L168)</f>
        <v>TATACHEM</v>
      </c>
      <c r="M168">
        <f>IF([3]opstra_futures!M168="","",[3]opstra_futures!M168)</f>
        <v>43.65</v>
      </c>
      <c r="N168" s="1">
        <f t="shared" si="21"/>
        <v>15.31</v>
      </c>
      <c r="O168" s="1">
        <f t="shared" si="22"/>
        <v>3.62</v>
      </c>
      <c r="P168" s="1">
        <f t="shared" si="23"/>
        <v>47.58</v>
      </c>
      <c r="Q168" s="1">
        <f t="shared" si="24"/>
        <v>1042.7</v>
      </c>
      <c r="R168" s="1">
        <f t="shared" si="25"/>
        <v>7.83</v>
      </c>
      <c r="S168" s="1" t="str">
        <f t="shared" si="26"/>
        <v>Significant Long Buildup</v>
      </c>
      <c r="T168" s="1">
        <f t="shared" si="27"/>
        <v>-1.1399999999999999</v>
      </c>
      <c r="U168" s="1">
        <f t="shared" si="28"/>
        <v>0.83</v>
      </c>
      <c r="V168" s="1">
        <f t="shared" si="29"/>
        <v>-28.19</v>
      </c>
      <c r="W168" s="1" t="str">
        <f t="shared" si="30"/>
        <v>Short Covering</v>
      </c>
    </row>
    <row r="169" spans="1:23" x14ac:dyDescent="0.25">
      <c r="A169">
        <f>IF([3]opstra_futures!A169="","",[3]opstra_futures!A169)</f>
        <v>167</v>
      </c>
      <c r="B169">
        <f>IF([3]opstra_futures!B169="","",[3]opstra_futures!B169)</f>
        <v>10.6</v>
      </c>
      <c r="C169">
        <f>IF([3]opstra_futures!C169="","",[3]opstra_futures!C169)</f>
        <v>-0.77</v>
      </c>
      <c r="D169">
        <f>IF([3]opstra_futures!D169="","",[3]opstra_futures!D169)</f>
        <v>84.14</v>
      </c>
      <c r="E169">
        <f>IF([3]opstra_futures!E169="","",[3]opstra_futures!E169)</f>
        <v>1801.25</v>
      </c>
      <c r="F169">
        <f>IF([3]opstra_futures!F169="","",[3]opstra_futures!F169)</f>
        <v>11.75</v>
      </c>
      <c r="G169" t="str">
        <f>IF([3]opstra_futures!G169="","",[3]opstra_futures!G169)</f>
        <v>Short Buildup</v>
      </c>
      <c r="H169">
        <f>IF([3]opstra_futures!H169="","",[3]opstra_futures!H169)</f>
        <v>1.7</v>
      </c>
      <c r="I169">
        <f>IF([3]opstra_futures!I169="","",[3]opstra_futures!I169)</f>
        <v>-0.56000000000000005</v>
      </c>
      <c r="J169">
        <f>IF([3]opstra_futures!J169="","",[3]opstra_futures!J169)</f>
        <v>5.13</v>
      </c>
      <c r="K169" t="str">
        <f>IF([3]opstra_futures!K169="","",[3]opstra_futures!K169)</f>
        <v>Short Buildup</v>
      </c>
      <c r="L169" t="str">
        <f>IF([3]opstra_futures!L169="","",[3]opstra_futures!L169)</f>
        <v>TATACOMM</v>
      </c>
      <c r="M169">
        <f>IF([3]opstra_futures!M169="","",[3]opstra_futures!M169)</f>
        <v>40.08</v>
      </c>
      <c r="N169" s="1">
        <f t="shared" si="21"/>
        <v>10.6</v>
      </c>
      <c r="O169" s="1">
        <f t="shared" si="22"/>
        <v>-0.77</v>
      </c>
      <c r="P169" s="1">
        <f t="shared" si="23"/>
        <v>84.14</v>
      </c>
      <c r="Q169" s="1">
        <f t="shared" si="24"/>
        <v>1801.25</v>
      </c>
      <c r="R169" s="1">
        <f t="shared" si="25"/>
        <v>11.75</v>
      </c>
      <c r="S169" s="1" t="str">
        <f t="shared" si="26"/>
        <v>Short Buildup</v>
      </c>
      <c r="T169" s="1">
        <f t="shared" si="27"/>
        <v>1.7</v>
      </c>
      <c r="U169" s="1">
        <f t="shared" si="28"/>
        <v>-0.56000000000000005</v>
      </c>
      <c r="V169" s="1">
        <f t="shared" si="29"/>
        <v>5.13</v>
      </c>
      <c r="W169" s="1" t="str">
        <f t="shared" si="30"/>
        <v>Short Buildup</v>
      </c>
    </row>
    <row r="170" spans="1:23" x14ac:dyDescent="0.25">
      <c r="A170">
        <f>IF([3]opstra_futures!A170="","",[3]opstra_futures!A170)</f>
        <v>168</v>
      </c>
      <c r="B170">
        <f>IF([3]opstra_futures!B170="","",[3]opstra_futures!B170)</f>
        <v>4.29</v>
      </c>
      <c r="C170">
        <f>IF([3]opstra_futures!C170="","",[3]opstra_futures!C170)</f>
        <v>2.69</v>
      </c>
      <c r="D170">
        <f>IF([3]opstra_futures!D170="","",[3]opstra_futures!D170)</f>
        <v>55.22</v>
      </c>
      <c r="E170">
        <f>IF([3]opstra_futures!E170="","",[3]opstra_futures!E170)</f>
        <v>908.6</v>
      </c>
      <c r="F170">
        <f>IF([3]opstra_futures!F170="","",[3]opstra_futures!F170)</f>
        <v>13.19</v>
      </c>
      <c r="G170" t="str">
        <f>IF([3]opstra_futures!G170="","",[3]opstra_futures!G170)</f>
        <v>Long Buildup</v>
      </c>
      <c r="H170">
        <f>IF([3]opstra_futures!H170="","",[3]opstra_futures!H170)</f>
        <v>4.4000000000000004</v>
      </c>
      <c r="I170">
        <f>IF([3]opstra_futures!I170="","",[3]opstra_futures!I170)</f>
        <v>-0.59</v>
      </c>
      <c r="J170">
        <f>IF([3]opstra_futures!J170="","",[3]opstra_futures!J170)</f>
        <v>-78.239999999999995</v>
      </c>
      <c r="K170" t="str">
        <f>IF([3]opstra_futures!K170="","",[3]opstra_futures!K170)</f>
        <v>Short Buildup</v>
      </c>
      <c r="L170" t="str">
        <f>IF([3]opstra_futures!L170="","",[3]opstra_futures!L170)</f>
        <v>TATACONSUM</v>
      </c>
      <c r="M170">
        <f>IF([3]opstra_futures!M170="","",[3]opstra_futures!M170)</f>
        <v>71.03</v>
      </c>
      <c r="N170" s="1">
        <f t="shared" si="21"/>
        <v>4.29</v>
      </c>
      <c r="O170" s="1">
        <f t="shared" si="22"/>
        <v>2.69</v>
      </c>
      <c r="P170" s="1">
        <f t="shared" si="23"/>
        <v>55.22</v>
      </c>
      <c r="Q170" s="1">
        <f t="shared" si="24"/>
        <v>908.6</v>
      </c>
      <c r="R170" s="1">
        <f t="shared" si="25"/>
        <v>13.19</v>
      </c>
      <c r="S170" s="1" t="str">
        <f t="shared" si="26"/>
        <v>Long Buildup</v>
      </c>
      <c r="T170" s="1">
        <f t="shared" si="27"/>
        <v>4.4000000000000004</v>
      </c>
      <c r="U170" s="1">
        <f t="shared" si="28"/>
        <v>-0.59</v>
      </c>
      <c r="V170" s="1">
        <f t="shared" si="29"/>
        <v>-78.239999999999995</v>
      </c>
      <c r="W170" s="1" t="str">
        <f t="shared" si="30"/>
        <v>Short Buildup</v>
      </c>
    </row>
    <row r="171" spans="1:23" x14ac:dyDescent="0.25">
      <c r="A171">
        <f>IF([3]opstra_futures!A171="","",[3]opstra_futures!A171)</f>
        <v>169</v>
      </c>
      <c r="B171">
        <f>IF([3]opstra_futures!B171="","",[3]opstra_futures!B171)</f>
        <v>16.079999999999998</v>
      </c>
      <c r="C171">
        <f>IF([3]opstra_futures!C171="","",[3]opstra_futures!C171)</f>
        <v>7.88</v>
      </c>
      <c r="D171">
        <f>IF([3]opstra_futures!D171="","",[3]opstra_futures!D171)</f>
        <v>86.56</v>
      </c>
      <c r="E171">
        <f>IF([3]opstra_futures!E171="","",[3]opstra_futures!E171)</f>
        <v>667.1</v>
      </c>
      <c r="F171">
        <f>IF([3]opstra_futures!F171="","",[3]opstra_futures!F171)</f>
        <v>13.2</v>
      </c>
      <c r="G171" t="str">
        <f>IF([3]opstra_futures!G171="","",[3]opstra_futures!G171)</f>
        <v>Significant Long Buildup</v>
      </c>
      <c r="H171">
        <f>IF([3]opstra_futures!H171="","",[3]opstra_futures!H171)</f>
        <v>4.32</v>
      </c>
      <c r="I171">
        <f>IF([3]opstra_futures!I171="","",[3]opstra_futures!I171)</f>
        <v>-0.23</v>
      </c>
      <c r="J171">
        <f>IF([3]opstra_futures!J171="","",[3]opstra_futures!J171)</f>
        <v>-67.27</v>
      </c>
      <c r="K171" t="str">
        <f>IF([3]opstra_futures!K171="","",[3]opstra_futures!K171)</f>
        <v>Short Buildup</v>
      </c>
      <c r="L171" t="str">
        <f>IF([3]opstra_futures!L171="","",[3]opstra_futures!L171)</f>
        <v>TATAMOTORS</v>
      </c>
      <c r="M171">
        <f>IF([3]opstra_futures!M171="","",[3]opstra_futures!M171)</f>
        <v>83.33</v>
      </c>
      <c r="N171" s="1">
        <f t="shared" si="21"/>
        <v>16.079999999999998</v>
      </c>
      <c r="O171" s="1">
        <f t="shared" si="22"/>
        <v>7.88</v>
      </c>
      <c r="P171" s="1">
        <f t="shared" si="23"/>
        <v>86.56</v>
      </c>
      <c r="Q171" s="1">
        <f t="shared" si="24"/>
        <v>667.1</v>
      </c>
      <c r="R171" s="1">
        <f t="shared" si="25"/>
        <v>13.2</v>
      </c>
      <c r="S171" s="1" t="str">
        <f t="shared" si="26"/>
        <v>Significant Long Buildup</v>
      </c>
      <c r="T171" s="1">
        <f t="shared" si="27"/>
        <v>4.32</v>
      </c>
      <c r="U171" s="1">
        <f t="shared" si="28"/>
        <v>-0.23</v>
      </c>
      <c r="V171" s="1">
        <f t="shared" si="29"/>
        <v>-67.27</v>
      </c>
      <c r="W171" s="1" t="str">
        <f t="shared" si="30"/>
        <v>Short Buildup</v>
      </c>
    </row>
    <row r="172" spans="1:23" x14ac:dyDescent="0.25">
      <c r="A172">
        <f>IF([3]opstra_futures!A172="","",[3]opstra_futures!A172)</f>
        <v>170</v>
      </c>
      <c r="B172">
        <f>IF([3]opstra_futures!B172="","",[3]opstra_futures!B172)</f>
        <v>1.72</v>
      </c>
      <c r="C172">
        <f>IF([3]opstra_futures!C172="","",[3]opstra_futures!C172)</f>
        <v>1.81</v>
      </c>
      <c r="D172">
        <f>IF([3]opstra_futures!D172="","",[3]opstra_futures!D172)</f>
        <v>44.63</v>
      </c>
      <c r="E172">
        <f>IF([3]opstra_futures!E172="","",[3]opstra_futures!E172)</f>
        <v>255.55</v>
      </c>
      <c r="F172">
        <f>IF([3]opstra_futures!F172="","",[3]opstra_futures!F172)</f>
        <v>2.86</v>
      </c>
      <c r="G172" t="str">
        <f>IF([3]opstra_futures!G172="","",[3]opstra_futures!G172)</f>
        <v>Long Buildup</v>
      </c>
      <c r="H172">
        <f>IF([3]opstra_futures!H172="","",[3]opstra_futures!H172)</f>
        <v>0.04</v>
      </c>
      <c r="I172">
        <f>IF([3]opstra_futures!I172="","",[3]opstra_futures!I172)</f>
        <v>0.27</v>
      </c>
      <c r="J172">
        <f>IF([3]opstra_futures!J172="","",[3]opstra_futures!J172)</f>
        <v>-33.56</v>
      </c>
      <c r="K172" t="str">
        <f>IF([3]opstra_futures!K172="","",[3]opstra_futures!K172)</f>
        <v>Long Buildup</v>
      </c>
      <c r="L172" t="str">
        <f>IF([3]opstra_futures!L172="","",[3]opstra_futures!L172)</f>
        <v>TATAPOWER</v>
      </c>
      <c r="M172">
        <f>IF([3]opstra_futures!M172="","",[3]opstra_futures!M172)</f>
        <v>21.43</v>
      </c>
      <c r="N172" s="1">
        <f t="shared" si="21"/>
        <v>1.72</v>
      </c>
      <c r="O172" s="1">
        <f t="shared" si="22"/>
        <v>1.81</v>
      </c>
      <c r="P172" s="1">
        <f t="shared" si="23"/>
        <v>44.63</v>
      </c>
      <c r="Q172" s="1">
        <f t="shared" si="24"/>
        <v>255.55</v>
      </c>
      <c r="R172" s="1">
        <f t="shared" si="25"/>
        <v>2.86</v>
      </c>
      <c r="S172" s="1" t="str">
        <f t="shared" si="26"/>
        <v>Long Buildup</v>
      </c>
      <c r="T172" s="1">
        <f t="shared" si="27"/>
        <v>0.04</v>
      </c>
      <c r="U172" s="1">
        <f t="shared" si="28"/>
        <v>0.27</v>
      </c>
      <c r="V172" s="1">
        <f t="shared" si="29"/>
        <v>-33.56</v>
      </c>
      <c r="W172" s="1" t="str">
        <f t="shared" si="30"/>
        <v>Long Buildup</v>
      </c>
    </row>
    <row r="173" spans="1:23" x14ac:dyDescent="0.25">
      <c r="A173">
        <f>IF([3]opstra_futures!A173="","",[3]opstra_futures!A173)</f>
        <v>171</v>
      </c>
      <c r="B173">
        <f>IF([3]opstra_futures!B173="","",[3]opstra_futures!B173)</f>
        <v>7</v>
      </c>
      <c r="C173">
        <f>IF([3]opstra_futures!C173="","",[3]opstra_futures!C173)</f>
        <v>2.42</v>
      </c>
      <c r="D173">
        <f>IF([3]opstra_futures!D173="","",[3]opstra_futures!D173)</f>
        <v>1363.44</v>
      </c>
      <c r="E173">
        <f>IF([3]opstra_futures!E173="","",[3]opstra_futures!E173)</f>
        <v>127.05</v>
      </c>
      <c r="F173">
        <f>IF([3]opstra_futures!F173="","",[3]opstra_futures!F173)</f>
        <v>4.33</v>
      </c>
      <c r="G173" t="str">
        <f>IF([3]opstra_futures!G173="","",[3]opstra_futures!G173)</f>
        <v>Significant Long Buildup</v>
      </c>
      <c r="H173">
        <f>IF([3]opstra_futures!H173="","",[3]opstra_futures!H173)</f>
        <v>-1.21</v>
      </c>
      <c r="I173">
        <f>IF([3]opstra_futures!I173="","",[3]opstra_futures!I173)</f>
        <v>1.56</v>
      </c>
      <c r="J173">
        <f>IF([3]opstra_futures!J173="","",[3]opstra_futures!J173)</f>
        <v>1187.32</v>
      </c>
      <c r="K173" t="str">
        <f>IF([3]opstra_futures!K173="","",[3]opstra_futures!K173)</f>
        <v>Short Covering</v>
      </c>
      <c r="L173" t="str">
        <f>IF([3]opstra_futures!L173="","",[3]opstra_futures!L173)</f>
        <v>TATASTEEL</v>
      </c>
      <c r="M173">
        <f>IF([3]opstra_futures!M173="","",[3]opstra_futures!M173)</f>
        <v>34.520000000000003</v>
      </c>
      <c r="N173" s="1">
        <f t="shared" si="21"/>
        <v>7</v>
      </c>
      <c r="O173" s="1">
        <f t="shared" si="22"/>
        <v>2.42</v>
      </c>
      <c r="P173" s="1">
        <f t="shared" si="23"/>
        <v>1363.44</v>
      </c>
      <c r="Q173" s="1">
        <f t="shared" si="24"/>
        <v>127.05</v>
      </c>
      <c r="R173" s="1">
        <f t="shared" si="25"/>
        <v>4.33</v>
      </c>
      <c r="S173" s="1" t="str">
        <f t="shared" si="26"/>
        <v>Significant Long Buildup</v>
      </c>
      <c r="T173" s="1">
        <f t="shared" si="27"/>
        <v>-1.21</v>
      </c>
      <c r="U173" s="1">
        <f t="shared" si="28"/>
        <v>1.56</v>
      </c>
      <c r="V173" s="1">
        <f t="shared" si="29"/>
        <v>1187.32</v>
      </c>
      <c r="W173" s="1" t="str">
        <f t="shared" si="30"/>
        <v>Short Covering</v>
      </c>
    </row>
    <row r="174" spans="1:23" x14ac:dyDescent="0.25">
      <c r="A174">
        <f>IF([3]opstra_futures!A174="","",[3]opstra_futures!A174)</f>
        <v>172</v>
      </c>
      <c r="B174">
        <f>IF([3]opstra_futures!B174="","",[3]opstra_futures!B174)</f>
        <v>14.56</v>
      </c>
      <c r="C174">
        <f>IF([3]opstra_futures!C174="","",[3]opstra_futures!C174)</f>
        <v>-2.96</v>
      </c>
      <c r="D174">
        <f>IF([3]opstra_futures!D174="","",[3]opstra_futures!D174)</f>
        <v>24.67</v>
      </c>
      <c r="E174">
        <f>IF([3]opstra_futures!E174="","",[3]opstra_futures!E174)</f>
        <v>3521</v>
      </c>
      <c r="F174">
        <f>IF([3]opstra_futures!F174="","",[3]opstra_futures!F174)</f>
        <v>8.26</v>
      </c>
      <c r="G174" t="str">
        <f>IF([3]opstra_futures!G174="","",[3]opstra_futures!G174)</f>
        <v>Significant Short Buildup</v>
      </c>
      <c r="H174">
        <f>IF([3]opstra_futures!H174="","",[3]opstra_futures!H174)</f>
        <v>4.38</v>
      </c>
      <c r="I174">
        <f>IF([3]opstra_futures!I174="","",[3]opstra_futures!I174)</f>
        <v>-1.2</v>
      </c>
      <c r="J174">
        <f>IF([3]opstra_futures!J174="","",[3]opstra_futures!J174)</f>
        <v>-65.5</v>
      </c>
      <c r="K174" t="str">
        <f>IF([3]opstra_futures!K174="","",[3]opstra_futures!K174)</f>
        <v>Short Buildup</v>
      </c>
      <c r="L174" t="str">
        <f>IF([3]opstra_futures!L174="","",[3]opstra_futures!L174)</f>
        <v>TCS</v>
      </c>
      <c r="M174">
        <f>IF([3]opstra_futures!M174="","",[3]opstra_futures!M174)</f>
        <v>43.25</v>
      </c>
      <c r="N174" s="1">
        <f t="shared" si="21"/>
        <v>14.56</v>
      </c>
      <c r="O174" s="1">
        <f t="shared" si="22"/>
        <v>-2.96</v>
      </c>
      <c r="P174" s="1">
        <f t="shared" si="23"/>
        <v>24.67</v>
      </c>
      <c r="Q174" s="1">
        <f t="shared" si="24"/>
        <v>3521</v>
      </c>
      <c r="R174" s="1">
        <f t="shared" si="25"/>
        <v>8.26</v>
      </c>
      <c r="S174" s="1" t="str">
        <f t="shared" si="26"/>
        <v>Significant Short Buildup</v>
      </c>
      <c r="T174" s="1">
        <f t="shared" si="27"/>
        <v>4.38</v>
      </c>
      <c r="U174" s="1">
        <f t="shared" si="28"/>
        <v>-1.2</v>
      </c>
      <c r="V174" s="1">
        <f t="shared" si="29"/>
        <v>-65.5</v>
      </c>
      <c r="W174" s="1" t="str">
        <f t="shared" si="30"/>
        <v>Short Buildup</v>
      </c>
    </row>
    <row r="175" spans="1:23" x14ac:dyDescent="0.25">
      <c r="A175">
        <f>IF([3]opstra_futures!A175="","",[3]opstra_futures!A175)</f>
        <v>173</v>
      </c>
      <c r="B175">
        <f>IF([3]opstra_futures!B175="","",[3]opstra_futures!B175)</f>
        <v>12.47</v>
      </c>
      <c r="C175">
        <f>IF([3]opstra_futures!C175="","",[3]opstra_futures!C175)</f>
        <v>-2.15</v>
      </c>
      <c r="D175">
        <f>IF([3]opstra_futures!D175="","",[3]opstra_futures!D175)</f>
        <v>88.19</v>
      </c>
      <c r="E175">
        <f>IF([3]opstra_futures!E175="","",[3]opstra_futures!E175)</f>
        <v>1187.95</v>
      </c>
      <c r="F175">
        <f>IF([3]opstra_futures!F175="","",[3]opstra_futures!F175)</f>
        <v>10.7</v>
      </c>
      <c r="G175" t="str">
        <f>IF([3]opstra_futures!G175="","",[3]opstra_futures!G175)</f>
        <v>Significant Short Buildup</v>
      </c>
      <c r="H175">
        <f>IF([3]opstra_futures!H175="","",[3]opstra_futures!H175)</f>
        <v>6.48</v>
      </c>
      <c r="I175">
        <f>IF([3]opstra_futures!I175="","",[3]opstra_futures!I175)</f>
        <v>-0.83</v>
      </c>
      <c r="J175">
        <f>IF([3]opstra_futures!J175="","",[3]opstra_futures!J175)</f>
        <v>-41.6</v>
      </c>
      <c r="K175" t="str">
        <f>IF([3]opstra_futures!K175="","",[3]opstra_futures!K175)</f>
        <v>Short Buildup</v>
      </c>
      <c r="L175" t="str">
        <f>IF([3]opstra_futures!L175="","",[3]opstra_futures!L175)</f>
        <v>TECHM</v>
      </c>
      <c r="M175">
        <f>IF([3]opstra_futures!M175="","",[3]opstra_futures!M175)</f>
        <v>40.08</v>
      </c>
      <c r="N175" s="1">
        <f t="shared" si="21"/>
        <v>12.47</v>
      </c>
      <c r="O175" s="1">
        <f t="shared" si="22"/>
        <v>-2.15</v>
      </c>
      <c r="P175" s="1">
        <f t="shared" si="23"/>
        <v>88.19</v>
      </c>
      <c r="Q175" s="1">
        <f t="shared" si="24"/>
        <v>1187.95</v>
      </c>
      <c r="R175" s="1">
        <f t="shared" si="25"/>
        <v>10.7</v>
      </c>
      <c r="S175" s="1" t="str">
        <f t="shared" si="26"/>
        <v>Significant Short Buildup</v>
      </c>
      <c r="T175" s="1">
        <f t="shared" si="27"/>
        <v>6.48</v>
      </c>
      <c r="U175" s="1">
        <f t="shared" si="28"/>
        <v>-0.83</v>
      </c>
      <c r="V175" s="1">
        <f t="shared" si="29"/>
        <v>-41.6</v>
      </c>
      <c r="W175" s="1" t="str">
        <f t="shared" si="30"/>
        <v>Short Buildup</v>
      </c>
    </row>
    <row r="176" spans="1:23" x14ac:dyDescent="0.25">
      <c r="A176">
        <f>IF([3]opstra_futures!A176="","",[3]opstra_futures!A176)</f>
        <v>174</v>
      </c>
      <c r="B176">
        <f>IF([3]opstra_futures!B176="","",[3]opstra_futures!B176)</f>
        <v>-3.68</v>
      </c>
      <c r="C176">
        <f>IF([3]opstra_futures!C176="","",[3]opstra_futures!C176)</f>
        <v>0.92</v>
      </c>
      <c r="D176">
        <f>IF([3]opstra_futures!D176="","",[3]opstra_futures!D176)</f>
        <v>120.02</v>
      </c>
      <c r="E176">
        <f>IF([3]opstra_futures!E176="","",[3]opstra_futures!E176)</f>
        <v>3311.05</v>
      </c>
      <c r="F176">
        <f>IF([3]opstra_futures!F176="","",[3]opstra_futures!F176)</f>
        <v>10</v>
      </c>
      <c r="G176" t="str">
        <f>IF([3]opstra_futures!G176="","",[3]opstra_futures!G176)</f>
        <v>Short Covering</v>
      </c>
      <c r="H176">
        <f>IF([3]opstra_futures!H176="","",[3]opstra_futures!H176)</f>
        <v>2.57</v>
      </c>
      <c r="I176">
        <f>IF([3]opstra_futures!I176="","",[3]opstra_futures!I176)</f>
        <v>0.79</v>
      </c>
      <c r="J176">
        <f>IF([3]opstra_futures!J176="","",[3]opstra_futures!J176)</f>
        <v>-0.17</v>
      </c>
      <c r="K176" t="str">
        <f>IF([3]opstra_futures!K176="","",[3]opstra_futures!K176)</f>
        <v>Long Buildup</v>
      </c>
      <c r="L176" t="str">
        <f>IF([3]opstra_futures!L176="","",[3]opstra_futures!L176)</f>
        <v>TITAN</v>
      </c>
      <c r="M176">
        <f>IF([3]opstra_futures!M176="","",[3]opstra_futures!M176)</f>
        <v>59.13</v>
      </c>
      <c r="N176" s="1">
        <f t="shared" si="21"/>
        <v>-3.68</v>
      </c>
      <c r="O176" s="1">
        <f t="shared" si="22"/>
        <v>0.92</v>
      </c>
      <c r="P176" s="1">
        <f t="shared" si="23"/>
        <v>120.02</v>
      </c>
      <c r="Q176" s="1">
        <f t="shared" si="24"/>
        <v>3311.05</v>
      </c>
      <c r="R176" s="1">
        <f t="shared" si="25"/>
        <v>10</v>
      </c>
      <c r="S176" s="1" t="str">
        <f t="shared" si="26"/>
        <v>Short Covering</v>
      </c>
      <c r="T176" s="1">
        <f t="shared" si="27"/>
        <v>2.57</v>
      </c>
      <c r="U176" s="1">
        <f t="shared" si="28"/>
        <v>0.79</v>
      </c>
      <c r="V176" s="1">
        <f t="shared" si="29"/>
        <v>-0.17</v>
      </c>
      <c r="W176" s="1" t="str">
        <f t="shared" si="30"/>
        <v>Long Buildup</v>
      </c>
    </row>
    <row r="177" spans="1:23" x14ac:dyDescent="0.25">
      <c r="A177">
        <f>IF([3]opstra_futures!A177="","",[3]opstra_futures!A177)</f>
        <v>175</v>
      </c>
      <c r="B177">
        <f>IF([3]opstra_futures!B177="","",[3]opstra_futures!B177)</f>
        <v>-8.36</v>
      </c>
      <c r="C177">
        <f>IF([3]opstra_futures!C177="","",[3]opstra_futures!C177)</f>
        <v>0.96</v>
      </c>
      <c r="D177">
        <f>IF([3]opstra_futures!D177="","",[3]opstra_futures!D177)</f>
        <v>471.77</v>
      </c>
      <c r="E177">
        <f>IF([3]opstra_futures!E177="","",[3]opstra_futures!E177)</f>
        <v>1911.85</v>
      </c>
      <c r="F177">
        <f>IF([3]opstra_futures!F177="","",[3]opstra_futures!F177)</f>
        <v>10.27</v>
      </c>
      <c r="G177" t="str">
        <f>IF([3]opstra_futures!G177="","",[3]opstra_futures!G177)</f>
        <v>Short Covering</v>
      </c>
      <c r="H177">
        <f>IF([3]opstra_futures!H177="","",[3]opstra_futures!H177)</f>
        <v>2.06</v>
      </c>
      <c r="I177">
        <f>IF([3]opstra_futures!I177="","",[3]opstra_futures!I177)</f>
        <v>0.71</v>
      </c>
      <c r="J177">
        <f>IF([3]opstra_futures!J177="","",[3]opstra_futures!J177)</f>
        <v>270.66000000000003</v>
      </c>
      <c r="K177" t="str">
        <f>IF([3]opstra_futures!K177="","",[3]opstra_futures!K177)</f>
        <v>Long Buildup</v>
      </c>
      <c r="L177" t="str">
        <f>IF([3]opstra_futures!L177="","",[3]opstra_futures!L177)</f>
        <v>TORNTPHARM</v>
      </c>
      <c r="M177">
        <f>IF([3]opstra_futures!M177="","",[3]opstra_futures!M177)</f>
        <v>77.38</v>
      </c>
      <c r="N177" s="1">
        <f t="shared" si="21"/>
        <v>-8.36</v>
      </c>
      <c r="O177" s="1">
        <f t="shared" si="22"/>
        <v>0.96</v>
      </c>
      <c r="P177" s="1">
        <f t="shared" si="23"/>
        <v>471.77</v>
      </c>
      <c r="Q177" s="1">
        <f t="shared" si="24"/>
        <v>1911.85</v>
      </c>
      <c r="R177" s="1">
        <f t="shared" si="25"/>
        <v>10.27</v>
      </c>
      <c r="S177" s="1" t="str">
        <f t="shared" si="26"/>
        <v>Short Covering</v>
      </c>
      <c r="T177" s="1">
        <f t="shared" si="27"/>
        <v>2.06</v>
      </c>
      <c r="U177" s="1">
        <f t="shared" si="28"/>
        <v>0.71</v>
      </c>
      <c r="V177" s="1">
        <f t="shared" si="29"/>
        <v>270.66000000000003</v>
      </c>
      <c r="W177" s="1" t="str">
        <f t="shared" si="30"/>
        <v>Long Buildup</v>
      </c>
    </row>
    <row r="178" spans="1:23" x14ac:dyDescent="0.25">
      <c r="A178">
        <f>IF([3]opstra_futures!A178="","",[3]opstra_futures!A178)</f>
        <v>176</v>
      </c>
      <c r="B178">
        <f>IF([3]opstra_futures!B178="","",[3]opstra_futures!B178)</f>
        <v>11.13</v>
      </c>
      <c r="C178">
        <f>IF([3]opstra_futures!C178="","",[3]opstra_futures!C178)</f>
        <v>1.44</v>
      </c>
      <c r="D178">
        <f>IF([3]opstra_futures!D178="","",[3]opstra_futures!D178)</f>
        <v>57.17</v>
      </c>
      <c r="E178">
        <f>IF([3]opstra_futures!E178="","",[3]opstra_futures!E178)</f>
        <v>2111</v>
      </c>
      <c r="F178">
        <f>IF([3]opstra_futures!F178="","",[3]opstra_futures!F178)</f>
        <v>22.31</v>
      </c>
      <c r="G178" t="str">
        <f>IF([3]opstra_futures!G178="","",[3]opstra_futures!G178)</f>
        <v>Long Buildup</v>
      </c>
      <c r="H178">
        <f>IF([3]opstra_futures!H178="","",[3]opstra_futures!H178)</f>
        <v>1.72</v>
      </c>
      <c r="I178">
        <f>IF([3]opstra_futures!I178="","",[3]opstra_futures!I178)</f>
        <v>0.91</v>
      </c>
      <c r="J178">
        <f>IF([3]opstra_futures!J178="","",[3]opstra_futures!J178)</f>
        <v>-35.47</v>
      </c>
      <c r="K178" t="str">
        <f>IF([3]opstra_futures!K178="","",[3]opstra_futures!K178)</f>
        <v>Long Buildup</v>
      </c>
      <c r="L178" t="str">
        <f>IF([3]opstra_futures!L178="","",[3]opstra_futures!L178)</f>
        <v>TRENT</v>
      </c>
      <c r="M178">
        <f>IF([3]opstra_futures!M178="","",[3]opstra_futures!M178)</f>
        <v>49.6</v>
      </c>
      <c r="N178" s="1">
        <f t="shared" si="21"/>
        <v>11.13</v>
      </c>
      <c r="O178" s="1">
        <f t="shared" si="22"/>
        <v>1.44</v>
      </c>
      <c r="P178" s="1">
        <f t="shared" si="23"/>
        <v>57.17</v>
      </c>
      <c r="Q178" s="1">
        <f t="shared" si="24"/>
        <v>2111</v>
      </c>
      <c r="R178" s="1">
        <f t="shared" si="25"/>
        <v>22.31</v>
      </c>
      <c r="S178" s="1" t="str">
        <f t="shared" si="26"/>
        <v>Long Buildup</v>
      </c>
      <c r="T178" s="1">
        <f t="shared" si="27"/>
        <v>1.72</v>
      </c>
      <c r="U178" s="1">
        <f t="shared" si="28"/>
        <v>0.91</v>
      </c>
      <c r="V178" s="1">
        <f t="shared" si="29"/>
        <v>-35.47</v>
      </c>
      <c r="W178" s="1" t="str">
        <f t="shared" si="30"/>
        <v>Long Buildup</v>
      </c>
    </row>
    <row r="179" spans="1:23" x14ac:dyDescent="0.25">
      <c r="A179">
        <f>IF([3]opstra_futures!A179="","",[3]opstra_futures!A179)</f>
        <v>177</v>
      </c>
      <c r="B179">
        <f>IF([3]opstra_futures!B179="","",[3]opstra_futures!B179)</f>
        <v>16.79</v>
      </c>
      <c r="C179">
        <f>IF([3]opstra_futures!C179="","",[3]opstra_futures!C179)</f>
        <v>5.0599999999999996</v>
      </c>
      <c r="D179">
        <f>IF([3]opstra_futures!D179="","",[3]opstra_futures!D179)</f>
        <v>36.35</v>
      </c>
      <c r="E179">
        <f>IF([3]opstra_futures!E179="","",[3]opstra_futures!E179)</f>
        <v>1600.45</v>
      </c>
      <c r="F179">
        <f>IF([3]opstra_futures!F179="","",[3]opstra_futures!F179)</f>
        <v>8.73</v>
      </c>
      <c r="G179" t="str">
        <f>IF([3]opstra_futures!G179="","",[3]opstra_futures!G179)</f>
        <v>Significant Long Buildup</v>
      </c>
      <c r="H179">
        <f>IF([3]opstra_futures!H179="","",[3]opstra_futures!H179)</f>
        <v>4.18</v>
      </c>
      <c r="I179">
        <f>IF([3]opstra_futures!I179="","",[3]opstra_futures!I179)</f>
        <v>0.12</v>
      </c>
      <c r="J179">
        <f>IF([3]opstra_futures!J179="","",[3]opstra_futures!J179)</f>
        <v>-51.03</v>
      </c>
      <c r="K179" t="str">
        <f>IF([3]opstra_futures!K179="","",[3]opstra_futures!K179)</f>
        <v>Long Buildup</v>
      </c>
      <c r="L179" t="str">
        <f>IF([3]opstra_futures!L179="","",[3]opstra_futures!L179)</f>
        <v>TVSMOTOR</v>
      </c>
      <c r="M179">
        <f>IF([3]opstra_futures!M179="","",[3]opstra_futures!M179)</f>
        <v>41.27</v>
      </c>
      <c r="N179" s="1">
        <f t="shared" si="21"/>
        <v>16.79</v>
      </c>
      <c r="O179" s="1">
        <f t="shared" si="22"/>
        <v>5.0599999999999996</v>
      </c>
      <c r="P179" s="1">
        <f t="shared" si="23"/>
        <v>36.35</v>
      </c>
      <c r="Q179" s="1">
        <f t="shared" si="24"/>
        <v>1600.45</v>
      </c>
      <c r="R179" s="1">
        <f t="shared" si="25"/>
        <v>8.73</v>
      </c>
      <c r="S179" s="1" t="str">
        <f t="shared" si="26"/>
        <v>Significant Long Buildup</v>
      </c>
      <c r="T179" s="1">
        <f t="shared" si="27"/>
        <v>4.18</v>
      </c>
      <c r="U179" s="1">
        <f t="shared" si="28"/>
        <v>0.12</v>
      </c>
      <c r="V179" s="1">
        <f t="shared" si="29"/>
        <v>-51.03</v>
      </c>
      <c r="W179" s="1" t="str">
        <f t="shared" si="30"/>
        <v>Long Buildup</v>
      </c>
    </row>
    <row r="180" spans="1:23" x14ac:dyDescent="0.25">
      <c r="A180">
        <f>IF([3]opstra_futures!A180="","",[3]opstra_futures!A180)</f>
        <v>178</v>
      </c>
      <c r="B180">
        <f>IF([3]opstra_futures!B180="","",[3]opstra_futures!B180)</f>
        <v>13.16</v>
      </c>
      <c r="C180">
        <f>IF([3]opstra_futures!C180="","",[3]opstra_futures!C180)</f>
        <v>0.11</v>
      </c>
      <c r="D180">
        <f>IF([3]opstra_futures!D180="","",[3]opstra_futures!D180)</f>
        <v>46.86</v>
      </c>
      <c r="E180">
        <f>IF([3]opstra_futures!E180="","",[3]opstra_futures!E180)</f>
        <v>1567.75</v>
      </c>
      <c r="F180">
        <f>IF([3]opstra_futures!F180="","",[3]opstra_futures!F180)</f>
        <v>4.76</v>
      </c>
      <c r="G180" t="str">
        <f>IF([3]opstra_futures!G180="","",[3]opstra_futures!G180)</f>
        <v>Long Buildup</v>
      </c>
      <c r="H180">
        <f>IF([3]opstra_futures!H180="","",[3]opstra_futures!H180)</f>
        <v>5.41</v>
      </c>
      <c r="I180">
        <f>IF([3]opstra_futures!I180="","",[3]opstra_futures!I180)</f>
        <v>-1.23</v>
      </c>
      <c r="J180">
        <f>IF([3]opstra_futures!J180="","",[3]opstra_futures!J180)</f>
        <v>-17.39</v>
      </c>
      <c r="K180" t="str">
        <f>IF([3]opstra_futures!K180="","",[3]opstra_futures!K180)</f>
        <v>Short Buildup</v>
      </c>
      <c r="L180" t="str">
        <f>IF([3]opstra_futures!L180="","",[3]opstra_futures!L180)</f>
        <v>UBL</v>
      </c>
      <c r="M180">
        <f>IF([3]opstra_futures!M180="","",[3]opstra_futures!M180)</f>
        <v>76.98</v>
      </c>
      <c r="N180" s="1">
        <f t="shared" si="21"/>
        <v>13.16</v>
      </c>
      <c r="O180" s="1">
        <f t="shared" si="22"/>
        <v>0.11</v>
      </c>
      <c r="P180" s="1">
        <f t="shared" si="23"/>
        <v>46.86</v>
      </c>
      <c r="Q180" s="1">
        <f t="shared" si="24"/>
        <v>1567.75</v>
      </c>
      <c r="R180" s="1">
        <f t="shared" si="25"/>
        <v>4.76</v>
      </c>
      <c r="S180" s="1" t="str">
        <f t="shared" si="26"/>
        <v>Long Buildup</v>
      </c>
      <c r="T180" s="1">
        <f t="shared" si="27"/>
        <v>5.41</v>
      </c>
      <c r="U180" s="1">
        <f t="shared" si="28"/>
        <v>-1.23</v>
      </c>
      <c r="V180" s="1">
        <f t="shared" si="29"/>
        <v>-17.39</v>
      </c>
      <c r="W180" s="1" t="str">
        <f t="shared" si="30"/>
        <v>Short Buildup</v>
      </c>
    </row>
    <row r="181" spans="1:23" x14ac:dyDescent="0.25">
      <c r="A181">
        <f>IF([3]opstra_futures!A181="","",[3]opstra_futures!A181)</f>
        <v>179</v>
      </c>
      <c r="B181">
        <f>IF([3]opstra_futures!B181="","",[3]opstra_futures!B181)</f>
        <v>-6.03</v>
      </c>
      <c r="C181">
        <f>IF([3]opstra_futures!C181="","",[3]opstra_futures!C181)</f>
        <v>2.0699999999999998</v>
      </c>
      <c r="D181">
        <f>IF([3]opstra_futures!D181="","",[3]opstra_futures!D181)</f>
        <v>172.59</v>
      </c>
      <c r="E181">
        <f>IF([3]opstra_futures!E181="","",[3]opstra_futures!E181)</f>
        <v>8311.5</v>
      </c>
      <c r="F181">
        <f>IF([3]opstra_futures!F181="","",[3]opstra_futures!F181)</f>
        <v>15.53</v>
      </c>
      <c r="G181" t="str">
        <f>IF([3]opstra_futures!G181="","",[3]opstra_futures!G181)</f>
        <v>Significant Short Covering</v>
      </c>
      <c r="H181">
        <f>IF([3]opstra_futures!H181="","",[3]opstra_futures!H181)</f>
        <v>12.77</v>
      </c>
      <c r="I181">
        <f>IF([3]opstra_futures!I181="","",[3]opstra_futures!I181)</f>
        <v>-0.77</v>
      </c>
      <c r="J181">
        <f>IF([3]opstra_futures!J181="","",[3]opstra_futures!J181)</f>
        <v>88.12</v>
      </c>
      <c r="K181" t="str">
        <f>IF([3]opstra_futures!K181="","",[3]opstra_futures!K181)</f>
        <v>Short Buildup</v>
      </c>
      <c r="L181" t="str">
        <f>IF([3]opstra_futures!L181="","",[3]opstra_futures!L181)</f>
        <v>ULTRACEMCO</v>
      </c>
      <c r="M181">
        <f>IF([3]opstra_futures!M181="","",[3]opstra_futures!M181)</f>
        <v>70.63</v>
      </c>
      <c r="N181" s="1">
        <f t="shared" si="21"/>
        <v>-6.03</v>
      </c>
      <c r="O181" s="1">
        <f t="shared" si="22"/>
        <v>2.0699999999999998</v>
      </c>
      <c r="P181" s="1">
        <f t="shared" si="23"/>
        <v>172.59</v>
      </c>
      <c r="Q181" s="1">
        <f t="shared" si="24"/>
        <v>8311.5</v>
      </c>
      <c r="R181" s="1">
        <f t="shared" si="25"/>
        <v>15.53</v>
      </c>
      <c r="S181" s="1" t="str">
        <f t="shared" si="26"/>
        <v>Significant Short Covering</v>
      </c>
      <c r="T181" s="1">
        <f t="shared" si="27"/>
        <v>12.77</v>
      </c>
      <c r="U181" s="1">
        <f t="shared" si="28"/>
        <v>-0.77</v>
      </c>
      <c r="V181" s="1">
        <f t="shared" si="29"/>
        <v>88.12</v>
      </c>
      <c r="W181" s="1" t="str">
        <f t="shared" si="30"/>
        <v>Short Buildup</v>
      </c>
    </row>
    <row r="182" spans="1:23" x14ac:dyDescent="0.25">
      <c r="A182">
        <f>IF([3]opstra_futures!A182="","",[3]opstra_futures!A182)</f>
        <v>180</v>
      </c>
      <c r="B182">
        <f>IF([3]opstra_futures!B182="","",[3]opstra_futures!B182)</f>
        <v>-1.21</v>
      </c>
      <c r="C182">
        <f>IF([3]opstra_futures!C182="","",[3]opstra_futures!C182)</f>
        <v>3.4</v>
      </c>
      <c r="D182">
        <f>IF([3]opstra_futures!D182="","",[3]opstra_futures!D182)</f>
        <v>111.85</v>
      </c>
      <c r="E182">
        <f>IF([3]opstra_futures!E182="","",[3]opstra_futures!E182)</f>
        <v>632.20000000000005</v>
      </c>
      <c r="F182">
        <f>IF([3]opstra_futures!F182="","",[3]opstra_futures!F182)</f>
        <v>7.69</v>
      </c>
      <c r="G182" t="str">
        <f>IF([3]opstra_futures!G182="","",[3]opstra_futures!G182)</f>
        <v>Short Covering</v>
      </c>
      <c r="H182">
        <f>IF([3]opstra_futures!H182="","",[3]opstra_futures!H182)</f>
        <v>2.21</v>
      </c>
      <c r="I182">
        <f>IF([3]opstra_futures!I182="","",[3]opstra_futures!I182)</f>
        <v>1.38</v>
      </c>
      <c r="J182">
        <f>IF([3]opstra_futures!J182="","",[3]opstra_futures!J182)</f>
        <v>34.76</v>
      </c>
      <c r="K182" t="str">
        <f>IF([3]opstra_futures!K182="","",[3]opstra_futures!K182)</f>
        <v>Significant Long Buildup</v>
      </c>
      <c r="L182" t="str">
        <f>IF([3]opstra_futures!L182="","",[3]opstra_futures!L182)</f>
        <v>UPL</v>
      </c>
      <c r="M182">
        <f>IF([3]opstra_futures!M182="","",[3]opstra_futures!M182)</f>
        <v>60.71</v>
      </c>
      <c r="N182" s="1">
        <f t="shared" si="21"/>
        <v>-1.21</v>
      </c>
      <c r="O182" s="1">
        <f t="shared" si="22"/>
        <v>3.4</v>
      </c>
      <c r="P182" s="1">
        <f t="shared" si="23"/>
        <v>111.85</v>
      </c>
      <c r="Q182" s="1">
        <f t="shared" si="24"/>
        <v>632.20000000000005</v>
      </c>
      <c r="R182" s="1">
        <f t="shared" si="25"/>
        <v>7.69</v>
      </c>
      <c r="S182" s="1" t="str">
        <f t="shared" si="26"/>
        <v>Short Covering</v>
      </c>
      <c r="T182" s="1">
        <f t="shared" si="27"/>
        <v>2.21</v>
      </c>
      <c r="U182" s="1">
        <f t="shared" si="28"/>
        <v>1.38</v>
      </c>
      <c r="V182" s="1">
        <f t="shared" si="29"/>
        <v>34.76</v>
      </c>
      <c r="W182" s="1" t="str">
        <f t="shared" si="30"/>
        <v>Significant Long Buildup</v>
      </c>
    </row>
    <row r="183" spans="1:23" x14ac:dyDescent="0.25">
      <c r="A183">
        <f>IF([3]opstra_futures!A183="","",[3]opstra_futures!A183)</f>
        <v>181</v>
      </c>
      <c r="B183">
        <f>IF([3]opstra_futures!B183="","",[3]opstra_futures!B183)</f>
        <v>15.51</v>
      </c>
      <c r="C183">
        <f>IF([3]opstra_futures!C183="","",[3]opstra_futures!C183)</f>
        <v>4.55</v>
      </c>
      <c r="D183">
        <f>IF([3]opstra_futures!D183="","",[3]opstra_futures!D183)</f>
        <v>95.83</v>
      </c>
      <c r="E183">
        <f>IF([3]opstra_futures!E183="","",[3]opstra_futures!E183)</f>
        <v>230</v>
      </c>
      <c r="F183">
        <f>IF([3]opstra_futures!F183="","",[3]opstra_futures!F183)</f>
        <v>6.08</v>
      </c>
      <c r="G183" t="str">
        <f>IF([3]opstra_futures!G183="","",[3]opstra_futures!G183)</f>
        <v>Significant Long Buildup</v>
      </c>
      <c r="H183">
        <f>IF([3]opstra_futures!H183="","",[3]opstra_futures!H183)</f>
        <v>3.43</v>
      </c>
      <c r="I183">
        <f>IF([3]opstra_futures!I183="","",[3]opstra_futures!I183)</f>
        <v>1.43</v>
      </c>
      <c r="J183">
        <f>IF([3]opstra_futures!J183="","",[3]opstra_futures!J183)</f>
        <v>-5.21</v>
      </c>
      <c r="K183" t="str">
        <f>IF([3]opstra_futures!K183="","",[3]opstra_futures!K183)</f>
        <v>Long Buildup</v>
      </c>
      <c r="L183" t="str">
        <f>IF([3]opstra_futures!L183="","",[3]opstra_futures!L183)</f>
        <v>VEDL</v>
      </c>
      <c r="M183">
        <f>IF([3]opstra_futures!M183="","",[3]opstra_futures!M183)</f>
        <v>69.44</v>
      </c>
      <c r="N183" s="1">
        <f t="shared" si="21"/>
        <v>15.51</v>
      </c>
      <c r="O183" s="1">
        <f t="shared" si="22"/>
        <v>4.55</v>
      </c>
      <c r="P183" s="1">
        <f t="shared" si="23"/>
        <v>95.83</v>
      </c>
      <c r="Q183" s="1">
        <f t="shared" si="24"/>
        <v>230</v>
      </c>
      <c r="R183" s="1">
        <f t="shared" si="25"/>
        <v>6.08</v>
      </c>
      <c r="S183" s="1" t="str">
        <f t="shared" si="26"/>
        <v>Significant Long Buildup</v>
      </c>
      <c r="T183" s="1">
        <f t="shared" si="27"/>
        <v>3.43</v>
      </c>
      <c r="U183" s="1">
        <f t="shared" si="28"/>
        <v>1.43</v>
      </c>
      <c r="V183" s="1">
        <f t="shared" si="29"/>
        <v>-5.21</v>
      </c>
      <c r="W183" s="1" t="str">
        <f t="shared" si="30"/>
        <v>Long Buildup</v>
      </c>
    </row>
    <row r="184" spans="1:23" x14ac:dyDescent="0.25">
      <c r="A184">
        <f>IF([3]opstra_futures!A184="","",[3]opstra_futures!A184)</f>
        <v>182</v>
      </c>
      <c r="B184">
        <f>IF([3]opstra_futures!B184="","",[3]opstra_futures!B184)</f>
        <v>11.02</v>
      </c>
      <c r="C184">
        <f>IF([3]opstra_futures!C184="","",[3]opstra_futures!C184)</f>
        <v>0.2</v>
      </c>
      <c r="D184">
        <f>IF([3]opstra_futures!D184="","",[3]opstra_futures!D184)</f>
        <v>76.760000000000005</v>
      </c>
      <c r="E184">
        <f>IF([3]opstra_futures!E184="","",[3]opstra_futures!E184)</f>
        <v>855</v>
      </c>
      <c r="F184">
        <f>IF([3]opstra_futures!F184="","",[3]opstra_futures!F184)</f>
        <v>9.93</v>
      </c>
      <c r="G184" t="str">
        <f>IF([3]opstra_futures!G184="","",[3]opstra_futures!G184)</f>
        <v>Long Buildup</v>
      </c>
      <c r="H184">
        <f>IF([3]opstra_futures!H184="","",[3]opstra_futures!H184)</f>
        <v>0.84</v>
      </c>
      <c r="I184">
        <f>IF([3]opstra_futures!I184="","",[3]opstra_futures!I184)</f>
        <v>0.88</v>
      </c>
      <c r="J184">
        <f>IF([3]opstra_futures!J184="","",[3]opstra_futures!J184)</f>
        <v>-25.53</v>
      </c>
      <c r="K184" t="str">
        <f>IF([3]opstra_futures!K184="","",[3]opstra_futures!K184)</f>
        <v>Long Buildup</v>
      </c>
      <c r="L184" t="str">
        <f>IF([3]opstra_futures!L184="","",[3]opstra_futures!L184)</f>
        <v>VOLTAS</v>
      </c>
      <c r="M184">
        <f>IF([3]opstra_futures!M184="","",[3]opstra_futures!M184)</f>
        <v>13.89</v>
      </c>
      <c r="N184" s="1">
        <f t="shared" si="21"/>
        <v>11.02</v>
      </c>
      <c r="O184" s="1">
        <f t="shared" si="22"/>
        <v>0.2</v>
      </c>
      <c r="P184" s="1">
        <f t="shared" si="23"/>
        <v>76.760000000000005</v>
      </c>
      <c r="Q184" s="1">
        <f t="shared" si="24"/>
        <v>855</v>
      </c>
      <c r="R184" s="1">
        <f t="shared" si="25"/>
        <v>9.93</v>
      </c>
      <c r="S184" s="1" t="str">
        <f t="shared" si="26"/>
        <v>Long Buildup</v>
      </c>
      <c r="T184" s="1">
        <f t="shared" si="27"/>
        <v>0.84</v>
      </c>
      <c r="U184" s="1">
        <f t="shared" si="28"/>
        <v>0.88</v>
      </c>
      <c r="V184" s="1">
        <f t="shared" si="29"/>
        <v>-25.53</v>
      </c>
      <c r="W184" s="1" t="str">
        <f t="shared" si="30"/>
        <v>Long Buildup</v>
      </c>
    </row>
    <row r="185" spans="1:23" x14ac:dyDescent="0.25">
      <c r="A185">
        <f>IF([3]opstra_futures!A185="","",[3]opstra_futures!A185)</f>
        <v>183</v>
      </c>
      <c r="B185">
        <f>IF([3]opstra_futures!B185="","",[3]opstra_futures!B185)</f>
        <v>12.47</v>
      </c>
      <c r="C185">
        <f>IF([3]opstra_futures!C185="","",[3]opstra_futures!C185)</f>
        <v>1.07</v>
      </c>
      <c r="D185">
        <f>IF([3]opstra_futures!D185="","",[3]opstra_futures!D185)</f>
        <v>43.2</v>
      </c>
      <c r="E185">
        <f>IF([3]opstra_futures!E185="","",[3]opstra_futures!E185)</f>
        <v>411.65</v>
      </c>
      <c r="F185">
        <f>IF([3]opstra_futures!F185="","",[3]opstra_futures!F185)</f>
        <v>8.8800000000000008</v>
      </c>
      <c r="G185" t="str">
        <f>IF([3]opstra_futures!G185="","",[3]opstra_futures!G185)</f>
        <v>Long Buildup</v>
      </c>
      <c r="H185">
        <f>IF([3]opstra_futures!H185="","",[3]opstra_futures!H185)</f>
        <v>2.11</v>
      </c>
      <c r="I185">
        <f>IF([3]opstra_futures!I185="","",[3]opstra_futures!I185)</f>
        <v>-0.02</v>
      </c>
      <c r="J185">
        <f>IF([3]opstra_futures!J185="","",[3]opstra_futures!J185)</f>
        <v>-54.37</v>
      </c>
      <c r="K185" t="str">
        <f>IF([3]opstra_futures!K185="","",[3]opstra_futures!K185)</f>
        <v>Short Buildup</v>
      </c>
      <c r="L185" t="str">
        <f>IF([3]opstra_futures!L185="","",[3]opstra_futures!L185)</f>
        <v>WIPRO</v>
      </c>
      <c r="M185">
        <f>IF([3]opstra_futures!M185="","",[3]opstra_futures!M185)</f>
        <v>16.670000000000002</v>
      </c>
      <c r="N185" s="1">
        <f t="shared" si="21"/>
        <v>12.47</v>
      </c>
      <c r="O185" s="1">
        <f t="shared" si="22"/>
        <v>1.07</v>
      </c>
      <c r="P185" s="1">
        <f t="shared" si="23"/>
        <v>43.2</v>
      </c>
      <c r="Q185" s="1">
        <f t="shared" si="24"/>
        <v>411.65</v>
      </c>
      <c r="R185" s="1">
        <f t="shared" si="25"/>
        <v>8.8800000000000008</v>
      </c>
      <c r="S185" s="1" t="str">
        <f t="shared" si="26"/>
        <v>Long Buildup</v>
      </c>
      <c r="T185" s="1">
        <f t="shared" si="27"/>
        <v>2.11</v>
      </c>
      <c r="U185" s="1">
        <f t="shared" si="28"/>
        <v>-0.02</v>
      </c>
      <c r="V185" s="1">
        <f t="shared" si="29"/>
        <v>-54.37</v>
      </c>
      <c r="W185" s="1" t="str">
        <f t="shared" si="30"/>
        <v>Short Buildup</v>
      </c>
    </row>
    <row r="186" spans="1:23" x14ac:dyDescent="0.25">
      <c r="A186">
        <f>IF([3]opstra_futures!A186="","",[3]opstra_futures!A186)</f>
        <v>184</v>
      </c>
      <c r="B186">
        <f>IF([3]opstra_futures!B186="","",[3]opstra_futures!B186)</f>
        <v>15.39</v>
      </c>
      <c r="C186">
        <f>IF([3]opstra_futures!C186="","",[3]opstra_futures!C186)</f>
        <v>-2.11</v>
      </c>
      <c r="D186">
        <f>IF([3]opstra_futures!D186="","",[3]opstra_futures!D186)</f>
        <v>38.6</v>
      </c>
      <c r="E186">
        <f>IF([3]opstra_futures!E186="","",[3]opstra_futures!E186)</f>
        <v>590.25</v>
      </c>
      <c r="F186">
        <f>IF([3]opstra_futures!F186="","",[3]opstra_futures!F186)</f>
        <v>1.34</v>
      </c>
      <c r="G186" t="str">
        <f>IF([3]opstra_futures!G186="","",[3]opstra_futures!G186)</f>
        <v>Significant Short Buildup</v>
      </c>
      <c r="H186">
        <f>IF([3]opstra_futures!H186="","",[3]opstra_futures!H186)</f>
        <v>0.4</v>
      </c>
      <c r="I186">
        <f>IF([3]opstra_futures!I186="","",[3]opstra_futures!I186)</f>
        <v>-0.37</v>
      </c>
      <c r="J186">
        <f>IF([3]opstra_futures!J186="","",[3]opstra_futures!J186)</f>
        <v>-69.569999999999993</v>
      </c>
      <c r="K186" t="str">
        <f>IF([3]opstra_futures!K186="","",[3]opstra_futures!K186)</f>
        <v>Short Buildup</v>
      </c>
      <c r="L186" t="str">
        <f>IF([3]opstra_futures!L186="","",[3]opstra_futures!L186)</f>
        <v>ZYDUSLIFE</v>
      </c>
      <c r="M186">
        <f>IF([3]opstra_futures!M186="","",[3]opstra_futures!M186)</f>
        <v>5.56</v>
      </c>
      <c r="N186" s="1">
        <f t="shared" si="21"/>
        <v>15.39</v>
      </c>
      <c r="O186" s="1">
        <f t="shared" si="22"/>
        <v>-2.11</v>
      </c>
      <c r="P186" s="1">
        <f t="shared" si="23"/>
        <v>38.6</v>
      </c>
      <c r="Q186" s="1">
        <f t="shared" si="24"/>
        <v>590.25</v>
      </c>
      <c r="R186" s="1">
        <f t="shared" si="25"/>
        <v>1.34</v>
      </c>
      <c r="S186" s="1" t="str">
        <f t="shared" si="26"/>
        <v>Significant Short Buildup</v>
      </c>
      <c r="T186" s="1">
        <f t="shared" si="27"/>
        <v>0.4</v>
      </c>
      <c r="U186" s="1">
        <f t="shared" si="28"/>
        <v>-0.37</v>
      </c>
      <c r="V186" s="1">
        <f t="shared" si="29"/>
        <v>-69.569999999999993</v>
      </c>
      <c r="W186" s="1" t="str">
        <f t="shared" si="30"/>
        <v>Short Buildup</v>
      </c>
    </row>
    <row r="187" spans="1:23" x14ac:dyDescent="0.25">
      <c r="A187" t="str">
        <f>IF([3]opstra_futures!A187="","",[3]opstra_futures!A187)</f>
        <v/>
      </c>
      <c r="B187" t="str">
        <f>IF([3]opstra_futures!B187="","",[3]opstra_futures!B187)</f>
        <v/>
      </c>
      <c r="C187" t="str">
        <f>IF([3]opstra_futures!C187="","",[3]opstra_futures!C187)</f>
        <v/>
      </c>
      <c r="D187" t="str">
        <f>IF([3]opstra_futures!D187="","",[3]opstra_futures!D187)</f>
        <v/>
      </c>
      <c r="E187" t="str">
        <f>IF([3]opstra_futures!E187="","",[3]opstra_futures!E187)</f>
        <v/>
      </c>
      <c r="F187" t="str">
        <f>IF([3]opstra_futures!F187="","",[3]opstra_futures!F187)</f>
        <v/>
      </c>
      <c r="G187" t="str">
        <f>IF([3]opstra_futures!G187="","",[3]opstra_futures!G187)</f>
        <v/>
      </c>
      <c r="H187" t="str">
        <f>IF([3]opstra_futures!H187="","",[3]opstra_futures!H187)</f>
        <v/>
      </c>
      <c r="I187" t="str">
        <f>IF([3]opstra_futures!I187="","",[3]opstra_futures!I187)</f>
        <v/>
      </c>
      <c r="J187" t="str">
        <f>IF([3]opstra_futures!J187="","",[3]opstra_futures!J187)</f>
        <v/>
      </c>
      <c r="K187" t="str">
        <f>IF([3]opstra_futures!K187="","",[3]opstra_futures!K187)</f>
        <v/>
      </c>
      <c r="L187" t="str">
        <f>IF([3]opstra_futures!L187="","",[3]opstra_futures!L187)</f>
        <v/>
      </c>
      <c r="M187" t="str">
        <f>IF([3]opstra_futures!M187="","",[3]opstra_futures!M187)</f>
        <v/>
      </c>
      <c r="N187" s="1" t="str">
        <f t="shared" si="21"/>
        <v/>
      </c>
      <c r="O187" s="1" t="str">
        <f t="shared" si="22"/>
        <v/>
      </c>
      <c r="P187" s="1" t="str">
        <f t="shared" si="23"/>
        <v/>
      </c>
      <c r="Q187" s="1" t="str">
        <f t="shared" si="24"/>
        <v/>
      </c>
      <c r="R187" s="1" t="str">
        <f t="shared" si="25"/>
        <v/>
      </c>
      <c r="S187" s="1" t="str">
        <f t="shared" si="26"/>
        <v/>
      </c>
      <c r="T187" s="1" t="str">
        <f t="shared" si="27"/>
        <v/>
      </c>
      <c r="U187" s="1" t="str">
        <f t="shared" si="28"/>
        <v/>
      </c>
      <c r="V187" s="1" t="str">
        <f t="shared" si="29"/>
        <v/>
      </c>
      <c r="W187" s="1" t="str">
        <f t="shared" si="30"/>
        <v/>
      </c>
    </row>
    <row r="188" spans="1:23" x14ac:dyDescent="0.25">
      <c r="A188" t="str">
        <f>IF([3]opstra_futures!A188="","",[3]opstra_futures!A188)</f>
        <v/>
      </c>
      <c r="B188" t="str">
        <f>IF([3]opstra_futures!B188="","",[3]opstra_futures!B188)</f>
        <v/>
      </c>
      <c r="C188" t="str">
        <f>IF([3]opstra_futures!C188="","",[3]opstra_futures!C188)</f>
        <v/>
      </c>
      <c r="D188" t="str">
        <f>IF([3]opstra_futures!D188="","",[3]opstra_futures!D188)</f>
        <v/>
      </c>
      <c r="E188" t="str">
        <f>IF([3]opstra_futures!E188="","",[3]opstra_futures!E188)</f>
        <v/>
      </c>
      <c r="F188" t="str">
        <f>IF([3]opstra_futures!F188="","",[3]opstra_futures!F188)</f>
        <v/>
      </c>
      <c r="G188" t="str">
        <f>IF([3]opstra_futures!G188="","",[3]opstra_futures!G188)</f>
        <v/>
      </c>
      <c r="H188" t="str">
        <f>IF([3]opstra_futures!H188="","",[3]opstra_futures!H188)</f>
        <v/>
      </c>
      <c r="I188" t="str">
        <f>IF([3]opstra_futures!I188="","",[3]opstra_futures!I188)</f>
        <v/>
      </c>
      <c r="J188" t="str">
        <f>IF([3]opstra_futures!J188="","",[3]opstra_futures!J188)</f>
        <v/>
      </c>
      <c r="K188" t="str">
        <f>IF([3]opstra_futures!K188="","",[3]opstra_futures!K188)</f>
        <v/>
      </c>
      <c r="L188" t="str">
        <f>IF([3]opstra_futures!L188="","",[3]opstra_futures!L188)</f>
        <v/>
      </c>
      <c r="M188" t="str">
        <f>IF([3]opstra_futures!M188="","",[3]opstra_futures!M188)</f>
        <v/>
      </c>
      <c r="N188" s="1" t="str">
        <f t="shared" si="21"/>
        <v/>
      </c>
      <c r="O188" s="1" t="str">
        <f t="shared" si="22"/>
        <v/>
      </c>
      <c r="P188" s="1" t="str">
        <f t="shared" si="23"/>
        <v/>
      </c>
      <c r="Q188" s="1" t="str">
        <f t="shared" si="24"/>
        <v/>
      </c>
      <c r="R188" s="1" t="str">
        <f t="shared" si="25"/>
        <v/>
      </c>
      <c r="S188" s="1" t="str">
        <f t="shared" si="26"/>
        <v/>
      </c>
      <c r="T188" s="1" t="str">
        <f t="shared" si="27"/>
        <v/>
      </c>
      <c r="U188" s="1" t="str">
        <f t="shared" si="28"/>
        <v/>
      </c>
      <c r="V188" s="1" t="str">
        <f t="shared" si="29"/>
        <v/>
      </c>
      <c r="W188" s="1" t="str">
        <f t="shared" si="30"/>
        <v/>
      </c>
    </row>
    <row r="189" spans="1:23" x14ac:dyDescent="0.25">
      <c r="A189" t="str">
        <f>IF([3]opstra_futures!A189="","",[3]opstra_futures!A189)</f>
        <v/>
      </c>
      <c r="B189" t="str">
        <f>IF([3]opstra_futures!B189="","",[3]opstra_futures!B189)</f>
        <v/>
      </c>
      <c r="C189" t="str">
        <f>IF([3]opstra_futures!C189="","",[3]opstra_futures!C189)</f>
        <v/>
      </c>
      <c r="D189" t="str">
        <f>IF([3]opstra_futures!D189="","",[3]opstra_futures!D189)</f>
        <v/>
      </c>
      <c r="E189" t="str">
        <f>IF([3]opstra_futures!E189="","",[3]opstra_futures!E189)</f>
        <v/>
      </c>
      <c r="F189" t="str">
        <f>IF([3]opstra_futures!F189="","",[3]opstra_futures!F189)</f>
        <v/>
      </c>
      <c r="G189" t="str">
        <f>IF([3]opstra_futures!G189="","",[3]opstra_futures!G189)</f>
        <v/>
      </c>
      <c r="H189" t="str">
        <f>IF([3]opstra_futures!H189="","",[3]opstra_futures!H189)</f>
        <v/>
      </c>
      <c r="I189" t="str">
        <f>IF([3]opstra_futures!I189="","",[3]opstra_futures!I189)</f>
        <v/>
      </c>
      <c r="J189" t="str">
        <f>IF([3]opstra_futures!J189="","",[3]opstra_futures!J189)</f>
        <v/>
      </c>
      <c r="K189" t="str">
        <f>IF([3]opstra_futures!K189="","",[3]opstra_futures!K189)</f>
        <v/>
      </c>
      <c r="L189" t="str">
        <f>IF([3]opstra_futures!L189="","",[3]opstra_futures!L189)</f>
        <v/>
      </c>
      <c r="M189" t="str">
        <f>IF([3]opstra_futures!M189="","",[3]opstra_futures!M189)</f>
        <v/>
      </c>
      <c r="N189" s="1" t="str">
        <f t="shared" si="21"/>
        <v/>
      </c>
      <c r="O189" s="1" t="str">
        <f t="shared" si="22"/>
        <v/>
      </c>
      <c r="P189" s="1" t="str">
        <f t="shared" si="23"/>
        <v/>
      </c>
      <c r="Q189" s="1" t="str">
        <f t="shared" si="24"/>
        <v/>
      </c>
      <c r="R189" s="1" t="str">
        <f t="shared" si="25"/>
        <v/>
      </c>
      <c r="S189" s="1" t="str">
        <f t="shared" si="26"/>
        <v/>
      </c>
      <c r="T189" s="1" t="str">
        <f t="shared" si="27"/>
        <v/>
      </c>
      <c r="U189" s="1" t="str">
        <f t="shared" si="28"/>
        <v/>
      </c>
      <c r="V189" s="1" t="str">
        <f t="shared" si="29"/>
        <v/>
      </c>
      <c r="W189" s="1" t="str">
        <f t="shared" si="30"/>
        <v/>
      </c>
    </row>
    <row r="190" spans="1:23" x14ac:dyDescent="0.25">
      <c r="A190" t="str">
        <f>IF([3]opstra_futures!A190="","",[3]opstra_futures!A190)</f>
        <v/>
      </c>
      <c r="B190" t="str">
        <f>IF([3]opstra_futures!B190="","",[3]opstra_futures!B190)</f>
        <v/>
      </c>
      <c r="C190" t="str">
        <f>IF([3]opstra_futures!C190="","",[3]opstra_futures!C190)</f>
        <v/>
      </c>
      <c r="D190" t="str">
        <f>IF([3]opstra_futures!D190="","",[3]opstra_futures!D190)</f>
        <v/>
      </c>
      <c r="E190" t="str">
        <f>IF([3]opstra_futures!E190="","",[3]opstra_futures!E190)</f>
        <v/>
      </c>
      <c r="F190" t="str">
        <f>IF([3]opstra_futures!F190="","",[3]opstra_futures!F190)</f>
        <v/>
      </c>
      <c r="G190" t="str">
        <f>IF([3]opstra_futures!G190="","",[3]opstra_futures!G190)</f>
        <v/>
      </c>
      <c r="H190" t="str">
        <f>IF([3]opstra_futures!H190="","",[3]opstra_futures!H190)</f>
        <v/>
      </c>
      <c r="I190" t="str">
        <f>IF([3]opstra_futures!I190="","",[3]opstra_futures!I190)</f>
        <v/>
      </c>
      <c r="J190" t="str">
        <f>IF([3]opstra_futures!J190="","",[3]opstra_futures!J190)</f>
        <v/>
      </c>
      <c r="K190" t="str">
        <f>IF([3]opstra_futures!K190="","",[3]opstra_futures!K190)</f>
        <v/>
      </c>
      <c r="L190" t="str">
        <f>IF([3]opstra_futures!L190="","",[3]opstra_futures!L190)</f>
        <v/>
      </c>
      <c r="M190" t="str">
        <f>IF([3]opstra_futures!M190="","",[3]opstra_futures!M190)</f>
        <v/>
      </c>
      <c r="N190" s="1" t="str">
        <f t="shared" si="21"/>
        <v/>
      </c>
      <c r="O190" s="1" t="str">
        <f t="shared" si="22"/>
        <v/>
      </c>
      <c r="P190" s="1" t="str">
        <f t="shared" si="23"/>
        <v/>
      </c>
      <c r="Q190" s="1" t="str">
        <f t="shared" si="24"/>
        <v/>
      </c>
      <c r="R190" s="1" t="str">
        <f t="shared" si="25"/>
        <v/>
      </c>
      <c r="S190" s="1" t="str">
        <f t="shared" si="26"/>
        <v/>
      </c>
      <c r="T190" s="1" t="str">
        <f t="shared" si="27"/>
        <v/>
      </c>
      <c r="U190" s="1" t="str">
        <f t="shared" si="28"/>
        <v/>
      </c>
      <c r="V190" s="1" t="str">
        <f t="shared" si="29"/>
        <v/>
      </c>
      <c r="W190" s="1" t="str">
        <f t="shared" si="30"/>
        <v/>
      </c>
    </row>
    <row r="191" spans="1:23" x14ac:dyDescent="0.25">
      <c r="A191" t="str">
        <f>IF([3]opstra_futures!A191="","",[3]opstra_futures!A191)</f>
        <v/>
      </c>
      <c r="B191" t="str">
        <f>IF([3]opstra_futures!B191="","",[3]opstra_futures!B191)</f>
        <v/>
      </c>
      <c r="C191" t="str">
        <f>IF([3]opstra_futures!C191="","",[3]opstra_futures!C191)</f>
        <v/>
      </c>
      <c r="D191" t="str">
        <f>IF([3]opstra_futures!D191="","",[3]opstra_futures!D191)</f>
        <v/>
      </c>
      <c r="E191" t="str">
        <f>IF([3]opstra_futures!E191="","",[3]opstra_futures!E191)</f>
        <v/>
      </c>
      <c r="F191" t="str">
        <f>IF([3]opstra_futures!F191="","",[3]opstra_futures!F191)</f>
        <v/>
      </c>
      <c r="G191" t="str">
        <f>IF([3]opstra_futures!G191="","",[3]opstra_futures!G191)</f>
        <v/>
      </c>
      <c r="H191" t="str">
        <f>IF([3]opstra_futures!H191="","",[3]opstra_futures!H191)</f>
        <v/>
      </c>
      <c r="I191" t="str">
        <f>IF([3]opstra_futures!I191="","",[3]opstra_futures!I191)</f>
        <v/>
      </c>
      <c r="J191" t="str">
        <f>IF([3]opstra_futures!J191="","",[3]opstra_futures!J191)</f>
        <v/>
      </c>
      <c r="K191" t="str">
        <f>IF([3]opstra_futures!K191="","",[3]opstra_futures!K191)</f>
        <v/>
      </c>
      <c r="L191" t="str">
        <f>IF([3]opstra_futures!L191="","",[3]opstra_futures!L191)</f>
        <v/>
      </c>
      <c r="M191" t="str">
        <f>IF([3]opstra_futures!M191="","",[3]opstra_futures!M191)</f>
        <v/>
      </c>
      <c r="N191" s="1" t="str">
        <f t="shared" si="21"/>
        <v/>
      </c>
      <c r="O191" s="1" t="str">
        <f t="shared" si="22"/>
        <v/>
      </c>
      <c r="P191" s="1" t="str">
        <f t="shared" si="23"/>
        <v/>
      </c>
      <c r="Q191" s="1" t="str">
        <f t="shared" si="24"/>
        <v/>
      </c>
      <c r="R191" s="1" t="str">
        <f t="shared" si="25"/>
        <v/>
      </c>
      <c r="S191" s="1" t="str">
        <f t="shared" si="26"/>
        <v/>
      </c>
      <c r="T191" s="1" t="str">
        <f t="shared" si="27"/>
        <v/>
      </c>
      <c r="U191" s="1" t="str">
        <f t="shared" si="28"/>
        <v/>
      </c>
      <c r="V191" s="1" t="str">
        <f t="shared" si="29"/>
        <v/>
      </c>
      <c r="W191" s="1" t="str">
        <f t="shared" si="30"/>
        <v/>
      </c>
    </row>
    <row r="192" spans="1:23" x14ac:dyDescent="0.25">
      <c r="A192" t="str">
        <f>IF([3]opstra_futures!A192="","",[3]opstra_futures!A192)</f>
        <v/>
      </c>
      <c r="B192" t="str">
        <f>IF([3]opstra_futures!B192="","",[3]opstra_futures!B192)</f>
        <v/>
      </c>
      <c r="C192" t="str">
        <f>IF([3]opstra_futures!C192="","",[3]opstra_futures!C192)</f>
        <v/>
      </c>
      <c r="D192" t="str">
        <f>IF([3]opstra_futures!D192="","",[3]opstra_futures!D192)</f>
        <v/>
      </c>
      <c r="E192" t="str">
        <f>IF([3]opstra_futures!E192="","",[3]opstra_futures!E192)</f>
        <v/>
      </c>
      <c r="F192" t="str">
        <f>IF([3]opstra_futures!F192="","",[3]opstra_futures!F192)</f>
        <v/>
      </c>
      <c r="G192" t="str">
        <f>IF([3]opstra_futures!G192="","",[3]opstra_futures!G192)</f>
        <v/>
      </c>
      <c r="H192" t="str">
        <f>IF([3]opstra_futures!H192="","",[3]opstra_futures!H192)</f>
        <v/>
      </c>
      <c r="I192" t="str">
        <f>IF([3]opstra_futures!I192="","",[3]opstra_futures!I192)</f>
        <v/>
      </c>
      <c r="J192" t="str">
        <f>IF([3]opstra_futures!J192="","",[3]opstra_futures!J192)</f>
        <v/>
      </c>
      <c r="K192" t="str">
        <f>IF([3]opstra_futures!K192="","",[3]opstra_futures!K192)</f>
        <v/>
      </c>
      <c r="L192" t="str">
        <f>IF([3]opstra_futures!L192="","",[3]opstra_futures!L192)</f>
        <v/>
      </c>
      <c r="M192" t="str">
        <f>IF([3]opstra_futures!M192="","",[3]opstra_futures!M192)</f>
        <v/>
      </c>
      <c r="N192" s="1" t="str">
        <f t="shared" si="21"/>
        <v/>
      </c>
      <c r="O192" s="1" t="str">
        <f t="shared" si="22"/>
        <v/>
      </c>
      <c r="P192" s="1" t="str">
        <f t="shared" si="23"/>
        <v/>
      </c>
      <c r="Q192" s="1" t="str">
        <f t="shared" si="24"/>
        <v/>
      </c>
      <c r="R192" s="1" t="str">
        <f t="shared" si="25"/>
        <v/>
      </c>
      <c r="S192" s="1" t="str">
        <f t="shared" si="26"/>
        <v/>
      </c>
      <c r="T192" s="1" t="str">
        <f t="shared" si="27"/>
        <v/>
      </c>
      <c r="U192" s="1" t="str">
        <f t="shared" si="28"/>
        <v/>
      </c>
      <c r="V192" s="1" t="str">
        <f t="shared" si="29"/>
        <v/>
      </c>
      <c r="W192" s="1" t="str">
        <f t="shared" si="30"/>
        <v/>
      </c>
    </row>
    <row r="193" spans="1:23" x14ac:dyDescent="0.25">
      <c r="A193" t="str">
        <f>IF([3]opstra_futures!A193="","",[3]opstra_futures!A193)</f>
        <v/>
      </c>
      <c r="B193" t="str">
        <f>IF([3]opstra_futures!B193="","",[3]opstra_futures!B193)</f>
        <v/>
      </c>
      <c r="C193" t="str">
        <f>IF([3]opstra_futures!C193="","",[3]opstra_futures!C193)</f>
        <v/>
      </c>
      <c r="D193" t="str">
        <f>IF([3]opstra_futures!D193="","",[3]opstra_futures!D193)</f>
        <v/>
      </c>
      <c r="E193" t="str">
        <f>IF([3]opstra_futures!E193="","",[3]opstra_futures!E193)</f>
        <v/>
      </c>
      <c r="F193" t="str">
        <f>IF([3]opstra_futures!F193="","",[3]opstra_futures!F193)</f>
        <v/>
      </c>
      <c r="G193" t="str">
        <f>IF([3]opstra_futures!G193="","",[3]opstra_futures!G193)</f>
        <v/>
      </c>
      <c r="H193" t="str">
        <f>IF([3]opstra_futures!H193="","",[3]opstra_futures!H193)</f>
        <v/>
      </c>
      <c r="I193" t="str">
        <f>IF([3]opstra_futures!I193="","",[3]opstra_futures!I193)</f>
        <v/>
      </c>
      <c r="J193" t="str">
        <f>IF([3]opstra_futures!J193="","",[3]opstra_futures!J193)</f>
        <v/>
      </c>
      <c r="K193" t="str">
        <f>IF([3]opstra_futures!K193="","",[3]opstra_futures!K193)</f>
        <v/>
      </c>
      <c r="L193" t="str">
        <f>IF([3]opstra_futures!L193="","",[3]opstra_futures!L193)</f>
        <v/>
      </c>
      <c r="M193" t="str">
        <f>IF([3]opstra_futures!M193="","",[3]opstra_futures!M193)</f>
        <v/>
      </c>
      <c r="N193" s="1" t="str">
        <f t="shared" si="21"/>
        <v/>
      </c>
      <c r="O193" s="1" t="str">
        <f t="shared" si="22"/>
        <v/>
      </c>
      <c r="P193" s="1" t="str">
        <f t="shared" si="23"/>
        <v/>
      </c>
      <c r="Q193" s="1" t="str">
        <f t="shared" si="24"/>
        <v/>
      </c>
      <c r="R193" s="1" t="str">
        <f t="shared" si="25"/>
        <v/>
      </c>
      <c r="S193" s="1" t="str">
        <f t="shared" si="26"/>
        <v/>
      </c>
      <c r="T193" s="1" t="str">
        <f t="shared" si="27"/>
        <v/>
      </c>
      <c r="U193" s="1" t="str">
        <f t="shared" si="28"/>
        <v/>
      </c>
      <c r="V193" s="1" t="str">
        <f t="shared" si="29"/>
        <v/>
      </c>
      <c r="W193" s="1" t="str">
        <f t="shared" si="30"/>
        <v/>
      </c>
    </row>
    <row r="194" spans="1:23" x14ac:dyDescent="0.25">
      <c r="A194" t="str">
        <f>IF([3]opstra_futures!A194="","",[3]opstra_futures!A194)</f>
        <v/>
      </c>
      <c r="B194" t="str">
        <f>IF([3]opstra_futures!B194="","",[3]opstra_futures!B194)</f>
        <v/>
      </c>
      <c r="C194" t="str">
        <f>IF([3]opstra_futures!C194="","",[3]opstra_futures!C194)</f>
        <v/>
      </c>
      <c r="D194" t="str">
        <f>IF([3]opstra_futures!D194="","",[3]opstra_futures!D194)</f>
        <v/>
      </c>
      <c r="E194" t="str">
        <f>IF([3]opstra_futures!E194="","",[3]opstra_futures!E194)</f>
        <v/>
      </c>
      <c r="F194" t="str">
        <f>IF([3]opstra_futures!F194="","",[3]opstra_futures!F194)</f>
        <v/>
      </c>
      <c r="G194" t="str">
        <f>IF([3]opstra_futures!G194="","",[3]opstra_futures!G194)</f>
        <v/>
      </c>
      <c r="H194" t="str">
        <f>IF([3]opstra_futures!H194="","",[3]opstra_futures!H194)</f>
        <v/>
      </c>
      <c r="I194" t="str">
        <f>IF([3]opstra_futures!I194="","",[3]opstra_futures!I194)</f>
        <v/>
      </c>
      <c r="J194" t="str">
        <f>IF([3]opstra_futures!J194="","",[3]opstra_futures!J194)</f>
        <v/>
      </c>
      <c r="K194" t="str">
        <f>IF([3]opstra_futures!K194="","",[3]opstra_futures!K194)</f>
        <v/>
      </c>
      <c r="L194" t="str">
        <f>IF([3]opstra_futures!L194="","",[3]opstra_futures!L194)</f>
        <v/>
      </c>
      <c r="M194" t="str">
        <f>IF([3]opstra_futures!M194="","",[3]opstra_futures!M194)</f>
        <v/>
      </c>
      <c r="N194" s="1" t="str">
        <f t="shared" ref="N194:N257" si="31">B194</f>
        <v/>
      </c>
      <c r="O194" s="1" t="str">
        <f t="shared" ref="O194:O257" si="32">C194</f>
        <v/>
      </c>
      <c r="P194" s="1" t="str">
        <f t="shared" ref="P194:P257" si="33">D194</f>
        <v/>
      </c>
      <c r="Q194" s="1" t="str">
        <f t="shared" ref="Q194:Q257" si="34">E194</f>
        <v/>
      </c>
      <c r="R194" s="1" t="str">
        <f t="shared" ref="R194:R257" si="35">F194</f>
        <v/>
      </c>
      <c r="S194" s="1" t="str">
        <f t="shared" ref="S194:S257" si="36">G194</f>
        <v/>
      </c>
      <c r="T194" s="1" t="str">
        <f t="shared" ref="T194:T257" si="37">H194</f>
        <v/>
      </c>
      <c r="U194" s="1" t="str">
        <f t="shared" ref="U194:U257" si="38">I194</f>
        <v/>
      </c>
      <c r="V194" s="1" t="str">
        <f t="shared" ref="V194:V257" si="39">J194</f>
        <v/>
      </c>
      <c r="W194" s="1" t="str">
        <f t="shared" ref="W194:W257" si="40">K194</f>
        <v/>
      </c>
    </row>
    <row r="195" spans="1:23" x14ac:dyDescent="0.25">
      <c r="A195" t="str">
        <f>IF([3]opstra_futures!A195="","",[3]opstra_futures!A195)</f>
        <v/>
      </c>
      <c r="B195" t="str">
        <f>IF([3]opstra_futures!B195="","",[3]opstra_futures!B195)</f>
        <v/>
      </c>
      <c r="C195" t="str">
        <f>IF([3]opstra_futures!C195="","",[3]opstra_futures!C195)</f>
        <v/>
      </c>
      <c r="D195" t="str">
        <f>IF([3]opstra_futures!D195="","",[3]opstra_futures!D195)</f>
        <v/>
      </c>
      <c r="E195" t="str">
        <f>IF([3]opstra_futures!E195="","",[3]opstra_futures!E195)</f>
        <v/>
      </c>
      <c r="F195" t="str">
        <f>IF([3]opstra_futures!F195="","",[3]opstra_futures!F195)</f>
        <v/>
      </c>
      <c r="G195" t="str">
        <f>IF([3]opstra_futures!G195="","",[3]opstra_futures!G195)</f>
        <v/>
      </c>
      <c r="H195" t="str">
        <f>IF([3]opstra_futures!H195="","",[3]opstra_futures!H195)</f>
        <v/>
      </c>
      <c r="I195" t="str">
        <f>IF([3]opstra_futures!I195="","",[3]opstra_futures!I195)</f>
        <v/>
      </c>
      <c r="J195" t="str">
        <f>IF([3]opstra_futures!J195="","",[3]opstra_futures!J195)</f>
        <v/>
      </c>
      <c r="K195" t="str">
        <f>IF([3]opstra_futures!K195="","",[3]opstra_futures!K195)</f>
        <v/>
      </c>
      <c r="L195" t="str">
        <f>IF([3]opstra_futures!L195="","",[3]opstra_futures!L195)</f>
        <v/>
      </c>
      <c r="M195" t="str">
        <f>IF([3]opstra_futures!M195="","",[3]opstra_futures!M195)</f>
        <v/>
      </c>
      <c r="N195" s="1" t="str">
        <f t="shared" si="31"/>
        <v/>
      </c>
      <c r="O195" s="1" t="str">
        <f t="shared" si="32"/>
        <v/>
      </c>
      <c r="P195" s="1" t="str">
        <f t="shared" si="33"/>
        <v/>
      </c>
      <c r="Q195" s="1" t="str">
        <f t="shared" si="34"/>
        <v/>
      </c>
      <c r="R195" s="1" t="str">
        <f t="shared" si="35"/>
        <v/>
      </c>
      <c r="S195" s="1" t="str">
        <f t="shared" si="36"/>
        <v/>
      </c>
      <c r="T195" s="1" t="str">
        <f t="shared" si="37"/>
        <v/>
      </c>
      <c r="U195" s="1" t="str">
        <f t="shared" si="38"/>
        <v/>
      </c>
      <c r="V195" s="1" t="str">
        <f t="shared" si="39"/>
        <v/>
      </c>
      <c r="W195" s="1" t="str">
        <f t="shared" si="40"/>
        <v/>
      </c>
    </row>
    <row r="196" spans="1:23" x14ac:dyDescent="0.25">
      <c r="A196" t="str">
        <f>IF([3]opstra_futures!A196="","",[3]opstra_futures!A196)</f>
        <v/>
      </c>
      <c r="B196" t="str">
        <f>IF([3]opstra_futures!B196="","",[3]opstra_futures!B196)</f>
        <v/>
      </c>
      <c r="C196" t="str">
        <f>IF([3]opstra_futures!C196="","",[3]opstra_futures!C196)</f>
        <v/>
      </c>
      <c r="D196" t="str">
        <f>IF([3]opstra_futures!D196="","",[3]opstra_futures!D196)</f>
        <v/>
      </c>
      <c r="E196" t="str">
        <f>IF([3]opstra_futures!E196="","",[3]opstra_futures!E196)</f>
        <v/>
      </c>
      <c r="F196" t="str">
        <f>IF([3]opstra_futures!F196="","",[3]opstra_futures!F196)</f>
        <v/>
      </c>
      <c r="G196" t="str">
        <f>IF([3]opstra_futures!G196="","",[3]opstra_futures!G196)</f>
        <v/>
      </c>
      <c r="H196" t="str">
        <f>IF([3]opstra_futures!H196="","",[3]opstra_futures!H196)</f>
        <v/>
      </c>
      <c r="I196" t="str">
        <f>IF([3]opstra_futures!I196="","",[3]opstra_futures!I196)</f>
        <v/>
      </c>
      <c r="J196" t="str">
        <f>IF([3]opstra_futures!J196="","",[3]opstra_futures!J196)</f>
        <v/>
      </c>
      <c r="K196" t="str">
        <f>IF([3]opstra_futures!K196="","",[3]opstra_futures!K196)</f>
        <v/>
      </c>
      <c r="L196" t="str">
        <f>IF([3]opstra_futures!L196="","",[3]opstra_futures!L196)</f>
        <v/>
      </c>
      <c r="M196" t="str">
        <f>IF([3]opstra_futures!M196="","",[3]opstra_futures!M196)</f>
        <v/>
      </c>
      <c r="N196" s="1" t="str">
        <f t="shared" si="31"/>
        <v/>
      </c>
      <c r="O196" s="1" t="str">
        <f t="shared" si="32"/>
        <v/>
      </c>
      <c r="P196" s="1" t="str">
        <f t="shared" si="33"/>
        <v/>
      </c>
      <c r="Q196" s="1" t="str">
        <f t="shared" si="34"/>
        <v/>
      </c>
      <c r="R196" s="1" t="str">
        <f t="shared" si="35"/>
        <v/>
      </c>
      <c r="S196" s="1" t="str">
        <f t="shared" si="36"/>
        <v/>
      </c>
      <c r="T196" s="1" t="str">
        <f t="shared" si="37"/>
        <v/>
      </c>
      <c r="U196" s="1" t="str">
        <f t="shared" si="38"/>
        <v/>
      </c>
      <c r="V196" s="1" t="str">
        <f t="shared" si="39"/>
        <v/>
      </c>
      <c r="W196" s="1" t="str">
        <f t="shared" si="40"/>
        <v/>
      </c>
    </row>
    <row r="197" spans="1:23" x14ac:dyDescent="0.25">
      <c r="A197" t="str">
        <f>IF([3]opstra_futures!A197="","",[3]opstra_futures!A197)</f>
        <v/>
      </c>
      <c r="B197" t="str">
        <f>IF([3]opstra_futures!B197="","",[3]opstra_futures!B197)</f>
        <v/>
      </c>
      <c r="C197" t="str">
        <f>IF([3]opstra_futures!C197="","",[3]opstra_futures!C197)</f>
        <v/>
      </c>
      <c r="D197" t="str">
        <f>IF([3]opstra_futures!D197="","",[3]opstra_futures!D197)</f>
        <v/>
      </c>
      <c r="E197" t="str">
        <f>IF([3]opstra_futures!E197="","",[3]opstra_futures!E197)</f>
        <v/>
      </c>
      <c r="F197" t="str">
        <f>IF([3]opstra_futures!F197="","",[3]opstra_futures!F197)</f>
        <v/>
      </c>
      <c r="G197" t="str">
        <f>IF([3]opstra_futures!G197="","",[3]opstra_futures!G197)</f>
        <v/>
      </c>
      <c r="H197" t="str">
        <f>IF([3]opstra_futures!H197="","",[3]opstra_futures!H197)</f>
        <v/>
      </c>
      <c r="I197" t="str">
        <f>IF([3]opstra_futures!I197="","",[3]opstra_futures!I197)</f>
        <v/>
      </c>
      <c r="J197" t="str">
        <f>IF([3]opstra_futures!J197="","",[3]opstra_futures!J197)</f>
        <v/>
      </c>
      <c r="K197" t="str">
        <f>IF([3]opstra_futures!K197="","",[3]opstra_futures!K197)</f>
        <v/>
      </c>
      <c r="L197" t="str">
        <f>IF([3]opstra_futures!L197="","",[3]opstra_futures!L197)</f>
        <v/>
      </c>
      <c r="M197" t="str">
        <f>IF([3]opstra_futures!M197="","",[3]opstra_futures!M197)</f>
        <v/>
      </c>
      <c r="N197" s="1" t="str">
        <f t="shared" si="31"/>
        <v/>
      </c>
      <c r="O197" s="1" t="str">
        <f t="shared" si="32"/>
        <v/>
      </c>
      <c r="P197" s="1" t="str">
        <f t="shared" si="33"/>
        <v/>
      </c>
      <c r="Q197" s="1" t="str">
        <f t="shared" si="34"/>
        <v/>
      </c>
      <c r="R197" s="1" t="str">
        <f t="shared" si="35"/>
        <v/>
      </c>
      <c r="S197" s="1" t="str">
        <f t="shared" si="36"/>
        <v/>
      </c>
      <c r="T197" s="1" t="str">
        <f t="shared" si="37"/>
        <v/>
      </c>
      <c r="U197" s="1" t="str">
        <f t="shared" si="38"/>
        <v/>
      </c>
      <c r="V197" s="1" t="str">
        <f t="shared" si="39"/>
        <v/>
      </c>
      <c r="W197" s="1" t="str">
        <f t="shared" si="40"/>
        <v/>
      </c>
    </row>
    <row r="198" spans="1:23" x14ac:dyDescent="0.25">
      <c r="A198" t="str">
        <f>IF([3]opstra_futures!A198="","",[3]opstra_futures!A198)</f>
        <v/>
      </c>
      <c r="B198" t="str">
        <f>IF([3]opstra_futures!B198="","",[3]opstra_futures!B198)</f>
        <v/>
      </c>
      <c r="C198" t="str">
        <f>IF([3]opstra_futures!C198="","",[3]opstra_futures!C198)</f>
        <v/>
      </c>
      <c r="D198" t="str">
        <f>IF([3]opstra_futures!D198="","",[3]opstra_futures!D198)</f>
        <v/>
      </c>
      <c r="E198" t="str">
        <f>IF([3]opstra_futures!E198="","",[3]opstra_futures!E198)</f>
        <v/>
      </c>
      <c r="F198" t="str">
        <f>IF([3]opstra_futures!F198="","",[3]opstra_futures!F198)</f>
        <v/>
      </c>
      <c r="G198" t="str">
        <f>IF([3]opstra_futures!G198="","",[3]opstra_futures!G198)</f>
        <v/>
      </c>
      <c r="H198" t="str">
        <f>IF([3]opstra_futures!H198="","",[3]opstra_futures!H198)</f>
        <v/>
      </c>
      <c r="I198" t="str">
        <f>IF([3]opstra_futures!I198="","",[3]opstra_futures!I198)</f>
        <v/>
      </c>
      <c r="J198" t="str">
        <f>IF([3]opstra_futures!J198="","",[3]opstra_futures!J198)</f>
        <v/>
      </c>
      <c r="K198" t="str">
        <f>IF([3]opstra_futures!K198="","",[3]opstra_futures!K198)</f>
        <v/>
      </c>
      <c r="L198" t="str">
        <f>IF([3]opstra_futures!L198="","",[3]opstra_futures!L198)</f>
        <v/>
      </c>
      <c r="M198" t="str">
        <f>IF([3]opstra_futures!M198="","",[3]opstra_futures!M198)</f>
        <v/>
      </c>
      <c r="N198" s="1" t="str">
        <f t="shared" si="31"/>
        <v/>
      </c>
      <c r="O198" s="1" t="str">
        <f t="shared" si="32"/>
        <v/>
      </c>
      <c r="P198" s="1" t="str">
        <f t="shared" si="33"/>
        <v/>
      </c>
      <c r="Q198" s="1" t="str">
        <f t="shared" si="34"/>
        <v/>
      </c>
      <c r="R198" s="1" t="str">
        <f t="shared" si="35"/>
        <v/>
      </c>
      <c r="S198" s="1" t="str">
        <f t="shared" si="36"/>
        <v/>
      </c>
      <c r="T198" s="1" t="str">
        <f t="shared" si="37"/>
        <v/>
      </c>
      <c r="U198" s="1" t="str">
        <f t="shared" si="38"/>
        <v/>
      </c>
      <c r="V198" s="1" t="str">
        <f t="shared" si="39"/>
        <v/>
      </c>
      <c r="W198" s="1" t="str">
        <f t="shared" si="40"/>
        <v/>
      </c>
    </row>
    <row r="199" spans="1:23" x14ac:dyDescent="0.25">
      <c r="A199" t="str">
        <f>IF([3]opstra_futures!A199="","",[3]opstra_futures!A199)</f>
        <v/>
      </c>
      <c r="B199" t="str">
        <f>IF([3]opstra_futures!B199="","",[3]opstra_futures!B199)</f>
        <v/>
      </c>
      <c r="C199" t="str">
        <f>IF([3]opstra_futures!C199="","",[3]opstra_futures!C199)</f>
        <v/>
      </c>
      <c r="D199" t="str">
        <f>IF([3]opstra_futures!D199="","",[3]opstra_futures!D199)</f>
        <v/>
      </c>
      <c r="E199" t="str">
        <f>IF([3]opstra_futures!E199="","",[3]opstra_futures!E199)</f>
        <v/>
      </c>
      <c r="F199" t="str">
        <f>IF([3]opstra_futures!F199="","",[3]opstra_futures!F199)</f>
        <v/>
      </c>
      <c r="G199" t="str">
        <f>IF([3]opstra_futures!G199="","",[3]opstra_futures!G199)</f>
        <v/>
      </c>
      <c r="H199" t="str">
        <f>IF([3]opstra_futures!H199="","",[3]opstra_futures!H199)</f>
        <v/>
      </c>
      <c r="I199" t="str">
        <f>IF([3]opstra_futures!I199="","",[3]opstra_futures!I199)</f>
        <v/>
      </c>
      <c r="J199" t="str">
        <f>IF([3]opstra_futures!J199="","",[3]opstra_futures!J199)</f>
        <v/>
      </c>
      <c r="K199" t="str">
        <f>IF([3]opstra_futures!K199="","",[3]opstra_futures!K199)</f>
        <v/>
      </c>
      <c r="L199" t="str">
        <f>IF([3]opstra_futures!L199="","",[3]opstra_futures!L199)</f>
        <v/>
      </c>
      <c r="M199" t="str">
        <f>IF([3]opstra_futures!M199="","",[3]opstra_futures!M199)</f>
        <v/>
      </c>
      <c r="N199" s="1" t="str">
        <f t="shared" si="31"/>
        <v/>
      </c>
      <c r="O199" s="1" t="str">
        <f t="shared" si="32"/>
        <v/>
      </c>
      <c r="P199" s="1" t="str">
        <f t="shared" si="33"/>
        <v/>
      </c>
      <c r="Q199" s="1" t="str">
        <f t="shared" si="34"/>
        <v/>
      </c>
      <c r="R199" s="1" t="str">
        <f t="shared" si="35"/>
        <v/>
      </c>
      <c r="S199" s="1" t="str">
        <f t="shared" si="36"/>
        <v/>
      </c>
      <c r="T199" s="1" t="str">
        <f t="shared" si="37"/>
        <v/>
      </c>
      <c r="U199" s="1" t="str">
        <f t="shared" si="38"/>
        <v/>
      </c>
      <c r="V199" s="1" t="str">
        <f t="shared" si="39"/>
        <v/>
      </c>
      <c r="W199" s="1" t="str">
        <f t="shared" si="40"/>
        <v/>
      </c>
    </row>
    <row r="200" spans="1:23" x14ac:dyDescent="0.25">
      <c r="A200" t="str">
        <f>IF([3]opstra_futures!A200="","",[3]opstra_futures!A200)</f>
        <v/>
      </c>
      <c r="B200" t="str">
        <f>IF([3]opstra_futures!B200="","",[3]opstra_futures!B200)</f>
        <v/>
      </c>
      <c r="C200" t="str">
        <f>IF([3]opstra_futures!C200="","",[3]opstra_futures!C200)</f>
        <v/>
      </c>
      <c r="D200" t="str">
        <f>IF([3]opstra_futures!D200="","",[3]opstra_futures!D200)</f>
        <v/>
      </c>
      <c r="E200" t="str">
        <f>IF([3]opstra_futures!E200="","",[3]opstra_futures!E200)</f>
        <v/>
      </c>
      <c r="F200" t="str">
        <f>IF([3]opstra_futures!F200="","",[3]opstra_futures!F200)</f>
        <v/>
      </c>
      <c r="G200" t="str">
        <f>IF([3]opstra_futures!G200="","",[3]opstra_futures!G200)</f>
        <v/>
      </c>
      <c r="H200" t="str">
        <f>IF([3]opstra_futures!H200="","",[3]opstra_futures!H200)</f>
        <v/>
      </c>
      <c r="I200" t="str">
        <f>IF([3]opstra_futures!I200="","",[3]opstra_futures!I200)</f>
        <v/>
      </c>
      <c r="J200" t="str">
        <f>IF([3]opstra_futures!J200="","",[3]opstra_futures!J200)</f>
        <v/>
      </c>
      <c r="K200" t="str">
        <f>IF([3]opstra_futures!K200="","",[3]opstra_futures!K200)</f>
        <v/>
      </c>
      <c r="L200" t="str">
        <f>IF([3]opstra_futures!L200="","",[3]opstra_futures!L200)</f>
        <v/>
      </c>
      <c r="M200" t="str">
        <f>IF([3]opstra_futures!M200="","",[3]opstra_futures!M200)</f>
        <v/>
      </c>
      <c r="N200" s="1" t="str">
        <f t="shared" si="31"/>
        <v/>
      </c>
      <c r="O200" s="1" t="str">
        <f t="shared" si="32"/>
        <v/>
      </c>
      <c r="P200" s="1" t="str">
        <f t="shared" si="33"/>
        <v/>
      </c>
      <c r="Q200" s="1" t="str">
        <f t="shared" si="34"/>
        <v/>
      </c>
      <c r="R200" s="1" t="str">
        <f t="shared" si="35"/>
        <v/>
      </c>
      <c r="S200" s="1" t="str">
        <f t="shared" si="36"/>
        <v/>
      </c>
      <c r="T200" s="1" t="str">
        <f t="shared" si="37"/>
        <v/>
      </c>
      <c r="U200" s="1" t="str">
        <f t="shared" si="38"/>
        <v/>
      </c>
      <c r="V200" s="1" t="str">
        <f t="shared" si="39"/>
        <v/>
      </c>
      <c r="W200" s="1" t="str">
        <f t="shared" si="40"/>
        <v/>
      </c>
    </row>
    <row r="201" spans="1:23" x14ac:dyDescent="0.25">
      <c r="A201" t="str">
        <f>IF([3]opstra_futures!A201="","",[3]opstra_futures!A201)</f>
        <v/>
      </c>
      <c r="B201" t="str">
        <f>IF([3]opstra_futures!B201="","",[3]opstra_futures!B201)</f>
        <v/>
      </c>
      <c r="C201" t="str">
        <f>IF([3]opstra_futures!C201="","",[3]opstra_futures!C201)</f>
        <v/>
      </c>
      <c r="D201" t="str">
        <f>IF([3]opstra_futures!D201="","",[3]opstra_futures!D201)</f>
        <v/>
      </c>
      <c r="E201" t="str">
        <f>IF([3]opstra_futures!E201="","",[3]opstra_futures!E201)</f>
        <v/>
      </c>
      <c r="F201" t="str">
        <f>IF([3]opstra_futures!F201="","",[3]opstra_futures!F201)</f>
        <v/>
      </c>
      <c r="G201" t="str">
        <f>IF([3]opstra_futures!G201="","",[3]opstra_futures!G201)</f>
        <v/>
      </c>
      <c r="H201" t="str">
        <f>IF([3]opstra_futures!H201="","",[3]opstra_futures!H201)</f>
        <v/>
      </c>
      <c r="I201" t="str">
        <f>IF([3]opstra_futures!I201="","",[3]opstra_futures!I201)</f>
        <v/>
      </c>
      <c r="J201" t="str">
        <f>IF([3]opstra_futures!J201="","",[3]opstra_futures!J201)</f>
        <v/>
      </c>
      <c r="K201" t="str">
        <f>IF([3]opstra_futures!K201="","",[3]opstra_futures!K201)</f>
        <v/>
      </c>
      <c r="L201" t="str">
        <f>IF([3]opstra_futures!L201="","",[3]opstra_futures!L201)</f>
        <v/>
      </c>
      <c r="M201" t="str">
        <f>IF([3]opstra_futures!M201="","",[3]opstra_futures!M201)</f>
        <v/>
      </c>
      <c r="N201" s="1" t="str">
        <f t="shared" si="31"/>
        <v/>
      </c>
      <c r="O201" s="1" t="str">
        <f t="shared" si="32"/>
        <v/>
      </c>
      <c r="P201" s="1" t="str">
        <f t="shared" si="33"/>
        <v/>
      </c>
      <c r="Q201" s="1" t="str">
        <f t="shared" si="34"/>
        <v/>
      </c>
      <c r="R201" s="1" t="str">
        <f t="shared" si="35"/>
        <v/>
      </c>
      <c r="S201" s="1" t="str">
        <f t="shared" si="36"/>
        <v/>
      </c>
      <c r="T201" s="1" t="str">
        <f t="shared" si="37"/>
        <v/>
      </c>
      <c r="U201" s="1" t="str">
        <f t="shared" si="38"/>
        <v/>
      </c>
      <c r="V201" s="1" t="str">
        <f t="shared" si="39"/>
        <v/>
      </c>
      <c r="W201" s="1" t="str">
        <f t="shared" si="40"/>
        <v/>
      </c>
    </row>
    <row r="202" spans="1:23" x14ac:dyDescent="0.25">
      <c r="A202" t="str">
        <f>IF([3]opstra_futures!A202="","",[3]opstra_futures!A202)</f>
        <v/>
      </c>
      <c r="B202" t="str">
        <f>IF([3]opstra_futures!B202="","",[3]opstra_futures!B202)</f>
        <v/>
      </c>
      <c r="C202" t="str">
        <f>IF([3]opstra_futures!C202="","",[3]opstra_futures!C202)</f>
        <v/>
      </c>
      <c r="D202" t="str">
        <f>IF([3]opstra_futures!D202="","",[3]opstra_futures!D202)</f>
        <v/>
      </c>
      <c r="E202" t="str">
        <f>IF([3]opstra_futures!E202="","",[3]opstra_futures!E202)</f>
        <v/>
      </c>
      <c r="F202" t="str">
        <f>IF([3]opstra_futures!F202="","",[3]opstra_futures!F202)</f>
        <v/>
      </c>
      <c r="G202" t="str">
        <f>IF([3]opstra_futures!G202="","",[3]opstra_futures!G202)</f>
        <v/>
      </c>
      <c r="H202" t="str">
        <f>IF([3]opstra_futures!H202="","",[3]opstra_futures!H202)</f>
        <v/>
      </c>
      <c r="I202" t="str">
        <f>IF([3]opstra_futures!I202="","",[3]opstra_futures!I202)</f>
        <v/>
      </c>
      <c r="J202" t="str">
        <f>IF([3]opstra_futures!J202="","",[3]opstra_futures!J202)</f>
        <v/>
      </c>
      <c r="K202" t="str">
        <f>IF([3]opstra_futures!K202="","",[3]opstra_futures!K202)</f>
        <v/>
      </c>
      <c r="L202" t="str">
        <f>IF([3]opstra_futures!L202="","",[3]opstra_futures!L202)</f>
        <v/>
      </c>
      <c r="M202" t="str">
        <f>IF([3]opstra_futures!M202="","",[3]opstra_futures!M202)</f>
        <v/>
      </c>
      <c r="N202" s="1" t="str">
        <f t="shared" si="31"/>
        <v/>
      </c>
      <c r="O202" s="1" t="str">
        <f t="shared" si="32"/>
        <v/>
      </c>
      <c r="P202" s="1" t="str">
        <f t="shared" si="33"/>
        <v/>
      </c>
      <c r="Q202" s="1" t="str">
        <f t="shared" si="34"/>
        <v/>
      </c>
      <c r="R202" s="1" t="str">
        <f t="shared" si="35"/>
        <v/>
      </c>
      <c r="S202" s="1" t="str">
        <f t="shared" si="36"/>
        <v/>
      </c>
      <c r="T202" s="1" t="str">
        <f t="shared" si="37"/>
        <v/>
      </c>
      <c r="U202" s="1" t="str">
        <f t="shared" si="38"/>
        <v/>
      </c>
      <c r="V202" s="1" t="str">
        <f t="shared" si="39"/>
        <v/>
      </c>
      <c r="W202" s="1" t="str">
        <f t="shared" si="40"/>
        <v/>
      </c>
    </row>
    <row r="203" spans="1:23" x14ac:dyDescent="0.25">
      <c r="A203" t="str">
        <f>IF([3]opstra_futures!A203="","",[3]opstra_futures!A203)</f>
        <v/>
      </c>
      <c r="B203" t="str">
        <f>IF([3]opstra_futures!B203="","",[3]opstra_futures!B203)</f>
        <v/>
      </c>
      <c r="C203" t="str">
        <f>IF([3]opstra_futures!C203="","",[3]opstra_futures!C203)</f>
        <v/>
      </c>
      <c r="D203" t="str">
        <f>IF([3]opstra_futures!D203="","",[3]opstra_futures!D203)</f>
        <v/>
      </c>
      <c r="E203" t="str">
        <f>IF([3]opstra_futures!E203="","",[3]opstra_futures!E203)</f>
        <v/>
      </c>
      <c r="F203" t="str">
        <f>IF([3]opstra_futures!F203="","",[3]opstra_futures!F203)</f>
        <v/>
      </c>
      <c r="G203" t="str">
        <f>IF([3]opstra_futures!G203="","",[3]opstra_futures!G203)</f>
        <v/>
      </c>
      <c r="H203" t="str">
        <f>IF([3]opstra_futures!H203="","",[3]opstra_futures!H203)</f>
        <v/>
      </c>
      <c r="I203" t="str">
        <f>IF([3]opstra_futures!I203="","",[3]opstra_futures!I203)</f>
        <v/>
      </c>
      <c r="J203" t="str">
        <f>IF([3]opstra_futures!J203="","",[3]opstra_futures!J203)</f>
        <v/>
      </c>
      <c r="K203" t="str">
        <f>IF([3]opstra_futures!K203="","",[3]opstra_futures!K203)</f>
        <v/>
      </c>
      <c r="L203" t="str">
        <f>IF([3]opstra_futures!L203="","",[3]opstra_futures!L203)</f>
        <v/>
      </c>
      <c r="M203" t="str">
        <f>IF([3]opstra_futures!M203="","",[3]opstra_futures!M203)</f>
        <v/>
      </c>
      <c r="N203" s="1" t="str">
        <f t="shared" si="31"/>
        <v/>
      </c>
      <c r="O203" s="1" t="str">
        <f t="shared" si="32"/>
        <v/>
      </c>
      <c r="P203" s="1" t="str">
        <f t="shared" si="33"/>
        <v/>
      </c>
      <c r="Q203" s="1" t="str">
        <f t="shared" si="34"/>
        <v/>
      </c>
      <c r="R203" s="1" t="str">
        <f t="shared" si="35"/>
        <v/>
      </c>
      <c r="S203" s="1" t="str">
        <f t="shared" si="36"/>
        <v/>
      </c>
      <c r="T203" s="1" t="str">
        <f t="shared" si="37"/>
        <v/>
      </c>
      <c r="U203" s="1" t="str">
        <f t="shared" si="38"/>
        <v/>
      </c>
      <c r="V203" s="1" t="str">
        <f t="shared" si="39"/>
        <v/>
      </c>
      <c r="W203" s="1" t="str">
        <f t="shared" si="40"/>
        <v/>
      </c>
    </row>
    <row r="204" spans="1:23" x14ac:dyDescent="0.25">
      <c r="A204" t="str">
        <f>IF([3]opstra_futures!A204="","",[3]opstra_futures!A204)</f>
        <v/>
      </c>
      <c r="B204" t="str">
        <f>IF([3]opstra_futures!B204="","",[3]opstra_futures!B204)</f>
        <v/>
      </c>
      <c r="C204" t="str">
        <f>IF([3]opstra_futures!C204="","",[3]opstra_futures!C204)</f>
        <v/>
      </c>
      <c r="D204" t="str">
        <f>IF([3]opstra_futures!D204="","",[3]opstra_futures!D204)</f>
        <v/>
      </c>
      <c r="E204" t="str">
        <f>IF([3]opstra_futures!E204="","",[3]opstra_futures!E204)</f>
        <v/>
      </c>
      <c r="F204" t="str">
        <f>IF([3]opstra_futures!F204="","",[3]opstra_futures!F204)</f>
        <v/>
      </c>
      <c r="G204" t="str">
        <f>IF([3]opstra_futures!G204="","",[3]opstra_futures!G204)</f>
        <v/>
      </c>
      <c r="H204" t="str">
        <f>IF([3]opstra_futures!H204="","",[3]opstra_futures!H204)</f>
        <v/>
      </c>
      <c r="I204" t="str">
        <f>IF([3]opstra_futures!I204="","",[3]opstra_futures!I204)</f>
        <v/>
      </c>
      <c r="J204" t="str">
        <f>IF([3]opstra_futures!J204="","",[3]opstra_futures!J204)</f>
        <v/>
      </c>
      <c r="K204" t="str">
        <f>IF([3]opstra_futures!K204="","",[3]opstra_futures!K204)</f>
        <v/>
      </c>
      <c r="L204" t="str">
        <f>IF([3]opstra_futures!L204="","",[3]opstra_futures!L204)</f>
        <v/>
      </c>
      <c r="M204" t="str">
        <f>IF([3]opstra_futures!M204="","",[3]opstra_futures!M204)</f>
        <v/>
      </c>
      <c r="N204" s="1" t="str">
        <f t="shared" si="31"/>
        <v/>
      </c>
      <c r="O204" s="1" t="str">
        <f t="shared" si="32"/>
        <v/>
      </c>
      <c r="P204" s="1" t="str">
        <f t="shared" si="33"/>
        <v/>
      </c>
      <c r="Q204" s="1" t="str">
        <f t="shared" si="34"/>
        <v/>
      </c>
      <c r="R204" s="1" t="str">
        <f t="shared" si="35"/>
        <v/>
      </c>
      <c r="S204" s="1" t="str">
        <f t="shared" si="36"/>
        <v/>
      </c>
      <c r="T204" s="1" t="str">
        <f t="shared" si="37"/>
        <v/>
      </c>
      <c r="U204" s="1" t="str">
        <f t="shared" si="38"/>
        <v/>
      </c>
      <c r="V204" s="1" t="str">
        <f t="shared" si="39"/>
        <v/>
      </c>
      <c r="W204" s="1" t="str">
        <f t="shared" si="40"/>
        <v/>
      </c>
    </row>
    <row r="205" spans="1:23" x14ac:dyDescent="0.25">
      <c r="A205" t="str">
        <f>IF([3]opstra_futures!A205="","",[3]opstra_futures!A205)</f>
        <v/>
      </c>
      <c r="B205" t="str">
        <f>IF([3]opstra_futures!B205="","",[3]opstra_futures!B205)</f>
        <v/>
      </c>
      <c r="C205" t="str">
        <f>IF([3]opstra_futures!C205="","",[3]opstra_futures!C205)</f>
        <v/>
      </c>
      <c r="D205" t="str">
        <f>IF([3]opstra_futures!D205="","",[3]opstra_futures!D205)</f>
        <v/>
      </c>
      <c r="E205" t="str">
        <f>IF([3]opstra_futures!E205="","",[3]opstra_futures!E205)</f>
        <v/>
      </c>
      <c r="F205" t="str">
        <f>IF([3]opstra_futures!F205="","",[3]opstra_futures!F205)</f>
        <v/>
      </c>
      <c r="G205" t="str">
        <f>IF([3]opstra_futures!G205="","",[3]opstra_futures!G205)</f>
        <v/>
      </c>
      <c r="H205" t="str">
        <f>IF([3]opstra_futures!H205="","",[3]opstra_futures!H205)</f>
        <v/>
      </c>
      <c r="I205" t="str">
        <f>IF([3]opstra_futures!I205="","",[3]opstra_futures!I205)</f>
        <v/>
      </c>
      <c r="J205" t="str">
        <f>IF([3]opstra_futures!J205="","",[3]opstra_futures!J205)</f>
        <v/>
      </c>
      <c r="K205" t="str">
        <f>IF([3]opstra_futures!K205="","",[3]opstra_futures!K205)</f>
        <v/>
      </c>
      <c r="L205" t="str">
        <f>IF([3]opstra_futures!L205="","",[3]opstra_futures!L205)</f>
        <v/>
      </c>
      <c r="M205" t="str">
        <f>IF([3]opstra_futures!M205="","",[3]opstra_futures!M205)</f>
        <v/>
      </c>
      <c r="N205" s="1" t="str">
        <f t="shared" si="31"/>
        <v/>
      </c>
      <c r="O205" s="1" t="str">
        <f t="shared" si="32"/>
        <v/>
      </c>
      <c r="P205" s="1" t="str">
        <f t="shared" si="33"/>
        <v/>
      </c>
      <c r="Q205" s="1" t="str">
        <f t="shared" si="34"/>
        <v/>
      </c>
      <c r="R205" s="1" t="str">
        <f t="shared" si="35"/>
        <v/>
      </c>
      <c r="S205" s="1" t="str">
        <f t="shared" si="36"/>
        <v/>
      </c>
      <c r="T205" s="1" t="str">
        <f t="shared" si="37"/>
        <v/>
      </c>
      <c r="U205" s="1" t="str">
        <f t="shared" si="38"/>
        <v/>
      </c>
      <c r="V205" s="1" t="str">
        <f t="shared" si="39"/>
        <v/>
      </c>
      <c r="W205" s="1" t="str">
        <f t="shared" si="40"/>
        <v/>
      </c>
    </row>
    <row r="206" spans="1:23" x14ac:dyDescent="0.25">
      <c r="A206" t="str">
        <f>IF([3]opstra_futures!A206="","",[3]opstra_futures!A206)</f>
        <v/>
      </c>
      <c r="B206" t="str">
        <f>IF([3]opstra_futures!B206="","",[3]opstra_futures!B206)</f>
        <v/>
      </c>
      <c r="C206" t="str">
        <f>IF([3]opstra_futures!C206="","",[3]opstra_futures!C206)</f>
        <v/>
      </c>
      <c r="D206" t="str">
        <f>IF([3]opstra_futures!D206="","",[3]opstra_futures!D206)</f>
        <v/>
      </c>
      <c r="E206" t="str">
        <f>IF([3]opstra_futures!E206="","",[3]opstra_futures!E206)</f>
        <v/>
      </c>
      <c r="F206" t="str">
        <f>IF([3]opstra_futures!F206="","",[3]opstra_futures!F206)</f>
        <v/>
      </c>
      <c r="G206" t="str">
        <f>IF([3]opstra_futures!G206="","",[3]opstra_futures!G206)</f>
        <v/>
      </c>
      <c r="H206" t="str">
        <f>IF([3]opstra_futures!H206="","",[3]opstra_futures!H206)</f>
        <v/>
      </c>
      <c r="I206" t="str">
        <f>IF([3]opstra_futures!I206="","",[3]opstra_futures!I206)</f>
        <v/>
      </c>
      <c r="J206" t="str">
        <f>IF([3]opstra_futures!J206="","",[3]opstra_futures!J206)</f>
        <v/>
      </c>
      <c r="K206" t="str">
        <f>IF([3]opstra_futures!K206="","",[3]opstra_futures!K206)</f>
        <v/>
      </c>
      <c r="L206" t="str">
        <f>IF([3]opstra_futures!L206="","",[3]opstra_futures!L206)</f>
        <v/>
      </c>
      <c r="M206" t="str">
        <f>IF([3]opstra_futures!M206="","",[3]opstra_futures!M206)</f>
        <v/>
      </c>
      <c r="N206" s="1" t="str">
        <f t="shared" si="31"/>
        <v/>
      </c>
      <c r="O206" s="1" t="str">
        <f t="shared" si="32"/>
        <v/>
      </c>
      <c r="P206" s="1" t="str">
        <f t="shared" si="33"/>
        <v/>
      </c>
      <c r="Q206" s="1" t="str">
        <f t="shared" si="34"/>
        <v/>
      </c>
      <c r="R206" s="1" t="str">
        <f t="shared" si="35"/>
        <v/>
      </c>
      <c r="S206" s="1" t="str">
        <f t="shared" si="36"/>
        <v/>
      </c>
      <c r="T206" s="1" t="str">
        <f t="shared" si="37"/>
        <v/>
      </c>
      <c r="U206" s="1" t="str">
        <f t="shared" si="38"/>
        <v/>
      </c>
      <c r="V206" s="1" t="str">
        <f t="shared" si="39"/>
        <v/>
      </c>
      <c r="W206" s="1" t="str">
        <f t="shared" si="40"/>
        <v/>
      </c>
    </row>
    <row r="207" spans="1:23" x14ac:dyDescent="0.25">
      <c r="A207" t="str">
        <f>IF([3]opstra_futures!A207="","",[3]opstra_futures!A207)</f>
        <v/>
      </c>
      <c r="B207" t="str">
        <f>IF([3]opstra_futures!B207="","",[3]opstra_futures!B207)</f>
        <v/>
      </c>
      <c r="C207" t="str">
        <f>IF([3]opstra_futures!C207="","",[3]opstra_futures!C207)</f>
        <v/>
      </c>
      <c r="D207" t="str">
        <f>IF([3]opstra_futures!D207="","",[3]opstra_futures!D207)</f>
        <v/>
      </c>
      <c r="E207" t="str">
        <f>IF([3]opstra_futures!E207="","",[3]opstra_futures!E207)</f>
        <v/>
      </c>
      <c r="F207" t="str">
        <f>IF([3]opstra_futures!F207="","",[3]opstra_futures!F207)</f>
        <v/>
      </c>
      <c r="G207" t="str">
        <f>IF([3]opstra_futures!G207="","",[3]opstra_futures!G207)</f>
        <v/>
      </c>
      <c r="H207" t="str">
        <f>IF([3]opstra_futures!H207="","",[3]opstra_futures!H207)</f>
        <v/>
      </c>
      <c r="I207" t="str">
        <f>IF([3]opstra_futures!I207="","",[3]opstra_futures!I207)</f>
        <v/>
      </c>
      <c r="J207" t="str">
        <f>IF([3]opstra_futures!J207="","",[3]opstra_futures!J207)</f>
        <v/>
      </c>
      <c r="K207" t="str">
        <f>IF([3]opstra_futures!K207="","",[3]opstra_futures!K207)</f>
        <v/>
      </c>
      <c r="L207" t="str">
        <f>IF([3]opstra_futures!L207="","",[3]opstra_futures!L207)</f>
        <v/>
      </c>
      <c r="M207" t="str">
        <f>IF([3]opstra_futures!M207="","",[3]opstra_futures!M207)</f>
        <v/>
      </c>
      <c r="N207" s="1" t="str">
        <f t="shared" si="31"/>
        <v/>
      </c>
      <c r="O207" s="1" t="str">
        <f t="shared" si="32"/>
        <v/>
      </c>
      <c r="P207" s="1" t="str">
        <f t="shared" si="33"/>
        <v/>
      </c>
      <c r="Q207" s="1" t="str">
        <f t="shared" si="34"/>
        <v/>
      </c>
      <c r="R207" s="1" t="str">
        <f t="shared" si="35"/>
        <v/>
      </c>
      <c r="S207" s="1" t="str">
        <f t="shared" si="36"/>
        <v/>
      </c>
      <c r="T207" s="1" t="str">
        <f t="shared" si="37"/>
        <v/>
      </c>
      <c r="U207" s="1" t="str">
        <f t="shared" si="38"/>
        <v/>
      </c>
      <c r="V207" s="1" t="str">
        <f t="shared" si="39"/>
        <v/>
      </c>
      <c r="W207" s="1" t="str">
        <f t="shared" si="40"/>
        <v/>
      </c>
    </row>
    <row r="208" spans="1:23" x14ac:dyDescent="0.25">
      <c r="A208" t="str">
        <f>IF([3]opstra_futures!A208="","",[3]opstra_futures!A208)</f>
        <v/>
      </c>
      <c r="B208" t="str">
        <f>IF([3]opstra_futures!B208="","",[3]opstra_futures!B208)</f>
        <v/>
      </c>
      <c r="C208" t="str">
        <f>IF([3]opstra_futures!C208="","",[3]opstra_futures!C208)</f>
        <v/>
      </c>
      <c r="D208" t="str">
        <f>IF([3]opstra_futures!D208="","",[3]opstra_futures!D208)</f>
        <v/>
      </c>
      <c r="E208" t="str">
        <f>IF([3]opstra_futures!E208="","",[3]opstra_futures!E208)</f>
        <v/>
      </c>
      <c r="F208" t="str">
        <f>IF([3]opstra_futures!F208="","",[3]opstra_futures!F208)</f>
        <v/>
      </c>
      <c r="G208" t="str">
        <f>IF([3]opstra_futures!G208="","",[3]opstra_futures!G208)</f>
        <v/>
      </c>
      <c r="H208" t="str">
        <f>IF([3]opstra_futures!H208="","",[3]opstra_futures!H208)</f>
        <v/>
      </c>
      <c r="I208" t="str">
        <f>IF([3]opstra_futures!I208="","",[3]opstra_futures!I208)</f>
        <v/>
      </c>
      <c r="J208" t="str">
        <f>IF([3]opstra_futures!J208="","",[3]opstra_futures!J208)</f>
        <v/>
      </c>
      <c r="K208" t="str">
        <f>IF([3]opstra_futures!K208="","",[3]opstra_futures!K208)</f>
        <v/>
      </c>
      <c r="L208" t="str">
        <f>IF([3]opstra_futures!L208="","",[3]opstra_futures!L208)</f>
        <v/>
      </c>
      <c r="M208" t="str">
        <f>IF([3]opstra_futures!M208="","",[3]opstra_futures!M208)</f>
        <v/>
      </c>
      <c r="N208" s="1" t="str">
        <f t="shared" si="31"/>
        <v/>
      </c>
      <c r="O208" s="1" t="str">
        <f t="shared" si="32"/>
        <v/>
      </c>
      <c r="P208" s="1" t="str">
        <f t="shared" si="33"/>
        <v/>
      </c>
      <c r="Q208" s="1" t="str">
        <f t="shared" si="34"/>
        <v/>
      </c>
      <c r="R208" s="1" t="str">
        <f t="shared" si="35"/>
        <v/>
      </c>
      <c r="S208" s="1" t="str">
        <f t="shared" si="36"/>
        <v/>
      </c>
      <c r="T208" s="1" t="str">
        <f t="shared" si="37"/>
        <v/>
      </c>
      <c r="U208" s="1" t="str">
        <f t="shared" si="38"/>
        <v/>
      </c>
      <c r="V208" s="1" t="str">
        <f t="shared" si="39"/>
        <v/>
      </c>
      <c r="W208" s="1" t="str">
        <f t="shared" si="40"/>
        <v/>
      </c>
    </row>
    <row r="209" spans="1:23" x14ac:dyDescent="0.25">
      <c r="A209" t="str">
        <f>IF([3]opstra_futures!A209="","",[3]opstra_futures!A209)</f>
        <v/>
      </c>
      <c r="B209" t="str">
        <f>IF([3]opstra_futures!B209="","",[3]opstra_futures!B209)</f>
        <v/>
      </c>
      <c r="C209" t="str">
        <f>IF([3]opstra_futures!C209="","",[3]opstra_futures!C209)</f>
        <v/>
      </c>
      <c r="D209" t="str">
        <f>IF([3]opstra_futures!D209="","",[3]opstra_futures!D209)</f>
        <v/>
      </c>
      <c r="E209" t="str">
        <f>IF([3]opstra_futures!E209="","",[3]opstra_futures!E209)</f>
        <v/>
      </c>
      <c r="F209" t="str">
        <f>IF([3]opstra_futures!F209="","",[3]opstra_futures!F209)</f>
        <v/>
      </c>
      <c r="G209" t="str">
        <f>IF([3]opstra_futures!G209="","",[3]opstra_futures!G209)</f>
        <v/>
      </c>
      <c r="H209" t="str">
        <f>IF([3]opstra_futures!H209="","",[3]opstra_futures!H209)</f>
        <v/>
      </c>
      <c r="I209" t="str">
        <f>IF([3]opstra_futures!I209="","",[3]opstra_futures!I209)</f>
        <v/>
      </c>
      <c r="J209" t="str">
        <f>IF([3]opstra_futures!J209="","",[3]opstra_futures!J209)</f>
        <v/>
      </c>
      <c r="K209" t="str">
        <f>IF([3]opstra_futures!K209="","",[3]opstra_futures!K209)</f>
        <v/>
      </c>
      <c r="L209" t="str">
        <f>IF([3]opstra_futures!L209="","",[3]opstra_futures!L209)</f>
        <v/>
      </c>
      <c r="M209" t="str">
        <f>IF([3]opstra_futures!M209="","",[3]opstra_futures!M209)</f>
        <v/>
      </c>
      <c r="N209" s="1" t="str">
        <f t="shared" si="31"/>
        <v/>
      </c>
      <c r="O209" s="1" t="str">
        <f t="shared" si="32"/>
        <v/>
      </c>
      <c r="P209" s="1" t="str">
        <f t="shared" si="33"/>
        <v/>
      </c>
      <c r="Q209" s="1" t="str">
        <f t="shared" si="34"/>
        <v/>
      </c>
      <c r="R209" s="1" t="str">
        <f t="shared" si="35"/>
        <v/>
      </c>
      <c r="S209" s="1" t="str">
        <f t="shared" si="36"/>
        <v/>
      </c>
      <c r="T209" s="1" t="str">
        <f t="shared" si="37"/>
        <v/>
      </c>
      <c r="U209" s="1" t="str">
        <f t="shared" si="38"/>
        <v/>
      </c>
      <c r="V209" s="1" t="str">
        <f t="shared" si="39"/>
        <v/>
      </c>
      <c r="W209" s="1" t="str">
        <f t="shared" si="40"/>
        <v/>
      </c>
    </row>
    <row r="210" spans="1:23" x14ac:dyDescent="0.25">
      <c r="A210" t="str">
        <f>IF([3]opstra_futures!A210="","",[3]opstra_futures!A210)</f>
        <v/>
      </c>
      <c r="B210" t="str">
        <f>IF([3]opstra_futures!B210="","",[3]opstra_futures!B210)</f>
        <v/>
      </c>
      <c r="C210" t="str">
        <f>IF([3]opstra_futures!C210="","",[3]opstra_futures!C210)</f>
        <v/>
      </c>
      <c r="D210" t="str">
        <f>IF([3]opstra_futures!D210="","",[3]opstra_futures!D210)</f>
        <v/>
      </c>
      <c r="E210" t="str">
        <f>IF([3]opstra_futures!E210="","",[3]opstra_futures!E210)</f>
        <v/>
      </c>
      <c r="F210" t="str">
        <f>IF([3]opstra_futures!F210="","",[3]opstra_futures!F210)</f>
        <v/>
      </c>
      <c r="G210" t="str">
        <f>IF([3]opstra_futures!G210="","",[3]opstra_futures!G210)</f>
        <v/>
      </c>
      <c r="H210" t="str">
        <f>IF([3]opstra_futures!H210="","",[3]opstra_futures!H210)</f>
        <v/>
      </c>
      <c r="I210" t="str">
        <f>IF([3]opstra_futures!I210="","",[3]opstra_futures!I210)</f>
        <v/>
      </c>
      <c r="J210" t="str">
        <f>IF([3]opstra_futures!J210="","",[3]opstra_futures!J210)</f>
        <v/>
      </c>
      <c r="K210" t="str">
        <f>IF([3]opstra_futures!K210="","",[3]opstra_futures!K210)</f>
        <v/>
      </c>
      <c r="L210" t="str">
        <f>IF([3]opstra_futures!L210="","",[3]opstra_futures!L210)</f>
        <v/>
      </c>
      <c r="M210" t="str">
        <f>IF([3]opstra_futures!M210="","",[3]opstra_futures!M210)</f>
        <v/>
      </c>
      <c r="N210" s="1" t="str">
        <f t="shared" si="31"/>
        <v/>
      </c>
      <c r="O210" s="1" t="str">
        <f t="shared" si="32"/>
        <v/>
      </c>
      <c r="P210" s="1" t="str">
        <f t="shared" si="33"/>
        <v/>
      </c>
      <c r="Q210" s="1" t="str">
        <f t="shared" si="34"/>
        <v/>
      </c>
      <c r="R210" s="1" t="str">
        <f t="shared" si="35"/>
        <v/>
      </c>
      <c r="S210" s="1" t="str">
        <f t="shared" si="36"/>
        <v/>
      </c>
      <c r="T210" s="1" t="str">
        <f t="shared" si="37"/>
        <v/>
      </c>
      <c r="U210" s="1" t="str">
        <f t="shared" si="38"/>
        <v/>
      </c>
      <c r="V210" s="1" t="str">
        <f t="shared" si="39"/>
        <v/>
      </c>
      <c r="W210" s="1" t="str">
        <f t="shared" si="40"/>
        <v/>
      </c>
    </row>
    <row r="211" spans="1:23" x14ac:dyDescent="0.25">
      <c r="A211" t="str">
        <f>IF([3]opstra_futures!A211="","",[3]opstra_futures!A211)</f>
        <v/>
      </c>
      <c r="B211" t="str">
        <f>IF([3]opstra_futures!B211="","",[3]opstra_futures!B211)</f>
        <v/>
      </c>
      <c r="C211" t="str">
        <f>IF([3]opstra_futures!C211="","",[3]opstra_futures!C211)</f>
        <v/>
      </c>
      <c r="D211" t="str">
        <f>IF([3]opstra_futures!D211="","",[3]opstra_futures!D211)</f>
        <v/>
      </c>
      <c r="E211" t="str">
        <f>IF([3]opstra_futures!E211="","",[3]opstra_futures!E211)</f>
        <v/>
      </c>
      <c r="F211" t="str">
        <f>IF([3]opstra_futures!F211="","",[3]opstra_futures!F211)</f>
        <v/>
      </c>
      <c r="G211" t="str">
        <f>IF([3]opstra_futures!G211="","",[3]opstra_futures!G211)</f>
        <v/>
      </c>
      <c r="H211" t="str">
        <f>IF([3]opstra_futures!H211="","",[3]opstra_futures!H211)</f>
        <v/>
      </c>
      <c r="I211" t="str">
        <f>IF([3]opstra_futures!I211="","",[3]opstra_futures!I211)</f>
        <v/>
      </c>
      <c r="J211" t="str">
        <f>IF([3]opstra_futures!J211="","",[3]opstra_futures!J211)</f>
        <v/>
      </c>
      <c r="K211" t="str">
        <f>IF([3]opstra_futures!K211="","",[3]opstra_futures!K211)</f>
        <v/>
      </c>
      <c r="L211" t="str">
        <f>IF([3]opstra_futures!L211="","",[3]opstra_futures!L211)</f>
        <v/>
      </c>
      <c r="M211" t="str">
        <f>IF([3]opstra_futures!M211="","",[3]opstra_futures!M211)</f>
        <v/>
      </c>
      <c r="N211" s="1" t="str">
        <f t="shared" si="31"/>
        <v/>
      </c>
      <c r="O211" s="1" t="str">
        <f t="shared" si="32"/>
        <v/>
      </c>
      <c r="P211" s="1" t="str">
        <f t="shared" si="33"/>
        <v/>
      </c>
      <c r="Q211" s="1" t="str">
        <f t="shared" si="34"/>
        <v/>
      </c>
      <c r="R211" s="1" t="str">
        <f t="shared" si="35"/>
        <v/>
      </c>
      <c r="S211" s="1" t="str">
        <f t="shared" si="36"/>
        <v/>
      </c>
      <c r="T211" s="1" t="str">
        <f t="shared" si="37"/>
        <v/>
      </c>
      <c r="U211" s="1" t="str">
        <f t="shared" si="38"/>
        <v/>
      </c>
      <c r="V211" s="1" t="str">
        <f t="shared" si="39"/>
        <v/>
      </c>
      <c r="W211" s="1" t="str">
        <f t="shared" si="40"/>
        <v/>
      </c>
    </row>
    <row r="212" spans="1:23" x14ac:dyDescent="0.25">
      <c r="A212" t="str">
        <f>IF([3]opstra_futures!A212="","",[3]opstra_futures!A212)</f>
        <v/>
      </c>
      <c r="B212" t="str">
        <f>IF([3]opstra_futures!B212="","",[3]opstra_futures!B212)</f>
        <v/>
      </c>
      <c r="C212" t="str">
        <f>IF([3]opstra_futures!C212="","",[3]opstra_futures!C212)</f>
        <v/>
      </c>
      <c r="D212" t="str">
        <f>IF([3]opstra_futures!D212="","",[3]opstra_futures!D212)</f>
        <v/>
      </c>
      <c r="E212" t="str">
        <f>IF([3]opstra_futures!E212="","",[3]opstra_futures!E212)</f>
        <v/>
      </c>
      <c r="F212" t="str">
        <f>IF([3]opstra_futures!F212="","",[3]opstra_futures!F212)</f>
        <v/>
      </c>
      <c r="G212" t="str">
        <f>IF([3]opstra_futures!G212="","",[3]opstra_futures!G212)</f>
        <v/>
      </c>
      <c r="H212" t="str">
        <f>IF([3]opstra_futures!H212="","",[3]opstra_futures!H212)</f>
        <v/>
      </c>
      <c r="I212" t="str">
        <f>IF([3]opstra_futures!I212="","",[3]opstra_futures!I212)</f>
        <v/>
      </c>
      <c r="J212" t="str">
        <f>IF([3]opstra_futures!J212="","",[3]opstra_futures!J212)</f>
        <v/>
      </c>
      <c r="K212" t="str">
        <f>IF([3]opstra_futures!K212="","",[3]opstra_futures!K212)</f>
        <v/>
      </c>
      <c r="L212" t="str">
        <f>IF([3]opstra_futures!L212="","",[3]opstra_futures!L212)</f>
        <v/>
      </c>
      <c r="M212" t="str">
        <f>IF([3]opstra_futures!M212="","",[3]opstra_futures!M212)</f>
        <v/>
      </c>
      <c r="N212" s="1" t="str">
        <f t="shared" si="31"/>
        <v/>
      </c>
      <c r="O212" s="1" t="str">
        <f t="shared" si="32"/>
        <v/>
      </c>
      <c r="P212" s="1" t="str">
        <f t="shared" si="33"/>
        <v/>
      </c>
      <c r="Q212" s="1" t="str">
        <f t="shared" si="34"/>
        <v/>
      </c>
      <c r="R212" s="1" t="str">
        <f t="shared" si="35"/>
        <v/>
      </c>
      <c r="S212" s="1" t="str">
        <f t="shared" si="36"/>
        <v/>
      </c>
      <c r="T212" s="1" t="str">
        <f t="shared" si="37"/>
        <v/>
      </c>
      <c r="U212" s="1" t="str">
        <f t="shared" si="38"/>
        <v/>
      </c>
      <c r="V212" s="1" t="str">
        <f t="shared" si="39"/>
        <v/>
      </c>
      <c r="W212" s="1" t="str">
        <f t="shared" si="40"/>
        <v/>
      </c>
    </row>
    <row r="213" spans="1:23" x14ac:dyDescent="0.25">
      <c r="A213" t="str">
        <f>IF([3]opstra_futures!A213="","",[3]opstra_futures!A213)</f>
        <v/>
      </c>
      <c r="B213" t="str">
        <f>IF([3]opstra_futures!B213="","",[3]opstra_futures!B213)</f>
        <v/>
      </c>
      <c r="C213" t="str">
        <f>IF([3]opstra_futures!C213="","",[3]opstra_futures!C213)</f>
        <v/>
      </c>
      <c r="D213" t="str">
        <f>IF([3]opstra_futures!D213="","",[3]opstra_futures!D213)</f>
        <v/>
      </c>
      <c r="E213" t="str">
        <f>IF([3]opstra_futures!E213="","",[3]opstra_futures!E213)</f>
        <v/>
      </c>
      <c r="F213" t="str">
        <f>IF([3]opstra_futures!F213="","",[3]opstra_futures!F213)</f>
        <v/>
      </c>
      <c r="G213" t="str">
        <f>IF([3]opstra_futures!G213="","",[3]opstra_futures!G213)</f>
        <v/>
      </c>
      <c r="H213" t="str">
        <f>IF([3]opstra_futures!H213="","",[3]opstra_futures!H213)</f>
        <v/>
      </c>
      <c r="I213" t="str">
        <f>IF([3]opstra_futures!I213="","",[3]opstra_futures!I213)</f>
        <v/>
      </c>
      <c r="J213" t="str">
        <f>IF([3]opstra_futures!J213="","",[3]opstra_futures!J213)</f>
        <v/>
      </c>
      <c r="K213" t="str">
        <f>IF([3]opstra_futures!K213="","",[3]opstra_futures!K213)</f>
        <v/>
      </c>
      <c r="L213" t="str">
        <f>IF([3]opstra_futures!L213="","",[3]opstra_futures!L213)</f>
        <v/>
      </c>
      <c r="M213" t="str">
        <f>IF([3]opstra_futures!M213="","",[3]opstra_futures!M213)</f>
        <v/>
      </c>
      <c r="N213" s="1" t="str">
        <f t="shared" si="31"/>
        <v/>
      </c>
      <c r="O213" s="1" t="str">
        <f t="shared" si="32"/>
        <v/>
      </c>
      <c r="P213" s="1" t="str">
        <f t="shared" si="33"/>
        <v/>
      </c>
      <c r="Q213" s="1" t="str">
        <f t="shared" si="34"/>
        <v/>
      </c>
      <c r="R213" s="1" t="str">
        <f t="shared" si="35"/>
        <v/>
      </c>
      <c r="S213" s="1" t="str">
        <f t="shared" si="36"/>
        <v/>
      </c>
      <c r="T213" s="1" t="str">
        <f t="shared" si="37"/>
        <v/>
      </c>
      <c r="U213" s="1" t="str">
        <f t="shared" si="38"/>
        <v/>
      </c>
      <c r="V213" s="1" t="str">
        <f t="shared" si="39"/>
        <v/>
      </c>
      <c r="W213" s="1" t="str">
        <f t="shared" si="40"/>
        <v/>
      </c>
    </row>
    <row r="214" spans="1:23" x14ac:dyDescent="0.25">
      <c r="A214" t="str">
        <f>IF([3]opstra_futures!A214="","",[3]opstra_futures!A214)</f>
        <v/>
      </c>
      <c r="B214" t="str">
        <f>IF([3]opstra_futures!B214="","",[3]opstra_futures!B214)</f>
        <v/>
      </c>
      <c r="C214" t="str">
        <f>IF([3]opstra_futures!C214="","",[3]opstra_futures!C214)</f>
        <v/>
      </c>
      <c r="D214" t="str">
        <f>IF([3]opstra_futures!D214="","",[3]opstra_futures!D214)</f>
        <v/>
      </c>
      <c r="E214" t="str">
        <f>IF([3]opstra_futures!E214="","",[3]opstra_futures!E214)</f>
        <v/>
      </c>
      <c r="F214" t="str">
        <f>IF([3]opstra_futures!F214="","",[3]opstra_futures!F214)</f>
        <v/>
      </c>
      <c r="G214" t="str">
        <f>IF([3]opstra_futures!G214="","",[3]opstra_futures!G214)</f>
        <v/>
      </c>
      <c r="H214" t="str">
        <f>IF([3]opstra_futures!H214="","",[3]opstra_futures!H214)</f>
        <v/>
      </c>
      <c r="I214" t="str">
        <f>IF([3]opstra_futures!I214="","",[3]opstra_futures!I214)</f>
        <v/>
      </c>
      <c r="J214" t="str">
        <f>IF([3]opstra_futures!J214="","",[3]opstra_futures!J214)</f>
        <v/>
      </c>
      <c r="K214" t="str">
        <f>IF([3]opstra_futures!K214="","",[3]opstra_futures!K214)</f>
        <v/>
      </c>
      <c r="L214" t="str">
        <f>IF([3]opstra_futures!L214="","",[3]opstra_futures!L214)</f>
        <v/>
      </c>
      <c r="M214" t="str">
        <f>IF([3]opstra_futures!M214="","",[3]opstra_futures!M214)</f>
        <v/>
      </c>
      <c r="N214" s="1" t="str">
        <f t="shared" si="31"/>
        <v/>
      </c>
      <c r="O214" s="1" t="str">
        <f t="shared" si="32"/>
        <v/>
      </c>
      <c r="P214" s="1" t="str">
        <f t="shared" si="33"/>
        <v/>
      </c>
      <c r="Q214" s="1" t="str">
        <f t="shared" si="34"/>
        <v/>
      </c>
      <c r="R214" s="1" t="str">
        <f t="shared" si="35"/>
        <v/>
      </c>
      <c r="S214" s="1" t="str">
        <f t="shared" si="36"/>
        <v/>
      </c>
      <c r="T214" s="1" t="str">
        <f t="shared" si="37"/>
        <v/>
      </c>
      <c r="U214" s="1" t="str">
        <f t="shared" si="38"/>
        <v/>
      </c>
      <c r="V214" s="1" t="str">
        <f t="shared" si="39"/>
        <v/>
      </c>
      <c r="W214" s="1" t="str">
        <f t="shared" si="40"/>
        <v/>
      </c>
    </row>
    <row r="215" spans="1:23" x14ac:dyDescent="0.25">
      <c r="A215" t="str">
        <f>IF([3]opstra_futures!A215="","",[3]opstra_futures!A215)</f>
        <v/>
      </c>
      <c r="B215" t="str">
        <f>IF([3]opstra_futures!B215="","",[3]opstra_futures!B215)</f>
        <v/>
      </c>
      <c r="C215" t="str">
        <f>IF([3]opstra_futures!C215="","",[3]opstra_futures!C215)</f>
        <v/>
      </c>
      <c r="D215" t="str">
        <f>IF([3]opstra_futures!D215="","",[3]opstra_futures!D215)</f>
        <v/>
      </c>
      <c r="E215" t="str">
        <f>IF([3]opstra_futures!E215="","",[3]opstra_futures!E215)</f>
        <v/>
      </c>
      <c r="F215" t="str">
        <f>IF([3]opstra_futures!F215="","",[3]opstra_futures!F215)</f>
        <v/>
      </c>
      <c r="G215" t="str">
        <f>IF([3]opstra_futures!G215="","",[3]opstra_futures!G215)</f>
        <v/>
      </c>
      <c r="H215" t="str">
        <f>IF([3]opstra_futures!H215="","",[3]opstra_futures!H215)</f>
        <v/>
      </c>
      <c r="I215" t="str">
        <f>IF([3]opstra_futures!I215="","",[3]opstra_futures!I215)</f>
        <v/>
      </c>
      <c r="J215" t="str">
        <f>IF([3]opstra_futures!J215="","",[3]opstra_futures!J215)</f>
        <v/>
      </c>
      <c r="K215" t="str">
        <f>IF([3]opstra_futures!K215="","",[3]opstra_futures!K215)</f>
        <v/>
      </c>
      <c r="L215" t="str">
        <f>IF([3]opstra_futures!L215="","",[3]opstra_futures!L215)</f>
        <v/>
      </c>
      <c r="M215" t="str">
        <f>IF([3]opstra_futures!M215="","",[3]opstra_futures!M215)</f>
        <v/>
      </c>
      <c r="N215" s="1" t="str">
        <f t="shared" si="31"/>
        <v/>
      </c>
      <c r="O215" s="1" t="str">
        <f t="shared" si="32"/>
        <v/>
      </c>
      <c r="P215" s="1" t="str">
        <f t="shared" si="33"/>
        <v/>
      </c>
      <c r="Q215" s="1" t="str">
        <f t="shared" si="34"/>
        <v/>
      </c>
      <c r="R215" s="1" t="str">
        <f t="shared" si="35"/>
        <v/>
      </c>
      <c r="S215" s="1" t="str">
        <f t="shared" si="36"/>
        <v/>
      </c>
      <c r="T215" s="1" t="str">
        <f t="shared" si="37"/>
        <v/>
      </c>
      <c r="U215" s="1" t="str">
        <f t="shared" si="38"/>
        <v/>
      </c>
      <c r="V215" s="1" t="str">
        <f t="shared" si="39"/>
        <v/>
      </c>
      <c r="W215" s="1" t="str">
        <f t="shared" si="40"/>
        <v/>
      </c>
    </row>
    <row r="216" spans="1:23" x14ac:dyDescent="0.25">
      <c r="A216" t="str">
        <f>IF([3]opstra_futures!A216="","",[3]opstra_futures!A216)</f>
        <v/>
      </c>
      <c r="B216" t="str">
        <f>IF([3]opstra_futures!B216="","",[3]opstra_futures!B216)</f>
        <v/>
      </c>
      <c r="C216" t="str">
        <f>IF([3]opstra_futures!C216="","",[3]opstra_futures!C216)</f>
        <v/>
      </c>
      <c r="D216" t="str">
        <f>IF([3]opstra_futures!D216="","",[3]opstra_futures!D216)</f>
        <v/>
      </c>
      <c r="E216" t="str">
        <f>IF([3]opstra_futures!E216="","",[3]opstra_futures!E216)</f>
        <v/>
      </c>
      <c r="F216" t="str">
        <f>IF([3]opstra_futures!F216="","",[3]opstra_futures!F216)</f>
        <v/>
      </c>
      <c r="G216" t="str">
        <f>IF([3]opstra_futures!G216="","",[3]opstra_futures!G216)</f>
        <v/>
      </c>
      <c r="H216" t="str">
        <f>IF([3]opstra_futures!H216="","",[3]opstra_futures!H216)</f>
        <v/>
      </c>
      <c r="I216" t="str">
        <f>IF([3]opstra_futures!I216="","",[3]opstra_futures!I216)</f>
        <v/>
      </c>
      <c r="J216" t="str">
        <f>IF([3]opstra_futures!J216="","",[3]opstra_futures!J216)</f>
        <v/>
      </c>
      <c r="K216" t="str">
        <f>IF([3]opstra_futures!K216="","",[3]opstra_futures!K216)</f>
        <v/>
      </c>
      <c r="L216" t="str">
        <f>IF([3]opstra_futures!L216="","",[3]opstra_futures!L216)</f>
        <v/>
      </c>
      <c r="M216" t="str">
        <f>IF([3]opstra_futures!M216="","",[3]opstra_futures!M216)</f>
        <v/>
      </c>
      <c r="N216" s="1" t="str">
        <f t="shared" si="31"/>
        <v/>
      </c>
      <c r="O216" s="1" t="str">
        <f t="shared" si="32"/>
        <v/>
      </c>
      <c r="P216" s="1" t="str">
        <f t="shared" si="33"/>
        <v/>
      </c>
      <c r="Q216" s="1" t="str">
        <f t="shared" si="34"/>
        <v/>
      </c>
      <c r="R216" s="1" t="str">
        <f t="shared" si="35"/>
        <v/>
      </c>
      <c r="S216" s="1" t="str">
        <f t="shared" si="36"/>
        <v/>
      </c>
      <c r="T216" s="1" t="str">
        <f t="shared" si="37"/>
        <v/>
      </c>
      <c r="U216" s="1" t="str">
        <f t="shared" si="38"/>
        <v/>
      </c>
      <c r="V216" s="1" t="str">
        <f t="shared" si="39"/>
        <v/>
      </c>
      <c r="W216" s="1" t="str">
        <f t="shared" si="40"/>
        <v/>
      </c>
    </row>
    <row r="217" spans="1:23" x14ac:dyDescent="0.25">
      <c r="A217" t="str">
        <f>IF([3]opstra_futures!A217="","",[3]opstra_futures!A217)</f>
        <v/>
      </c>
      <c r="B217" t="str">
        <f>IF([3]opstra_futures!B217="","",[3]opstra_futures!B217)</f>
        <v/>
      </c>
      <c r="C217" t="str">
        <f>IF([3]opstra_futures!C217="","",[3]opstra_futures!C217)</f>
        <v/>
      </c>
      <c r="D217" t="str">
        <f>IF([3]opstra_futures!D217="","",[3]opstra_futures!D217)</f>
        <v/>
      </c>
      <c r="E217" t="str">
        <f>IF([3]opstra_futures!E217="","",[3]opstra_futures!E217)</f>
        <v/>
      </c>
      <c r="F217" t="str">
        <f>IF([3]opstra_futures!F217="","",[3]opstra_futures!F217)</f>
        <v/>
      </c>
      <c r="G217" t="str">
        <f>IF([3]opstra_futures!G217="","",[3]opstra_futures!G217)</f>
        <v/>
      </c>
      <c r="H217" t="str">
        <f>IF([3]opstra_futures!H217="","",[3]opstra_futures!H217)</f>
        <v/>
      </c>
      <c r="I217" t="str">
        <f>IF([3]opstra_futures!I217="","",[3]opstra_futures!I217)</f>
        <v/>
      </c>
      <c r="J217" t="str">
        <f>IF([3]opstra_futures!J217="","",[3]opstra_futures!J217)</f>
        <v/>
      </c>
      <c r="K217" t="str">
        <f>IF([3]opstra_futures!K217="","",[3]opstra_futures!K217)</f>
        <v/>
      </c>
      <c r="L217" t="str">
        <f>IF([3]opstra_futures!L217="","",[3]opstra_futures!L217)</f>
        <v/>
      </c>
      <c r="M217" t="str">
        <f>IF([3]opstra_futures!M217="","",[3]opstra_futures!M217)</f>
        <v/>
      </c>
      <c r="N217" s="1" t="str">
        <f t="shared" si="31"/>
        <v/>
      </c>
      <c r="O217" s="1" t="str">
        <f t="shared" si="32"/>
        <v/>
      </c>
      <c r="P217" s="1" t="str">
        <f t="shared" si="33"/>
        <v/>
      </c>
      <c r="Q217" s="1" t="str">
        <f t="shared" si="34"/>
        <v/>
      </c>
      <c r="R217" s="1" t="str">
        <f t="shared" si="35"/>
        <v/>
      </c>
      <c r="S217" s="1" t="str">
        <f t="shared" si="36"/>
        <v/>
      </c>
      <c r="T217" s="1" t="str">
        <f t="shared" si="37"/>
        <v/>
      </c>
      <c r="U217" s="1" t="str">
        <f t="shared" si="38"/>
        <v/>
      </c>
      <c r="V217" s="1" t="str">
        <f t="shared" si="39"/>
        <v/>
      </c>
      <c r="W217" s="1" t="str">
        <f t="shared" si="40"/>
        <v/>
      </c>
    </row>
    <row r="218" spans="1:23" x14ac:dyDescent="0.25">
      <c r="A218" t="str">
        <f>IF([3]opstra_futures!A218="","",[3]opstra_futures!A218)</f>
        <v/>
      </c>
      <c r="B218" t="str">
        <f>IF([3]opstra_futures!B218="","",[3]opstra_futures!B218)</f>
        <v/>
      </c>
      <c r="C218" t="str">
        <f>IF([3]opstra_futures!C218="","",[3]opstra_futures!C218)</f>
        <v/>
      </c>
      <c r="D218" t="str">
        <f>IF([3]opstra_futures!D218="","",[3]opstra_futures!D218)</f>
        <v/>
      </c>
      <c r="E218" t="str">
        <f>IF([3]opstra_futures!E218="","",[3]opstra_futures!E218)</f>
        <v/>
      </c>
      <c r="F218" t="str">
        <f>IF([3]opstra_futures!F218="","",[3]opstra_futures!F218)</f>
        <v/>
      </c>
      <c r="G218" t="str">
        <f>IF([3]opstra_futures!G218="","",[3]opstra_futures!G218)</f>
        <v/>
      </c>
      <c r="H218" t="str">
        <f>IF([3]opstra_futures!H218="","",[3]opstra_futures!H218)</f>
        <v/>
      </c>
      <c r="I218" t="str">
        <f>IF([3]opstra_futures!I218="","",[3]opstra_futures!I218)</f>
        <v/>
      </c>
      <c r="J218" t="str">
        <f>IF([3]opstra_futures!J218="","",[3]opstra_futures!J218)</f>
        <v/>
      </c>
      <c r="K218" t="str">
        <f>IF([3]opstra_futures!K218="","",[3]opstra_futures!K218)</f>
        <v/>
      </c>
      <c r="L218" t="str">
        <f>IF([3]opstra_futures!L218="","",[3]opstra_futures!L218)</f>
        <v/>
      </c>
      <c r="M218" t="str">
        <f>IF([3]opstra_futures!M218="","",[3]opstra_futures!M218)</f>
        <v/>
      </c>
      <c r="N218" s="1" t="str">
        <f t="shared" si="31"/>
        <v/>
      </c>
      <c r="O218" s="1" t="str">
        <f t="shared" si="32"/>
        <v/>
      </c>
      <c r="P218" s="1" t="str">
        <f t="shared" si="33"/>
        <v/>
      </c>
      <c r="Q218" s="1" t="str">
        <f t="shared" si="34"/>
        <v/>
      </c>
      <c r="R218" s="1" t="str">
        <f t="shared" si="35"/>
        <v/>
      </c>
      <c r="S218" s="1" t="str">
        <f t="shared" si="36"/>
        <v/>
      </c>
      <c r="T218" s="1" t="str">
        <f t="shared" si="37"/>
        <v/>
      </c>
      <c r="U218" s="1" t="str">
        <f t="shared" si="38"/>
        <v/>
      </c>
      <c r="V218" s="1" t="str">
        <f t="shared" si="39"/>
        <v/>
      </c>
      <c r="W218" s="1" t="str">
        <f t="shared" si="40"/>
        <v/>
      </c>
    </row>
    <row r="219" spans="1:23" x14ac:dyDescent="0.25">
      <c r="A219" t="str">
        <f>IF([3]opstra_futures!A219="","",[3]opstra_futures!A219)</f>
        <v/>
      </c>
      <c r="B219" t="str">
        <f>IF([3]opstra_futures!B219="","",[3]opstra_futures!B219)</f>
        <v/>
      </c>
      <c r="C219" t="str">
        <f>IF([3]opstra_futures!C219="","",[3]opstra_futures!C219)</f>
        <v/>
      </c>
      <c r="D219" t="str">
        <f>IF([3]opstra_futures!D219="","",[3]opstra_futures!D219)</f>
        <v/>
      </c>
      <c r="E219" t="str">
        <f>IF([3]opstra_futures!E219="","",[3]opstra_futures!E219)</f>
        <v/>
      </c>
      <c r="F219" t="str">
        <f>IF([3]opstra_futures!F219="","",[3]opstra_futures!F219)</f>
        <v/>
      </c>
      <c r="G219" t="str">
        <f>IF([3]opstra_futures!G219="","",[3]opstra_futures!G219)</f>
        <v/>
      </c>
      <c r="H219" t="str">
        <f>IF([3]opstra_futures!H219="","",[3]opstra_futures!H219)</f>
        <v/>
      </c>
      <c r="I219" t="str">
        <f>IF([3]opstra_futures!I219="","",[3]opstra_futures!I219)</f>
        <v/>
      </c>
      <c r="J219" t="str">
        <f>IF([3]opstra_futures!J219="","",[3]opstra_futures!J219)</f>
        <v/>
      </c>
      <c r="K219" t="str">
        <f>IF([3]opstra_futures!K219="","",[3]opstra_futures!K219)</f>
        <v/>
      </c>
      <c r="L219" t="str">
        <f>IF([3]opstra_futures!L219="","",[3]opstra_futures!L219)</f>
        <v/>
      </c>
      <c r="M219" t="str">
        <f>IF([3]opstra_futures!M219="","",[3]opstra_futures!M219)</f>
        <v/>
      </c>
      <c r="N219" s="1" t="str">
        <f t="shared" si="31"/>
        <v/>
      </c>
      <c r="O219" s="1" t="str">
        <f t="shared" si="32"/>
        <v/>
      </c>
      <c r="P219" s="1" t="str">
        <f t="shared" si="33"/>
        <v/>
      </c>
      <c r="Q219" s="1" t="str">
        <f t="shared" si="34"/>
        <v/>
      </c>
      <c r="R219" s="1" t="str">
        <f t="shared" si="35"/>
        <v/>
      </c>
      <c r="S219" s="1" t="str">
        <f t="shared" si="36"/>
        <v/>
      </c>
      <c r="T219" s="1" t="str">
        <f t="shared" si="37"/>
        <v/>
      </c>
      <c r="U219" s="1" t="str">
        <f t="shared" si="38"/>
        <v/>
      </c>
      <c r="V219" s="1" t="str">
        <f t="shared" si="39"/>
        <v/>
      </c>
      <c r="W219" s="1" t="str">
        <f t="shared" si="40"/>
        <v/>
      </c>
    </row>
    <row r="220" spans="1:23" x14ac:dyDescent="0.25">
      <c r="A220" t="str">
        <f>IF([3]opstra_futures!A220="","",[3]opstra_futures!A220)</f>
        <v/>
      </c>
      <c r="B220" t="str">
        <f>IF([3]opstra_futures!B220="","",[3]opstra_futures!B220)</f>
        <v/>
      </c>
      <c r="C220" t="str">
        <f>IF([3]opstra_futures!C220="","",[3]opstra_futures!C220)</f>
        <v/>
      </c>
      <c r="D220" t="str">
        <f>IF([3]opstra_futures!D220="","",[3]opstra_futures!D220)</f>
        <v/>
      </c>
      <c r="E220" t="str">
        <f>IF([3]opstra_futures!E220="","",[3]opstra_futures!E220)</f>
        <v/>
      </c>
      <c r="F220" t="str">
        <f>IF([3]opstra_futures!F220="","",[3]opstra_futures!F220)</f>
        <v/>
      </c>
      <c r="G220" t="str">
        <f>IF([3]opstra_futures!G220="","",[3]opstra_futures!G220)</f>
        <v/>
      </c>
      <c r="H220" t="str">
        <f>IF([3]opstra_futures!H220="","",[3]opstra_futures!H220)</f>
        <v/>
      </c>
      <c r="I220" t="str">
        <f>IF([3]opstra_futures!I220="","",[3]opstra_futures!I220)</f>
        <v/>
      </c>
      <c r="J220" t="str">
        <f>IF([3]opstra_futures!J220="","",[3]opstra_futures!J220)</f>
        <v/>
      </c>
      <c r="K220" t="str">
        <f>IF([3]opstra_futures!K220="","",[3]opstra_futures!K220)</f>
        <v/>
      </c>
      <c r="L220" t="str">
        <f>IF([3]opstra_futures!L220="","",[3]opstra_futures!L220)</f>
        <v/>
      </c>
      <c r="M220" t="str">
        <f>IF([3]opstra_futures!M220="","",[3]opstra_futures!M220)</f>
        <v/>
      </c>
      <c r="N220" s="1" t="str">
        <f t="shared" si="31"/>
        <v/>
      </c>
      <c r="O220" s="1" t="str">
        <f t="shared" si="32"/>
        <v/>
      </c>
      <c r="P220" s="1" t="str">
        <f t="shared" si="33"/>
        <v/>
      </c>
      <c r="Q220" s="1" t="str">
        <f t="shared" si="34"/>
        <v/>
      </c>
      <c r="R220" s="1" t="str">
        <f t="shared" si="35"/>
        <v/>
      </c>
      <c r="S220" s="1" t="str">
        <f t="shared" si="36"/>
        <v/>
      </c>
      <c r="T220" s="1" t="str">
        <f t="shared" si="37"/>
        <v/>
      </c>
      <c r="U220" s="1" t="str">
        <f t="shared" si="38"/>
        <v/>
      </c>
      <c r="V220" s="1" t="str">
        <f t="shared" si="39"/>
        <v/>
      </c>
      <c r="W220" s="1" t="str">
        <f t="shared" si="40"/>
        <v/>
      </c>
    </row>
    <row r="221" spans="1:23" x14ac:dyDescent="0.25">
      <c r="A221" t="str">
        <f>IF([3]opstra_futures!A221="","",[3]opstra_futures!A221)</f>
        <v/>
      </c>
      <c r="B221" t="str">
        <f>IF([3]opstra_futures!B221="","",[3]opstra_futures!B221)</f>
        <v/>
      </c>
      <c r="C221" t="str">
        <f>IF([3]opstra_futures!C221="","",[3]opstra_futures!C221)</f>
        <v/>
      </c>
      <c r="D221" t="str">
        <f>IF([3]opstra_futures!D221="","",[3]opstra_futures!D221)</f>
        <v/>
      </c>
      <c r="E221" t="str">
        <f>IF([3]opstra_futures!E221="","",[3]opstra_futures!E221)</f>
        <v/>
      </c>
      <c r="F221" t="str">
        <f>IF([3]opstra_futures!F221="","",[3]opstra_futures!F221)</f>
        <v/>
      </c>
      <c r="G221" t="str">
        <f>IF([3]opstra_futures!G221="","",[3]opstra_futures!G221)</f>
        <v/>
      </c>
      <c r="H221" t="str">
        <f>IF([3]opstra_futures!H221="","",[3]opstra_futures!H221)</f>
        <v/>
      </c>
      <c r="I221" t="str">
        <f>IF([3]opstra_futures!I221="","",[3]opstra_futures!I221)</f>
        <v/>
      </c>
      <c r="J221" t="str">
        <f>IF([3]opstra_futures!J221="","",[3]opstra_futures!J221)</f>
        <v/>
      </c>
      <c r="K221" t="str">
        <f>IF([3]opstra_futures!K221="","",[3]opstra_futures!K221)</f>
        <v/>
      </c>
      <c r="L221" t="str">
        <f>IF([3]opstra_futures!L221="","",[3]opstra_futures!L221)</f>
        <v/>
      </c>
      <c r="M221" t="str">
        <f>IF([3]opstra_futures!M221="","",[3]opstra_futures!M221)</f>
        <v/>
      </c>
      <c r="N221" s="1" t="str">
        <f t="shared" si="31"/>
        <v/>
      </c>
      <c r="O221" s="1" t="str">
        <f t="shared" si="32"/>
        <v/>
      </c>
      <c r="P221" s="1" t="str">
        <f t="shared" si="33"/>
        <v/>
      </c>
      <c r="Q221" s="1" t="str">
        <f t="shared" si="34"/>
        <v/>
      </c>
      <c r="R221" s="1" t="str">
        <f t="shared" si="35"/>
        <v/>
      </c>
      <c r="S221" s="1" t="str">
        <f t="shared" si="36"/>
        <v/>
      </c>
      <c r="T221" s="1" t="str">
        <f t="shared" si="37"/>
        <v/>
      </c>
      <c r="U221" s="1" t="str">
        <f t="shared" si="38"/>
        <v/>
      </c>
      <c r="V221" s="1" t="str">
        <f t="shared" si="39"/>
        <v/>
      </c>
      <c r="W221" s="1" t="str">
        <f t="shared" si="40"/>
        <v/>
      </c>
    </row>
    <row r="222" spans="1:23" x14ac:dyDescent="0.25">
      <c r="A222" t="str">
        <f>IF([3]opstra_futures!A222="","",[3]opstra_futures!A222)</f>
        <v/>
      </c>
      <c r="B222" t="str">
        <f>IF([3]opstra_futures!B222="","",[3]opstra_futures!B222)</f>
        <v/>
      </c>
      <c r="C222" t="str">
        <f>IF([3]opstra_futures!C222="","",[3]opstra_futures!C222)</f>
        <v/>
      </c>
      <c r="D222" t="str">
        <f>IF([3]opstra_futures!D222="","",[3]opstra_futures!D222)</f>
        <v/>
      </c>
      <c r="E222" t="str">
        <f>IF([3]opstra_futures!E222="","",[3]opstra_futures!E222)</f>
        <v/>
      </c>
      <c r="F222" t="str">
        <f>IF([3]opstra_futures!F222="","",[3]opstra_futures!F222)</f>
        <v/>
      </c>
      <c r="G222" t="str">
        <f>IF([3]opstra_futures!G222="","",[3]opstra_futures!G222)</f>
        <v/>
      </c>
      <c r="H222" t="str">
        <f>IF([3]opstra_futures!H222="","",[3]opstra_futures!H222)</f>
        <v/>
      </c>
      <c r="I222" t="str">
        <f>IF([3]opstra_futures!I222="","",[3]opstra_futures!I222)</f>
        <v/>
      </c>
      <c r="J222" t="str">
        <f>IF([3]opstra_futures!J222="","",[3]opstra_futures!J222)</f>
        <v/>
      </c>
      <c r="K222" t="str">
        <f>IF([3]opstra_futures!K222="","",[3]opstra_futures!K222)</f>
        <v/>
      </c>
      <c r="L222" t="str">
        <f>IF([3]opstra_futures!L222="","",[3]opstra_futures!L222)</f>
        <v/>
      </c>
      <c r="M222" t="str">
        <f>IF([3]opstra_futures!M222="","",[3]opstra_futures!M222)</f>
        <v/>
      </c>
      <c r="N222" s="1" t="str">
        <f t="shared" si="31"/>
        <v/>
      </c>
      <c r="O222" s="1" t="str">
        <f t="shared" si="32"/>
        <v/>
      </c>
      <c r="P222" s="1" t="str">
        <f t="shared" si="33"/>
        <v/>
      </c>
      <c r="Q222" s="1" t="str">
        <f t="shared" si="34"/>
        <v/>
      </c>
      <c r="R222" s="1" t="str">
        <f t="shared" si="35"/>
        <v/>
      </c>
      <c r="S222" s="1" t="str">
        <f t="shared" si="36"/>
        <v/>
      </c>
      <c r="T222" s="1" t="str">
        <f t="shared" si="37"/>
        <v/>
      </c>
      <c r="U222" s="1" t="str">
        <f t="shared" si="38"/>
        <v/>
      </c>
      <c r="V222" s="1" t="str">
        <f t="shared" si="39"/>
        <v/>
      </c>
      <c r="W222" s="1" t="str">
        <f t="shared" si="40"/>
        <v/>
      </c>
    </row>
    <row r="223" spans="1:23" x14ac:dyDescent="0.25">
      <c r="A223" t="str">
        <f>IF([3]opstra_futures!A223="","",[3]opstra_futures!A223)</f>
        <v/>
      </c>
      <c r="B223" t="str">
        <f>IF([3]opstra_futures!B223="","",[3]opstra_futures!B223)</f>
        <v/>
      </c>
      <c r="C223" t="str">
        <f>IF([3]opstra_futures!C223="","",[3]opstra_futures!C223)</f>
        <v/>
      </c>
      <c r="D223" t="str">
        <f>IF([3]opstra_futures!D223="","",[3]opstra_futures!D223)</f>
        <v/>
      </c>
      <c r="E223" t="str">
        <f>IF([3]opstra_futures!E223="","",[3]opstra_futures!E223)</f>
        <v/>
      </c>
      <c r="F223" t="str">
        <f>IF([3]opstra_futures!F223="","",[3]opstra_futures!F223)</f>
        <v/>
      </c>
      <c r="G223" t="str">
        <f>IF([3]opstra_futures!G223="","",[3]opstra_futures!G223)</f>
        <v/>
      </c>
      <c r="H223" t="str">
        <f>IF([3]opstra_futures!H223="","",[3]opstra_futures!H223)</f>
        <v/>
      </c>
      <c r="I223" t="str">
        <f>IF([3]opstra_futures!I223="","",[3]opstra_futures!I223)</f>
        <v/>
      </c>
      <c r="J223" t="str">
        <f>IF([3]opstra_futures!J223="","",[3]opstra_futures!J223)</f>
        <v/>
      </c>
      <c r="K223" t="str">
        <f>IF([3]opstra_futures!K223="","",[3]opstra_futures!K223)</f>
        <v/>
      </c>
      <c r="L223" t="str">
        <f>IF([3]opstra_futures!L223="","",[3]opstra_futures!L223)</f>
        <v/>
      </c>
      <c r="M223" t="str">
        <f>IF([3]opstra_futures!M223="","",[3]opstra_futures!M223)</f>
        <v/>
      </c>
      <c r="N223" s="1" t="str">
        <f t="shared" si="31"/>
        <v/>
      </c>
      <c r="O223" s="1" t="str">
        <f t="shared" si="32"/>
        <v/>
      </c>
      <c r="P223" s="1" t="str">
        <f t="shared" si="33"/>
        <v/>
      </c>
      <c r="Q223" s="1" t="str">
        <f t="shared" si="34"/>
        <v/>
      </c>
      <c r="R223" s="1" t="str">
        <f t="shared" si="35"/>
        <v/>
      </c>
      <c r="S223" s="1" t="str">
        <f t="shared" si="36"/>
        <v/>
      </c>
      <c r="T223" s="1" t="str">
        <f t="shared" si="37"/>
        <v/>
      </c>
      <c r="U223" s="1" t="str">
        <f t="shared" si="38"/>
        <v/>
      </c>
      <c r="V223" s="1" t="str">
        <f t="shared" si="39"/>
        <v/>
      </c>
      <c r="W223" s="1" t="str">
        <f t="shared" si="40"/>
        <v/>
      </c>
    </row>
    <row r="224" spans="1:23" x14ac:dyDescent="0.25">
      <c r="A224" t="str">
        <f>IF([3]opstra_futures!A224="","",[3]opstra_futures!A224)</f>
        <v/>
      </c>
      <c r="B224" t="str">
        <f>IF([3]opstra_futures!B224="","",[3]opstra_futures!B224)</f>
        <v/>
      </c>
      <c r="C224" t="str">
        <f>IF([3]opstra_futures!C224="","",[3]opstra_futures!C224)</f>
        <v/>
      </c>
      <c r="D224" t="str">
        <f>IF([3]opstra_futures!D224="","",[3]opstra_futures!D224)</f>
        <v/>
      </c>
      <c r="E224" t="str">
        <f>IF([3]opstra_futures!E224="","",[3]opstra_futures!E224)</f>
        <v/>
      </c>
      <c r="F224" t="str">
        <f>IF([3]opstra_futures!F224="","",[3]opstra_futures!F224)</f>
        <v/>
      </c>
      <c r="G224" t="str">
        <f>IF([3]opstra_futures!G224="","",[3]opstra_futures!G224)</f>
        <v/>
      </c>
      <c r="H224" t="str">
        <f>IF([3]opstra_futures!H224="","",[3]opstra_futures!H224)</f>
        <v/>
      </c>
      <c r="I224" t="str">
        <f>IF([3]opstra_futures!I224="","",[3]opstra_futures!I224)</f>
        <v/>
      </c>
      <c r="J224" t="str">
        <f>IF([3]opstra_futures!J224="","",[3]opstra_futures!J224)</f>
        <v/>
      </c>
      <c r="K224" t="str">
        <f>IF([3]opstra_futures!K224="","",[3]opstra_futures!K224)</f>
        <v/>
      </c>
      <c r="L224" t="str">
        <f>IF([3]opstra_futures!L224="","",[3]opstra_futures!L224)</f>
        <v/>
      </c>
      <c r="M224" t="str">
        <f>IF([3]opstra_futures!M224="","",[3]opstra_futures!M224)</f>
        <v/>
      </c>
      <c r="N224" s="1" t="str">
        <f t="shared" si="31"/>
        <v/>
      </c>
      <c r="O224" s="1" t="str">
        <f t="shared" si="32"/>
        <v/>
      </c>
      <c r="P224" s="1" t="str">
        <f t="shared" si="33"/>
        <v/>
      </c>
      <c r="Q224" s="1" t="str">
        <f t="shared" si="34"/>
        <v/>
      </c>
      <c r="R224" s="1" t="str">
        <f t="shared" si="35"/>
        <v/>
      </c>
      <c r="S224" s="1" t="str">
        <f t="shared" si="36"/>
        <v/>
      </c>
      <c r="T224" s="1" t="str">
        <f t="shared" si="37"/>
        <v/>
      </c>
      <c r="U224" s="1" t="str">
        <f t="shared" si="38"/>
        <v/>
      </c>
      <c r="V224" s="1" t="str">
        <f t="shared" si="39"/>
        <v/>
      </c>
      <c r="W224" s="1" t="str">
        <f t="shared" si="40"/>
        <v/>
      </c>
    </row>
    <row r="225" spans="1:23" x14ac:dyDescent="0.25">
      <c r="A225" t="str">
        <f>IF([3]opstra_futures!A225="","",[3]opstra_futures!A225)</f>
        <v/>
      </c>
      <c r="B225" t="str">
        <f>IF([3]opstra_futures!B225="","",[3]opstra_futures!B225)</f>
        <v/>
      </c>
      <c r="C225" t="str">
        <f>IF([3]opstra_futures!C225="","",[3]opstra_futures!C225)</f>
        <v/>
      </c>
      <c r="D225" t="str">
        <f>IF([3]opstra_futures!D225="","",[3]opstra_futures!D225)</f>
        <v/>
      </c>
      <c r="E225" t="str">
        <f>IF([3]opstra_futures!E225="","",[3]opstra_futures!E225)</f>
        <v/>
      </c>
      <c r="F225" t="str">
        <f>IF([3]opstra_futures!F225="","",[3]opstra_futures!F225)</f>
        <v/>
      </c>
      <c r="G225" t="str">
        <f>IF([3]opstra_futures!G225="","",[3]opstra_futures!G225)</f>
        <v/>
      </c>
      <c r="H225" t="str">
        <f>IF([3]opstra_futures!H225="","",[3]opstra_futures!H225)</f>
        <v/>
      </c>
      <c r="I225" t="str">
        <f>IF([3]opstra_futures!I225="","",[3]opstra_futures!I225)</f>
        <v/>
      </c>
      <c r="J225" t="str">
        <f>IF([3]opstra_futures!J225="","",[3]opstra_futures!J225)</f>
        <v/>
      </c>
      <c r="K225" t="str">
        <f>IF([3]opstra_futures!K225="","",[3]opstra_futures!K225)</f>
        <v/>
      </c>
      <c r="L225" t="str">
        <f>IF([3]opstra_futures!L225="","",[3]opstra_futures!L225)</f>
        <v/>
      </c>
      <c r="M225" t="str">
        <f>IF([3]opstra_futures!M225="","",[3]opstra_futures!M225)</f>
        <v/>
      </c>
      <c r="N225" s="1" t="str">
        <f t="shared" si="31"/>
        <v/>
      </c>
      <c r="O225" s="1" t="str">
        <f t="shared" si="32"/>
        <v/>
      </c>
      <c r="P225" s="1" t="str">
        <f t="shared" si="33"/>
        <v/>
      </c>
      <c r="Q225" s="1" t="str">
        <f t="shared" si="34"/>
        <v/>
      </c>
      <c r="R225" s="1" t="str">
        <f t="shared" si="35"/>
        <v/>
      </c>
      <c r="S225" s="1" t="str">
        <f t="shared" si="36"/>
        <v/>
      </c>
      <c r="T225" s="1" t="str">
        <f t="shared" si="37"/>
        <v/>
      </c>
      <c r="U225" s="1" t="str">
        <f t="shared" si="38"/>
        <v/>
      </c>
      <c r="V225" s="1" t="str">
        <f t="shared" si="39"/>
        <v/>
      </c>
      <c r="W225" s="1" t="str">
        <f t="shared" si="40"/>
        <v/>
      </c>
    </row>
    <row r="226" spans="1:23" x14ac:dyDescent="0.25">
      <c r="A226" t="str">
        <f>IF([3]opstra_futures!A226="","",[3]opstra_futures!A226)</f>
        <v/>
      </c>
      <c r="B226" t="str">
        <f>IF([3]opstra_futures!B226="","",[3]opstra_futures!B226)</f>
        <v/>
      </c>
      <c r="C226" t="str">
        <f>IF([3]opstra_futures!C226="","",[3]opstra_futures!C226)</f>
        <v/>
      </c>
      <c r="D226" t="str">
        <f>IF([3]opstra_futures!D226="","",[3]opstra_futures!D226)</f>
        <v/>
      </c>
      <c r="E226" t="str">
        <f>IF([3]opstra_futures!E226="","",[3]opstra_futures!E226)</f>
        <v/>
      </c>
      <c r="F226" t="str">
        <f>IF([3]opstra_futures!F226="","",[3]opstra_futures!F226)</f>
        <v/>
      </c>
      <c r="G226" t="str">
        <f>IF([3]opstra_futures!G226="","",[3]opstra_futures!G226)</f>
        <v/>
      </c>
      <c r="H226" t="str">
        <f>IF([3]opstra_futures!H226="","",[3]opstra_futures!H226)</f>
        <v/>
      </c>
      <c r="I226" t="str">
        <f>IF([3]opstra_futures!I226="","",[3]opstra_futures!I226)</f>
        <v/>
      </c>
      <c r="J226" t="str">
        <f>IF([3]opstra_futures!J226="","",[3]opstra_futures!J226)</f>
        <v/>
      </c>
      <c r="K226" t="str">
        <f>IF([3]opstra_futures!K226="","",[3]opstra_futures!K226)</f>
        <v/>
      </c>
      <c r="L226" t="str">
        <f>IF([3]opstra_futures!L226="","",[3]opstra_futures!L226)</f>
        <v/>
      </c>
      <c r="M226" t="str">
        <f>IF([3]opstra_futures!M226="","",[3]opstra_futures!M226)</f>
        <v/>
      </c>
      <c r="N226" s="1" t="str">
        <f t="shared" si="31"/>
        <v/>
      </c>
      <c r="O226" s="1" t="str">
        <f t="shared" si="32"/>
        <v/>
      </c>
      <c r="P226" s="1" t="str">
        <f t="shared" si="33"/>
        <v/>
      </c>
      <c r="Q226" s="1" t="str">
        <f t="shared" si="34"/>
        <v/>
      </c>
      <c r="R226" s="1" t="str">
        <f t="shared" si="35"/>
        <v/>
      </c>
      <c r="S226" s="1" t="str">
        <f t="shared" si="36"/>
        <v/>
      </c>
      <c r="T226" s="1" t="str">
        <f t="shared" si="37"/>
        <v/>
      </c>
      <c r="U226" s="1" t="str">
        <f t="shared" si="38"/>
        <v/>
      </c>
      <c r="V226" s="1" t="str">
        <f t="shared" si="39"/>
        <v/>
      </c>
      <c r="W226" s="1" t="str">
        <f t="shared" si="40"/>
        <v/>
      </c>
    </row>
    <row r="227" spans="1:23" x14ac:dyDescent="0.25">
      <c r="A227" t="str">
        <f>IF([3]opstra_futures!A227="","",[3]opstra_futures!A227)</f>
        <v/>
      </c>
      <c r="B227" t="str">
        <f>IF([3]opstra_futures!B227="","",[3]opstra_futures!B227)</f>
        <v/>
      </c>
      <c r="C227" t="str">
        <f>IF([3]opstra_futures!C227="","",[3]opstra_futures!C227)</f>
        <v/>
      </c>
      <c r="D227" t="str">
        <f>IF([3]opstra_futures!D227="","",[3]opstra_futures!D227)</f>
        <v/>
      </c>
      <c r="E227" t="str">
        <f>IF([3]opstra_futures!E227="","",[3]opstra_futures!E227)</f>
        <v/>
      </c>
      <c r="F227" t="str">
        <f>IF([3]opstra_futures!F227="","",[3]opstra_futures!F227)</f>
        <v/>
      </c>
      <c r="G227" t="str">
        <f>IF([3]opstra_futures!G227="","",[3]opstra_futures!G227)</f>
        <v/>
      </c>
      <c r="H227" t="str">
        <f>IF([3]opstra_futures!H227="","",[3]opstra_futures!H227)</f>
        <v/>
      </c>
      <c r="I227" t="str">
        <f>IF([3]opstra_futures!I227="","",[3]opstra_futures!I227)</f>
        <v/>
      </c>
      <c r="J227" t="str">
        <f>IF([3]opstra_futures!J227="","",[3]opstra_futures!J227)</f>
        <v/>
      </c>
      <c r="K227" t="str">
        <f>IF([3]opstra_futures!K227="","",[3]opstra_futures!K227)</f>
        <v/>
      </c>
      <c r="L227" t="str">
        <f>IF([3]opstra_futures!L227="","",[3]opstra_futures!L227)</f>
        <v/>
      </c>
      <c r="M227" t="str">
        <f>IF([3]opstra_futures!M227="","",[3]opstra_futures!M227)</f>
        <v/>
      </c>
      <c r="N227" s="1" t="str">
        <f t="shared" si="31"/>
        <v/>
      </c>
      <c r="O227" s="1" t="str">
        <f t="shared" si="32"/>
        <v/>
      </c>
      <c r="P227" s="1" t="str">
        <f t="shared" si="33"/>
        <v/>
      </c>
      <c r="Q227" s="1" t="str">
        <f t="shared" si="34"/>
        <v/>
      </c>
      <c r="R227" s="1" t="str">
        <f t="shared" si="35"/>
        <v/>
      </c>
      <c r="S227" s="1" t="str">
        <f t="shared" si="36"/>
        <v/>
      </c>
      <c r="T227" s="1" t="str">
        <f t="shared" si="37"/>
        <v/>
      </c>
      <c r="U227" s="1" t="str">
        <f t="shared" si="38"/>
        <v/>
      </c>
      <c r="V227" s="1" t="str">
        <f t="shared" si="39"/>
        <v/>
      </c>
      <c r="W227" s="1" t="str">
        <f t="shared" si="40"/>
        <v/>
      </c>
    </row>
    <row r="228" spans="1:23" x14ac:dyDescent="0.25">
      <c r="A228" t="str">
        <f>IF([3]opstra_futures!A228="","",[3]opstra_futures!A228)</f>
        <v/>
      </c>
      <c r="B228" t="str">
        <f>IF([3]opstra_futures!B228="","",[3]opstra_futures!B228)</f>
        <v/>
      </c>
      <c r="C228" t="str">
        <f>IF([3]opstra_futures!C228="","",[3]opstra_futures!C228)</f>
        <v/>
      </c>
      <c r="D228" t="str">
        <f>IF([3]opstra_futures!D228="","",[3]opstra_futures!D228)</f>
        <v/>
      </c>
      <c r="E228" t="str">
        <f>IF([3]opstra_futures!E228="","",[3]opstra_futures!E228)</f>
        <v/>
      </c>
      <c r="F228" t="str">
        <f>IF([3]opstra_futures!F228="","",[3]opstra_futures!F228)</f>
        <v/>
      </c>
      <c r="G228" t="str">
        <f>IF([3]opstra_futures!G228="","",[3]opstra_futures!G228)</f>
        <v/>
      </c>
      <c r="H228" t="str">
        <f>IF([3]opstra_futures!H228="","",[3]opstra_futures!H228)</f>
        <v/>
      </c>
      <c r="I228" t="str">
        <f>IF([3]opstra_futures!I228="","",[3]opstra_futures!I228)</f>
        <v/>
      </c>
      <c r="J228" t="str">
        <f>IF([3]opstra_futures!J228="","",[3]opstra_futures!J228)</f>
        <v/>
      </c>
      <c r="K228" t="str">
        <f>IF([3]opstra_futures!K228="","",[3]opstra_futures!K228)</f>
        <v/>
      </c>
      <c r="L228" t="str">
        <f>IF([3]opstra_futures!L228="","",[3]opstra_futures!L228)</f>
        <v/>
      </c>
      <c r="M228" t="str">
        <f>IF([3]opstra_futures!M228="","",[3]opstra_futures!M228)</f>
        <v/>
      </c>
      <c r="N228" s="1" t="str">
        <f t="shared" si="31"/>
        <v/>
      </c>
      <c r="O228" s="1" t="str">
        <f t="shared" si="32"/>
        <v/>
      </c>
      <c r="P228" s="1" t="str">
        <f t="shared" si="33"/>
        <v/>
      </c>
      <c r="Q228" s="1" t="str">
        <f t="shared" si="34"/>
        <v/>
      </c>
      <c r="R228" s="1" t="str">
        <f t="shared" si="35"/>
        <v/>
      </c>
      <c r="S228" s="1" t="str">
        <f t="shared" si="36"/>
        <v/>
      </c>
      <c r="T228" s="1" t="str">
        <f t="shared" si="37"/>
        <v/>
      </c>
      <c r="U228" s="1" t="str">
        <f t="shared" si="38"/>
        <v/>
      </c>
      <c r="V228" s="1" t="str">
        <f t="shared" si="39"/>
        <v/>
      </c>
      <c r="W228" s="1" t="str">
        <f t="shared" si="40"/>
        <v/>
      </c>
    </row>
    <row r="229" spans="1:23" x14ac:dyDescent="0.25">
      <c r="A229" t="str">
        <f>IF([3]opstra_futures!A229="","",[3]opstra_futures!A229)</f>
        <v/>
      </c>
      <c r="B229" t="str">
        <f>IF([3]opstra_futures!B229="","",[3]opstra_futures!B229)</f>
        <v/>
      </c>
      <c r="C229" t="str">
        <f>IF([3]opstra_futures!C229="","",[3]opstra_futures!C229)</f>
        <v/>
      </c>
      <c r="D229" t="str">
        <f>IF([3]opstra_futures!D229="","",[3]opstra_futures!D229)</f>
        <v/>
      </c>
      <c r="E229" t="str">
        <f>IF([3]opstra_futures!E229="","",[3]opstra_futures!E229)</f>
        <v/>
      </c>
      <c r="F229" t="str">
        <f>IF([3]opstra_futures!F229="","",[3]opstra_futures!F229)</f>
        <v/>
      </c>
      <c r="G229" t="str">
        <f>IF([3]opstra_futures!G229="","",[3]opstra_futures!G229)</f>
        <v/>
      </c>
      <c r="H229" t="str">
        <f>IF([3]opstra_futures!H229="","",[3]opstra_futures!H229)</f>
        <v/>
      </c>
      <c r="I229" t="str">
        <f>IF([3]opstra_futures!I229="","",[3]opstra_futures!I229)</f>
        <v/>
      </c>
      <c r="J229" t="str">
        <f>IF([3]opstra_futures!J229="","",[3]opstra_futures!J229)</f>
        <v/>
      </c>
      <c r="K229" t="str">
        <f>IF([3]opstra_futures!K229="","",[3]opstra_futures!K229)</f>
        <v/>
      </c>
      <c r="L229" t="str">
        <f>IF([3]opstra_futures!L229="","",[3]opstra_futures!L229)</f>
        <v/>
      </c>
      <c r="M229" t="str">
        <f>IF([3]opstra_futures!M229="","",[3]opstra_futures!M229)</f>
        <v/>
      </c>
      <c r="N229" s="1" t="str">
        <f t="shared" si="31"/>
        <v/>
      </c>
      <c r="O229" s="1" t="str">
        <f t="shared" si="32"/>
        <v/>
      </c>
      <c r="P229" s="1" t="str">
        <f t="shared" si="33"/>
        <v/>
      </c>
      <c r="Q229" s="1" t="str">
        <f t="shared" si="34"/>
        <v/>
      </c>
      <c r="R229" s="1" t="str">
        <f t="shared" si="35"/>
        <v/>
      </c>
      <c r="S229" s="1" t="str">
        <f t="shared" si="36"/>
        <v/>
      </c>
      <c r="T229" s="1" t="str">
        <f t="shared" si="37"/>
        <v/>
      </c>
      <c r="U229" s="1" t="str">
        <f t="shared" si="38"/>
        <v/>
      </c>
      <c r="V229" s="1" t="str">
        <f t="shared" si="39"/>
        <v/>
      </c>
      <c r="W229" s="1" t="str">
        <f t="shared" si="40"/>
        <v/>
      </c>
    </row>
    <row r="230" spans="1:23" x14ac:dyDescent="0.25">
      <c r="A230" t="str">
        <f>IF([3]opstra_futures!A230="","",[3]opstra_futures!A230)</f>
        <v/>
      </c>
      <c r="B230" t="str">
        <f>IF([3]opstra_futures!B230="","",[3]opstra_futures!B230)</f>
        <v/>
      </c>
      <c r="C230" t="str">
        <f>IF([3]opstra_futures!C230="","",[3]opstra_futures!C230)</f>
        <v/>
      </c>
      <c r="D230" t="str">
        <f>IF([3]opstra_futures!D230="","",[3]opstra_futures!D230)</f>
        <v/>
      </c>
      <c r="E230" t="str">
        <f>IF([3]opstra_futures!E230="","",[3]opstra_futures!E230)</f>
        <v/>
      </c>
      <c r="F230" t="str">
        <f>IF([3]opstra_futures!F230="","",[3]opstra_futures!F230)</f>
        <v/>
      </c>
      <c r="G230" t="str">
        <f>IF([3]opstra_futures!G230="","",[3]opstra_futures!G230)</f>
        <v/>
      </c>
      <c r="H230" t="str">
        <f>IF([3]opstra_futures!H230="","",[3]opstra_futures!H230)</f>
        <v/>
      </c>
      <c r="I230" t="str">
        <f>IF([3]opstra_futures!I230="","",[3]opstra_futures!I230)</f>
        <v/>
      </c>
      <c r="J230" t="str">
        <f>IF([3]opstra_futures!J230="","",[3]opstra_futures!J230)</f>
        <v/>
      </c>
      <c r="K230" t="str">
        <f>IF([3]opstra_futures!K230="","",[3]opstra_futures!K230)</f>
        <v/>
      </c>
      <c r="L230" t="str">
        <f>IF([3]opstra_futures!L230="","",[3]opstra_futures!L230)</f>
        <v/>
      </c>
      <c r="M230" t="str">
        <f>IF([3]opstra_futures!M230="","",[3]opstra_futures!M230)</f>
        <v/>
      </c>
      <c r="N230" s="1" t="str">
        <f t="shared" si="31"/>
        <v/>
      </c>
      <c r="O230" s="1" t="str">
        <f t="shared" si="32"/>
        <v/>
      </c>
      <c r="P230" s="1" t="str">
        <f t="shared" si="33"/>
        <v/>
      </c>
      <c r="Q230" s="1" t="str">
        <f t="shared" si="34"/>
        <v/>
      </c>
      <c r="R230" s="1" t="str">
        <f t="shared" si="35"/>
        <v/>
      </c>
      <c r="S230" s="1" t="str">
        <f t="shared" si="36"/>
        <v/>
      </c>
      <c r="T230" s="1" t="str">
        <f t="shared" si="37"/>
        <v/>
      </c>
      <c r="U230" s="1" t="str">
        <f t="shared" si="38"/>
        <v/>
      </c>
      <c r="V230" s="1" t="str">
        <f t="shared" si="39"/>
        <v/>
      </c>
      <c r="W230" s="1" t="str">
        <f t="shared" si="40"/>
        <v/>
      </c>
    </row>
    <row r="231" spans="1:23" x14ac:dyDescent="0.25">
      <c r="A231" t="str">
        <f>IF([3]opstra_futures!A231="","",[3]opstra_futures!A231)</f>
        <v/>
      </c>
      <c r="B231" t="str">
        <f>IF([3]opstra_futures!B231="","",[3]opstra_futures!B231)</f>
        <v/>
      </c>
      <c r="C231" t="str">
        <f>IF([3]opstra_futures!C231="","",[3]opstra_futures!C231)</f>
        <v/>
      </c>
      <c r="D231" t="str">
        <f>IF([3]opstra_futures!D231="","",[3]opstra_futures!D231)</f>
        <v/>
      </c>
      <c r="E231" t="str">
        <f>IF([3]opstra_futures!E231="","",[3]opstra_futures!E231)</f>
        <v/>
      </c>
      <c r="F231" t="str">
        <f>IF([3]opstra_futures!F231="","",[3]opstra_futures!F231)</f>
        <v/>
      </c>
      <c r="G231" t="str">
        <f>IF([3]opstra_futures!G231="","",[3]opstra_futures!G231)</f>
        <v/>
      </c>
      <c r="H231" t="str">
        <f>IF([3]opstra_futures!H231="","",[3]opstra_futures!H231)</f>
        <v/>
      </c>
      <c r="I231" t="str">
        <f>IF([3]opstra_futures!I231="","",[3]opstra_futures!I231)</f>
        <v/>
      </c>
      <c r="J231" t="str">
        <f>IF([3]opstra_futures!J231="","",[3]opstra_futures!J231)</f>
        <v/>
      </c>
      <c r="K231" t="str">
        <f>IF([3]opstra_futures!K231="","",[3]opstra_futures!K231)</f>
        <v/>
      </c>
      <c r="L231" t="str">
        <f>IF([3]opstra_futures!L231="","",[3]opstra_futures!L231)</f>
        <v/>
      </c>
      <c r="M231" t="str">
        <f>IF([3]opstra_futures!M231="","",[3]opstra_futures!M231)</f>
        <v/>
      </c>
      <c r="N231" s="1" t="str">
        <f t="shared" si="31"/>
        <v/>
      </c>
      <c r="O231" s="1" t="str">
        <f t="shared" si="32"/>
        <v/>
      </c>
      <c r="P231" s="1" t="str">
        <f t="shared" si="33"/>
        <v/>
      </c>
      <c r="Q231" s="1" t="str">
        <f t="shared" si="34"/>
        <v/>
      </c>
      <c r="R231" s="1" t="str">
        <f t="shared" si="35"/>
        <v/>
      </c>
      <c r="S231" s="1" t="str">
        <f t="shared" si="36"/>
        <v/>
      </c>
      <c r="T231" s="1" t="str">
        <f t="shared" si="37"/>
        <v/>
      </c>
      <c r="U231" s="1" t="str">
        <f t="shared" si="38"/>
        <v/>
      </c>
      <c r="V231" s="1" t="str">
        <f t="shared" si="39"/>
        <v/>
      </c>
      <c r="W231" s="1" t="str">
        <f t="shared" si="40"/>
        <v/>
      </c>
    </row>
    <row r="232" spans="1:23" x14ac:dyDescent="0.25">
      <c r="A232" t="str">
        <f>IF([3]opstra_futures!A232="","",[3]opstra_futures!A232)</f>
        <v/>
      </c>
      <c r="B232" t="str">
        <f>IF([3]opstra_futures!B232="","",[3]opstra_futures!B232)</f>
        <v/>
      </c>
      <c r="C232" t="str">
        <f>IF([3]opstra_futures!C232="","",[3]opstra_futures!C232)</f>
        <v/>
      </c>
      <c r="D232" t="str">
        <f>IF([3]opstra_futures!D232="","",[3]opstra_futures!D232)</f>
        <v/>
      </c>
      <c r="E232" t="str">
        <f>IF([3]opstra_futures!E232="","",[3]opstra_futures!E232)</f>
        <v/>
      </c>
      <c r="F232" t="str">
        <f>IF([3]opstra_futures!F232="","",[3]opstra_futures!F232)</f>
        <v/>
      </c>
      <c r="G232" t="str">
        <f>IF([3]opstra_futures!G232="","",[3]opstra_futures!G232)</f>
        <v/>
      </c>
      <c r="H232" t="str">
        <f>IF([3]opstra_futures!H232="","",[3]opstra_futures!H232)</f>
        <v/>
      </c>
      <c r="I232" t="str">
        <f>IF([3]opstra_futures!I232="","",[3]opstra_futures!I232)</f>
        <v/>
      </c>
      <c r="J232" t="str">
        <f>IF([3]opstra_futures!J232="","",[3]opstra_futures!J232)</f>
        <v/>
      </c>
      <c r="K232" t="str">
        <f>IF([3]opstra_futures!K232="","",[3]opstra_futures!K232)</f>
        <v/>
      </c>
      <c r="L232" t="str">
        <f>IF([3]opstra_futures!L232="","",[3]opstra_futures!L232)</f>
        <v/>
      </c>
      <c r="M232" t="str">
        <f>IF([3]opstra_futures!M232="","",[3]opstra_futures!M232)</f>
        <v/>
      </c>
      <c r="N232" s="1" t="str">
        <f t="shared" si="31"/>
        <v/>
      </c>
      <c r="O232" s="1" t="str">
        <f t="shared" si="32"/>
        <v/>
      </c>
      <c r="P232" s="1" t="str">
        <f t="shared" si="33"/>
        <v/>
      </c>
      <c r="Q232" s="1" t="str">
        <f t="shared" si="34"/>
        <v/>
      </c>
      <c r="R232" s="1" t="str">
        <f t="shared" si="35"/>
        <v/>
      </c>
      <c r="S232" s="1" t="str">
        <f t="shared" si="36"/>
        <v/>
      </c>
      <c r="T232" s="1" t="str">
        <f t="shared" si="37"/>
        <v/>
      </c>
      <c r="U232" s="1" t="str">
        <f t="shared" si="38"/>
        <v/>
      </c>
      <c r="V232" s="1" t="str">
        <f t="shared" si="39"/>
        <v/>
      </c>
      <c r="W232" s="1" t="str">
        <f t="shared" si="40"/>
        <v/>
      </c>
    </row>
    <row r="233" spans="1:23" x14ac:dyDescent="0.25">
      <c r="A233" t="str">
        <f>IF([3]opstra_futures!A233="","",[3]opstra_futures!A233)</f>
        <v/>
      </c>
      <c r="B233" t="str">
        <f>IF([3]opstra_futures!B233="","",[3]opstra_futures!B233)</f>
        <v/>
      </c>
      <c r="C233" t="str">
        <f>IF([3]opstra_futures!C233="","",[3]opstra_futures!C233)</f>
        <v/>
      </c>
      <c r="D233" t="str">
        <f>IF([3]opstra_futures!D233="","",[3]opstra_futures!D233)</f>
        <v/>
      </c>
      <c r="E233" t="str">
        <f>IF([3]opstra_futures!E233="","",[3]opstra_futures!E233)</f>
        <v/>
      </c>
      <c r="F233" t="str">
        <f>IF([3]opstra_futures!F233="","",[3]opstra_futures!F233)</f>
        <v/>
      </c>
      <c r="G233" t="str">
        <f>IF([3]opstra_futures!G233="","",[3]opstra_futures!G233)</f>
        <v/>
      </c>
      <c r="H233" t="str">
        <f>IF([3]opstra_futures!H233="","",[3]opstra_futures!H233)</f>
        <v/>
      </c>
      <c r="I233" t="str">
        <f>IF([3]opstra_futures!I233="","",[3]opstra_futures!I233)</f>
        <v/>
      </c>
      <c r="J233" t="str">
        <f>IF([3]opstra_futures!J233="","",[3]opstra_futures!J233)</f>
        <v/>
      </c>
      <c r="K233" t="str">
        <f>IF([3]opstra_futures!K233="","",[3]opstra_futures!K233)</f>
        <v/>
      </c>
      <c r="L233" t="str">
        <f>IF([3]opstra_futures!L233="","",[3]opstra_futures!L233)</f>
        <v/>
      </c>
      <c r="M233" t="str">
        <f>IF([3]opstra_futures!M233="","",[3]opstra_futures!M233)</f>
        <v/>
      </c>
      <c r="N233" s="1" t="str">
        <f t="shared" si="31"/>
        <v/>
      </c>
      <c r="O233" s="1" t="str">
        <f t="shared" si="32"/>
        <v/>
      </c>
      <c r="P233" s="1" t="str">
        <f t="shared" si="33"/>
        <v/>
      </c>
      <c r="Q233" s="1" t="str">
        <f t="shared" si="34"/>
        <v/>
      </c>
      <c r="R233" s="1" t="str">
        <f t="shared" si="35"/>
        <v/>
      </c>
      <c r="S233" s="1" t="str">
        <f t="shared" si="36"/>
        <v/>
      </c>
      <c r="T233" s="1" t="str">
        <f t="shared" si="37"/>
        <v/>
      </c>
      <c r="U233" s="1" t="str">
        <f t="shared" si="38"/>
        <v/>
      </c>
      <c r="V233" s="1" t="str">
        <f t="shared" si="39"/>
        <v/>
      </c>
      <c r="W233" s="1" t="str">
        <f t="shared" si="40"/>
        <v/>
      </c>
    </row>
    <row r="234" spans="1:23" x14ac:dyDescent="0.25">
      <c r="A234" t="str">
        <f>IF([3]opstra_futures!A234="","",[3]opstra_futures!A234)</f>
        <v/>
      </c>
      <c r="B234" t="str">
        <f>IF([3]opstra_futures!B234="","",[3]opstra_futures!B234)</f>
        <v/>
      </c>
      <c r="C234" t="str">
        <f>IF([3]opstra_futures!C234="","",[3]opstra_futures!C234)</f>
        <v/>
      </c>
      <c r="D234" t="str">
        <f>IF([3]opstra_futures!D234="","",[3]opstra_futures!D234)</f>
        <v/>
      </c>
      <c r="E234" t="str">
        <f>IF([3]opstra_futures!E234="","",[3]opstra_futures!E234)</f>
        <v/>
      </c>
      <c r="F234" t="str">
        <f>IF([3]opstra_futures!F234="","",[3]opstra_futures!F234)</f>
        <v/>
      </c>
      <c r="G234" t="str">
        <f>IF([3]opstra_futures!G234="","",[3]opstra_futures!G234)</f>
        <v/>
      </c>
      <c r="H234" t="str">
        <f>IF([3]opstra_futures!H234="","",[3]opstra_futures!H234)</f>
        <v/>
      </c>
      <c r="I234" t="str">
        <f>IF([3]opstra_futures!I234="","",[3]opstra_futures!I234)</f>
        <v/>
      </c>
      <c r="J234" t="str">
        <f>IF([3]opstra_futures!J234="","",[3]opstra_futures!J234)</f>
        <v/>
      </c>
      <c r="K234" t="str">
        <f>IF([3]opstra_futures!K234="","",[3]opstra_futures!K234)</f>
        <v/>
      </c>
      <c r="L234" t="str">
        <f>IF([3]opstra_futures!L234="","",[3]opstra_futures!L234)</f>
        <v/>
      </c>
      <c r="M234" t="str">
        <f>IF([3]opstra_futures!M234="","",[3]opstra_futures!M234)</f>
        <v/>
      </c>
      <c r="N234" s="1" t="str">
        <f t="shared" si="31"/>
        <v/>
      </c>
      <c r="O234" s="1" t="str">
        <f t="shared" si="32"/>
        <v/>
      </c>
      <c r="P234" s="1" t="str">
        <f t="shared" si="33"/>
        <v/>
      </c>
      <c r="Q234" s="1" t="str">
        <f t="shared" si="34"/>
        <v/>
      </c>
      <c r="R234" s="1" t="str">
        <f t="shared" si="35"/>
        <v/>
      </c>
      <c r="S234" s="1" t="str">
        <f t="shared" si="36"/>
        <v/>
      </c>
      <c r="T234" s="1" t="str">
        <f t="shared" si="37"/>
        <v/>
      </c>
      <c r="U234" s="1" t="str">
        <f t="shared" si="38"/>
        <v/>
      </c>
      <c r="V234" s="1" t="str">
        <f t="shared" si="39"/>
        <v/>
      </c>
      <c r="W234" s="1" t="str">
        <f t="shared" si="40"/>
        <v/>
      </c>
    </row>
    <row r="235" spans="1:23" x14ac:dyDescent="0.25">
      <c r="A235" t="str">
        <f>IF([3]opstra_futures!A235="","",[3]opstra_futures!A235)</f>
        <v/>
      </c>
      <c r="B235" t="str">
        <f>IF([3]opstra_futures!B235="","",[3]opstra_futures!B235)</f>
        <v/>
      </c>
      <c r="C235" t="str">
        <f>IF([3]opstra_futures!C235="","",[3]opstra_futures!C235)</f>
        <v/>
      </c>
      <c r="D235" t="str">
        <f>IF([3]opstra_futures!D235="","",[3]opstra_futures!D235)</f>
        <v/>
      </c>
      <c r="E235" t="str">
        <f>IF([3]opstra_futures!E235="","",[3]opstra_futures!E235)</f>
        <v/>
      </c>
      <c r="F235" t="str">
        <f>IF([3]opstra_futures!F235="","",[3]opstra_futures!F235)</f>
        <v/>
      </c>
      <c r="G235" t="str">
        <f>IF([3]opstra_futures!G235="","",[3]opstra_futures!G235)</f>
        <v/>
      </c>
      <c r="H235" t="str">
        <f>IF([3]opstra_futures!H235="","",[3]opstra_futures!H235)</f>
        <v/>
      </c>
      <c r="I235" t="str">
        <f>IF([3]opstra_futures!I235="","",[3]opstra_futures!I235)</f>
        <v/>
      </c>
      <c r="J235" t="str">
        <f>IF([3]opstra_futures!J235="","",[3]opstra_futures!J235)</f>
        <v/>
      </c>
      <c r="K235" t="str">
        <f>IF([3]opstra_futures!K235="","",[3]opstra_futures!K235)</f>
        <v/>
      </c>
      <c r="L235" t="str">
        <f>IF([3]opstra_futures!L235="","",[3]opstra_futures!L235)</f>
        <v/>
      </c>
      <c r="M235" t="str">
        <f>IF([3]opstra_futures!M235="","",[3]opstra_futures!M235)</f>
        <v/>
      </c>
      <c r="N235" s="1" t="str">
        <f t="shared" si="31"/>
        <v/>
      </c>
      <c r="O235" s="1" t="str">
        <f t="shared" si="32"/>
        <v/>
      </c>
      <c r="P235" s="1" t="str">
        <f t="shared" si="33"/>
        <v/>
      </c>
      <c r="Q235" s="1" t="str">
        <f t="shared" si="34"/>
        <v/>
      </c>
      <c r="R235" s="1" t="str">
        <f t="shared" si="35"/>
        <v/>
      </c>
      <c r="S235" s="1" t="str">
        <f t="shared" si="36"/>
        <v/>
      </c>
      <c r="T235" s="1" t="str">
        <f t="shared" si="37"/>
        <v/>
      </c>
      <c r="U235" s="1" t="str">
        <f t="shared" si="38"/>
        <v/>
      </c>
      <c r="V235" s="1" t="str">
        <f t="shared" si="39"/>
        <v/>
      </c>
      <c r="W235" s="1" t="str">
        <f t="shared" si="40"/>
        <v/>
      </c>
    </row>
    <row r="236" spans="1:23" x14ac:dyDescent="0.25">
      <c r="A236" t="str">
        <f>IF([3]opstra_futures!A236="","",[3]opstra_futures!A236)</f>
        <v/>
      </c>
      <c r="B236" t="str">
        <f>IF([3]opstra_futures!B236="","",[3]opstra_futures!B236)</f>
        <v/>
      </c>
      <c r="C236" t="str">
        <f>IF([3]opstra_futures!C236="","",[3]opstra_futures!C236)</f>
        <v/>
      </c>
      <c r="D236" t="str">
        <f>IF([3]opstra_futures!D236="","",[3]opstra_futures!D236)</f>
        <v/>
      </c>
      <c r="E236" t="str">
        <f>IF([3]opstra_futures!E236="","",[3]opstra_futures!E236)</f>
        <v/>
      </c>
      <c r="F236" t="str">
        <f>IF([3]opstra_futures!F236="","",[3]opstra_futures!F236)</f>
        <v/>
      </c>
      <c r="G236" t="str">
        <f>IF([3]opstra_futures!G236="","",[3]opstra_futures!G236)</f>
        <v/>
      </c>
      <c r="H236" t="str">
        <f>IF([3]opstra_futures!H236="","",[3]opstra_futures!H236)</f>
        <v/>
      </c>
      <c r="I236" t="str">
        <f>IF([3]opstra_futures!I236="","",[3]opstra_futures!I236)</f>
        <v/>
      </c>
      <c r="J236" t="str">
        <f>IF([3]opstra_futures!J236="","",[3]opstra_futures!J236)</f>
        <v/>
      </c>
      <c r="K236" t="str">
        <f>IF([3]opstra_futures!K236="","",[3]opstra_futures!K236)</f>
        <v/>
      </c>
      <c r="L236" t="str">
        <f>IF([3]opstra_futures!L236="","",[3]opstra_futures!L236)</f>
        <v/>
      </c>
      <c r="M236" t="str">
        <f>IF([3]opstra_futures!M236="","",[3]opstra_futures!M236)</f>
        <v/>
      </c>
      <c r="N236" s="1" t="str">
        <f t="shared" si="31"/>
        <v/>
      </c>
      <c r="O236" s="1" t="str">
        <f t="shared" si="32"/>
        <v/>
      </c>
      <c r="P236" s="1" t="str">
        <f t="shared" si="33"/>
        <v/>
      </c>
      <c r="Q236" s="1" t="str">
        <f t="shared" si="34"/>
        <v/>
      </c>
      <c r="R236" s="1" t="str">
        <f t="shared" si="35"/>
        <v/>
      </c>
      <c r="S236" s="1" t="str">
        <f t="shared" si="36"/>
        <v/>
      </c>
      <c r="T236" s="1" t="str">
        <f t="shared" si="37"/>
        <v/>
      </c>
      <c r="U236" s="1" t="str">
        <f t="shared" si="38"/>
        <v/>
      </c>
      <c r="V236" s="1" t="str">
        <f t="shared" si="39"/>
        <v/>
      </c>
      <c r="W236" s="1" t="str">
        <f t="shared" si="40"/>
        <v/>
      </c>
    </row>
    <row r="237" spans="1:23" x14ac:dyDescent="0.25">
      <c r="A237" t="str">
        <f>IF([3]opstra_futures!A237="","",[3]opstra_futures!A237)</f>
        <v/>
      </c>
      <c r="B237" t="str">
        <f>IF([3]opstra_futures!B237="","",[3]opstra_futures!B237)</f>
        <v/>
      </c>
      <c r="C237" t="str">
        <f>IF([3]opstra_futures!C237="","",[3]opstra_futures!C237)</f>
        <v/>
      </c>
      <c r="D237" t="str">
        <f>IF([3]opstra_futures!D237="","",[3]opstra_futures!D237)</f>
        <v/>
      </c>
      <c r="E237" t="str">
        <f>IF([3]opstra_futures!E237="","",[3]opstra_futures!E237)</f>
        <v/>
      </c>
      <c r="F237" t="str">
        <f>IF([3]opstra_futures!F237="","",[3]opstra_futures!F237)</f>
        <v/>
      </c>
      <c r="G237" t="str">
        <f>IF([3]opstra_futures!G237="","",[3]opstra_futures!G237)</f>
        <v/>
      </c>
      <c r="H237" t="str">
        <f>IF([3]opstra_futures!H237="","",[3]opstra_futures!H237)</f>
        <v/>
      </c>
      <c r="I237" t="str">
        <f>IF([3]opstra_futures!I237="","",[3]opstra_futures!I237)</f>
        <v/>
      </c>
      <c r="J237" t="str">
        <f>IF([3]opstra_futures!J237="","",[3]opstra_futures!J237)</f>
        <v/>
      </c>
      <c r="K237" t="str">
        <f>IF([3]opstra_futures!K237="","",[3]opstra_futures!K237)</f>
        <v/>
      </c>
      <c r="L237" t="str">
        <f>IF([3]opstra_futures!L237="","",[3]opstra_futures!L237)</f>
        <v/>
      </c>
      <c r="M237" t="str">
        <f>IF([3]opstra_futures!M237="","",[3]opstra_futures!M237)</f>
        <v/>
      </c>
      <c r="N237" s="1" t="str">
        <f t="shared" si="31"/>
        <v/>
      </c>
      <c r="O237" s="1" t="str">
        <f t="shared" si="32"/>
        <v/>
      </c>
      <c r="P237" s="1" t="str">
        <f t="shared" si="33"/>
        <v/>
      </c>
      <c r="Q237" s="1" t="str">
        <f t="shared" si="34"/>
        <v/>
      </c>
      <c r="R237" s="1" t="str">
        <f t="shared" si="35"/>
        <v/>
      </c>
      <c r="S237" s="1" t="str">
        <f t="shared" si="36"/>
        <v/>
      </c>
      <c r="T237" s="1" t="str">
        <f t="shared" si="37"/>
        <v/>
      </c>
      <c r="U237" s="1" t="str">
        <f t="shared" si="38"/>
        <v/>
      </c>
      <c r="V237" s="1" t="str">
        <f t="shared" si="39"/>
        <v/>
      </c>
      <c r="W237" s="1" t="str">
        <f t="shared" si="40"/>
        <v/>
      </c>
    </row>
    <row r="238" spans="1:23" x14ac:dyDescent="0.25">
      <c r="A238" t="str">
        <f>IF([3]opstra_futures!A238="","",[3]opstra_futures!A238)</f>
        <v/>
      </c>
      <c r="B238" t="str">
        <f>IF([3]opstra_futures!B238="","",[3]opstra_futures!B238)</f>
        <v/>
      </c>
      <c r="C238" t="str">
        <f>IF([3]opstra_futures!C238="","",[3]opstra_futures!C238)</f>
        <v/>
      </c>
      <c r="D238" t="str">
        <f>IF([3]opstra_futures!D238="","",[3]opstra_futures!D238)</f>
        <v/>
      </c>
      <c r="E238" t="str">
        <f>IF([3]opstra_futures!E238="","",[3]opstra_futures!E238)</f>
        <v/>
      </c>
      <c r="F238" t="str">
        <f>IF([3]opstra_futures!F238="","",[3]opstra_futures!F238)</f>
        <v/>
      </c>
      <c r="G238" t="str">
        <f>IF([3]opstra_futures!G238="","",[3]opstra_futures!G238)</f>
        <v/>
      </c>
      <c r="H238" t="str">
        <f>IF([3]opstra_futures!H238="","",[3]opstra_futures!H238)</f>
        <v/>
      </c>
      <c r="I238" t="str">
        <f>IF([3]opstra_futures!I238="","",[3]opstra_futures!I238)</f>
        <v/>
      </c>
      <c r="J238" t="str">
        <f>IF([3]opstra_futures!J238="","",[3]opstra_futures!J238)</f>
        <v/>
      </c>
      <c r="K238" t="str">
        <f>IF([3]opstra_futures!K238="","",[3]opstra_futures!K238)</f>
        <v/>
      </c>
      <c r="L238" t="str">
        <f>IF([3]opstra_futures!L238="","",[3]opstra_futures!L238)</f>
        <v/>
      </c>
      <c r="M238" t="str">
        <f>IF([3]opstra_futures!M238="","",[3]opstra_futures!M238)</f>
        <v/>
      </c>
      <c r="N238" s="1" t="str">
        <f t="shared" si="31"/>
        <v/>
      </c>
      <c r="O238" s="1" t="str">
        <f t="shared" si="32"/>
        <v/>
      </c>
      <c r="P238" s="1" t="str">
        <f t="shared" si="33"/>
        <v/>
      </c>
      <c r="Q238" s="1" t="str">
        <f t="shared" si="34"/>
        <v/>
      </c>
      <c r="R238" s="1" t="str">
        <f t="shared" si="35"/>
        <v/>
      </c>
      <c r="S238" s="1" t="str">
        <f t="shared" si="36"/>
        <v/>
      </c>
      <c r="T238" s="1" t="str">
        <f t="shared" si="37"/>
        <v/>
      </c>
      <c r="U238" s="1" t="str">
        <f t="shared" si="38"/>
        <v/>
      </c>
      <c r="V238" s="1" t="str">
        <f t="shared" si="39"/>
        <v/>
      </c>
      <c r="W238" s="1" t="str">
        <f t="shared" si="40"/>
        <v/>
      </c>
    </row>
    <row r="239" spans="1:23" x14ac:dyDescent="0.25">
      <c r="A239" t="str">
        <f>IF([3]opstra_futures!A239="","",[3]opstra_futures!A239)</f>
        <v/>
      </c>
      <c r="B239" t="str">
        <f>IF([3]opstra_futures!B239="","",[3]opstra_futures!B239)</f>
        <v/>
      </c>
      <c r="C239" t="str">
        <f>IF([3]opstra_futures!C239="","",[3]opstra_futures!C239)</f>
        <v/>
      </c>
      <c r="D239" t="str">
        <f>IF([3]opstra_futures!D239="","",[3]opstra_futures!D239)</f>
        <v/>
      </c>
      <c r="E239" t="str">
        <f>IF([3]opstra_futures!E239="","",[3]opstra_futures!E239)</f>
        <v/>
      </c>
      <c r="F239" t="str">
        <f>IF([3]opstra_futures!F239="","",[3]opstra_futures!F239)</f>
        <v/>
      </c>
      <c r="G239" t="str">
        <f>IF([3]opstra_futures!G239="","",[3]opstra_futures!G239)</f>
        <v/>
      </c>
      <c r="H239" t="str">
        <f>IF([3]opstra_futures!H239="","",[3]opstra_futures!H239)</f>
        <v/>
      </c>
      <c r="I239" t="str">
        <f>IF([3]opstra_futures!I239="","",[3]opstra_futures!I239)</f>
        <v/>
      </c>
      <c r="J239" t="str">
        <f>IF([3]opstra_futures!J239="","",[3]opstra_futures!J239)</f>
        <v/>
      </c>
      <c r="K239" t="str">
        <f>IF([3]opstra_futures!K239="","",[3]opstra_futures!K239)</f>
        <v/>
      </c>
      <c r="L239" t="str">
        <f>IF([3]opstra_futures!L239="","",[3]opstra_futures!L239)</f>
        <v/>
      </c>
      <c r="M239" t="str">
        <f>IF([3]opstra_futures!M239="","",[3]opstra_futures!M239)</f>
        <v/>
      </c>
      <c r="N239" s="1" t="str">
        <f t="shared" si="31"/>
        <v/>
      </c>
      <c r="O239" s="1" t="str">
        <f t="shared" si="32"/>
        <v/>
      </c>
      <c r="P239" s="1" t="str">
        <f t="shared" si="33"/>
        <v/>
      </c>
      <c r="Q239" s="1" t="str">
        <f t="shared" si="34"/>
        <v/>
      </c>
      <c r="R239" s="1" t="str">
        <f t="shared" si="35"/>
        <v/>
      </c>
      <c r="S239" s="1" t="str">
        <f t="shared" si="36"/>
        <v/>
      </c>
      <c r="T239" s="1" t="str">
        <f t="shared" si="37"/>
        <v/>
      </c>
      <c r="U239" s="1" t="str">
        <f t="shared" si="38"/>
        <v/>
      </c>
      <c r="V239" s="1" t="str">
        <f t="shared" si="39"/>
        <v/>
      </c>
      <c r="W239" s="1" t="str">
        <f t="shared" si="40"/>
        <v/>
      </c>
    </row>
    <row r="240" spans="1:23" x14ac:dyDescent="0.25">
      <c r="A240" t="str">
        <f>IF([3]opstra_futures!A240="","",[3]opstra_futures!A240)</f>
        <v/>
      </c>
      <c r="B240" t="str">
        <f>IF([3]opstra_futures!B240="","",[3]opstra_futures!B240)</f>
        <v/>
      </c>
      <c r="C240" t="str">
        <f>IF([3]opstra_futures!C240="","",[3]opstra_futures!C240)</f>
        <v/>
      </c>
      <c r="D240" t="str">
        <f>IF([3]opstra_futures!D240="","",[3]opstra_futures!D240)</f>
        <v/>
      </c>
      <c r="E240" t="str">
        <f>IF([3]opstra_futures!E240="","",[3]opstra_futures!E240)</f>
        <v/>
      </c>
      <c r="F240" t="str">
        <f>IF([3]opstra_futures!F240="","",[3]opstra_futures!F240)</f>
        <v/>
      </c>
      <c r="G240" t="str">
        <f>IF([3]opstra_futures!G240="","",[3]opstra_futures!G240)</f>
        <v/>
      </c>
      <c r="H240" t="str">
        <f>IF([3]opstra_futures!H240="","",[3]opstra_futures!H240)</f>
        <v/>
      </c>
      <c r="I240" t="str">
        <f>IF([3]opstra_futures!I240="","",[3]opstra_futures!I240)</f>
        <v/>
      </c>
      <c r="J240" t="str">
        <f>IF([3]opstra_futures!J240="","",[3]opstra_futures!J240)</f>
        <v/>
      </c>
      <c r="K240" t="str">
        <f>IF([3]opstra_futures!K240="","",[3]opstra_futures!K240)</f>
        <v/>
      </c>
      <c r="L240" t="str">
        <f>IF([3]opstra_futures!L240="","",[3]opstra_futures!L240)</f>
        <v/>
      </c>
      <c r="M240" t="str">
        <f>IF([3]opstra_futures!M240="","",[3]opstra_futures!M240)</f>
        <v/>
      </c>
      <c r="N240" s="1" t="str">
        <f t="shared" si="31"/>
        <v/>
      </c>
      <c r="O240" s="1" t="str">
        <f t="shared" si="32"/>
        <v/>
      </c>
      <c r="P240" s="1" t="str">
        <f t="shared" si="33"/>
        <v/>
      </c>
      <c r="Q240" s="1" t="str">
        <f t="shared" si="34"/>
        <v/>
      </c>
      <c r="R240" s="1" t="str">
        <f t="shared" si="35"/>
        <v/>
      </c>
      <c r="S240" s="1" t="str">
        <f t="shared" si="36"/>
        <v/>
      </c>
      <c r="T240" s="1" t="str">
        <f t="shared" si="37"/>
        <v/>
      </c>
      <c r="U240" s="1" t="str">
        <f t="shared" si="38"/>
        <v/>
      </c>
      <c r="V240" s="1" t="str">
        <f t="shared" si="39"/>
        <v/>
      </c>
      <c r="W240" s="1" t="str">
        <f t="shared" si="40"/>
        <v/>
      </c>
    </row>
    <row r="241" spans="1:23" x14ac:dyDescent="0.25">
      <c r="A241" t="str">
        <f>IF([3]opstra_futures!A241="","",[3]opstra_futures!A241)</f>
        <v/>
      </c>
      <c r="B241" t="str">
        <f>IF([3]opstra_futures!B241="","",[3]opstra_futures!B241)</f>
        <v/>
      </c>
      <c r="C241" t="str">
        <f>IF([3]opstra_futures!C241="","",[3]opstra_futures!C241)</f>
        <v/>
      </c>
      <c r="D241" t="str">
        <f>IF([3]opstra_futures!D241="","",[3]opstra_futures!D241)</f>
        <v/>
      </c>
      <c r="E241" t="str">
        <f>IF([3]opstra_futures!E241="","",[3]opstra_futures!E241)</f>
        <v/>
      </c>
      <c r="F241" t="str">
        <f>IF([3]opstra_futures!F241="","",[3]opstra_futures!F241)</f>
        <v/>
      </c>
      <c r="G241" t="str">
        <f>IF([3]opstra_futures!G241="","",[3]opstra_futures!G241)</f>
        <v/>
      </c>
      <c r="H241" t="str">
        <f>IF([3]opstra_futures!H241="","",[3]opstra_futures!H241)</f>
        <v/>
      </c>
      <c r="I241" t="str">
        <f>IF([3]opstra_futures!I241="","",[3]opstra_futures!I241)</f>
        <v/>
      </c>
      <c r="J241" t="str">
        <f>IF([3]opstra_futures!J241="","",[3]opstra_futures!J241)</f>
        <v/>
      </c>
      <c r="K241" t="str">
        <f>IF([3]opstra_futures!K241="","",[3]opstra_futures!K241)</f>
        <v/>
      </c>
      <c r="L241" t="str">
        <f>IF([3]opstra_futures!L241="","",[3]opstra_futures!L241)</f>
        <v/>
      </c>
      <c r="M241" t="str">
        <f>IF([3]opstra_futures!M241="","",[3]opstra_futures!M241)</f>
        <v/>
      </c>
      <c r="N241" s="1" t="str">
        <f t="shared" si="31"/>
        <v/>
      </c>
      <c r="O241" s="1" t="str">
        <f t="shared" si="32"/>
        <v/>
      </c>
      <c r="P241" s="1" t="str">
        <f t="shared" si="33"/>
        <v/>
      </c>
      <c r="Q241" s="1" t="str">
        <f t="shared" si="34"/>
        <v/>
      </c>
      <c r="R241" s="1" t="str">
        <f t="shared" si="35"/>
        <v/>
      </c>
      <c r="S241" s="1" t="str">
        <f t="shared" si="36"/>
        <v/>
      </c>
      <c r="T241" s="1" t="str">
        <f t="shared" si="37"/>
        <v/>
      </c>
      <c r="U241" s="1" t="str">
        <f t="shared" si="38"/>
        <v/>
      </c>
      <c r="V241" s="1" t="str">
        <f t="shared" si="39"/>
        <v/>
      </c>
      <c r="W241" s="1" t="str">
        <f t="shared" si="40"/>
        <v/>
      </c>
    </row>
    <row r="242" spans="1:23" x14ac:dyDescent="0.25">
      <c r="A242" t="str">
        <f>IF([3]opstra_futures!A242="","",[3]opstra_futures!A242)</f>
        <v/>
      </c>
      <c r="B242" t="str">
        <f>IF([3]opstra_futures!B242="","",[3]opstra_futures!B242)</f>
        <v/>
      </c>
      <c r="C242" t="str">
        <f>IF([3]opstra_futures!C242="","",[3]opstra_futures!C242)</f>
        <v/>
      </c>
      <c r="D242" t="str">
        <f>IF([3]opstra_futures!D242="","",[3]opstra_futures!D242)</f>
        <v/>
      </c>
      <c r="E242" t="str">
        <f>IF([3]opstra_futures!E242="","",[3]opstra_futures!E242)</f>
        <v/>
      </c>
      <c r="F242" t="str">
        <f>IF([3]opstra_futures!F242="","",[3]opstra_futures!F242)</f>
        <v/>
      </c>
      <c r="G242" t="str">
        <f>IF([3]opstra_futures!G242="","",[3]opstra_futures!G242)</f>
        <v/>
      </c>
      <c r="H242" t="str">
        <f>IF([3]opstra_futures!H242="","",[3]opstra_futures!H242)</f>
        <v/>
      </c>
      <c r="I242" t="str">
        <f>IF([3]opstra_futures!I242="","",[3]opstra_futures!I242)</f>
        <v/>
      </c>
      <c r="J242" t="str">
        <f>IF([3]opstra_futures!J242="","",[3]opstra_futures!J242)</f>
        <v/>
      </c>
      <c r="K242" t="str">
        <f>IF([3]opstra_futures!K242="","",[3]opstra_futures!K242)</f>
        <v/>
      </c>
      <c r="L242" t="str">
        <f>IF([3]opstra_futures!L242="","",[3]opstra_futures!L242)</f>
        <v/>
      </c>
      <c r="M242" t="str">
        <f>IF([3]opstra_futures!M242="","",[3]opstra_futures!M242)</f>
        <v/>
      </c>
      <c r="N242" s="1" t="str">
        <f t="shared" si="31"/>
        <v/>
      </c>
      <c r="O242" s="1" t="str">
        <f t="shared" si="32"/>
        <v/>
      </c>
      <c r="P242" s="1" t="str">
        <f t="shared" si="33"/>
        <v/>
      </c>
      <c r="Q242" s="1" t="str">
        <f t="shared" si="34"/>
        <v/>
      </c>
      <c r="R242" s="1" t="str">
        <f t="shared" si="35"/>
        <v/>
      </c>
      <c r="S242" s="1" t="str">
        <f t="shared" si="36"/>
        <v/>
      </c>
      <c r="T242" s="1" t="str">
        <f t="shared" si="37"/>
        <v/>
      </c>
      <c r="U242" s="1" t="str">
        <f t="shared" si="38"/>
        <v/>
      </c>
      <c r="V242" s="1" t="str">
        <f t="shared" si="39"/>
        <v/>
      </c>
      <c r="W242" s="1" t="str">
        <f t="shared" si="40"/>
        <v/>
      </c>
    </row>
    <row r="243" spans="1:23" x14ac:dyDescent="0.25">
      <c r="A243" t="str">
        <f>IF([3]opstra_futures!A243="","",[3]opstra_futures!A243)</f>
        <v/>
      </c>
      <c r="B243" t="str">
        <f>IF([3]opstra_futures!B243="","",[3]opstra_futures!B243)</f>
        <v/>
      </c>
      <c r="C243" t="str">
        <f>IF([3]opstra_futures!C243="","",[3]opstra_futures!C243)</f>
        <v/>
      </c>
      <c r="D243" t="str">
        <f>IF([3]opstra_futures!D243="","",[3]opstra_futures!D243)</f>
        <v/>
      </c>
      <c r="E243" t="str">
        <f>IF([3]opstra_futures!E243="","",[3]opstra_futures!E243)</f>
        <v/>
      </c>
      <c r="F243" t="str">
        <f>IF([3]opstra_futures!F243="","",[3]opstra_futures!F243)</f>
        <v/>
      </c>
      <c r="G243" t="str">
        <f>IF([3]opstra_futures!G243="","",[3]opstra_futures!G243)</f>
        <v/>
      </c>
      <c r="H243" t="str">
        <f>IF([3]opstra_futures!H243="","",[3]opstra_futures!H243)</f>
        <v/>
      </c>
      <c r="I243" t="str">
        <f>IF([3]opstra_futures!I243="","",[3]opstra_futures!I243)</f>
        <v/>
      </c>
      <c r="J243" t="str">
        <f>IF([3]opstra_futures!J243="","",[3]opstra_futures!J243)</f>
        <v/>
      </c>
      <c r="K243" t="str">
        <f>IF([3]opstra_futures!K243="","",[3]opstra_futures!K243)</f>
        <v/>
      </c>
      <c r="L243" t="str">
        <f>IF([3]opstra_futures!L243="","",[3]opstra_futures!L243)</f>
        <v/>
      </c>
      <c r="M243" t="str">
        <f>IF([3]opstra_futures!M243="","",[3]opstra_futures!M243)</f>
        <v/>
      </c>
      <c r="N243" s="1" t="str">
        <f t="shared" si="31"/>
        <v/>
      </c>
      <c r="O243" s="1" t="str">
        <f t="shared" si="32"/>
        <v/>
      </c>
      <c r="P243" s="1" t="str">
        <f t="shared" si="33"/>
        <v/>
      </c>
      <c r="Q243" s="1" t="str">
        <f t="shared" si="34"/>
        <v/>
      </c>
      <c r="R243" s="1" t="str">
        <f t="shared" si="35"/>
        <v/>
      </c>
      <c r="S243" s="1" t="str">
        <f t="shared" si="36"/>
        <v/>
      </c>
      <c r="T243" s="1" t="str">
        <f t="shared" si="37"/>
        <v/>
      </c>
      <c r="U243" s="1" t="str">
        <f t="shared" si="38"/>
        <v/>
      </c>
      <c r="V243" s="1" t="str">
        <f t="shared" si="39"/>
        <v/>
      </c>
      <c r="W243" s="1" t="str">
        <f t="shared" si="40"/>
        <v/>
      </c>
    </row>
    <row r="244" spans="1:23" x14ac:dyDescent="0.25">
      <c r="A244" t="str">
        <f>IF([3]opstra_futures!A244="","",[3]opstra_futures!A244)</f>
        <v/>
      </c>
      <c r="B244" t="str">
        <f>IF([3]opstra_futures!B244="","",[3]opstra_futures!B244)</f>
        <v/>
      </c>
      <c r="C244" t="str">
        <f>IF([3]opstra_futures!C244="","",[3]opstra_futures!C244)</f>
        <v/>
      </c>
      <c r="D244" t="str">
        <f>IF([3]opstra_futures!D244="","",[3]opstra_futures!D244)</f>
        <v/>
      </c>
      <c r="E244" t="str">
        <f>IF([3]opstra_futures!E244="","",[3]opstra_futures!E244)</f>
        <v/>
      </c>
      <c r="F244" t="str">
        <f>IF([3]opstra_futures!F244="","",[3]opstra_futures!F244)</f>
        <v/>
      </c>
      <c r="G244" t="str">
        <f>IF([3]opstra_futures!G244="","",[3]opstra_futures!G244)</f>
        <v/>
      </c>
      <c r="H244" t="str">
        <f>IF([3]opstra_futures!H244="","",[3]opstra_futures!H244)</f>
        <v/>
      </c>
      <c r="I244" t="str">
        <f>IF([3]opstra_futures!I244="","",[3]opstra_futures!I244)</f>
        <v/>
      </c>
      <c r="J244" t="str">
        <f>IF([3]opstra_futures!J244="","",[3]opstra_futures!J244)</f>
        <v/>
      </c>
      <c r="K244" t="str">
        <f>IF([3]opstra_futures!K244="","",[3]opstra_futures!K244)</f>
        <v/>
      </c>
      <c r="L244" t="str">
        <f>IF([3]opstra_futures!L244="","",[3]opstra_futures!L244)</f>
        <v/>
      </c>
      <c r="M244" t="str">
        <f>IF([3]opstra_futures!M244="","",[3]opstra_futures!M244)</f>
        <v/>
      </c>
      <c r="N244" s="1" t="str">
        <f t="shared" si="31"/>
        <v/>
      </c>
      <c r="O244" s="1" t="str">
        <f t="shared" si="32"/>
        <v/>
      </c>
      <c r="P244" s="1" t="str">
        <f t="shared" si="33"/>
        <v/>
      </c>
      <c r="Q244" s="1" t="str">
        <f t="shared" si="34"/>
        <v/>
      </c>
      <c r="R244" s="1" t="str">
        <f t="shared" si="35"/>
        <v/>
      </c>
      <c r="S244" s="1" t="str">
        <f t="shared" si="36"/>
        <v/>
      </c>
      <c r="T244" s="1" t="str">
        <f t="shared" si="37"/>
        <v/>
      </c>
      <c r="U244" s="1" t="str">
        <f t="shared" si="38"/>
        <v/>
      </c>
      <c r="V244" s="1" t="str">
        <f t="shared" si="39"/>
        <v/>
      </c>
      <c r="W244" s="1" t="str">
        <f t="shared" si="40"/>
        <v/>
      </c>
    </row>
    <row r="245" spans="1:23" x14ac:dyDescent="0.25">
      <c r="A245" t="str">
        <f>IF([3]opstra_futures!A245="","",[3]opstra_futures!A245)</f>
        <v/>
      </c>
      <c r="B245" t="str">
        <f>IF([3]opstra_futures!B245="","",[3]opstra_futures!B245)</f>
        <v/>
      </c>
      <c r="C245" t="str">
        <f>IF([3]opstra_futures!C245="","",[3]opstra_futures!C245)</f>
        <v/>
      </c>
      <c r="D245" t="str">
        <f>IF([3]opstra_futures!D245="","",[3]opstra_futures!D245)</f>
        <v/>
      </c>
      <c r="E245" t="str">
        <f>IF([3]opstra_futures!E245="","",[3]opstra_futures!E245)</f>
        <v/>
      </c>
      <c r="F245" t="str">
        <f>IF([3]opstra_futures!F245="","",[3]opstra_futures!F245)</f>
        <v/>
      </c>
      <c r="G245" t="str">
        <f>IF([3]opstra_futures!G245="","",[3]opstra_futures!G245)</f>
        <v/>
      </c>
      <c r="H245" t="str">
        <f>IF([3]opstra_futures!H245="","",[3]opstra_futures!H245)</f>
        <v/>
      </c>
      <c r="I245" t="str">
        <f>IF([3]opstra_futures!I245="","",[3]opstra_futures!I245)</f>
        <v/>
      </c>
      <c r="J245" t="str">
        <f>IF([3]opstra_futures!J245="","",[3]opstra_futures!J245)</f>
        <v/>
      </c>
      <c r="K245" t="str">
        <f>IF([3]opstra_futures!K245="","",[3]opstra_futures!K245)</f>
        <v/>
      </c>
      <c r="L245" t="str">
        <f>IF([3]opstra_futures!L245="","",[3]opstra_futures!L245)</f>
        <v/>
      </c>
      <c r="M245" t="str">
        <f>IF([3]opstra_futures!M245="","",[3]opstra_futures!M245)</f>
        <v/>
      </c>
      <c r="N245" s="1" t="str">
        <f t="shared" si="31"/>
        <v/>
      </c>
      <c r="O245" s="1" t="str">
        <f t="shared" si="32"/>
        <v/>
      </c>
      <c r="P245" s="1" t="str">
        <f t="shared" si="33"/>
        <v/>
      </c>
      <c r="Q245" s="1" t="str">
        <f t="shared" si="34"/>
        <v/>
      </c>
      <c r="R245" s="1" t="str">
        <f t="shared" si="35"/>
        <v/>
      </c>
      <c r="S245" s="1" t="str">
        <f t="shared" si="36"/>
        <v/>
      </c>
      <c r="T245" s="1" t="str">
        <f t="shared" si="37"/>
        <v/>
      </c>
      <c r="U245" s="1" t="str">
        <f t="shared" si="38"/>
        <v/>
      </c>
      <c r="V245" s="1" t="str">
        <f t="shared" si="39"/>
        <v/>
      </c>
      <c r="W245" s="1" t="str">
        <f t="shared" si="40"/>
        <v/>
      </c>
    </row>
    <row r="246" spans="1:23" x14ac:dyDescent="0.25">
      <c r="A246" t="str">
        <f>IF([3]opstra_futures!A246="","",[3]opstra_futures!A246)</f>
        <v/>
      </c>
      <c r="B246" t="str">
        <f>IF([3]opstra_futures!B246="","",[3]opstra_futures!B246)</f>
        <v/>
      </c>
      <c r="C246" t="str">
        <f>IF([3]opstra_futures!C246="","",[3]opstra_futures!C246)</f>
        <v/>
      </c>
      <c r="D246" t="str">
        <f>IF([3]opstra_futures!D246="","",[3]opstra_futures!D246)</f>
        <v/>
      </c>
      <c r="E246" t="str">
        <f>IF([3]opstra_futures!E246="","",[3]opstra_futures!E246)</f>
        <v/>
      </c>
      <c r="F246" t="str">
        <f>IF([3]opstra_futures!F246="","",[3]opstra_futures!F246)</f>
        <v/>
      </c>
      <c r="G246" t="str">
        <f>IF([3]opstra_futures!G246="","",[3]opstra_futures!G246)</f>
        <v/>
      </c>
      <c r="H246" t="str">
        <f>IF([3]opstra_futures!H246="","",[3]opstra_futures!H246)</f>
        <v/>
      </c>
      <c r="I246" t="str">
        <f>IF([3]opstra_futures!I246="","",[3]opstra_futures!I246)</f>
        <v/>
      </c>
      <c r="J246" t="str">
        <f>IF([3]opstra_futures!J246="","",[3]opstra_futures!J246)</f>
        <v/>
      </c>
      <c r="K246" t="str">
        <f>IF([3]opstra_futures!K246="","",[3]opstra_futures!K246)</f>
        <v/>
      </c>
      <c r="L246" t="str">
        <f>IF([3]opstra_futures!L246="","",[3]opstra_futures!L246)</f>
        <v/>
      </c>
      <c r="M246" t="str">
        <f>IF([3]opstra_futures!M246="","",[3]opstra_futures!M246)</f>
        <v/>
      </c>
      <c r="N246" s="1" t="str">
        <f t="shared" si="31"/>
        <v/>
      </c>
      <c r="O246" s="1" t="str">
        <f t="shared" si="32"/>
        <v/>
      </c>
      <c r="P246" s="1" t="str">
        <f t="shared" si="33"/>
        <v/>
      </c>
      <c r="Q246" s="1" t="str">
        <f t="shared" si="34"/>
        <v/>
      </c>
      <c r="R246" s="1" t="str">
        <f t="shared" si="35"/>
        <v/>
      </c>
      <c r="S246" s="1" t="str">
        <f t="shared" si="36"/>
        <v/>
      </c>
      <c r="T246" s="1" t="str">
        <f t="shared" si="37"/>
        <v/>
      </c>
      <c r="U246" s="1" t="str">
        <f t="shared" si="38"/>
        <v/>
      </c>
      <c r="V246" s="1" t="str">
        <f t="shared" si="39"/>
        <v/>
      </c>
      <c r="W246" s="1" t="str">
        <f t="shared" si="40"/>
        <v/>
      </c>
    </row>
    <row r="247" spans="1:23" x14ac:dyDescent="0.25">
      <c r="A247" t="str">
        <f>IF([3]opstra_futures!A247="","",[3]opstra_futures!A247)</f>
        <v/>
      </c>
      <c r="B247" t="str">
        <f>IF([3]opstra_futures!B247="","",[3]opstra_futures!B247)</f>
        <v/>
      </c>
      <c r="C247" t="str">
        <f>IF([3]opstra_futures!C247="","",[3]opstra_futures!C247)</f>
        <v/>
      </c>
      <c r="D247" t="str">
        <f>IF([3]opstra_futures!D247="","",[3]opstra_futures!D247)</f>
        <v/>
      </c>
      <c r="E247" t="str">
        <f>IF([3]opstra_futures!E247="","",[3]opstra_futures!E247)</f>
        <v/>
      </c>
      <c r="F247" t="str">
        <f>IF([3]opstra_futures!F247="","",[3]opstra_futures!F247)</f>
        <v/>
      </c>
      <c r="G247" t="str">
        <f>IF([3]opstra_futures!G247="","",[3]opstra_futures!G247)</f>
        <v/>
      </c>
      <c r="H247" t="str">
        <f>IF([3]opstra_futures!H247="","",[3]opstra_futures!H247)</f>
        <v/>
      </c>
      <c r="I247" t="str">
        <f>IF([3]opstra_futures!I247="","",[3]opstra_futures!I247)</f>
        <v/>
      </c>
      <c r="J247" t="str">
        <f>IF([3]opstra_futures!J247="","",[3]opstra_futures!J247)</f>
        <v/>
      </c>
      <c r="K247" t="str">
        <f>IF([3]opstra_futures!K247="","",[3]opstra_futures!K247)</f>
        <v/>
      </c>
      <c r="L247" t="str">
        <f>IF([3]opstra_futures!L247="","",[3]opstra_futures!L247)</f>
        <v/>
      </c>
      <c r="M247" t="str">
        <f>IF([3]opstra_futures!M247="","",[3]opstra_futures!M247)</f>
        <v/>
      </c>
      <c r="N247" s="1" t="str">
        <f t="shared" si="31"/>
        <v/>
      </c>
      <c r="O247" s="1" t="str">
        <f t="shared" si="32"/>
        <v/>
      </c>
      <c r="P247" s="1" t="str">
        <f t="shared" si="33"/>
        <v/>
      </c>
      <c r="Q247" s="1" t="str">
        <f t="shared" si="34"/>
        <v/>
      </c>
      <c r="R247" s="1" t="str">
        <f t="shared" si="35"/>
        <v/>
      </c>
      <c r="S247" s="1" t="str">
        <f t="shared" si="36"/>
        <v/>
      </c>
      <c r="T247" s="1" t="str">
        <f t="shared" si="37"/>
        <v/>
      </c>
      <c r="U247" s="1" t="str">
        <f t="shared" si="38"/>
        <v/>
      </c>
      <c r="V247" s="1" t="str">
        <f t="shared" si="39"/>
        <v/>
      </c>
      <c r="W247" s="1" t="str">
        <f t="shared" si="40"/>
        <v/>
      </c>
    </row>
    <row r="248" spans="1:23" x14ac:dyDescent="0.25">
      <c r="A248" t="str">
        <f>IF([3]opstra_futures!A248="","",[3]opstra_futures!A248)</f>
        <v/>
      </c>
      <c r="B248" t="str">
        <f>IF([3]opstra_futures!B248="","",[3]opstra_futures!B248)</f>
        <v/>
      </c>
      <c r="C248" t="str">
        <f>IF([3]opstra_futures!C248="","",[3]opstra_futures!C248)</f>
        <v/>
      </c>
      <c r="D248" t="str">
        <f>IF([3]opstra_futures!D248="","",[3]opstra_futures!D248)</f>
        <v/>
      </c>
      <c r="E248" t="str">
        <f>IF([3]opstra_futures!E248="","",[3]opstra_futures!E248)</f>
        <v/>
      </c>
      <c r="F248" t="str">
        <f>IF([3]opstra_futures!F248="","",[3]opstra_futures!F248)</f>
        <v/>
      </c>
      <c r="G248" t="str">
        <f>IF([3]opstra_futures!G248="","",[3]opstra_futures!G248)</f>
        <v/>
      </c>
      <c r="H248" t="str">
        <f>IF([3]opstra_futures!H248="","",[3]opstra_futures!H248)</f>
        <v/>
      </c>
      <c r="I248" t="str">
        <f>IF([3]opstra_futures!I248="","",[3]opstra_futures!I248)</f>
        <v/>
      </c>
      <c r="J248" t="str">
        <f>IF([3]opstra_futures!J248="","",[3]opstra_futures!J248)</f>
        <v/>
      </c>
      <c r="K248" t="str">
        <f>IF([3]opstra_futures!K248="","",[3]opstra_futures!K248)</f>
        <v/>
      </c>
      <c r="L248" t="str">
        <f>IF([3]opstra_futures!L248="","",[3]opstra_futures!L248)</f>
        <v/>
      </c>
      <c r="M248" t="str">
        <f>IF([3]opstra_futures!M248="","",[3]opstra_futures!M248)</f>
        <v/>
      </c>
      <c r="N248" s="1" t="str">
        <f t="shared" si="31"/>
        <v/>
      </c>
      <c r="O248" s="1" t="str">
        <f t="shared" si="32"/>
        <v/>
      </c>
      <c r="P248" s="1" t="str">
        <f t="shared" si="33"/>
        <v/>
      </c>
      <c r="Q248" s="1" t="str">
        <f t="shared" si="34"/>
        <v/>
      </c>
      <c r="R248" s="1" t="str">
        <f t="shared" si="35"/>
        <v/>
      </c>
      <c r="S248" s="1" t="str">
        <f t="shared" si="36"/>
        <v/>
      </c>
      <c r="T248" s="1" t="str">
        <f t="shared" si="37"/>
        <v/>
      </c>
      <c r="U248" s="1" t="str">
        <f t="shared" si="38"/>
        <v/>
      </c>
      <c r="V248" s="1" t="str">
        <f t="shared" si="39"/>
        <v/>
      </c>
      <c r="W248" s="1" t="str">
        <f t="shared" si="40"/>
        <v/>
      </c>
    </row>
    <row r="249" spans="1:23" x14ac:dyDescent="0.25">
      <c r="A249" t="str">
        <f>IF([3]opstra_futures!A249="","",[3]opstra_futures!A249)</f>
        <v/>
      </c>
      <c r="B249" t="str">
        <f>IF([3]opstra_futures!B249="","",[3]opstra_futures!B249)</f>
        <v/>
      </c>
      <c r="C249" t="str">
        <f>IF([3]opstra_futures!C249="","",[3]opstra_futures!C249)</f>
        <v/>
      </c>
      <c r="D249" t="str">
        <f>IF([3]opstra_futures!D249="","",[3]opstra_futures!D249)</f>
        <v/>
      </c>
      <c r="E249" t="str">
        <f>IF([3]opstra_futures!E249="","",[3]opstra_futures!E249)</f>
        <v/>
      </c>
      <c r="F249" t="str">
        <f>IF([3]opstra_futures!F249="","",[3]opstra_futures!F249)</f>
        <v/>
      </c>
      <c r="G249" t="str">
        <f>IF([3]opstra_futures!G249="","",[3]opstra_futures!G249)</f>
        <v/>
      </c>
      <c r="H249" t="str">
        <f>IF([3]opstra_futures!H249="","",[3]opstra_futures!H249)</f>
        <v/>
      </c>
      <c r="I249" t="str">
        <f>IF([3]opstra_futures!I249="","",[3]opstra_futures!I249)</f>
        <v/>
      </c>
      <c r="J249" t="str">
        <f>IF([3]opstra_futures!J249="","",[3]opstra_futures!J249)</f>
        <v/>
      </c>
      <c r="K249" t="str">
        <f>IF([3]opstra_futures!K249="","",[3]opstra_futures!K249)</f>
        <v/>
      </c>
      <c r="L249" t="str">
        <f>IF([3]opstra_futures!L249="","",[3]opstra_futures!L249)</f>
        <v/>
      </c>
      <c r="M249" t="str">
        <f>IF([3]opstra_futures!M249="","",[3]opstra_futures!M249)</f>
        <v/>
      </c>
      <c r="N249" s="1" t="str">
        <f t="shared" si="31"/>
        <v/>
      </c>
      <c r="O249" s="1" t="str">
        <f t="shared" si="32"/>
        <v/>
      </c>
      <c r="P249" s="1" t="str">
        <f t="shared" si="33"/>
        <v/>
      </c>
      <c r="Q249" s="1" t="str">
        <f t="shared" si="34"/>
        <v/>
      </c>
      <c r="R249" s="1" t="str">
        <f t="shared" si="35"/>
        <v/>
      </c>
      <c r="S249" s="1" t="str">
        <f t="shared" si="36"/>
        <v/>
      </c>
      <c r="T249" s="1" t="str">
        <f t="shared" si="37"/>
        <v/>
      </c>
      <c r="U249" s="1" t="str">
        <f t="shared" si="38"/>
        <v/>
      </c>
      <c r="V249" s="1" t="str">
        <f t="shared" si="39"/>
        <v/>
      </c>
      <c r="W249" s="1" t="str">
        <f t="shared" si="40"/>
        <v/>
      </c>
    </row>
    <row r="250" spans="1:23" x14ac:dyDescent="0.25">
      <c r="A250" t="str">
        <f>IF([3]opstra_futures!A250="","",[3]opstra_futures!A250)</f>
        <v/>
      </c>
      <c r="B250" t="str">
        <f>IF([3]opstra_futures!B250="","",[3]opstra_futures!B250)</f>
        <v/>
      </c>
      <c r="C250" t="str">
        <f>IF([3]opstra_futures!C250="","",[3]opstra_futures!C250)</f>
        <v/>
      </c>
      <c r="D250" t="str">
        <f>IF([3]opstra_futures!D250="","",[3]opstra_futures!D250)</f>
        <v/>
      </c>
      <c r="E250" t="str">
        <f>IF([3]opstra_futures!E250="","",[3]opstra_futures!E250)</f>
        <v/>
      </c>
      <c r="F250" t="str">
        <f>IF([3]opstra_futures!F250="","",[3]opstra_futures!F250)</f>
        <v/>
      </c>
      <c r="G250" t="str">
        <f>IF([3]opstra_futures!G250="","",[3]opstra_futures!G250)</f>
        <v/>
      </c>
      <c r="H250" t="str">
        <f>IF([3]opstra_futures!H250="","",[3]opstra_futures!H250)</f>
        <v/>
      </c>
      <c r="I250" t="str">
        <f>IF([3]opstra_futures!I250="","",[3]opstra_futures!I250)</f>
        <v/>
      </c>
      <c r="J250" t="str">
        <f>IF([3]opstra_futures!J250="","",[3]opstra_futures!J250)</f>
        <v/>
      </c>
      <c r="K250" t="str">
        <f>IF([3]opstra_futures!K250="","",[3]opstra_futures!K250)</f>
        <v/>
      </c>
      <c r="L250" t="str">
        <f>IF([3]opstra_futures!L250="","",[3]opstra_futures!L250)</f>
        <v/>
      </c>
      <c r="M250" t="str">
        <f>IF([3]opstra_futures!M250="","",[3]opstra_futures!M250)</f>
        <v/>
      </c>
      <c r="N250" s="1" t="str">
        <f t="shared" si="31"/>
        <v/>
      </c>
      <c r="O250" s="1" t="str">
        <f t="shared" si="32"/>
        <v/>
      </c>
      <c r="P250" s="1" t="str">
        <f t="shared" si="33"/>
        <v/>
      </c>
      <c r="Q250" s="1" t="str">
        <f t="shared" si="34"/>
        <v/>
      </c>
      <c r="R250" s="1" t="str">
        <f t="shared" si="35"/>
        <v/>
      </c>
      <c r="S250" s="1" t="str">
        <f t="shared" si="36"/>
        <v/>
      </c>
      <c r="T250" s="1" t="str">
        <f t="shared" si="37"/>
        <v/>
      </c>
      <c r="U250" s="1" t="str">
        <f t="shared" si="38"/>
        <v/>
      </c>
      <c r="V250" s="1" t="str">
        <f t="shared" si="39"/>
        <v/>
      </c>
      <c r="W250" s="1" t="str">
        <f t="shared" si="40"/>
        <v/>
      </c>
    </row>
    <row r="251" spans="1:23" x14ac:dyDescent="0.25">
      <c r="A251" t="str">
        <f>IF([3]opstra_futures!A251="","",[3]opstra_futures!A251)</f>
        <v/>
      </c>
      <c r="B251" t="str">
        <f>IF([3]opstra_futures!B251="","",[3]opstra_futures!B251)</f>
        <v/>
      </c>
      <c r="C251" t="str">
        <f>IF([3]opstra_futures!C251="","",[3]opstra_futures!C251)</f>
        <v/>
      </c>
      <c r="D251" t="str">
        <f>IF([3]opstra_futures!D251="","",[3]opstra_futures!D251)</f>
        <v/>
      </c>
      <c r="E251" t="str">
        <f>IF([3]opstra_futures!E251="","",[3]opstra_futures!E251)</f>
        <v/>
      </c>
      <c r="F251" t="str">
        <f>IF([3]opstra_futures!F251="","",[3]opstra_futures!F251)</f>
        <v/>
      </c>
      <c r="G251" t="str">
        <f>IF([3]opstra_futures!G251="","",[3]opstra_futures!G251)</f>
        <v/>
      </c>
      <c r="H251" t="str">
        <f>IF([3]opstra_futures!H251="","",[3]opstra_futures!H251)</f>
        <v/>
      </c>
      <c r="I251" t="str">
        <f>IF([3]opstra_futures!I251="","",[3]opstra_futures!I251)</f>
        <v/>
      </c>
      <c r="J251" t="str">
        <f>IF([3]opstra_futures!J251="","",[3]opstra_futures!J251)</f>
        <v/>
      </c>
      <c r="K251" t="str">
        <f>IF([3]opstra_futures!K251="","",[3]opstra_futures!K251)</f>
        <v/>
      </c>
      <c r="L251" t="str">
        <f>IF([3]opstra_futures!L251="","",[3]opstra_futures!L251)</f>
        <v/>
      </c>
      <c r="M251" t="str">
        <f>IF([3]opstra_futures!M251="","",[3]opstra_futures!M251)</f>
        <v/>
      </c>
      <c r="N251" s="1" t="str">
        <f t="shared" si="31"/>
        <v/>
      </c>
      <c r="O251" s="1" t="str">
        <f t="shared" si="32"/>
        <v/>
      </c>
      <c r="P251" s="1" t="str">
        <f t="shared" si="33"/>
        <v/>
      </c>
      <c r="Q251" s="1" t="str">
        <f t="shared" si="34"/>
        <v/>
      </c>
      <c r="R251" s="1" t="str">
        <f t="shared" si="35"/>
        <v/>
      </c>
      <c r="S251" s="1" t="str">
        <f t="shared" si="36"/>
        <v/>
      </c>
      <c r="T251" s="1" t="str">
        <f t="shared" si="37"/>
        <v/>
      </c>
      <c r="U251" s="1" t="str">
        <f t="shared" si="38"/>
        <v/>
      </c>
      <c r="V251" s="1" t="str">
        <f t="shared" si="39"/>
        <v/>
      </c>
      <c r="W251" s="1" t="str">
        <f t="shared" si="40"/>
        <v/>
      </c>
    </row>
    <row r="252" spans="1:23" x14ac:dyDescent="0.25">
      <c r="A252" t="str">
        <f>IF([3]opstra_futures!A252="","",[3]opstra_futures!A252)</f>
        <v/>
      </c>
      <c r="B252" t="str">
        <f>IF([3]opstra_futures!B252="","",[3]opstra_futures!B252)</f>
        <v/>
      </c>
      <c r="C252" t="str">
        <f>IF([3]opstra_futures!C252="","",[3]opstra_futures!C252)</f>
        <v/>
      </c>
      <c r="D252" t="str">
        <f>IF([3]opstra_futures!D252="","",[3]opstra_futures!D252)</f>
        <v/>
      </c>
      <c r="E252" t="str">
        <f>IF([3]opstra_futures!E252="","",[3]opstra_futures!E252)</f>
        <v/>
      </c>
      <c r="F252" t="str">
        <f>IF([3]opstra_futures!F252="","",[3]opstra_futures!F252)</f>
        <v/>
      </c>
      <c r="G252" t="str">
        <f>IF([3]opstra_futures!G252="","",[3]opstra_futures!G252)</f>
        <v/>
      </c>
      <c r="H252" t="str">
        <f>IF([3]opstra_futures!H252="","",[3]opstra_futures!H252)</f>
        <v/>
      </c>
      <c r="I252" t="str">
        <f>IF([3]opstra_futures!I252="","",[3]opstra_futures!I252)</f>
        <v/>
      </c>
      <c r="J252" t="str">
        <f>IF([3]opstra_futures!J252="","",[3]opstra_futures!J252)</f>
        <v/>
      </c>
      <c r="K252" t="str">
        <f>IF([3]opstra_futures!K252="","",[3]opstra_futures!K252)</f>
        <v/>
      </c>
      <c r="L252" t="str">
        <f>IF([3]opstra_futures!L252="","",[3]opstra_futures!L252)</f>
        <v/>
      </c>
      <c r="M252" t="str">
        <f>IF([3]opstra_futures!M252="","",[3]opstra_futures!M252)</f>
        <v/>
      </c>
      <c r="N252" s="1" t="str">
        <f t="shared" si="31"/>
        <v/>
      </c>
      <c r="O252" s="1" t="str">
        <f t="shared" si="32"/>
        <v/>
      </c>
      <c r="P252" s="1" t="str">
        <f t="shared" si="33"/>
        <v/>
      </c>
      <c r="Q252" s="1" t="str">
        <f t="shared" si="34"/>
        <v/>
      </c>
      <c r="R252" s="1" t="str">
        <f t="shared" si="35"/>
        <v/>
      </c>
      <c r="S252" s="1" t="str">
        <f t="shared" si="36"/>
        <v/>
      </c>
      <c r="T252" s="1" t="str">
        <f t="shared" si="37"/>
        <v/>
      </c>
      <c r="U252" s="1" t="str">
        <f t="shared" si="38"/>
        <v/>
      </c>
      <c r="V252" s="1" t="str">
        <f t="shared" si="39"/>
        <v/>
      </c>
      <c r="W252" s="1" t="str">
        <f t="shared" si="40"/>
        <v/>
      </c>
    </row>
    <row r="253" spans="1:23" x14ac:dyDescent="0.25">
      <c r="A253" t="str">
        <f>IF([3]opstra_futures!A253="","",[3]opstra_futures!A253)</f>
        <v/>
      </c>
      <c r="B253" t="str">
        <f>IF([3]opstra_futures!B253="","",[3]opstra_futures!B253)</f>
        <v/>
      </c>
      <c r="C253" t="str">
        <f>IF([3]opstra_futures!C253="","",[3]opstra_futures!C253)</f>
        <v/>
      </c>
      <c r="D253" t="str">
        <f>IF([3]opstra_futures!D253="","",[3]opstra_futures!D253)</f>
        <v/>
      </c>
      <c r="E253" t="str">
        <f>IF([3]opstra_futures!E253="","",[3]opstra_futures!E253)</f>
        <v/>
      </c>
      <c r="F253" t="str">
        <f>IF([3]opstra_futures!F253="","",[3]opstra_futures!F253)</f>
        <v/>
      </c>
      <c r="G253" t="str">
        <f>IF([3]opstra_futures!G253="","",[3]opstra_futures!G253)</f>
        <v/>
      </c>
      <c r="H253" t="str">
        <f>IF([3]opstra_futures!H253="","",[3]opstra_futures!H253)</f>
        <v/>
      </c>
      <c r="I253" t="str">
        <f>IF([3]opstra_futures!I253="","",[3]opstra_futures!I253)</f>
        <v/>
      </c>
      <c r="J253" t="str">
        <f>IF([3]opstra_futures!J253="","",[3]opstra_futures!J253)</f>
        <v/>
      </c>
      <c r="K253" t="str">
        <f>IF([3]opstra_futures!K253="","",[3]opstra_futures!K253)</f>
        <v/>
      </c>
      <c r="L253" t="str">
        <f>IF([3]opstra_futures!L253="","",[3]opstra_futures!L253)</f>
        <v/>
      </c>
      <c r="M253" t="str">
        <f>IF([3]opstra_futures!M253="","",[3]opstra_futures!M253)</f>
        <v/>
      </c>
      <c r="N253" s="1" t="str">
        <f t="shared" si="31"/>
        <v/>
      </c>
      <c r="O253" s="1" t="str">
        <f t="shared" si="32"/>
        <v/>
      </c>
      <c r="P253" s="1" t="str">
        <f t="shared" si="33"/>
        <v/>
      </c>
      <c r="Q253" s="1" t="str">
        <f t="shared" si="34"/>
        <v/>
      </c>
      <c r="R253" s="1" t="str">
        <f t="shared" si="35"/>
        <v/>
      </c>
      <c r="S253" s="1" t="str">
        <f t="shared" si="36"/>
        <v/>
      </c>
      <c r="T253" s="1" t="str">
        <f t="shared" si="37"/>
        <v/>
      </c>
      <c r="U253" s="1" t="str">
        <f t="shared" si="38"/>
        <v/>
      </c>
      <c r="V253" s="1" t="str">
        <f t="shared" si="39"/>
        <v/>
      </c>
      <c r="W253" s="1" t="str">
        <f t="shared" si="40"/>
        <v/>
      </c>
    </row>
    <row r="254" spans="1:23" x14ac:dyDescent="0.25">
      <c r="A254" t="str">
        <f>IF([3]opstra_futures!A254="","",[3]opstra_futures!A254)</f>
        <v/>
      </c>
      <c r="B254" t="str">
        <f>IF([3]opstra_futures!B254="","",[3]opstra_futures!B254)</f>
        <v/>
      </c>
      <c r="C254" t="str">
        <f>IF([3]opstra_futures!C254="","",[3]opstra_futures!C254)</f>
        <v/>
      </c>
      <c r="D254" t="str">
        <f>IF([3]opstra_futures!D254="","",[3]opstra_futures!D254)</f>
        <v/>
      </c>
      <c r="E254" t="str">
        <f>IF([3]opstra_futures!E254="","",[3]opstra_futures!E254)</f>
        <v/>
      </c>
      <c r="F254" t="str">
        <f>IF([3]opstra_futures!F254="","",[3]opstra_futures!F254)</f>
        <v/>
      </c>
      <c r="G254" t="str">
        <f>IF([3]opstra_futures!G254="","",[3]opstra_futures!G254)</f>
        <v/>
      </c>
      <c r="H254" t="str">
        <f>IF([3]opstra_futures!H254="","",[3]opstra_futures!H254)</f>
        <v/>
      </c>
      <c r="I254" t="str">
        <f>IF([3]opstra_futures!I254="","",[3]opstra_futures!I254)</f>
        <v/>
      </c>
      <c r="J254" t="str">
        <f>IF([3]opstra_futures!J254="","",[3]opstra_futures!J254)</f>
        <v/>
      </c>
      <c r="K254" t="str">
        <f>IF([3]opstra_futures!K254="","",[3]opstra_futures!K254)</f>
        <v/>
      </c>
      <c r="L254" t="str">
        <f>IF([3]opstra_futures!L254="","",[3]opstra_futures!L254)</f>
        <v/>
      </c>
      <c r="M254" t="str">
        <f>IF([3]opstra_futures!M254="","",[3]opstra_futures!M254)</f>
        <v/>
      </c>
      <c r="N254" s="1" t="str">
        <f t="shared" si="31"/>
        <v/>
      </c>
      <c r="O254" s="1" t="str">
        <f t="shared" si="32"/>
        <v/>
      </c>
      <c r="P254" s="1" t="str">
        <f t="shared" si="33"/>
        <v/>
      </c>
      <c r="Q254" s="1" t="str">
        <f t="shared" si="34"/>
        <v/>
      </c>
      <c r="R254" s="1" t="str">
        <f t="shared" si="35"/>
        <v/>
      </c>
      <c r="S254" s="1" t="str">
        <f t="shared" si="36"/>
        <v/>
      </c>
      <c r="T254" s="1" t="str">
        <f t="shared" si="37"/>
        <v/>
      </c>
      <c r="U254" s="1" t="str">
        <f t="shared" si="38"/>
        <v/>
      </c>
      <c r="V254" s="1" t="str">
        <f t="shared" si="39"/>
        <v/>
      </c>
      <c r="W254" s="1" t="str">
        <f t="shared" si="40"/>
        <v/>
      </c>
    </row>
    <row r="255" spans="1:23" x14ac:dyDescent="0.25">
      <c r="A255" t="str">
        <f>IF([3]opstra_futures!A255="","",[3]opstra_futures!A255)</f>
        <v/>
      </c>
      <c r="B255" t="str">
        <f>IF([3]opstra_futures!B255="","",[3]opstra_futures!B255)</f>
        <v/>
      </c>
      <c r="C255" t="str">
        <f>IF([3]opstra_futures!C255="","",[3]opstra_futures!C255)</f>
        <v/>
      </c>
      <c r="D255" t="str">
        <f>IF([3]opstra_futures!D255="","",[3]opstra_futures!D255)</f>
        <v/>
      </c>
      <c r="E255" t="str">
        <f>IF([3]opstra_futures!E255="","",[3]opstra_futures!E255)</f>
        <v/>
      </c>
      <c r="F255" t="str">
        <f>IF([3]opstra_futures!F255="","",[3]opstra_futures!F255)</f>
        <v/>
      </c>
      <c r="G255" t="str">
        <f>IF([3]opstra_futures!G255="","",[3]opstra_futures!G255)</f>
        <v/>
      </c>
      <c r="H255" t="str">
        <f>IF([3]opstra_futures!H255="","",[3]opstra_futures!H255)</f>
        <v/>
      </c>
      <c r="I255" t="str">
        <f>IF([3]opstra_futures!I255="","",[3]opstra_futures!I255)</f>
        <v/>
      </c>
      <c r="J255" t="str">
        <f>IF([3]opstra_futures!J255="","",[3]opstra_futures!J255)</f>
        <v/>
      </c>
      <c r="K255" t="str">
        <f>IF([3]opstra_futures!K255="","",[3]opstra_futures!K255)</f>
        <v/>
      </c>
      <c r="L255" t="str">
        <f>IF([3]opstra_futures!L255="","",[3]opstra_futures!L255)</f>
        <v/>
      </c>
      <c r="M255" t="str">
        <f>IF([3]opstra_futures!M255="","",[3]opstra_futures!M255)</f>
        <v/>
      </c>
      <c r="N255" s="1" t="str">
        <f t="shared" si="31"/>
        <v/>
      </c>
      <c r="O255" s="1" t="str">
        <f t="shared" si="32"/>
        <v/>
      </c>
      <c r="P255" s="1" t="str">
        <f t="shared" si="33"/>
        <v/>
      </c>
      <c r="Q255" s="1" t="str">
        <f t="shared" si="34"/>
        <v/>
      </c>
      <c r="R255" s="1" t="str">
        <f t="shared" si="35"/>
        <v/>
      </c>
      <c r="S255" s="1" t="str">
        <f t="shared" si="36"/>
        <v/>
      </c>
      <c r="T255" s="1" t="str">
        <f t="shared" si="37"/>
        <v/>
      </c>
      <c r="U255" s="1" t="str">
        <f t="shared" si="38"/>
        <v/>
      </c>
      <c r="V255" s="1" t="str">
        <f t="shared" si="39"/>
        <v/>
      </c>
      <c r="W255" s="1" t="str">
        <f t="shared" si="40"/>
        <v/>
      </c>
    </row>
    <row r="256" spans="1:23" x14ac:dyDescent="0.25">
      <c r="A256" t="str">
        <f>IF([3]opstra_futures!A256="","",[3]opstra_futures!A256)</f>
        <v/>
      </c>
      <c r="B256" t="str">
        <f>IF([3]opstra_futures!B256="","",[3]opstra_futures!B256)</f>
        <v/>
      </c>
      <c r="C256" t="str">
        <f>IF([3]opstra_futures!C256="","",[3]opstra_futures!C256)</f>
        <v/>
      </c>
      <c r="D256" t="str">
        <f>IF([3]opstra_futures!D256="","",[3]opstra_futures!D256)</f>
        <v/>
      </c>
      <c r="E256" t="str">
        <f>IF([3]opstra_futures!E256="","",[3]opstra_futures!E256)</f>
        <v/>
      </c>
      <c r="F256" t="str">
        <f>IF([3]opstra_futures!F256="","",[3]opstra_futures!F256)</f>
        <v/>
      </c>
      <c r="G256" t="str">
        <f>IF([3]opstra_futures!G256="","",[3]opstra_futures!G256)</f>
        <v/>
      </c>
      <c r="H256" t="str">
        <f>IF([3]opstra_futures!H256="","",[3]opstra_futures!H256)</f>
        <v/>
      </c>
      <c r="I256" t="str">
        <f>IF([3]opstra_futures!I256="","",[3]opstra_futures!I256)</f>
        <v/>
      </c>
      <c r="J256" t="str">
        <f>IF([3]opstra_futures!J256="","",[3]opstra_futures!J256)</f>
        <v/>
      </c>
      <c r="K256" t="str">
        <f>IF([3]opstra_futures!K256="","",[3]opstra_futures!K256)</f>
        <v/>
      </c>
      <c r="L256" t="str">
        <f>IF([3]opstra_futures!L256="","",[3]opstra_futures!L256)</f>
        <v/>
      </c>
      <c r="M256" t="str">
        <f>IF([3]opstra_futures!M256="","",[3]opstra_futures!M256)</f>
        <v/>
      </c>
      <c r="N256" s="1" t="str">
        <f t="shared" si="31"/>
        <v/>
      </c>
      <c r="O256" s="1" t="str">
        <f t="shared" si="32"/>
        <v/>
      </c>
      <c r="P256" s="1" t="str">
        <f t="shared" si="33"/>
        <v/>
      </c>
      <c r="Q256" s="1" t="str">
        <f t="shared" si="34"/>
        <v/>
      </c>
      <c r="R256" s="1" t="str">
        <f t="shared" si="35"/>
        <v/>
      </c>
      <c r="S256" s="1" t="str">
        <f t="shared" si="36"/>
        <v/>
      </c>
      <c r="T256" s="1" t="str">
        <f t="shared" si="37"/>
        <v/>
      </c>
      <c r="U256" s="1" t="str">
        <f t="shared" si="38"/>
        <v/>
      </c>
      <c r="V256" s="1" t="str">
        <f t="shared" si="39"/>
        <v/>
      </c>
      <c r="W256" s="1" t="str">
        <f t="shared" si="40"/>
        <v/>
      </c>
    </row>
    <row r="257" spans="1:23" x14ac:dyDescent="0.25">
      <c r="A257" t="str">
        <f>IF([3]opstra_futures!A257="","",[3]opstra_futures!A257)</f>
        <v/>
      </c>
      <c r="B257" t="str">
        <f>IF([3]opstra_futures!B257="","",[3]opstra_futures!B257)</f>
        <v/>
      </c>
      <c r="C257" t="str">
        <f>IF([3]opstra_futures!C257="","",[3]opstra_futures!C257)</f>
        <v/>
      </c>
      <c r="D257" t="str">
        <f>IF([3]opstra_futures!D257="","",[3]opstra_futures!D257)</f>
        <v/>
      </c>
      <c r="E257" t="str">
        <f>IF([3]opstra_futures!E257="","",[3]opstra_futures!E257)</f>
        <v/>
      </c>
      <c r="F257" t="str">
        <f>IF([3]opstra_futures!F257="","",[3]opstra_futures!F257)</f>
        <v/>
      </c>
      <c r="G257" t="str">
        <f>IF([3]opstra_futures!G257="","",[3]opstra_futures!G257)</f>
        <v/>
      </c>
      <c r="H257" t="str">
        <f>IF([3]opstra_futures!H257="","",[3]opstra_futures!H257)</f>
        <v/>
      </c>
      <c r="I257" t="str">
        <f>IF([3]opstra_futures!I257="","",[3]opstra_futures!I257)</f>
        <v/>
      </c>
      <c r="J257" t="str">
        <f>IF([3]opstra_futures!J257="","",[3]opstra_futures!J257)</f>
        <v/>
      </c>
      <c r="K257" t="str">
        <f>IF([3]opstra_futures!K257="","",[3]opstra_futures!K257)</f>
        <v/>
      </c>
      <c r="L257" t="str">
        <f>IF([3]opstra_futures!L257="","",[3]opstra_futures!L257)</f>
        <v/>
      </c>
      <c r="M257" t="str">
        <f>IF([3]opstra_futures!M257="","",[3]opstra_futures!M257)</f>
        <v/>
      </c>
      <c r="N257" s="1" t="str">
        <f t="shared" si="31"/>
        <v/>
      </c>
      <c r="O257" s="1" t="str">
        <f t="shared" si="32"/>
        <v/>
      </c>
      <c r="P257" s="1" t="str">
        <f t="shared" si="33"/>
        <v/>
      </c>
      <c r="Q257" s="1" t="str">
        <f t="shared" si="34"/>
        <v/>
      </c>
      <c r="R257" s="1" t="str">
        <f t="shared" si="35"/>
        <v/>
      </c>
      <c r="S257" s="1" t="str">
        <f t="shared" si="36"/>
        <v/>
      </c>
      <c r="T257" s="1" t="str">
        <f t="shared" si="37"/>
        <v/>
      </c>
      <c r="U257" s="1" t="str">
        <f t="shared" si="38"/>
        <v/>
      </c>
      <c r="V257" s="1" t="str">
        <f t="shared" si="39"/>
        <v/>
      </c>
      <c r="W257" s="1" t="str">
        <f t="shared" si="40"/>
        <v/>
      </c>
    </row>
    <row r="258" spans="1:23" x14ac:dyDescent="0.25">
      <c r="A258" t="str">
        <f>IF([3]opstra_futures!A258="","",[3]opstra_futures!A258)</f>
        <v/>
      </c>
      <c r="B258" t="str">
        <f>IF([3]opstra_futures!B258="","",[3]opstra_futures!B258)</f>
        <v/>
      </c>
      <c r="C258" t="str">
        <f>IF([3]opstra_futures!C258="","",[3]opstra_futures!C258)</f>
        <v/>
      </c>
      <c r="D258" t="str">
        <f>IF([3]opstra_futures!D258="","",[3]opstra_futures!D258)</f>
        <v/>
      </c>
      <c r="E258" t="str">
        <f>IF([3]opstra_futures!E258="","",[3]opstra_futures!E258)</f>
        <v/>
      </c>
      <c r="F258" t="str">
        <f>IF([3]opstra_futures!F258="","",[3]opstra_futures!F258)</f>
        <v/>
      </c>
      <c r="G258" t="str">
        <f>IF([3]opstra_futures!G258="","",[3]opstra_futures!G258)</f>
        <v/>
      </c>
      <c r="H258" t="str">
        <f>IF([3]opstra_futures!H258="","",[3]opstra_futures!H258)</f>
        <v/>
      </c>
      <c r="I258" t="str">
        <f>IF([3]opstra_futures!I258="","",[3]opstra_futures!I258)</f>
        <v/>
      </c>
      <c r="J258" t="str">
        <f>IF([3]opstra_futures!J258="","",[3]opstra_futures!J258)</f>
        <v/>
      </c>
      <c r="K258" t="str">
        <f>IF([3]opstra_futures!K258="","",[3]opstra_futures!K258)</f>
        <v/>
      </c>
      <c r="L258" t="str">
        <f>IF([3]opstra_futures!L258="","",[3]opstra_futures!L258)</f>
        <v/>
      </c>
      <c r="M258" t="str">
        <f>IF([3]opstra_futures!M258="","",[3]opstra_futures!M258)</f>
        <v/>
      </c>
      <c r="N258" s="1" t="str">
        <f t="shared" ref="N258:N321" si="41">B258</f>
        <v/>
      </c>
      <c r="O258" s="1" t="str">
        <f t="shared" ref="O258:O321" si="42">C258</f>
        <v/>
      </c>
      <c r="P258" s="1" t="str">
        <f t="shared" ref="P258:P321" si="43">D258</f>
        <v/>
      </c>
      <c r="Q258" s="1" t="str">
        <f t="shared" ref="Q258:Q321" si="44">E258</f>
        <v/>
      </c>
      <c r="R258" s="1" t="str">
        <f t="shared" ref="R258:R321" si="45">F258</f>
        <v/>
      </c>
      <c r="S258" s="1" t="str">
        <f t="shared" ref="S258:S321" si="46">G258</f>
        <v/>
      </c>
      <c r="T258" s="1" t="str">
        <f t="shared" ref="T258:T321" si="47">H258</f>
        <v/>
      </c>
      <c r="U258" s="1" t="str">
        <f t="shared" ref="U258:U321" si="48">I258</f>
        <v/>
      </c>
      <c r="V258" s="1" t="str">
        <f t="shared" ref="V258:V321" si="49">J258</f>
        <v/>
      </c>
      <c r="W258" s="1" t="str">
        <f t="shared" ref="W258:W321" si="50">K258</f>
        <v/>
      </c>
    </row>
    <row r="259" spans="1:23" x14ac:dyDescent="0.25">
      <c r="A259" t="str">
        <f>IF([3]opstra_futures!A259="","",[3]opstra_futures!A259)</f>
        <v/>
      </c>
      <c r="B259" t="str">
        <f>IF([3]opstra_futures!B259="","",[3]opstra_futures!B259)</f>
        <v/>
      </c>
      <c r="C259" t="str">
        <f>IF([3]opstra_futures!C259="","",[3]opstra_futures!C259)</f>
        <v/>
      </c>
      <c r="D259" t="str">
        <f>IF([3]opstra_futures!D259="","",[3]opstra_futures!D259)</f>
        <v/>
      </c>
      <c r="E259" t="str">
        <f>IF([3]opstra_futures!E259="","",[3]opstra_futures!E259)</f>
        <v/>
      </c>
      <c r="F259" t="str">
        <f>IF([3]opstra_futures!F259="","",[3]opstra_futures!F259)</f>
        <v/>
      </c>
      <c r="G259" t="str">
        <f>IF([3]opstra_futures!G259="","",[3]opstra_futures!G259)</f>
        <v/>
      </c>
      <c r="H259" t="str">
        <f>IF([3]opstra_futures!H259="","",[3]opstra_futures!H259)</f>
        <v/>
      </c>
      <c r="I259" t="str">
        <f>IF([3]opstra_futures!I259="","",[3]opstra_futures!I259)</f>
        <v/>
      </c>
      <c r="J259" t="str">
        <f>IF([3]opstra_futures!J259="","",[3]opstra_futures!J259)</f>
        <v/>
      </c>
      <c r="K259" t="str">
        <f>IF([3]opstra_futures!K259="","",[3]opstra_futures!K259)</f>
        <v/>
      </c>
      <c r="L259" t="str">
        <f>IF([3]opstra_futures!L259="","",[3]opstra_futures!L259)</f>
        <v/>
      </c>
      <c r="M259" t="str">
        <f>IF([3]opstra_futures!M259="","",[3]opstra_futures!M259)</f>
        <v/>
      </c>
      <c r="N259" s="1" t="str">
        <f t="shared" si="41"/>
        <v/>
      </c>
      <c r="O259" s="1" t="str">
        <f t="shared" si="42"/>
        <v/>
      </c>
      <c r="P259" s="1" t="str">
        <f t="shared" si="43"/>
        <v/>
      </c>
      <c r="Q259" s="1" t="str">
        <f t="shared" si="44"/>
        <v/>
      </c>
      <c r="R259" s="1" t="str">
        <f t="shared" si="45"/>
        <v/>
      </c>
      <c r="S259" s="1" t="str">
        <f t="shared" si="46"/>
        <v/>
      </c>
      <c r="T259" s="1" t="str">
        <f t="shared" si="47"/>
        <v/>
      </c>
      <c r="U259" s="1" t="str">
        <f t="shared" si="48"/>
        <v/>
      </c>
      <c r="V259" s="1" t="str">
        <f t="shared" si="49"/>
        <v/>
      </c>
      <c r="W259" s="1" t="str">
        <f t="shared" si="50"/>
        <v/>
      </c>
    </row>
    <row r="260" spans="1:23" x14ac:dyDescent="0.25">
      <c r="A260" t="str">
        <f>IF([3]opstra_futures!A260="","",[3]opstra_futures!A260)</f>
        <v/>
      </c>
      <c r="B260" t="str">
        <f>IF([3]opstra_futures!B260="","",[3]opstra_futures!B260)</f>
        <v/>
      </c>
      <c r="C260" t="str">
        <f>IF([3]opstra_futures!C260="","",[3]opstra_futures!C260)</f>
        <v/>
      </c>
      <c r="D260" t="str">
        <f>IF([3]opstra_futures!D260="","",[3]opstra_futures!D260)</f>
        <v/>
      </c>
      <c r="E260" t="str">
        <f>IF([3]opstra_futures!E260="","",[3]opstra_futures!E260)</f>
        <v/>
      </c>
      <c r="F260" t="str">
        <f>IF([3]opstra_futures!F260="","",[3]opstra_futures!F260)</f>
        <v/>
      </c>
      <c r="G260" t="str">
        <f>IF([3]opstra_futures!G260="","",[3]opstra_futures!G260)</f>
        <v/>
      </c>
      <c r="H260" t="str">
        <f>IF([3]opstra_futures!H260="","",[3]opstra_futures!H260)</f>
        <v/>
      </c>
      <c r="I260" t="str">
        <f>IF([3]opstra_futures!I260="","",[3]opstra_futures!I260)</f>
        <v/>
      </c>
      <c r="J260" t="str">
        <f>IF([3]opstra_futures!J260="","",[3]opstra_futures!J260)</f>
        <v/>
      </c>
      <c r="K260" t="str">
        <f>IF([3]opstra_futures!K260="","",[3]opstra_futures!K260)</f>
        <v/>
      </c>
      <c r="L260" t="str">
        <f>IF([3]opstra_futures!L260="","",[3]opstra_futures!L260)</f>
        <v/>
      </c>
      <c r="M260" t="str">
        <f>IF([3]opstra_futures!M260="","",[3]opstra_futures!M260)</f>
        <v/>
      </c>
      <c r="N260" s="1" t="str">
        <f t="shared" si="41"/>
        <v/>
      </c>
      <c r="O260" s="1" t="str">
        <f t="shared" si="42"/>
        <v/>
      </c>
      <c r="P260" s="1" t="str">
        <f t="shared" si="43"/>
        <v/>
      </c>
      <c r="Q260" s="1" t="str">
        <f t="shared" si="44"/>
        <v/>
      </c>
      <c r="R260" s="1" t="str">
        <f t="shared" si="45"/>
        <v/>
      </c>
      <c r="S260" s="1" t="str">
        <f t="shared" si="46"/>
        <v/>
      </c>
      <c r="T260" s="1" t="str">
        <f t="shared" si="47"/>
        <v/>
      </c>
      <c r="U260" s="1" t="str">
        <f t="shared" si="48"/>
        <v/>
      </c>
      <c r="V260" s="1" t="str">
        <f t="shared" si="49"/>
        <v/>
      </c>
      <c r="W260" s="1" t="str">
        <f t="shared" si="50"/>
        <v/>
      </c>
    </row>
    <row r="261" spans="1:23" x14ac:dyDescent="0.25">
      <c r="A261" t="str">
        <f>IF([3]opstra_futures!A261="","",[3]opstra_futures!A261)</f>
        <v/>
      </c>
      <c r="B261" t="str">
        <f>IF([3]opstra_futures!B261="","",[3]opstra_futures!B261)</f>
        <v/>
      </c>
      <c r="C261" t="str">
        <f>IF([3]opstra_futures!C261="","",[3]opstra_futures!C261)</f>
        <v/>
      </c>
      <c r="D261" t="str">
        <f>IF([3]opstra_futures!D261="","",[3]opstra_futures!D261)</f>
        <v/>
      </c>
      <c r="E261" t="str">
        <f>IF([3]opstra_futures!E261="","",[3]opstra_futures!E261)</f>
        <v/>
      </c>
      <c r="F261" t="str">
        <f>IF([3]opstra_futures!F261="","",[3]opstra_futures!F261)</f>
        <v/>
      </c>
      <c r="G261" t="str">
        <f>IF([3]opstra_futures!G261="","",[3]opstra_futures!G261)</f>
        <v/>
      </c>
      <c r="H261" t="str">
        <f>IF([3]opstra_futures!H261="","",[3]opstra_futures!H261)</f>
        <v/>
      </c>
      <c r="I261" t="str">
        <f>IF([3]opstra_futures!I261="","",[3]opstra_futures!I261)</f>
        <v/>
      </c>
      <c r="J261" t="str">
        <f>IF([3]opstra_futures!J261="","",[3]opstra_futures!J261)</f>
        <v/>
      </c>
      <c r="K261" t="str">
        <f>IF([3]opstra_futures!K261="","",[3]opstra_futures!K261)</f>
        <v/>
      </c>
      <c r="L261" t="str">
        <f>IF([3]opstra_futures!L261="","",[3]opstra_futures!L261)</f>
        <v/>
      </c>
      <c r="M261" t="str">
        <f>IF([3]opstra_futures!M261="","",[3]opstra_futures!M261)</f>
        <v/>
      </c>
      <c r="N261" s="1" t="str">
        <f t="shared" si="41"/>
        <v/>
      </c>
      <c r="O261" s="1" t="str">
        <f t="shared" si="42"/>
        <v/>
      </c>
      <c r="P261" s="1" t="str">
        <f t="shared" si="43"/>
        <v/>
      </c>
      <c r="Q261" s="1" t="str">
        <f t="shared" si="44"/>
        <v/>
      </c>
      <c r="R261" s="1" t="str">
        <f t="shared" si="45"/>
        <v/>
      </c>
      <c r="S261" s="1" t="str">
        <f t="shared" si="46"/>
        <v/>
      </c>
      <c r="T261" s="1" t="str">
        <f t="shared" si="47"/>
        <v/>
      </c>
      <c r="U261" s="1" t="str">
        <f t="shared" si="48"/>
        <v/>
      </c>
      <c r="V261" s="1" t="str">
        <f t="shared" si="49"/>
        <v/>
      </c>
      <c r="W261" s="1" t="str">
        <f t="shared" si="50"/>
        <v/>
      </c>
    </row>
    <row r="262" spans="1:23" x14ac:dyDescent="0.25">
      <c r="A262" t="str">
        <f>IF([3]opstra_futures!A262="","",[3]opstra_futures!A262)</f>
        <v/>
      </c>
      <c r="B262" t="str">
        <f>IF([3]opstra_futures!B262="","",[3]opstra_futures!B262)</f>
        <v/>
      </c>
      <c r="C262" t="str">
        <f>IF([3]opstra_futures!C262="","",[3]opstra_futures!C262)</f>
        <v/>
      </c>
      <c r="D262" t="str">
        <f>IF([3]opstra_futures!D262="","",[3]opstra_futures!D262)</f>
        <v/>
      </c>
      <c r="E262" t="str">
        <f>IF([3]opstra_futures!E262="","",[3]opstra_futures!E262)</f>
        <v/>
      </c>
      <c r="F262" t="str">
        <f>IF([3]opstra_futures!F262="","",[3]opstra_futures!F262)</f>
        <v/>
      </c>
      <c r="G262" t="str">
        <f>IF([3]opstra_futures!G262="","",[3]opstra_futures!G262)</f>
        <v/>
      </c>
      <c r="H262" t="str">
        <f>IF([3]opstra_futures!H262="","",[3]opstra_futures!H262)</f>
        <v/>
      </c>
      <c r="I262" t="str">
        <f>IF([3]opstra_futures!I262="","",[3]opstra_futures!I262)</f>
        <v/>
      </c>
      <c r="J262" t="str">
        <f>IF([3]opstra_futures!J262="","",[3]opstra_futures!J262)</f>
        <v/>
      </c>
      <c r="K262" t="str">
        <f>IF([3]opstra_futures!K262="","",[3]opstra_futures!K262)</f>
        <v/>
      </c>
      <c r="L262" t="str">
        <f>IF([3]opstra_futures!L262="","",[3]opstra_futures!L262)</f>
        <v/>
      </c>
      <c r="M262" t="str">
        <f>IF([3]opstra_futures!M262="","",[3]opstra_futures!M262)</f>
        <v/>
      </c>
      <c r="N262" s="1" t="str">
        <f t="shared" si="41"/>
        <v/>
      </c>
      <c r="O262" s="1" t="str">
        <f t="shared" si="42"/>
        <v/>
      </c>
      <c r="P262" s="1" t="str">
        <f t="shared" si="43"/>
        <v/>
      </c>
      <c r="Q262" s="1" t="str">
        <f t="shared" si="44"/>
        <v/>
      </c>
      <c r="R262" s="1" t="str">
        <f t="shared" si="45"/>
        <v/>
      </c>
      <c r="S262" s="1" t="str">
        <f t="shared" si="46"/>
        <v/>
      </c>
      <c r="T262" s="1" t="str">
        <f t="shared" si="47"/>
        <v/>
      </c>
      <c r="U262" s="1" t="str">
        <f t="shared" si="48"/>
        <v/>
      </c>
      <c r="V262" s="1" t="str">
        <f t="shared" si="49"/>
        <v/>
      </c>
      <c r="W262" s="1" t="str">
        <f t="shared" si="50"/>
        <v/>
      </c>
    </row>
    <row r="263" spans="1:23" x14ac:dyDescent="0.25">
      <c r="A263" t="str">
        <f>IF([3]opstra_futures!A263="","",[3]opstra_futures!A263)</f>
        <v/>
      </c>
      <c r="B263" t="str">
        <f>IF([3]opstra_futures!B263="","",[3]opstra_futures!B263)</f>
        <v/>
      </c>
      <c r="C263" t="str">
        <f>IF([3]opstra_futures!C263="","",[3]opstra_futures!C263)</f>
        <v/>
      </c>
      <c r="D263" t="str">
        <f>IF([3]opstra_futures!D263="","",[3]opstra_futures!D263)</f>
        <v/>
      </c>
      <c r="E263" t="str">
        <f>IF([3]opstra_futures!E263="","",[3]opstra_futures!E263)</f>
        <v/>
      </c>
      <c r="F263" t="str">
        <f>IF([3]opstra_futures!F263="","",[3]opstra_futures!F263)</f>
        <v/>
      </c>
      <c r="G263" t="str">
        <f>IF([3]opstra_futures!G263="","",[3]opstra_futures!G263)</f>
        <v/>
      </c>
      <c r="H263" t="str">
        <f>IF([3]opstra_futures!H263="","",[3]opstra_futures!H263)</f>
        <v/>
      </c>
      <c r="I263" t="str">
        <f>IF([3]opstra_futures!I263="","",[3]opstra_futures!I263)</f>
        <v/>
      </c>
      <c r="J263" t="str">
        <f>IF([3]opstra_futures!J263="","",[3]opstra_futures!J263)</f>
        <v/>
      </c>
      <c r="K263" t="str">
        <f>IF([3]opstra_futures!K263="","",[3]opstra_futures!K263)</f>
        <v/>
      </c>
      <c r="L263" t="str">
        <f>IF([3]opstra_futures!L263="","",[3]opstra_futures!L263)</f>
        <v/>
      </c>
      <c r="M263" t="str">
        <f>IF([3]opstra_futures!M263="","",[3]opstra_futures!M263)</f>
        <v/>
      </c>
      <c r="N263" s="1" t="str">
        <f t="shared" si="41"/>
        <v/>
      </c>
      <c r="O263" s="1" t="str">
        <f t="shared" si="42"/>
        <v/>
      </c>
      <c r="P263" s="1" t="str">
        <f t="shared" si="43"/>
        <v/>
      </c>
      <c r="Q263" s="1" t="str">
        <f t="shared" si="44"/>
        <v/>
      </c>
      <c r="R263" s="1" t="str">
        <f t="shared" si="45"/>
        <v/>
      </c>
      <c r="S263" s="1" t="str">
        <f t="shared" si="46"/>
        <v/>
      </c>
      <c r="T263" s="1" t="str">
        <f t="shared" si="47"/>
        <v/>
      </c>
      <c r="U263" s="1" t="str">
        <f t="shared" si="48"/>
        <v/>
      </c>
      <c r="V263" s="1" t="str">
        <f t="shared" si="49"/>
        <v/>
      </c>
      <c r="W263" s="1" t="str">
        <f t="shared" si="50"/>
        <v/>
      </c>
    </row>
    <row r="264" spans="1:23" x14ac:dyDescent="0.25">
      <c r="A264" t="str">
        <f>IF([3]opstra_futures!A264="","",[3]opstra_futures!A264)</f>
        <v/>
      </c>
      <c r="B264" t="str">
        <f>IF([3]opstra_futures!B264="","",[3]opstra_futures!B264)</f>
        <v/>
      </c>
      <c r="C264" t="str">
        <f>IF([3]opstra_futures!C264="","",[3]opstra_futures!C264)</f>
        <v/>
      </c>
      <c r="D264" t="str">
        <f>IF([3]opstra_futures!D264="","",[3]opstra_futures!D264)</f>
        <v/>
      </c>
      <c r="E264" t="str">
        <f>IF([3]opstra_futures!E264="","",[3]opstra_futures!E264)</f>
        <v/>
      </c>
      <c r="F264" t="str">
        <f>IF([3]opstra_futures!F264="","",[3]opstra_futures!F264)</f>
        <v/>
      </c>
      <c r="G264" t="str">
        <f>IF([3]opstra_futures!G264="","",[3]opstra_futures!G264)</f>
        <v/>
      </c>
      <c r="H264" t="str">
        <f>IF([3]opstra_futures!H264="","",[3]opstra_futures!H264)</f>
        <v/>
      </c>
      <c r="I264" t="str">
        <f>IF([3]opstra_futures!I264="","",[3]opstra_futures!I264)</f>
        <v/>
      </c>
      <c r="J264" t="str">
        <f>IF([3]opstra_futures!J264="","",[3]opstra_futures!J264)</f>
        <v/>
      </c>
      <c r="K264" t="str">
        <f>IF([3]opstra_futures!K264="","",[3]opstra_futures!K264)</f>
        <v/>
      </c>
      <c r="L264" t="str">
        <f>IF([3]opstra_futures!L264="","",[3]opstra_futures!L264)</f>
        <v/>
      </c>
      <c r="M264" t="str">
        <f>IF([3]opstra_futures!M264="","",[3]opstra_futures!M264)</f>
        <v/>
      </c>
      <c r="N264" s="1" t="str">
        <f t="shared" si="41"/>
        <v/>
      </c>
      <c r="O264" s="1" t="str">
        <f t="shared" si="42"/>
        <v/>
      </c>
      <c r="P264" s="1" t="str">
        <f t="shared" si="43"/>
        <v/>
      </c>
      <c r="Q264" s="1" t="str">
        <f t="shared" si="44"/>
        <v/>
      </c>
      <c r="R264" s="1" t="str">
        <f t="shared" si="45"/>
        <v/>
      </c>
      <c r="S264" s="1" t="str">
        <f t="shared" si="46"/>
        <v/>
      </c>
      <c r="T264" s="1" t="str">
        <f t="shared" si="47"/>
        <v/>
      </c>
      <c r="U264" s="1" t="str">
        <f t="shared" si="48"/>
        <v/>
      </c>
      <c r="V264" s="1" t="str">
        <f t="shared" si="49"/>
        <v/>
      </c>
      <c r="W264" s="1" t="str">
        <f t="shared" si="50"/>
        <v/>
      </c>
    </row>
    <row r="265" spans="1:23" x14ac:dyDescent="0.25">
      <c r="A265" t="str">
        <f>IF([3]opstra_futures!A265="","",[3]opstra_futures!A265)</f>
        <v/>
      </c>
      <c r="B265" t="str">
        <f>IF([3]opstra_futures!B265="","",[3]opstra_futures!B265)</f>
        <v/>
      </c>
      <c r="C265" t="str">
        <f>IF([3]opstra_futures!C265="","",[3]opstra_futures!C265)</f>
        <v/>
      </c>
      <c r="D265" t="str">
        <f>IF([3]opstra_futures!D265="","",[3]opstra_futures!D265)</f>
        <v/>
      </c>
      <c r="E265" t="str">
        <f>IF([3]opstra_futures!E265="","",[3]opstra_futures!E265)</f>
        <v/>
      </c>
      <c r="F265" t="str">
        <f>IF([3]opstra_futures!F265="","",[3]opstra_futures!F265)</f>
        <v/>
      </c>
      <c r="G265" t="str">
        <f>IF([3]opstra_futures!G265="","",[3]opstra_futures!G265)</f>
        <v/>
      </c>
      <c r="H265" t="str">
        <f>IF([3]opstra_futures!H265="","",[3]opstra_futures!H265)</f>
        <v/>
      </c>
      <c r="I265" t="str">
        <f>IF([3]opstra_futures!I265="","",[3]opstra_futures!I265)</f>
        <v/>
      </c>
      <c r="J265" t="str">
        <f>IF([3]opstra_futures!J265="","",[3]opstra_futures!J265)</f>
        <v/>
      </c>
      <c r="K265" t="str">
        <f>IF([3]opstra_futures!K265="","",[3]opstra_futures!K265)</f>
        <v/>
      </c>
      <c r="L265" t="str">
        <f>IF([3]opstra_futures!L265="","",[3]opstra_futures!L265)</f>
        <v/>
      </c>
      <c r="M265" t="str">
        <f>IF([3]opstra_futures!M265="","",[3]opstra_futures!M265)</f>
        <v/>
      </c>
      <c r="N265" s="1" t="str">
        <f t="shared" si="41"/>
        <v/>
      </c>
      <c r="O265" s="1" t="str">
        <f t="shared" si="42"/>
        <v/>
      </c>
      <c r="P265" s="1" t="str">
        <f t="shared" si="43"/>
        <v/>
      </c>
      <c r="Q265" s="1" t="str">
        <f t="shared" si="44"/>
        <v/>
      </c>
      <c r="R265" s="1" t="str">
        <f t="shared" si="45"/>
        <v/>
      </c>
      <c r="S265" s="1" t="str">
        <f t="shared" si="46"/>
        <v/>
      </c>
      <c r="T265" s="1" t="str">
        <f t="shared" si="47"/>
        <v/>
      </c>
      <c r="U265" s="1" t="str">
        <f t="shared" si="48"/>
        <v/>
      </c>
      <c r="V265" s="1" t="str">
        <f t="shared" si="49"/>
        <v/>
      </c>
      <c r="W265" s="1" t="str">
        <f t="shared" si="50"/>
        <v/>
      </c>
    </row>
    <row r="266" spans="1:23" x14ac:dyDescent="0.25">
      <c r="A266" t="str">
        <f>IF([3]opstra_futures!A266="","",[3]opstra_futures!A266)</f>
        <v/>
      </c>
      <c r="B266" t="str">
        <f>IF([3]opstra_futures!B266="","",[3]opstra_futures!B266)</f>
        <v/>
      </c>
      <c r="C266" t="str">
        <f>IF([3]opstra_futures!C266="","",[3]opstra_futures!C266)</f>
        <v/>
      </c>
      <c r="D266" t="str">
        <f>IF([3]opstra_futures!D266="","",[3]opstra_futures!D266)</f>
        <v/>
      </c>
      <c r="E266" t="str">
        <f>IF([3]opstra_futures!E266="","",[3]opstra_futures!E266)</f>
        <v/>
      </c>
      <c r="F266" t="str">
        <f>IF([3]opstra_futures!F266="","",[3]opstra_futures!F266)</f>
        <v/>
      </c>
      <c r="G266" t="str">
        <f>IF([3]opstra_futures!G266="","",[3]opstra_futures!G266)</f>
        <v/>
      </c>
      <c r="H266" t="str">
        <f>IF([3]opstra_futures!H266="","",[3]opstra_futures!H266)</f>
        <v/>
      </c>
      <c r="I266" t="str">
        <f>IF([3]opstra_futures!I266="","",[3]opstra_futures!I266)</f>
        <v/>
      </c>
      <c r="J266" t="str">
        <f>IF([3]opstra_futures!J266="","",[3]opstra_futures!J266)</f>
        <v/>
      </c>
      <c r="K266" t="str">
        <f>IF([3]opstra_futures!K266="","",[3]opstra_futures!K266)</f>
        <v/>
      </c>
      <c r="L266" t="str">
        <f>IF([3]opstra_futures!L266="","",[3]opstra_futures!L266)</f>
        <v/>
      </c>
      <c r="M266" t="str">
        <f>IF([3]opstra_futures!M266="","",[3]opstra_futures!M266)</f>
        <v/>
      </c>
      <c r="N266" s="1" t="str">
        <f t="shared" si="41"/>
        <v/>
      </c>
      <c r="O266" s="1" t="str">
        <f t="shared" si="42"/>
        <v/>
      </c>
      <c r="P266" s="1" t="str">
        <f t="shared" si="43"/>
        <v/>
      </c>
      <c r="Q266" s="1" t="str">
        <f t="shared" si="44"/>
        <v/>
      </c>
      <c r="R266" s="1" t="str">
        <f t="shared" si="45"/>
        <v/>
      </c>
      <c r="S266" s="1" t="str">
        <f t="shared" si="46"/>
        <v/>
      </c>
      <c r="T266" s="1" t="str">
        <f t="shared" si="47"/>
        <v/>
      </c>
      <c r="U266" s="1" t="str">
        <f t="shared" si="48"/>
        <v/>
      </c>
      <c r="V266" s="1" t="str">
        <f t="shared" si="49"/>
        <v/>
      </c>
      <c r="W266" s="1" t="str">
        <f t="shared" si="50"/>
        <v/>
      </c>
    </row>
    <row r="267" spans="1:23" x14ac:dyDescent="0.25">
      <c r="A267" t="str">
        <f>IF([3]opstra_futures!A267="","",[3]opstra_futures!A267)</f>
        <v/>
      </c>
      <c r="B267" t="str">
        <f>IF([3]opstra_futures!B267="","",[3]opstra_futures!B267)</f>
        <v/>
      </c>
      <c r="C267" t="str">
        <f>IF([3]opstra_futures!C267="","",[3]opstra_futures!C267)</f>
        <v/>
      </c>
      <c r="D267" t="str">
        <f>IF([3]opstra_futures!D267="","",[3]opstra_futures!D267)</f>
        <v/>
      </c>
      <c r="E267" t="str">
        <f>IF([3]opstra_futures!E267="","",[3]opstra_futures!E267)</f>
        <v/>
      </c>
      <c r="F267" t="str">
        <f>IF([3]opstra_futures!F267="","",[3]opstra_futures!F267)</f>
        <v/>
      </c>
      <c r="G267" t="str">
        <f>IF([3]opstra_futures!G267="","",[3]opstra_futures!G267)</f>
        <v/>
      </c>
      <c r="H267" t="str">
        <f>IF([3]opstra_futures!H267="","",[3]opstra_futures!H267)</f>
        <v/>
      </c>
      <c r="I267" t="str">
        <f>IF([3]opstra_futures!I267="","",[3]opstra_futures!I267)</f>
        <v/>
      </c>
      <c r="J267" t="str">
        <f>IF([3]opstra_futures!J267="","",[3]opstra_futures!J267)</f>
        <v/>
      </c>
      <c r="K267" t="str">
        <f>IF([3]opstra_futures!K267="","",[3]opstra_futures!K267)</f>
        <v/>
      </c>
      <c r="L267" t="str">
        <f>IF([3]opstra_futures!L267="","",[3]opstra_futures!L267)</f>
        <v/>
      </c>
      <c r="M267" t="str">
        <f>IF([3]opstra_futures!M267="","",[3]opstra_futures!M267)</f>
        <v/>
      </c>
      <c r="N267" s="1" t="str">
        <f t="shared" si="41"/>
        <v/>
      </c>
      <c r="O267" s="1" t="str">
        <f t="shared" si="42"/>
        <v/>
      </c>
      <c r="P267" s="1" t="str">
        <f t="shared" si="43"/>
        <v/>
      </c>
      <c r="Q267" s="1" t="str">
        <f t="shared" si="44"/>
        <v/>
      </c>
      <c r="R267" s="1" t="str">
        <f t="shared" si="45"/>
        <v/>
      </c>
      <c r="S267" s="1" t="str">
        <f t="shared" si="46"/>
        <v/>
      </c>
      <c r="T267" s="1" t="str">
        <f t="shared" si="47"/>
        <v/>
      </c>
      <c r="U267" s="1" t="str">
        <f t="shared" si="48"/>
        <v/>
      </c>
      <c r="V267" s="1" t="str">
        <f t="shared" si="49"/>
        <v/>
      </c>
      <c r="W267" s="1" t="str">
        <f t="shared" si="50"/>
        <v/>
      </c>
    </row>
    <row r="268" spans="1:23" x14ac:dyDescent="0.25">
      <c r="A268" t="str">
        <f>IF([3]opstra_futures!A268="","",[3]opstra_futures!A268)</f>
        <v/>
      </c>
      <c r="B268" t="str">
        <f>IF([3]opstra_futures!B268="","",[3]opstra_futures!B268)</f>
        <v/>
      </c>
      <c r="C268" t="str">
        <f>IF([3]opstra_futures!C268="","",[3]opstra_futures!C268)</f>
        <v/>
      </c>
      <c r="D268" t="str">
        <f>IF([3]opstra_futures!D268="","",[3]opstra_futures!D268)</f>
        <v/>
      </c>
      <c r="E268" t="str">
        <f>IF([3]opstra_futures!E268="","",[3]opstra_futures!E268)</f>
        <v/>
      </c>
      <c r="F268" t="str">
        <f>IF([3]opstra_futures!F268="","",[3]opstra_futures!F268)</f>
        <v/>
      </c>
      <c r="G268" t="str">
        <f>IF([3]opstra_futures!G268="","",[3]opstra_futures!G268)</f>
        <v/>
      </c>
      <c r="H268" t="str">
        <f>IF([3]opstra_futures!H268="","",[3]opstra_futures!H268)</f>
        <v/>
      </c>
      <c r="I268" t="str">
        <f>IF([3]opstra_futures!I268="","",[3]opstra_futures!I268)</f>
        <v/>
      </c>
      <c r="J268" t="str">
        <f>IF([3]opstra_futures!J268="","",[3]opstra_futures!J268)</f>
        <v/>
      </c>
      <c r="K268" t="str">
        <f>IF([3]opstra_futures!K268="","",[3]opstra_futures!K268)</f>
        <v/>
      </c>
      <c r="L268" t="str">
        <f>IF([3]opstra_futures!L268="","",[3]opstra_futures!L268)</f>
        <v/>
      </c>
      <c r="M268" t="str">
        <f>IF([3]opstra_futures!M268="","",[3]opstra_futures!M268)</f>
        <v/>
      </c>
      <c r="N268" s="1" t="str">
        <f t="shared" si="41"/>
        <v/>
      </c>
      <c r="O268" s="1" t="str">
        <f t="shared" si="42"/>
        <v/>
      </c>
      <c r="P268" s="1" t="str">
        <f t="shared" si="43"/>
        <v/>
      </c>
      <c r="Q268" s="1" t="str">
        <f t="shared" si="44"/>
        <v/>
      </c>
      <c r="R268" s="1" t="str">
        <f t="shared" si="45"/>
        <v/>
      </c>
      <c r="S268" s="1" t="str">
        <f t="shared" si="46"/>
        <v/>
      </c>
      <c r="T268" s="1" t="str">
        <f t="shared" si="47"/>
        <v/>
      </c>
      <c r="U268" s="1" t="str">
        <f t="shared" si="48"/>
        <v/>
      </c>
      <c r="V268" s="1" t="str">
        <f t="shared" si="49"/>
        <v/>
      </c>
      <c r="W268" s="1" t="str">
        <f t="shared" si="50"/>
        <v/>
      </c>
    </row>
    <row r="269" spans="1:23" x14ac:dyDescent="0.25">
      <c r="A269" t="str">
        <f>IF([3]opstra_futures!A269="","",[3]opstra_futures!A269)</f>
        <v/>
      </c>
      <c r="B269" t="str">
        <f>IF([3]opstra_futures!B269="","",[3]opstra_futures!B269)</f>
        <v/>
      </c>
      <c r="C269" t="str">
        <f>IF([3]opstra_futures!C269="","",[3]opstra_futures!C269)</f>
        <v/>
      </c>
      <c r="D269" t="str">
        <f>IF([3]opstra_futures!D269="","",[3]opstra_futures!D269)</f>
        <v/>
      </c>
      <c r="E269" t="str">
        <f>IF([3]opstra_futures!E269="","",[3]opstra_futures!E269)</f>
        <v/>
      </c>
      <c r="F269" t="str">
        <f>IF([3]opstra_futures!F269="","",[3]opstra_futures!F269)</f>
        <v/>
      </c>
      <c r="G269" t="str">
        <f>IF([3]opstra_futures!G269="","",[3]opstra_futures!G269)</f>
        <v/>
      </c>
      <c r="H269" t="str">
        <f>IF([3]opstra_futures!H269="","",[3]opstra_futures!H269)</f>
        <v/>
      </c>
      <c r="I269" t="str">
        <f>IF([3]opstra_futures!I269="","",[3]opstra_futures!I269)</f>
        <v/>
      </c>
      <c r="J269" t="str">
        <f>IF([3]opstra_futures!J269="","",[3]opstra_futures!J269)</f>
        <v/>
      </c>
      <c r="K269" t="str">
        <f>IF([3]opstra_futures!K269="","",[3]opstra_futures!K269)</f>
        <v/>
      </c>
      <c r="L269" t="str">
        <f>IF([3]opstra_futures!L269="","",[3]opstra_futures!L269)</f>
        <v/>
      </c>
      <c r="M269" t="str">
        <f>IF([3]opstra_futures!M269="","",[3]opstra_futures!M269)</f>
        <v/>
      </c>
      <c r="N269" s="1" t="str">
        <f t="shared" si="41"/>
        <v/>
      </c>
      <c r="O269" s="1" t="str">
        <f t="shared" si="42"/>
        <v/>
      </c>
      <c r="P269" s="1" t="str">
        <f t="shared" si="43"/>
        <v/>
      </c>
      <c r="Q269" s="1" t="str">
        <f t="shared" si="44"/>
        <v/>
      </c>
      <c r="R269" s="1" t="str">
        <f t="shared" si="45"/>
        <v/>
      </c>
      <c r="S269" s="1" t="str">
        <f t="shared" si="46"/>
        <v/>
      </c>
      <c r="T269" s="1" t="str">
        <f t="shared" si="47"/>
        <v/>
      </c>
      <c r="U269" s="1" t="str">
        <f t="shared" si="48"/>
        <v/>
      </c>
      <c r="V269" s="1" t="str">
        <f t="shared" si="49"/>
        <v/>
      </c>
      <c r="W269" s="1" t="str">
        <f t="shared" si="50"/>
        <v/>
      </c>
    </row>
    <row r="270" spans="1:23" x14ac:dyDescent="0.25">
      <c r="A270" t="str">
        <f>IF([3]opstra_futures!A270="","",[3]opstra_futures!A270)</f>
        <v/>
      </c>
      <c r="B270" t="str">
        <f>IF([3]opstra_futures!B270="","",[3]opstra_futures!B270)</f>
        <v/>
      </c>
      <c r="C270" t="str">
        <f>IF([3]opstra_futures!C270="","",[3]opstra_futures!C270)</f>
        <v/>
      </c>
      <c r="D270" t="str">
        <f>IF([3]opstra_futures!D270="","",[3]opstra_futures!D270)</f>
        <v/>
      </c>
      <c r="E270" t="str">
        <f>IF([3]opstra_futures!E270="","",[3]opstra_futures!E270)</f>
        <v/>
      </c>
      <c r="F270" t="str">
        <f>IF([3]opstra_futures!F270="","",[3]opstra_futures!F270)</f>
        <v/>
      </c>
      <c r="G270" t="str">
        <f>IF([3]opstra_futures!G270="","",[3]opstra_futures!G270)</f>
        <v/>
      </c>
      <c r="H270" t="str">
        <f>IF([3]opstra_futures!H270="","",[3]opstra_futures!H270)</f>
        <v/>
      </c>
      <c r="I270" t="str">
        <f>IF([3]opstra_futures!I270="","",[3]opstra_futures!I270)</f>
        <v/>
      </c>
      <c r="J270" t="str">
        <f>IF([3]opstra_futures!J270="","",[3]opstra_futures!J270)</f>
        <v/>
      </c>
      <c r="K270" t="str">
        <f>IF([3]opstra_futures!K270="","",[3]opstra_futures!K270)</f>
        <v/>
      </c>
      <c r="L270" t="str">
        <f>IF([3]opstra_futures!L270="","",[3]opstra_futures!L270)</f>
        <v/>
      </c>
      <c r="M270" t="str">
        <f>IF([3]opstra_futures!M270="","",[3]opstra_futures!M270)</f>
        <v/>
      </c>
      <c r="N270" s="1" t="str">
        <f t="shared" si="41"/>
        <v/>
      </c>
      <c r="O270" s="1" t="str">
        <f t="shared" si="42"/>
        <v/>
      </c>
      <c r="P270" s="1" t="str">
        <f t="shared" si="43"/>
        <v/>
      </c>
      <c r="Q270" s="1" t="str">
        <f t="shared" si="44"/>
        <v/>
      </c>
      <c r="R270" s="1" t="str">
        <f t="shared" si="45"/>
        <v/>
      </c>
      <c r="S270" s="1" t="str">
        <f t="shared" si="46"/>
        <v/>
      </c>
      <c r="T270" s="1" t="str">
        <f t="shared" si="47"/>
        <v/>
      </c>
      <c r="U270" s="1" t="str">
        <f t="shared" si="48"/>
        <v/>
      </c>
      <c r="V270" s="1" t="str">
        <f t="shared" si="49"/>
        <v/>
      </c>
      <c r="W270" s="1" t="str">
        <f t="shared" si="50"/>
        <v/>
      </c>
    </row>
    <row r="271" spans="1:23" x14ac:dyDescent="0.25">
      <c r="A271" t="str">
        <f>IF([3]opstra_futures!A271="","",[3]opstra_futures!A271)</f>
        <v/>
      </c>
      <c r="B271" t="str">
        <f>IF([3]opstra_futures!B271="","",[3]opstra_futures!B271)</f>
        <v/>
      </c>
      <c r="C271" t="str">
        <f>IF([3]opstra_futures!C271="","",[3]opstra_futures!C271)</f>
        <v/>
      </c>
      <c r="D271" t="str">
        <f>IF([3]opstra_futures!D271="","",[3]opstra_futures!D271)</f>
        <v/>
      </c>
      <c r="E271" t="str">
        <f>IF([3]opstra_futures!E271="","",[3]opstra_futures!E271)</f>
        <v/>
      </c>
      <c r="F271" t="str">
        <f>IF([3]opstra_futures!F271="","",[3]opstra_futures!F271)</f>
        <v/>
      </c>
      <c r="G271" t="str">
        <f>IF([3]opstra_futures!G271="","",[3]opstra_futures!G271)</f>
        <v/>
      </c>
      <c r="H271" t="str">
        <f>IF([3]opstra_futures!H271="","",[3]opstra_futures!H271)</f>
        <v/>
      </c>
      <c r="I271" t="str">
        <f>IF([3]opstra_futures!I271="","",[3]opstra_futures!I271)</f>
        <v/>
      </c>
      <c r="J271" t="str">
        <f>IF([3]opstra_futures!J271="","",[3]opstra_futures!J271)</f>
        <v/>
      </c>
      <c r="K271" t="str">
        <f>IF([3]opstra_futures!K271="","",[3]opstra_futures!K271)</f>
        <v/>
      </c>
      <c r="L271" t="str">
        <f>IF([3]opstra_futures!L271="","",[3]opstra_futures!L271)</f>
        <v/>
      </c>
      <c r="M271" t="str">
        <f>IF([3]opstra_futures!M271="","",[3]opstra_futures!M271)</f>
        <v/>
      </c>
      <c r="N271" s="1" t="str">
        <f t="shared" si="41"/>
        <v/>
      </c>
      <c r="O271" s="1" t="str">
        <f t="shared" si="42"/>
        <v/>
      </c>
      <c r="P271" s="1" t="str">
        <f t="shared" si="43"/>
        <v/>
      </c>
      <c r="Q271" s="1" t="str">
        <f t="shared" si="44"/>
        <v/>
      </c>
      <c r="R271" s="1" t="str">
        <f t="shared" si="45"/>
        <v/>
      </c>
      <c r="S271" s="1" t="str">
        <f t="shared" si="46"/>
        <v/>
      </c>
      <c r="T271" s="1" t="str">
        <f t="shared" si="47"/>
        <v/>
      </c>
      <c r="U271" s="1" t="str">
        <f t="shared" si="48"/>
        <v/>
      </c>
      <c r="V271" s="1" t="str">
        <f t="shared" si="49"/>
        <v/>
      </c>
      <c r="W271" s="1" t="str">
        <f t="shared" si="50"/>
        <v/>
      </c>
    </row>
    <row r="272" spans="1:23" x14ac:dyDescent="0.25">
      <c r="A272" t="str">
        <f>IF([3]opstra_futures!A272="","",[3]opstra_futures!A272)</f>
        <v/>
      </c>
      <c r="B272" t="str">
        <f>IF([3]opstra_futures!B272="","",[3]opstra_futures!B272)</f>
        <v/>
      </c>
      <c r="C272" t="str">
        <f>IF([3]opstra_futures!C272="","",[3]opstra_futures!C272)</f>
        <v/>
      </c>
      <c r="D272" t="str">
        <f>IF([3]opstra_futures!D272="","",[3]opstra_futures!D272)</f>
        <v/>
      </c>
      <c r="E272" t="str">
        <f>IF([3]opstra_futures!E272="","",[3]opstra_futures!E272)</f>
        <v/>
      </c>
      <c r="F272" t="str">
        <f>IF([3]opstra_futures!F272="","",[3]opstra_futures!F272)</f>
        <v/>
      </c>
      <c r="G272" t="str">
        <f>IF([3]opstra_futures!G272="","",[3]opstra_futures!G272)</f>
        <v/>
      </c>
      <c r="H272" t="str">
        <f>IF([3]opstra_futures!H272="","",[3]opstra_futures!H272)</f>
        <v/>
      </c>
      <c r="I272" t="str">
        <f>IF([3]opstra_futures!I272="","",[3]opstra_futures!I272)</f>
        <v/>
      </c>
      <c r="J272" t="str">
        <f>IF([3]opstra_futures!J272="","",[3]opstra_futures!J272)</f>
        <v/>
      </c>
      <c r="K272" t="str">
        <f>IF([3]opstra_futures!K272="","",[3]opstra_futures!K272)</f>
        <v/>
      </c>
      <c r="L272" t="str">
        <f>IF([3]opstra_futures!L272="","",[3]opstra_futures!L272)</f>
        <v/>
      </c>
      <c r="M272" t="str">
        <f>IF([3]opstra_futures!M272="","",[3]opstra_futures!M272)</f>
        <v/>
      </c>
      <c r="N272" s="1" t="str">
        <f t="shared" si="41"/>
        <v/>
      </c>
      <c r="O272" s="1" t="str">
        <f t="shared" si="42"/>
        <v/>
      </c>
      <c r="P272" s="1" t="str">
        <f t="shared" si="43"/>
        <v/>
      </c>
      <c r="Q272" s="1" t="str">
        <f t="shared" si="44"/>
        <v/>
      </c>
      <c r="R272" s="1" t="str">
        <f t="shared" si="45"/>
        <v/>
      </c>
      <c r="S272" s="1" t="str">
        <f t="shared" si="46"/>
        <v/>
      </c>
      <c r="T272" s="1" t="str">
        <f t="shared" si="47"/>
        <v/>
      </c>
      <c r="U272" s="1" t="str">
        <f t="shared" si="48"/>
        <v/>
      </c>
      <c r="V272" s="1" t="str">
        <f t="shared" si="49"/>
        <v/>
      </c>
      <c r="W272" s="1" t="str">
        <f t="shared" si="50"/>
        <v/>
      </c>
    </row>
    <row r="273" spans="1:23" x14ac:dyDescent="0.25">
      <c r="A273" t="str">
        <f>IF([3]opstra_futures!A273="","",[3]opstra_futures!A273)</f>
        <v/>
      </c>
      <c r="B273" t="str">
        <f>IF([3]opstra_futures!B273="","",[3]opstra_futures!B273)</f>
        <v/>
      </c>
      <c r="C273" t="str">
        <f>IF([3]opstra_futures!C273="","",[3]opstra_futures!C273)</f>
        <v/>
      </c>
      <c r="D273" t="str">
        <f>IF([3]opstra_futures!D273="","",[3]opstra_futures!D273)</f>
        <v/>
      </c>
      <c r="E273" t="str">
        <f>IF([3]opstra_futures!E273="","",[3]opstra_futures!E273)</f>
        <v/>
      </c>
      <c r="F273" t="str">
        <f>IF([3]opstra_futures!F273="","",[3]opstra_futures!F273)</f>
        <v/>
      </c>
      <c r="G273" t="str">
        <f>IF([3]opstra_futures!G273="","",[3]opstra_futures!G273)</f>
        <v/>
      </c>
      <c r="H273" t="str">
        <f>IF([3]opstra_futures!H273="","",[3]opstra_futures!H273)</f>
        <v/>
      </c>
      <c r="I273" t="str">
        <f>IF([3]opstra_futures!I273="","",[3]opstra_futures!I273)</f>
        <v/>
      </c>
      <c r="J273" t="str">
        <f>IF([3]opstra_futures!J273="","",[3]opstra_futures!J273)</f>
        <v/>
      </c>
      <c r="K273" t="str">
        <f>IF([3]opstra_futures!K273="","",[3]opstra_futures!K273)</f>
        <v/>
      </c>
      <c r="L273" t="str">
        <f>IF([3]opstra_futures!L273="","",[3]opstra_futures!L273)</f>
        <v/>
      </c>
      <c r="M273" t="str">
        <f>IF([3]opstra_futures!M273="","",[3]opstra_futures!M273)</f>
        <v/>
      </c>
      <c r="N273" s="1" t="str">
        <f t="shared" si="41"/>
        <v/>
      </c>
      <c r="O273" s="1" t="str">
        <f t="shared" si="42"/>
        <v/>
      </c>
      <c r="P273" s="1" t="str">
        <f t="shared" si="43"/>
        <v/>
      </c>
      <c r="Q273" s="1" t="str">
        <f t="shared" si="44"/>
        <v/>
      </c>
      <c r="R273" s="1" t="str">
        <f t="shared" si="45"/>
        <v/>
      </c>
      <c r="S273" s="1" t="str">
        <f t="shared" si="46"/>
        <v/>
      </c>
      <c r="T273" s="1" t="str">
        <f t="shared" si="47"/>
        <v/>
      </c>
      <c r="U273" s="1" t="str">
        <f t="shared" si="48"/>
        <v/>
      </c>
      <c r="V273" s="1" t="str">
        <f t="shared" si="49"/>
        <v/>
      </c>
      <c r="W273" s="1" t="str">
        <f t="shared" si="50"/>
        <v/>
      </c>
    </row>
    <row r="274" spans="1:23" x14ac:dyDescent="0.25">
      <c r="A274" t="str">
        <f>IF([3]opstra_futures!A274="","",[3]opstra_futures!A274)</f>
        <v/>
      </c>
      <c r="B274" t="str">
        <f>IF([3]opstra_futures!B274="","",[3]opstra_futures!B274)</f>
        <v/>
      </c>
      <c r="C274" t="str">
        <f>IF([3]opstra_futures!C274="","",[3]opstra_futures!C274)</f>
        <v/>
      </c>
      <c r="D274" t="str">
        <f>IF([3]opstra_futures!D274="","",[3]opstra_futures!D274)</f>
        <v/>
      </c>
      <c r="E274" t="str">
        <f>IF([3]opstra_futures!E274="","",[3]opstra_futures!E274)</f>
        <v/>
      </c>
      <c r="F274" t="str">
        <f>IF([3]opstra_futures!F274="","",[3]opstra_futures!F274)</f>
        <v/>
      </c>
      <c r="G274" t="str">
        <f>IF([3]opstra_futures!G274="","",[3]opstra_futures!G274)</f>
        <v/>
      </c>
      <c r="H274" t="str">
        <f>IF([3]opstra_futures!H274="","",[3]opstra_futures!H274)</f>
        <v/>
      </c>
      <c r="I274" t="str">
        <f>IF([3]opstra_futures!I274="","",[3]opstra_futures!I274)</f>
        <v/>
      </c>
      <c r="J274" t="str">
        <f>IF([3]opstra_futures!J274="","",[3]opstra_futures!J274)</f>
        <v/>
      </c>
      <c r="K274" t="str">
        <f>IF([3]opstra_futures!K274="","",[3]opstra_futures!K274)</f>
        <v/>
      </c>
      <c r="L274" t="str">
        <f>IF([3]opstra_futures!L274="","",[3]opstra_futures!L274)</f>
        <v/>
      </c>
      <c r="M274" t="str">
        <f>IF([3]opstra_futures!M274="","",[3]opstra_futures!M274)</f>
        <v/>
      </c>
      <c r="N274" s="1" t="str">
        <f t="shared" si="41"/>
        <v/>
      </c>
      <c r="O274" s="1" t="str">
        <f t="shared" si="42"/>
        <v/>
      </c>
      <c r="P274" s="1" t="str">
        <f t="shared" si="43"/>
        <v/>
      </c>
      <c r="Q274" s="1" t="str">
        <f t="shared" si="44"/>
        <v/>
      </c>
      <c r="R274" s="1" t="str">
        <f t="shared" si="45"/>
        <v/>
      </c>
      <c r="S274" s="1" t="str">
        <f t="shared" si="46"/>
        <v/>
      </c>
      <c r="T274" s="1" t="str">
        <f t="shared" si="47"/>
        <v/>
      </c>
      <c r="U274" s="1" t="str">
        <f t="shared" si="48"/>
        <v/>
      </c>
      <c r="V274" s="1" t="str">
        <f t="shared" si="49"/>
        <v/>
      </c>
      <c r="W274" s="1" t="str">
        <f t="shared" si="50"/>
        <v/>
      </c>
    </row>
    <row r="275" spans="1:23" x14ac:dyDescent="0.25">
      <c r="A275" t="str">
        <f>IF([3]opstra_futures!A275="","",[3]opstra_futures!A275)</f>
        <v/>
      </c>
      <c r="B275" t="str">
        <f>IF([3]opstra_futures!B275="","",[3]opstra_futures!B275)</f>
        <v/>
      </c>
      <c r="C275" t="str">
        <f>IF([3]opstra_futures!C275="","",[3]opstra_futures!C275)</f>
        <v/>
      </c>
      <c r="D275" t="str">
        <f>IF([3]opstra_futures!D275="","",[3]opstra_futures!D275)</f>
        <v/>
      </c>
      <c r="E275" t="str">
        <f>IF([3]opstra_futures!E275="","",[3]opstra_futures!E275)</f>
        <v/>
      </c>
      <c r="F275" t="str">
        <f>IF([3]opstra_futures!F275="","",[3]opstra_futures!F275)</f>
        <v/>
      </c>
      <c r="G275" t="str">
        <f>IF([3]opstra_futures!G275="","",[3]opstra_futures!G275)</f>
        <v/>
      </c>
      <c r="H275" t="str">
        <f>IF([3]opstra_futures!H275="","",[3]opstra_futures!H275)</f>
        <v/>
      </c>
      <c r="I275" t="str">
        <f>IF([3]opstra_futures!I275="","",[3]opstra_futures!I275)</f>
        <v/>
      </c>
      <c r="J275" t="str">
        <f>IF([3]opstra_futures!J275="","",[3]opstra_futures!J275)</f>
        <v/>
      </c>
      <c r="K275" t="str">
        <f>IF([3]opstra_futures!K275="","",[3]opstra_futures!K275)</f>
        <v/>
      </c>
      <c r="L275" t="str">
        <f>IF([3]opstra_futures!L275="","",[3]opstra_futures!L275)</f>
        <v/>
      </c>
      <c r="M275" t="str">
        <f>IF([3]opstra_futures!M275="","",[3]opstra_futures!M275)</f>
        <v/>
      </c>
      <c r="N275" s="1" t="str">
        <f t="shared" si="41"/>
        <v/>
      </c>
      <c r="O275" s="1" t="str">
        <f t="shared" si="42"/>
        <v/>
      </c>
      <c r="P275" s="1" t="str">
        <f t="shared" si="43"/>
        <v/>
      </c>
      <c r="Q275" s="1" t="str">
        <f t="shared" si="44"/>
        <v/>
      </c>
      <c r="R275" s="1" t="str">
        <f t="shared" si="45"/>
        <v/>
      </c>
      <c r="S275" s="1" t="str">
        <f t="shared" si="46"/>
        <v/>
      </c>
      <c r="T275" s="1" t="str">
        <f t="shared" si="47"/>
        <v/>
      </c>
      <c r="U275" s="1" t="str">
        <f t="shared" si="48"/>
        <v/>
      </c>
      <c r="V275" s="1" t="str">
        <f t="shared" si="49"/>
        <v/>
      </c>
      <c r="W275" s="1" t="str">
        <f t="shared" si="50"/>
        <v/>
      </c>
    </row>
    <row r="276" spans="1:23" x14ac:dyDescent="0.25">
      <c r="A276" t="str">
        <f>IF([3]opstra_futures!A276="","",[3]opstra_futures!A276)</f>
        <v/>
      </c>
      <c r="B276" t="str">
        <f>IF([3]opstra_futures!B276="","",[3]opstra_futures!B276)</f>
        <v/>
      </c>
      <c r="C276" t="str">
        <f>IF([3]opstra_futures!C276="","",[3]opstra_futures!C276)</f>
        <v/>
      </c>
      <c r="D276" t="str">
        <f>IF([3]opstra_futures!D276="","",[3]opstra_futures!D276)</f>
        <v/>
      </c>
      <c r="E276" t="str">
        <f>IF([3]opstra_futures!E276="","",[3]opstra_futures!E276)</f>
        <v/>
      </c>
      <c r="F276" t="str">
        <f>IF([3]opstra_futures!F276="","",[3]opstra_futures!F276)</f>
        <v/>
      </c>
      <c r="G276" t="str">
        <f>IF([3]opstra_futures!G276="","",[3]opstra_futures!G276)</f>
        <v/>
      </c>
      <c r="H276" t="str">
        <f>IF([3]opstra_futures!H276="","",[3]opstra_futures!H276)</f>
        <v/>
      </c>
      <c r="I276" t="str">
        <f>IF([3]opstra_futures!I276="","",[3]opstra_futures!I276)</f>
        <v/>
      </c>
      <c r="J276" t="str">
        <f>IF([3]opstra_futures!J276="","",[3]opstra_futures!J276)</f>
        <v/>
      </c>
      <c r="K276" t="str">
        <f>IF([3]opstra_futures!K276="","",[3]opstra_futures!K276)</f>
        <v/>
      </c>
      <c r="L276" t="str">
        <f>IF([3]opstra_futures!L276="","",[3]opstra_futures!L276)</f>
        <v/>
      </c>
      <c r="M276" t="str">
        <f>IF([3]opstra_futures!M276="","",[3]opstra_futures!M276)</f>
        <v/>
      </c>
      <c r="N276" s="1" t="str">
        <f t="shared" si="41"/>
        <v/>
      </c>
      <c r="O276" s="1" t="str">
        <f t="shared" si="42"/>
        <v/>
      </c>
      <c r="P276" s="1" t="str">
        <f t="shared" si="43"/>
        <v/>
      </c>
      <c r="Q276" s="1" t="str">
        <f t="shared" si="44"/>
        <v/>
      </c>
      <c r="R276" s="1" t="str">
        <f t="shared" si="45"/>
        <v/>
      </c>
      <c r="S276" s="1" t="str">
        <f t="shared" si="46"/>
        <v/>
      </c>
      <c r="T276" s="1" t="str">
        <f t="shared" si="47"/>
        <v/>
      </c>
      <c r="U276" s="1" t="str">
        <f t="shared" si="48"/>
        <v/>
      </c>
      <c r="V276" s="1" t="str">
        <f t="shared" si="49"/>
        <v/>
      </c>
      <c r="W276" s="1" t="str">
        <f t="shared" si="50"/>
        <v/>
      </c>
    </row>
    <row r="277" spans="1:23" x14ac:dyDescent="0.25">
      <c r="A277" t="str">
        <f>IF([3]opstra_futures!A277="","",[3]opstra_futures!A277)</f>
        <v/>
      </c>
      <c r="B277" t="str">
        <f>IF([3]opstra_futures!B277="","",[3]opstra_futures!B277)</f>
        <v/>
      </c>
      <c r="C277" t="str">
        <f>IF([3]opstra_futures!C277="","",[3]opstra_futures!C277)</f>
        <v/>
      </c>
      <c r="D277" t="str">
        <f>IF([3]opstra_futures!D277="","",[3]opstra_futures!D277)</f>
        <v/>
      </c>
      <c r="E277" t="str">
        <f>IF([3]opstra_futures!E277="","",[3]opstra_futures!E277)</f>
        <v/>
      </c>
      <c r="F277" t="str">
        <f>IF([3]opstra_futures!F277="","",[3]opstra_futures!F277)</f>
        <v/>
      </c>
      <c r="G277" t="str">
        <f>IF([3]opstra_futures!G277="","",[3]opstra_futures!G277)</f>
        <v/>
      </c>
      <c r="H277" t="str">
        <f>IF([3]opstra_futures!H277="","",[3]opstra_futures!H277)</f>
        <v/>
      </c>
      <c r="I277" t="str">
        <f>IF([3]opstra_futures!I277="","",[3]opstra_futures!I277)</f>
        <v/>
      </c>
      <c r="J277" t="str">
        <f>IF([3]opstra_futures!J277="","",[3]opstra_futures!J277)</f>
        <v/>
      </c>
      <c r="K277" t="str">
        <f>IF([3]opstra_futures!K277="","",[3]opstra_futures!K277)</f>
        <v/>
      </c>
      <c r="L277" t="str">
        <f>IF([3]opstra_futures!L277="","",[3]opstra_futures!L277)</f>
        <v/>
      </c>
      <c r="M277" t="str">
        <f>IF([3]opstra_futures!M277="","",[3]opstra_futures!M277)</f>
        <v/>
      </c>
      <c r="N277" s="1" t="str">
        <f t="shared" si="41"/>
        <v/>
      </c>
      <c r="O277" s="1" t="str">
        <f t="shared" si="42"/>
        <v/>
      </c>
      <c r="P277" s="1" t="str">
        <f t="shared" si="43"/>
        <v/>
      </c>
      <c r="Q277" s="1" t="str">
        <f t="shared" si="44"/>
        <v/>
      </c>
      <c r="R277" s="1" t="str">
        <f t="shared" si="45"/>
        <v/>
      </c>
      <c r="S277" s="1" t="str">
        <f t="shared" si="46"/>
        <v/>
      </c>
      <c r="T277" s="1" t="str">
        <f t="shared" si="47"/>
        <v/>
      </c>
      <c r="U277" s="1" t="str">
        <f t="shared" si="48"/>
        <v/>
      </c>
      <c r="V277" s="1" t="str">
        <f t="shared" si="49"/>
        <v/>
      </c>
      <c r="W277" s="1" t="str">
        <f t="shared" si="50"/>
        <v/>
      </c>
    </row>
    <row r="278" spans="1:23" x14ac:dyDescent="0.25">
      <c r="A278" t="str">
        <f>IF([3]opstra_futures!A278="","",[3]opstra_futures!A278)</f>
        <v/>
      </c>
      <c r="B278" t="str">
        <f>IF([3]opstra_futures!B278="","",[3]opstra_futures!B278)</f>
        <v/>
      </c>
      <c r="C278" t="str">
        <f>IF([3]opstra_futures!C278="","",[3]opstra_futures!C278)</f>
        <v/>
      </c>
      <c r="D278" t="str">
        <f>IF([3]opstra_futures!D278="","",[3]opstra_futures!D278)</f>
        <v/>
      </c>
      <c r="E278" t="str">
        <f>IF([3]opstra_futures!E278="","",[3]opstra_futures!E278)</f>
        <v/>
      </c>
      <c r="F278" t="str">
        <f>IF([3]opstra_futures!F278="","",[3]opstra_futures!F278)</f>
        <v/>
      </c>
      <c r="G278" t="str">
        <f>IF([3]opstra_futures!G278="","",[3]opstra_futures!G278)</f>
        <v/>
      </c>
      <c r="H278" t="str">
        <f>IF([3]opstra_futures!H278="","",[3]opstra_futures!H278)</f>
        <v/>
      </c>
      <c r="I278" t="str">
        <f>IF([3]opstra_futures!I278="","",[3]opstra_futures!I278)</f>
        <v/>
      </c>
      <c r="J278" t="str">
        <f>IF([3]opstra_futures!J278="","",[3]opstra_futures!J278)</f>
        <v/>
      </c>
      <c r="K278" t="str">
        <f>IF([3]opstra_futures!K278="","",[3]opstra_futures!K278)</f>
        <v/>
      </c>
      <c r="L278" t="str">
        <f>IF([3]opstra_futures!L278="","",[3]opstra_futures!L278)</f>
        <v/>
      </c>
      <c r="M278" t="str">
        <f>IF([3]opstra_futures!M278="","",[3]opstra_futures!M278)</f>
        <v/>
      </c>
      <c r="N278" s="1" t="str">
        <f t="shared" si="41"/>
        <v/>
      </c>
      <c r="O278" s="1" t="str">
        <f t="shared" si="42"/>
        <v/>
      </c>
      <c r="P278" s="1" t="str">
        <f t="shared" si="43"/>
        <v/>
      </c>
      <c r="Q278" s="1" t="str">
        <f t="shared" si="44"/>
        <v/>
      </c>
      <c r="R278" s="1" t="str">
        <f t="shared" si="45"/>
        <v/>
      </c>
      <c r="S278" s="1" t="str">
        <f t="shared" si="46"/>
        <v/>
      </c>
      <c r="T278" s="1" t="str">
        <f t="shared" si="47"/>
        <v/>
      </c>
      <c r="U278" s="1" t="str">
        <f t="shared" si="48"/>
        <v/>
      </c>
      <c r="V278" s="1" t="str">
        <f t="shared" si="49"/>
        <v/>
      </c>
      <c r="W278" s="1" t="str">
        <f t="shared" si="50"/>
        <v/>
      </c>
    </row>
    <row r="279" spans="1:23" x14ac:dyDescent="0.25">
      <c r="A279" t="str">
        <f>IF([3]opstra_futures!A279="","",[3]opstra_futures!A279)</f>
        <v/>
      </c>
      <c r="B279" t="str">
        <f>IF([3]opstra_futures!B279="","",[3]opstra_futures!B279)</f>
        <v/>
      </c>
      <c r="C279" t="str">
        <f>IF([3]opstra_futures!C279="","",[3]opstra_futures!C279)</f>
        <v/>
      </c>
      <c r="D279" t="str">
        <f>IF([3]opstra_futures!D279="","",[3]opstra_futures!D279)</f>
        <v/>
      </c>
      <c r="E279" t="str">
        <f>IF([3]opstra_futures!E279="","",[3]opstra_futures!E279)</f>
        <v/>
      </c>
      <c r="F279" t="str">
        <f>IF([3]opstra_futures!F279="","",[3]opstra_futures!F279)</f>
        <v/>
      </c>
      <c r="G279" t="str">
        <f>IF([3]opstra_futures!G279="","",[3]opstra_futures!G279)</f>
        <v/>
      </c>
      <c r="H279" t="str">
        <f>IF([3]opstra_futures!H279="","",[3]opstra_futures!H279)</f>
        <v/>
      </c>
      <c r="I279" t="str">
        <f>IF([3]opstra_futures!I279="","",[3]opstra_futures!I279)</f>
        <v/>
      </c>
      <c r="J279" t="str">
        <f>IF([3]opstra_futures!J279="","",[3]opstra_futures!J279)</f>
        <v/>
      </c>
      <c r="K279" t="str">
        <f>IF([3]opstra_futures!K279="","",[3]opstra_futures!K279)</f>
        <v/>
      </c>
      <c r="L279" t="str">
        <f>IF([3]opstra_futures!L279="","",[3]opstra_futures!L279)</f>
        <v/>
      </c>
      <c r="M279" t="str">
        <f>IF([3]opstra_futures!M279="","",[3]opstra_futures!M279)</f>
        <v/>
      </c>
      <c r="N279" s="1" t="str">
        <f t="shared" si="41"/>
        <v/>
      </c>
      <c r="O279" s="1" t="str">
        <f t="shared" si="42"/>
        <v/>
      </c>
      <c r="P279" s="1" t="str">
        <f t="shared" si="43"/>
        <v/>
      </c>
      <c r="Q279" s="1" t="str">
        <f t="shared" si="44"/>
        <v/>
      </c>
      <c r="R279" s="1" t="str">
        <f t="shared" si="45"/>
        <v/>
      </c>
      <c r="S279" s="1" t="str">
        <f t="shared" si="46"/>
        <v/>
      </c>
      <c r="T279" s="1" t="str">
        <f t="shared" si="47"/>
        <v/>
      </c>
      <c r="U279" s="1" t="str">
        <f t="shared" si="48"/>
        <v/>
      </c>
      <c r="V279" s="1" t="str">
        <f t="shared" si="49"/>
        <v/>
      </c>
      <c r="W279" s="1" t="str">
        <f t="shared" si="50"/>
        <v/>
      </c>
    </row>
    <row r="280" spans="1:23" x14ac:dyDescent="0.25">
      <c r="A280" t="str">
        <f>IF([3]opstra_futures!A280="","",[3]opstra_futures!A280)</f>
        <v/>
      </c>
      <c r="B280" t="str">
        <f>IF([3]opstra_futures!B280="","",[3]opstra_futures!B280)</f>
        <v/>
      </c>
      <c r="C280" t="str">
        <f>IF([3]opstra_futures!C280="","",[3]opstra_futures!C280)</f>
        <v/>
      </c>
      <c r="D280" t="str">
        <f>IF([3]opstra_futures!D280="","",[3]opstra_futures!D280)</f>
        <v/>
      </c>
      <c r="E280" t="str">
        <f>IF([3]opstra_futures!E280="","",[3]opstra_futures!E280)</f>
        <v/>
      </c>
      <c r="F280" t="str">
        <f>IF([3]opstra_futures!F280="","",[3]opstra_futures!F280)</f>
        <v/>
      </c>
      <c r="G280" t="str">
        <f>IF([3]opstra_futures!G280="","",[3]opstra_futures!G280)</f>
        <v/>
      </c>
      <c r="H280" t="str">
        <f>IF([3]opstra_futures!H280="","",[3]opstra_futures!H280)</f>
        <v/>
      </c>
      <c r="I280" t="str">
        <f>IF([3]opstra_futures!I280="","",[3]opstra_futures!I280)</f>
        <v/>
      </c>
      <c r="J280" t="str">
        <f>IF([3]opstra_futures!J280="","",[3]opstra_futures!J280)</f>
        <v/>
      </c>
      <c r="K280" t="str">
        <f>IF([3]opstra_futures!K280="","",[3]opstra_futures!K280)</f>
        <v/>
      </c>
      <c r="L280" t="str">
        <f>IF([3]opstra_futures!L280="","",[3]opstra_futures!L280)</f>
        <v/>
      </c>
      <c r="M280" t="str">
        <f>IF([3]opstra_futures!M280="","",[3]opstra_futures!M280)</f>
        <v/>
      </c>
      <c r="N280" s="1" t="str">
        <f t="shared" si="41"/>
        <v/>
      </c>
      <c r="O280" s="1" t="str">
        <f t="shared" si="42"/>
        <v/>
      </c>
      <c r="P280" s="1" t="str">
        <f t="shared" si="43"/>
        <v/>
      </c>
      <c r="Q280" s="1" t="str">
        <f t="shared" si="44"/>
        <v/>
      </c>
      <c r="R280" s="1" t="str">
        <f t="shared" si="45"/>
        <v/>
      </c>
      <c r="S280" s="1" t="str">
        <f t="shared" si="46"/>
        <v/>
      </c>
      <c r="T280" s="1" t="str">
        <f t="shared" si="47"/>
        <v/>
      </c>
      <c r="U280" s="1" t="str">
        <f t="shared" si="48"/>
        <v/>
      </c>
      <c r="V280" s="1" t="str">
        <f t="shared" si="49"/>
        <v/>
      </c>
      <c r="W280" s="1" t="str">
        <f t="shared" si="50"/>
        <v/>
      </c>
    </row>
    <row r="281" spans="1:23" x14ac:dyDescent="0.25">
      <c r="A281" t="str">
        <f>IF([3]opstra_futures!A281="","",[3]opstra_futures!A281)</f>
        <v/>
      </c>
      <c r="B281" t="str">
        <f>IF([3]opstra_futures!B281="","",[3]opstra_futures!B281)</f>
        <v/>
      </c>
      <c r="C281" t="str">
        <f>IF([3]opstra_futures!C281="","",[3]opstra_futures!C281)</f>
        <v/>
      </c>
      <c r="D281" t="str">
        <f>IF([3]opstra_futures!D281="","",[3]opstra_futures!D281)</f>
        <v/>
      </c>
      <c r="E281" t="str">
        <f>IF([3]opstra_futures!E281="","",[3]opstra_futures!E281)</f>
        <v/>
      </c>
      <c r="F281" t="str">
        <f>IF([3]opstra_futures!F281="","",[3]opstra_futures!F281)</f>
        <v/>
      </c>
      <c r="G281" t="str">
        <f>IF([3]opstra_futures!G281="","",[3]opstra_futures!G281)</f>
        <v/>
      </c>
      <c r="H281" t="str">
        <f>IF([3]opstra_futures!H281="","",[3]opstra_futures!H281)</f>
        <v/>
      </c>
      <c r="I281" t="str">
        <f>IF([3]opstra_futures!I281="","",[3]opstra_futures!I281)</f>
        <v/>
      </c>
      <c r="J281" t="str">
        <f>IF([3]opstra_futures!J281="","",[3]opstra_futures!J281)</f>
        <v/>
      </c>
      <c r="K281" t="str">
        <f>IF([3]opstra_futures!K281="","",[3]opstra_futures!K281)</f>
        <v/>
      </c>
      <c r="L281" t="str">
        <f>IF([3]opstra_futures!L281="","",[3]opstra_futures!L281)</f>
        <v/>
      </c>
      <c r="M281" t="str">
        <f>IF([3]opstra_futures!M281="","",[3]opstra_futures!M281)</f>
        <v/>
      </c>
      <c r="N281" s="1" t="str">
        <f t="shared" si="41"/>
        <v/>
      </c>
      <c r="O281" s="1" t="str">
        <f t="shared" si="42"/>
        <v/>
      </c>
      <c r="P281" s="1" t="str">
        <f t="shared" si="43"/>
        <v/>
      </c>
      <c r="Q281" s="1" t="str">
        <f t="shared" si="44"/>
        <v/>
      </c>
      <c r="R281" s="1" t="str">
        <f t="shared" si="45"/>
        <v/>
      </c>
      <c r="S281" s="1" t="str">
        <f t="shared" si="46"/>
        <v/>
      </c>
      <c r="T281" s="1" t="str">
        <f t="shared" si="47"/>
        <v/>
      </c>
      <c r="U281" s="1" t="str">
        <f t="shared" si="48"/>
        <v/>
      </c>
      <c r="V281" s="1" t="str">
        <f t="shared" si="49"/>
        <v/>
      </c>
      <c r="W281" s="1" t="str">
        <f t="shared" si="50"/>
        <v/>
      </c>
    </row>
    <row r="282" spans="1:23" x14ac:dyDescent="0.25">
      <c r="A282" t="str">
        <f>IF([3]opstra_futures!A282="","",[3]opstra_futures!A282)</f>
        <v/>
      </c>
      <c r="B282" t="str">
        <f>IF([3]opstra_futures!B282="","",[3]opstra_futures!B282)</f>
        <v/>
      </c>
      <c r="C282" t="str">
        <f>IF([3]opstra_futures!C282="","",[3]opstra_futures!C282)</f>
        <v/>
      </c>
      <c r="D282" t="str">
        <f>IF([3]opstra_futures!D282="","",[3]opstra_futures!D282)</f>
        <v/>
      </c>
      <c r="E282" t="str">
        <f>IF([3]opstra_futures!E282="","",[3]opstra_futures!E282)</f>
        <v/>
      </c>
      <c r="F282" t="str">
        <f>IF([3]opstra_futures!F282="","",[3]opstra_futures!F282)</f>
        <v/>
      </c>
      <c r="G282" t="str">
        <f>IF([3]opstra_futures!G282="","",[3]opstra_futures!G282)</f>
        <v/>
      </c>
      <c r="H282" t="str">
        <f>IF([3]opstra_futures!H282="","",[3]opstra_futures!H282)</f>
        <v/>
      </c>
      <c r="I282" t="str">
        <f>IF([3]opstra_futures!I282="","",[3]opstra_futures!I282)</f>
        <v/>
      </c>
      <c r="J282" t="str">
        <f>IF([3]opstra_futures!J282="","",[3]opstra_futures!J282)</f>
        <v/>
      </c>
      <c r="K282" t="str">
        <f>IF([3]opstra_futures!K282="","",[3]opstra_futures!K282)</f>
        <v/>
      </c>
      <c r="L282" t="str">
        <f>IF([3]opstra_futures!L282="","",[3]opstra_futures!L282)</f>
        <v/>
      </c>
      <c r="M282" t="str">
        <f>IF([3]opstra_futures!M282="","",[3]opstra_futures!M282)</f>
        <v/>
      </c>
      <c r="N282" s="1" t="str">
        <f t="shared" si="41"/>
        <v/>
      </c>
      <c r="O282" s="1" t="str">
        <f t="shared" si="42"/>
        <v/>
      </c>
      <c r="P282" s="1" t="str">
        <f t="shared" si="43"/>
        <v/>
      </c>
      <c r="Q282" s="1" t="str">
        <f t="shared" si="44"/>
        <v/>
      </c>
      <c r="R282" s="1" t="str">
        <f t="shared" si="45"/>
        <v/>
      </c>
      <c r="S282" s="1" t="str">
        <f t="shared" si="46"/>
        <v/>
      </c>
      <c r="T282" s="1" t="str">
        <f t="shared" si="47"/>
        <v/>
      </c>
      <c r="U282" s="1" t="str">
        <f t="shared" si="48"/>
        <v/>
      </c>
      <c r="V282" s="1" t="str">
        <f t="shared" si="49"/>
        <v/>
      </c>
      <c r="W282" s="1" t="str">
        <f t="shared" si="50"/>
        <v/>
      </c>
    </row>
    <row r="283" spans="1:23" x14ac:dyDescent="0.25">
      <c r="A283" t="str">
        <f>IF([3]opstra_futures!A283="","",[3]opstra_futures!A283)</f>
        <v/>
      </c>
      <c r="B283" t="str">
        <f>IF([3]opstra_futures!B283="","",[3]opstra_futures!B283)</f>
        <v/>
      </c>
      <c r="C283" t="str">
        <f>IF([3]opstra_futures!C283="","",[3]opstra_futures!C283)</f>
        <v/>
      </c>
      <c r="D283" t="str">
        <f>IF([3]opstra_futures!D283="","",[3]opstra_futures!D283)</f>
        <v/>
      </c>
      <c r="E283" t="str">
        <f>IF([3]opstra_futures!E283="","",[3]opstra_futures!E283)</f>
        <v/>
      </c>
      <c r="F283" t="str">
        <f>IF([3]opstra_futures!F283="","",[3]opstra_futures!F283)</f>
        <v/>
      </c>
      <c r="G283" t="str">
        <f>IF([3]opstra_futures!G283="","",[3]opstra_futures!G283)</f>
        <v/>
      </c>
      <c r="H283" t="str">
        <f>IF([3]opstra_futures!H283="","",[3]opstra_futures!H283)</f>
        <v/>
      </c>
      <c r="I283" t="str">
        <f>IF([3]opstra_futures!I283="","",[3]opstra_futures!I283)</f>
        <v/>
      </c>
      <c r="J283" t="str">
        <f>IF([3]opstra_futures!J283="","",[3]opstra_futures!J283)</f>
        <v/>
      </c>
      <c r="K283" t="str">
        <f>IF([3]opstra_futures!K283="","",[3]opstra_futures!K283)</f>
        <v/>
      </c>
      <c r="L283" t="str">
        <f>IF([3]opstra_futures!L283="","",[3]opstra_futures!L283)</f>
        <v/>
      </c>
      <c r="M283" t="str">
        <f>IF([3]opstra_futures!M283="","",[3]opstra_futures!M283)</f>
        <v/>
      </c>
      <c r="N283" s="1" t="str">
        <f t="shared" si="41"/>
        <v/>
      </c>
      <c r="O283" s="1" t="str">
        <f t="shared" si="42"/>
        <v/>
      </c>
      <c r="P283" s="1" t="str">
        <f t="shared" si="43"/>
        <v/>
      </c>
      <c r="Q283" s="1" t="str">
        <f t="shared" si="44"/>
        <v/>
      </c>
      <c r="R283" s="1" t="str">
        <f t="shared" si="45"/>
        <v/>
      </c>
      <c r="S283" s="1" t="str">
        <f t="shared" si="46"/>
        <v/>
      </c>
      <c r="T283" s="1" t="str">
        <f t="shared" si="47"/>
        <v/>
      </c>
      <c r="U283" s="1" t="str">
        <f t="shared" si="48"/>
        <v/>
      </c>
      <c r="V283" s="1" t="str">
        <f t="shared" si="49"/>
        <v/>
      </c>
      <c r="W283" s="1" t="str">
        <f t="shared" si="50"/>
        <v/>
      </c>
    </row>
    <row r="284" spans="1:23" x14ac:dyDescent="0.25">
      <c r="A284" t="str">
        <f>IF([3]opstra_futures!A284="","",[3]opstra_futures!A284)</f>
        <v/>
      </c>
      <c r="B284" t="str">
        <f>IF([3]opstra_futures!B284="","",[3]opstra_futures!B284)</f>
        <v/>
      </c>
      <c r="C284" t="str">
        <f>IF([3]opstra_futures!C284="","",[3]opstra_futures!C284)</f>
        <v/>
      </c>
      <c r="D284" t="str">
        <f>IF([3]opstra_futures!D284="","",[3]opstra_futures!D284)</f>
        <v/>
      </c>
      <c r="E284" t="str">
        <f>IF([3]opstra_futures!E284="","",[3]opstra_futures!E284)</f>
        <v/>
      </c>
      <c r="F284" t="str">
        <f>IF([3]opstra_futures!F284="","",[3]opstra_futures!F284)</f>
        <v/>
      </c>
      <c r="G284" t="str">
        <f>IF([3]opstra_futures!G284="","",[3]opstra_futures!G284)</f>
        <v/>
      </c>
      <c r="H284" t="str">
        <f>IF([3]opstra_futures!H284="","",[3]opstra_futures!H284)</f>
        <v/>
      </c>
      <c r="I284" t="str">
        <f>IF([3]opstra_futures!I284="","",[3]opstra_futures!I284)</f>
        <v/>
      </c>
      <c r="J284" t="str">
        <f>IF([3]opstra_futures!J284="","",[3]opstra_futures!J284)</f>
        <v/>
      </c>
      <c r="K284" t="str">
        <f>IF([3]opstra_futures!K284="","",[3]opstra_futures!K284)</f>
        <v/>
      </c>
      <c r="L284" t="str">
        <f>IF([3]opstra_futures!L284="","",[3]opstra_futures!L284)</f>
        <v/>
      </c>
      <c r="M284" t="str">
        <f>IF([3]opstra_futures!M284="","",[3]opstra_futures!M284)</f>
        <v/>
      </c>
      <c r="N284" s="1" t="str">
        <f t="shared" si="41"/>
        <v/>
      </c>
      <c r="O284" s="1" t="str">
        <f t="shared" si="42"/>
        <v/>
      </c>
      <c r="P284" s="1" t="str">
        <f t="shared" si="43"/>
        <v/>
      </c>
      <c r="Q284" s="1" t="str">
        <f t="shared" si="44"/>
        <v/>
      </c>
      <c r="R284" s="1" t="str">
        <f t="shared" si="45"/>
        <v/>
      </c>
      <c r="S284" s="1" t="str">
        <f t="shared" si="46"/>
        <v/>
      </c>
      <c r="T284" s="1" t="str">
        <f t="shared" si="47"/>
        <v/>
      </c>
      <c r="U284" s="1" t="str">
        <f t="shared" si="48"/>
        <v/>
      </c>
      <c r="V284" s="1" t="str">
        <f t="shared" si="49"/>
        <v/>
      </c>
      <c r="W284" s="1" t="str">
        <f t="shared" si="50"/>
        <v/>
      </c>
    </row>
    <row r="285" spans="1:23" x14ac:dyDescent="0.25">
      <c r="A285" t="str">
        <f>IF([3]opstra_futures!A285="","",[3]opstra_futures!A285)</f>
        <v/>
      </c>
      <c r="B285" t="str">
        <f>IF([3]opstra_futures!B285="","",[3]opstra_futures!B285)</f>
        <v/>
      </c>
      <c r="C285" t="str">
        <f>IF([3]opstra_futures!C285="","",[3]opstra_futures!C285)</f>
        <v/>
      </c>
      <c r="D285" t="str">
        <f>IF([3]opstra_futures!D285="","",[3]opstra_futures!D285)</f>
        <v/>
      </c>
      <c r="E285" t="str">
        <f>IF([3]opstra_futures!E285="","",[3]opstra_futures!E285)</f>
        <v/>
      </c>
      <c r="F285" t="str">
        <f>IF([3]opstra_futures!F285="","",[3]opstra_futures!F285)</f>
        <v/>
      </c>
      <c r="G285" t="str">
        <f>IF([3]opstra_futures!G285="","",[3]opstra_futures!G285)</f>
        <v/>
      </c>
      <c r="H285" t="str">
        <f>IF([3]opstra_futures!H285="","",[3]opstra_futures!H285)</f>
        <v/>
      </c>
      <c r="I285" t="str">
        <f>IF([3]opstra_futures!I285="","",[3]opstra_futures!I285)</f>
        <v/>
      </c>
      <c r="J285" t="str">
        <f>IF([3]opstra_futures!J285="","",[3]opstra_futures!J285)</f>
        <v/>
      </c>
      <c r="K285" t="str">
        <f>IF([3]opstra_futures!K285="","",[3]opstra_futures!K285)</f>
        <v/>
      </c>
      <c r="L285" t="str">
        <f>IF([3]opstra_futures!L285="","",[3]opstra_futures!L285)</f>
        <v/>
      </c>
      <c r="M285" t="str">
        <f>IF([3]opstra_futures!M285="","",[3]opstra_futures!M285)</f>
        <v/>
      </c>
      <c r="N285" s="1" t="str">
        <f t="shared" si="41"/>
        <v/>
      </c>
      <c r="O285" s="1" t="str">
        <f t="shared" si="42"/>
        <v/>
      </c>
      <c r="P285" s="1" t="str">
        <f t="shared" si="43"/>
        <v/>
      </c>
      <c r="Q285" s="1" t="str">
        <f t="shared" si="44"/>
        <v/>
      </c>
      <c r="R285" s="1" t="str">
        <f t="shared" si="45"/>
        <v/>
      </c>
      <c r="S285" s="1" t="str">
        <f t="shared" si="46"/>
        <v/>
      </c>
      <c r="T285" s="1" t="str">
        <f t="shared" si="47"/>
        <v/>
      </c>
      <c r="U285" s="1" t="str">
        <f t="shared" si="48"/>
        <v/>
      </c>
      <c r="V285" s="1" t="str">
        <f t="shared" si="49"/>
        <v/>
      </c>
      <c r="W285" s="1" t="str">
        <f t="shared" si="50"/>
        <v/>
      </c>
    </row>
    <row r="286" spans="1:23" x14ac:dyDescent="0.25">
      <c r="A286" t="str">
        <f>IF([3]opstra_futures!A286="","",[3]opstra_futures!A286)</f>
        <v/>
      </c>
      <c r="B286" t="str">
        <f>IF([3]opstra_futures!B286="","",[3]opstra_futures!B286)</f>
        <v/>
      </c>
      <c r="C286" t="str">
        <f>IF([3]opstra_futures!C286="","",[3]opstra_futures!C286)</f>
        <v/>
      </c>
      <c r="D286" t="str">
        <f>IF([3]opstra_futures!D286="","",[3]opstra_futures!D286)</f>
        <v/>
      </c>
      <c r="E286" t="str">
        <f>IF([3]opstra_futures!E286="","",[3]opstra_futures!E286)</f>
        <v/>
      </c>
      <c r="F286" t="str">
        <f>IF([3]opstra_futures!F286="","",[3]opstra_futures!F286)</f>
        <v/>
      </c>
      <c r="G286" t="str">
        <f>IF([3]opstra_futures!G286="","",[3]opstra_futures!G286)</f>
        <v/>
      </c>
      <c r="H286" t="str">
        <f>IF([3]opstra_futures!H286="","",[3]opstra_futures!H286)</f>
        <v/>
      </c>
      <c r="I286" t="str">
        <f>IF([3]opstra_futures!I286="","",[3]opstra_futures!I286)</f>
        <v/>
      </c>
      <c r="J286" t="str">
        <f>IF([3]opstra_futures!J286="","",[3]opstra_futures!J286)</f>
        <v/>
      </c>
      <c r="K286" t="str">
        <f>IF([3]opstra_futures!K286="","",[3]opstra_futures!K286)</f>
        <v/>
      </c>
      <c r="L286" t="str">
        <f>IF([3]opstra_futures!L286="","",[3]opstra_futures!L286)</f>
        <v/>
      </c>
      <c r="M286" t="str">
        <f>IF([3]opstra_futures!M286="","",[3]opstra_futures!M286)</f>
        <v/>
      </c>
      <c r="N286" s="1" t="str">
        <f t="shared" si="41"/>
        <v/>
      </c>
      <c r="O286" s="1" t="str">
        <f t="shared" si="42"/>
        <v/>
      </c>
      <c r="P286" s="1" t="str">
        <f t="shared" si="43"/>
        <v/>
      </c>
      <c r="Q286" s="1" t="str">
        <f t="shared" si="44"/>
        <v/>
      </c>
      <c r="R286" s="1" t="str">
        <f t="shared" si="45"/>
        <v/>
      </c>
      <c r="S286" s="1" t="str">
        <f t="shared" si="46"/>
        <v/>
      </c>
      <c r="T286" s="1" t="str">
        <f t="shared" si="47"/>
        <v/>
      </c>
      <c r="U286" s="1" t="str">
        <f t="shared" si="48"/>
        <v/>
      </c>
      <c r="V286" s="1" t="str">
        <f t="shared" si="49"/>
        <v/>
      </c>
      <c r="W286" s="1" t="str">
        <f t="shared" si="50"/>
        <v/>
      </c>
    </row>
    <row r="287" spans="1:23" x14ac:dyDescent="0.25">
      <c r="A287" t="str">
        <f>IF([3]opstra_futures!A287="","",[3]opstra_futures!A287)</f>
        <v/>
      </c>
      <c r="B287" t="str">
        <f>IF([3]opstra_futures!B287="","",[3]opstra_futures!B287)</f>
        <v/>
      </c>
      <c r="C287" t="str">
        <f>IF([3]opstra_futures!C287="","",[3]opstra_futures!C287)</f>
        <v/>
      </c>
      <c r="D287" t="str">
        <f>IF([3]opstra_futures!D287="","",[3]opstra_futures!D287)</f>
        <v/>
      </c>
      <c r="E287" t="str">
        <f>IF([3]opstra_futures!E287="","",[3]opstra_futures!E287)</f>
        <v/>
      </c>
      <c r="F287" t="str">
        <f>IF([3]opstra_futures!F287="","",[3]opstra_futures!F287)</f>
        <v/>
      </c>
      <c r="G287" t="str">
        <f>IF([3]opstra_futures!G287="","",[3]opstra_futures!G287)</f>
        <v/>
      </c>
      <c r="H287" t="str">
        <f>IF([3]opstra_futures!H287="","",[3]opstra_futures!H287)</f>
        <v/>
      </c>
      <c r="I287" t="str">
        <f>IF([3]opstra_futures!I287="","",[3]opstra_futures!I287)</f>
        <v/>
      </c>
      <c r="J287" t="str">
        <f>IF([3]opstra_futures!J287="","",[3]opstra_futures!J287)</f>
        <v/>
      </c>
      <c r="K287" t="str">
        <f>IF([3]opstra_futures!K287="","",[3]opstra_futures!K287)</f>
        <v/>
      </c>
      <c r="L287" t="str">
        <f>IF([3]opstra_futures!L287="","",[3]opstra_futures!L287)</f>
        <v/>
      </c>
      <c r="M287" t="str">
        <f>IF([3]opstra_futures!M287="","",[3]opstra_futures!M287)</f>
        <v/>
      </c>
      <c r="N287" s="1" t="str">
        <f t="shared" si="41"/>
        <v/>
      </c>
      <c r="O287" s="1" t="str">
        <f t="shared" si="42"/>
        <v/>
      </c>
      <c r="P287" s="1" t="str">
        <f t="shared" si="43"/>
        <v/>
      </c>
      <c r="Q287" s="1" t="str">
        <f t="shared" si="44"/>
        <v/>
      </c>
      <c r="R287" s="1" t="str">
        <f t="shared" si="45"/>
        <v/>
      </c>
      <c r="S287" s="1" t="str">
        <f t="shared" si="46"/>
        <v/>
      </c>
      <c r="T287" s="1" t="str">
        <f t="shared" si="47"/>
        <v/>
      </c>
      <c r="U287" s="1" t="str">
        <f t="shared" si="48"/>
        <v/>
      </c>
      <c r="V287" s="1" t="str">
        <f t="shared" si="49"/>
        <v/>
      </c>
      <c r="W287" s="1" t="str">
        <f t="shared" si="50"/>
        <v/>
      </c>
    </row>
    <row r="288" spans="1:23" x14ac:dyDescent="0.25">
      <c r="A288" t="str">
        <f>IF([3]opstra_futures!A288="","",[3]opstra_futures!A288)</f>
        <v/>
      </c>
      <c r="B288" t="str">
        <f>IF([3]opstra_futures!B288="","",[3]opstra_futures!B288)</f>
        <v/>
      </c>
      <c r="C288" t="str">
        <f>IF([3]opstra_futures!C288="","",[3]opstra_futures!C288)</f>
        <v/>
      </c>
      <c r="D288" t="str">
        <f>IF([3]opstra_futures!D288="","",[3]opstra_futures!D288)</f>
        <v/>
      </c>
      <c r="E288" t="str">
        <f>IF([3]opstra_futures!E288="","",[3]opstra_futures!E288)</f>
        <v/>
      </c>
      <c r="F288" t="str">
        <f>IF([3]opstra_futures!F288="","",[3]opstra_futures!F288)</f>
        <v/>
      </c>
      <c r="G288" t="str">
        <f>IF([3]opstra_futures!G288="","",[3]opstra_futures!G288)</f>
        <v/>
      </c>
      <c r="H288" t="str">
        <f>IF([3]opstra_futures!H288="","",[3]opstra_futures!H288)</f>
        <v/>
      </c>
      <c r="I288" t="str">
        <f>IF([3]opstra_futures!I288="","",[3]opstra_futures!I288)</f>
        <v/>
      </c>
      <c r="J288" t="str">
        <f>IF([3]opstra_futures!J288="","",[3]opstra_futures!J288)</f>
        <v/>
      </c>
      <c r="K288" t="str">
        <f>IF([3]opstra_futures!K288="","",[3]opstra_futures!K288)</f>
        <v/>
      </c>
      <c r="L288" t="str">
        <f>IF([3]opstra_futures!L288="","",[3]opstra_futures!L288)</f>
        <v/>
      </c>
      <c r="M288" t="str">
        <f>IF([3]opstra_futures!M288="","",[3]opstra_futures!M288)</f>
        <v/>
      </c>
      <c r="N288" s="1" t="str">
        <f t="shared" si="41"/>
        <v/>
      </c>
      <c r="O288" s="1" t="str">
        <f t="shared" si="42"/>
        <v/>
      </c>
      <c r="P288" s="1" t="str">
        <f t="shared" si="43"/>
        <v/>
      </c>
      <c r="Q288" s="1" t="str">
        <f t="shared" si="44"/>
        <v/>
      </c>
      <c r="R288" s="1" t="str">
        <f t="shared" si="45"/>
        <v/>
      </c>
      <c r="S288" s="1" t="str">
        <f t="shared" si="46"/>
        <v/>
      </c>
      <c r="T288" s="1" t="str">
        <f t="shared" si="47"/>
        <v/>
      </c>
      <c r="U288" s="1" t="str">
        <f t="shared" si="48"/>
        <v/>
      </c>
      <c r="V288" s="1" t="str">
        <f t="shared" si="49"/>
        <v/>
      </c>
      <c r="W288" s="1" t="str">
        <f t="shared" si="50"/>
        <v/>
      </c>
    </row>
    <row r="289" spans="1:23" x14ac:dyDescent="0.25">
      <c r="A289" t="str">
        <f>IF([3]opstra_futures!A289="","",[3]opstra_futures!A289)</f>
        <v/>
      </c>
      <c r="B289" t="str">
        <f>IF([3]opstra_futures!B289="","",[3]opstra_futures!B289)</f>
        <v/>
      </c>
      <c r="C289" t="str">
        <f>IF([3]opstra_futures!C289="","",[3]opstra_futures!C289)</f>
        <v/>
      </c>
      <c r="D289" t="str">
        <f>IF([3]opstra_futures!D289="","",[3]opstra_futures!D289)</f>
        <v/>
      </c>
      <c r="E289" t="str">
        <f>IF([3]opstra_futures!E289="","",[3]opstra_futures!E289)</f>
        <v/>
      </c>
      <c r="F289" t="str">
        <f>IF([3]opstra_futures!F289="","",[3]opstra_futures!F289)</f>
        <v/>
      </c>
      <c r="G289" t="str">
        <f>IF([3]opstra_futures!G289="","",[3]opstra_futures!G289)</f>
        <v/>
      </c>
      <c r="H289" t="str">
        <f>IF([3]opstra_futures!H289="","",[3]opstra_futures!H289)</f>
        <v/>
      </c>
      <c r="I289" t="str">
        <f>IF([3]opstra_futures!I289="","",[3]opstra_futures!I289)</f>
        <v/>
      </c>
      <c r="J289" t="str">
        <f>IF([3]opstra_futures!J289="","",[3]opstra_futures!J289)</f>
        <v/>
      </c>
      <c r="K289" t="str">
        <f>IF([3]opstra_futures!K289="","",[3]opstra_futures!K289)</f>
        <v/>
      </c>
      <c r="L289" t="str">
        <f>IF([3]opstra_futures!L289="","",[3]opstra_futures!L289)</f>
        <v/>
      </c>
      <c r="M289" t="str">
        <f>IF([3]opstra_futures!M289="","",[3]opstra_futures!M289)</f>
        <v/>
      </c>
      <c r="N289" s="1" t="str">
        <f t="shared" si="41"/>
        <v/>
      </c>
      <c r="O289" s="1" t="str">
        <f t="shared" si="42"/>
        <v/>
      </c>
      <c r="P289" s="1" t="str">
        <f t="shared" si="43"/>
        <v/>
      </c>
      <c r="Q289" s="1" t="str">
        <f t="shared" si="44"/>
        <v/>
      </c>
      <c r="R289" s="1" t="str">
        <f t="shared" si="45"/>
        <v/>
      </c>
      <c r="S289" s="1" t="str">
        <f t="shared" si="46"/>
        <v/>
      </c>
      <c r="T289" s="1" t="str">
        <f t="shared" si="47"/>
        <v/>
      </c>
      <c r="U289" s="1" t="str">
        <f t="shared" si="48"/>
        <v/>
      </c>
      <c r="V289" s="1" t="str">
        <f t="shared" si="49"/>
        <v/>
      </c>
      <c r="W289" s="1" t="str">
        <f t="shared" si="50"/>
        <v/>
      </c>
    </row>
    <row r="290" spans="1:23" x14ac:dyDescent="0.25">
      <c r="A290" t="str">
        <f>IF([3]opstra_futures!A290="","",[3]opstra_futures!A290)</f>
        <v/>
      </c>
      <c r="B290" t="str">
        <f>IF([3]opstra_futures!B290="","",[3]opstra_futures!B290)</f>
        <v/>
      </c>
      <c r="C290" t="str">
        <f>IF([3]opstra_futures!C290="","",[3]opstra_futures!C290)</f>
        <v/>
      </c>
      <c r="D290" t="str">
        <f>IF([3]opstra_futures!D290="","",[3]opstra_futures!D290)</f>
        <v/>
      </c>
      <c r="E290" t="str">
        <f>IF([3]opstra_futures!E290="","",[3]opstra_futures!E290)</f>
        <v/>
      </c>
      <c r="F290" t="str">
        <f>IF([3]opstra_futures!F290="","",[3]opstra_futures!F290)</f>
        <v/>
      </c>
      <c r="G290" t="str">
        <f>IF([3]opstra_futures!G290="","",[3]opstra_futures!G290)</f>
        <v/>
      </c>
      <c r="H290" t="str">
        <f>IF([3]opstra_futures!H290="","",[3]opstra_futures!H290)</f>
        <v/>
      </c>
      <c r="I290" t="str">
        <f>IF([3]opstra_futures!I290="","",[3]opstra_futures!I290)</f>
        <v/>
      </c>
      <c r="J290" t="str">
        <f>IF([3]opstra_futures!J290="","",[3]opstra_futures!J290)</f>
        <v/>
      </c>
      <c r="K290" t="str">
        <f>IF([3]opstra_futures!K290="","",[3]opstra_futures!K290)</f>
        <v/>
      </c>
      <c r="L290" t="str">
        <f>IF([3]opstra_futures!L290="","",[3]opstra_futures!L290)</f>
        <v/>
      </c>
      <c r="M290" t="str">
        <f>IF([3]opstra_futures!M290="","",[3]opstra_futures!M290)</f>
        <v/>
      </c>
      <c r="N290" s="1" t="str">
        <f t="shared" si="41"/>
        <v/>
      </c>
      <c r="O290" s="1" t="str">
        <f t="shared" si="42"/>
        <v/>
      </c>
      <c r="P290" s="1" t="str">
        <f t="shared" si="43"/>
        <v/>
      </c>
      <c r="Q290" s="1" t="str">
        <f t="shared" si="44"/>
        <v/>
      </c>
      <c r="R290" s="1" t="str">
        <f t="shared" si="45"/>
        <v/>
      </c>
      <c r="S290" s="1" t="str">
        <f t="shared" si="46"/>
        <v/>
      </c>
      <c r="T290" s="1" t="str">
        <f t="shared" si="47"/>
        <v/>
      </c>
      <c r="U290" s="1" t="str">
        <f t="shared" si="48"/>
        <v/>
      </c>
      <c r="V290" s="1" t="str">
        <f t="shared" si="49"/>
        <v/>
      </c>
      <c r="W290" s="1" t="str">
        <f t="shared" si="50"/>
        <v/>
      </c>
    </row>
    <row r="291" spans="1:23" x14ac:dyDescent="0.25">
      <c r="A291" t="str">
        <f>IF([3]opstra_futures!A291="","",[3]opstra_futures!A291)</f>
        <v/>
      </c>
      <c r="B291" t="str">
        <f>IF([3]opstra_futures!B291="","",[3]opstra_futures!B291)</f>
        <v/>
      </c>
      <c r="C291" t="str">
        <f>IF([3]opstra_futures!C291="","",[3]opstra_futures!C291)</f>
        <v/>
      </c>
      <c r="D291" t="str">
        <f>IF([3]opstra_futures!D291="","",[3]opstra_futures!D291)</f>
        <v/>
      </c>
      <c r="E291" t="str">
        <f>IF([3]opstra_futures!E291="","",[3]opstra_futures!E291)</f>
        <v/>
      </c>
      <c r="F291" t="str">
        <f>IF([3]opstra_futures!F291="","",[3]opstra_futures!F291)</f>
        <v/>
      </c>
      <c r="G291" t="str">
        <f>IF([3]opstra_futures!G291="","",[3]opstra_futures!G291)</f>
        <v/>
      </c>
      <c r="H291" t="str">
        <f>IF([3]opstra_futures!H291="","",[3]opstra_futures!H291)</f>
        <v/>
      </c>
      <c r="I291" t="str">
        <f>IF([3]opstra_futures!I291="","",[3]opstra_futures!I291)</f>
        <v/>
      </c>
      <c r="J291" t="str">
        <f>IF([3]opstra_futures!J291="","",[3]opstra_futures!J291)</f>
        <v/>
      </c>
      <c r="K291" t="str">
        <f>IF([3]opstra_futures!K291="","",[3]opstra_futures!K291)</f>
        <v/>
      </c>
      <c r="L291" t="str">
        <f>IF([3]opstra_futures!L291="","",[3]opstra_futures!L291)</f>
        <v/>
      </c>
      <c r="M291" t="str">
        <f>IF([3]opstra_futures!M291="","",[3]opstra_futures!M291)</f>
        <v/>
      </c>
      <c r="N291" s="1" t="str">
        <f t="shared" si="41"/>
        <v/>
      </c>
      <c r="O291" s="1" t="str">
        <f t="shared" si="42"/>
        <v/>
      </c>
      <c r="P291" s="1" t="str">
        <f t="shared" si="43"/>
        <v/>
      </c>
      <c r="Q291" s="1" t="str">
        <f t="shared" si="44"/>
        <v/>
      </c>
      <c r="R291" s="1" t="str">
        <f t="shared" si="45"/>
        <v/>
      </c>
      <c r="S291" s="1" t="str">
        <f t="shared" si="46"/>
        <v/>
      </c>
      <c r="T291" s="1" t="str">
        <f t="shared" si="47"/>
        <v/>
      </c>
      <c r="U291" s="1" t="str">
        <f t="shared" si="48"/>
        <v/>
      </c>
      <c r="V291" s="1" t="str">
        <f t="shared" si="49"/>
        <v/>
      </c>
      <c r="W291" s="1" t="str">
        <f t="shared" si="50"/>
        <v/>
      </c>
    </row>
    <row r="292" spans="1:23" x14ac:dyDescent="0.25">
      <c r="A292" t="str">
        <f>IF([3]opstra_futures!A292="","",[3]opstra_futures!A292)</f>
        <v/>
      </c>
      <c r="B292" t="str">
        <f>IF([3]opstra_futures!B292="","",[3]opstra_futures!B292)</f>
        <v/>
      </c>
      <c r="C292" t="str">
        <f>IF([3]opstra_futures!C292="","",[3]opstra_futures!C292)</f>
        <v/>
      </c>
      <c r="D292" t="str">
        <f>IF([3]opstra_futures!D292="","",[3]opstra_futures!D292)</f>
        <v/>
      </c>
      <c r="E292" t="str">
        <f>IF([3]opstra_futures!E292="","",[3]opstra_futures!E292)</f>
        <v/>
      </c>
      <c r="F292" t="str">
        <f>IF([3]opstra_futures!F292="","",[3]opstra_futures!F292)</f>
        <v/>
      </c>
      <c r="G292" t="str">
        <f>IF([3]opstra_futures!G292="","",[3]opstra_futures!G292)</f>
        <v/>
      </c>
      <c r="H292" t="str">
        <f>IF([3]opstra_futures!H292="","",[3]opstra_futures!H292)</f>
        <v/>
      </c>
      <c r="I292" t="str">
        <f>IF([3]opstra_futures!I292="","",[3]opstra_futures!I292)</f>
        <v/>
      </c>
      <c r="J292" t="str">
        <f>IF([3]opstra_futures!J292="","",[3]opstra_futures!J292)</f>
        <v/>
      </c>
      <c r="K292" t="str">
        <f>IF([3]opstra_futures!K292="","",[3]opstra_futures!K292)</f>
        <v/>
      </c>
      <c r="L292" t="str">
        <f>IF([3]opstra_futures!L292="","",[3]opstra_futures!L292)</f>
        <v/>
      </c>
      <c r="M292" t="str">
        <f>IF([3]opstra_futures!M292="","",[3]opstra_futures!M292)</f>
        <v/>
      </c>
      <c r="N292" s="1" t="str">
        <f t="shared" si="41"/>
        <v/>
      </c>
      <c r="O292" s="1" t="str">
        <f t="shared" si="42"/>
        <v/>
      </c>
      <c r="P292" s="1" t="str">
        <f t="shared" si="43"/>
        <v/>
      </c>
      <c r="Q292" s="1" t="str">
        <f t="shared" si="44"/>
        <v/>
      </c>
      <c r="R292" s="1" t="str">
        <f t="shared" si="45"/>
        <v/>
      </c>
      <c r="S292" s="1" t="str">
        <f t="shared" si="46"/>
        <v/>
      </c>
      <c r="T292" s="1" t="str">
        <f t="shared" si="47"/>
        <v/>
      </c>
      <c r="U292" s="1" t="str">
        <f t="shared" si="48"/>
        <v/>
      </c>
      <c r="V292" s="1" t="str">
        <f t="shared" si="49"/>
        <v/>
      </c>
      <c r="W292" s="1" t="str">
        <f t="shared" si="50"/>
        <v/>
      </c>
    </row>
    <row r="293" spans="1:23" x14ac:dyDescent="0.25">
      <c r="A293" t="str">
        <f>IF([3]opstra_futures!A293="","",[3]opstra_futures!A293)</f>
        <v/>
      </c>
      <c r="B293" t="str">
        <f>IF([3]opstra_futures!B293="","",[3]opstra_futures!B293)</f>
        <v/>
      </c>
      <c r="C293" t="str">
        <f>IF([3]opstra_futures!C293="","",[3]opstra_futures!C293)</f>
        <v/>
      </c>
      <c r="D293" t="str">
        <f>IF([3]opstra_futures!D293="","",[3]opstra_futures!D293)</f>
        <v/>
      </c>
      <c r="E293" t="str">
        <f>IF([3]opstra_futures!E293="","",[3]opstra_futures!E293)</f>
        <v/>
      </c>
      <c r="F293" t="str">
        <f>IF([3]opstra_futures!F293="","",[3]opstra_futures!F293)</f>
        <v/>
      </c>
      <c r="G293" t="str">
        <f>IF([3]opstra_futures!G293="","",[3]opstra_futures!G293)</f>
        <v/>
      </c>
      <c r="H293" t="str">
        <f>IF([3]opstra_futures!H293="","",[3]opstra_futures!H293)</f>
        <v/>
      </c>
      <c r="I293" t="str">
        <f>IF([3]opstra_futures!I293="","",[3]opstra_futures!I293)</f>
        <v/>
      </c>
      <c r="J293" t="str">
        <f>IF([3]opstra_futures!J293="","",[3]opstra_futures!J293)</f>
        <v/>
      </c>
      <c r="K293" t="str">
        <f>IF([3]opstra_futures!K293="","",[3]opstra_futures!K293)</f>
        <v/>
      </c>
      <c r="L293" t="str">
        <f>IF([3]opstra_futures!L293="","",[3]opstra_futures!L293)</f>
        <v/>
      </c>
      <c r="M293" t="str">
        <f>IF([3]opstra_futures!M293="","",[3]opstra_futures!M293)</f>
        <v/>
      </c>
      <c r="N293" s="1" t="str">
        <f t="shared" si="41"/>
        <v/>
      </c>
      <c r="O293" s="1" t="str">
        <f t="shared" si="42"/>
        <v/>
      </c>
      <c r="P293" s="1" t="str">
        <f t="shared" si="43"/>
        <v/>
      </c>
      <c r="Q293" s="1" t="str">
        <f t="shared" si="44"/>
        <v/>
      </c>
      <c r="R293" s="1" t="str">
        <f t="shared" si="45"/>
        <v/>
      </c>
      <c r="S293" s="1" t="str">
        <f t="shared" si="46"/>
        <v/>
      </c>
      <c r="T293" s="1" t="str">
        <f t="shared" si="47"/>
        <v/>
      </c>
      <c r="U293" s="1" t="str">
        <f t="shared" si="48"/>
        <v/>
      </c>
      <c r="V293" s="1" t="str">
        <f t="shared" si="49"/>
        <v/>
      </c>
      <c r="W293" s="1" t="str">
        <f t="shared" si="50"/>
        <v/>
      </c>
    </row>
    <row r="294" spans="1:23" x14ac:dyDescent="0.25">
      <c r="A294" t="str">
        <f>IF([3]opstra_futures!A294="","",[3]opstra_futures!A294)</f>
        <v/>
      </c>
      <c r="B294" t="str">
        <f>IF([3]opstra_futures!B294="","",[3]opstra_futures!B294)</f>
        <v/>
      </c>
      <c r="C294" t="str">
        <f>IF([3]opstra_futures!C294="","",[3]opstra_futures!C294)</f>
        <v/>
      </c>
      <c r="D294" t="str">
        <f>IF([3]opstra_futures!D294="","",[3]opstra_futures!D294)</f>
        <v/>
      </c>
      <c r="E294" t="str">
        <f>IF([3]opstra_futures!E294="","",[3]opstra_futures!E294)</f>
        <v/>
      </c>
      <c r="F294" t="str">
        <f>IF([3]opstra_futures!F294="","",[3]opstra_futures!F294)</f>
        <v/>
      </c>
      <c r="G294" t="str">
        <f>IF([3]opstra_futures!G294="","",[3]opstra_futures!G294)</f>
        <v/>
      </c>
      <c r="H294" t="str">
        <f>IF([3]opstra_futures!H294="","",[3]opstra_futures!H294)</f>
        <v/>
      </c>
      <c r="I294" t="str">
        <f>IF([3]opstra_futures!I294="","",[3]opstra_futures!I294)</f>
        <v/>
      </c>
      <c r="J294" t="str">
        <f>IF([3]opstra_futures!J294="","",[3]opstra_futures!J294)</f>
        <v/>
      </c>
      <c r="K294" t="str">
        <f>IF([3]opstra_futures!K294="","",[3]opstra_futures!K294)</f>
        <v/>
      </c>
      <c r="L294" t="str">
        <f>IF([3]opstra_futures!L294="","",[3]opstra_futures!L294)</f>
        <v/>
      </c>
      <c r="M294" t="str">
        <f>IF([3]opstra_futures!M294="","",[3]opstra_futures!M294)</f>
        <v/>
      </c>
      <c r="N294" s="1" t="str">
        <f t="shared" si="41"/>
        <v/>
      </c>
      <c r="O294" s="1" t="str">
        <f t="shared" si="42"/>
        <v/>
      </c>
      <c r="P294" s="1" t="str">
        <f t="shared" si="43"/>
        <v/>
      </c>
      <c r="Q294" s="1" t="str">
        <f t="shared" si="44"/>
        <v/>
      </c>
      <c r="R294" s="1" t="str">
        <f t="shared" si="45"/>
        <v/>
      </c>
      <c r="S294" s="1" t="str">
        <f t="shared" si="46"/>
        <v/>
      </c>
      <c r="T294" s="1" t="str">
        <f t="shared" si="47"/>
        <v/>
      </c>
      <c r="U294" s="1" t="str">
        <f t="shared" si="48"/>
        <v/>
      </c>
      <c r="V294" s="1" t="str">
        <f t="shared" si="49"/>
        <v/>
      </c>
      <c r="W294" s="1" t="str">
        <f t="shared" si="50"/>
        <v/>
      </c>
    </row>
    <row r="295" spans="1:23" x14ac:dyDescent="0.25">
      <c r="A295" t="str">
        <f>IF([3]opstra_futures!A295="","",[3]opstra_futures!A295)</f>
        <v/>
      </c>
      <c r="B295" t="str">
        <f>IF([3]opstra_futures!B295="","",[3]opstra_futures!B295)</f>
        <v/>
      </c>
      <c r="C295" t="str">
        <f>IF([3]opstra_futures!C295="","",[3]opstra_futures!C295)</f>
        <v/>
      </c>
      <c r="D295" t="str">
        <f>IF([3]opstra_futures!D295="","",[3]opstra_futures!D295)</f>
        <v/>
      </c>
      <c r="E295" t="str">
        <f>IF([3]opstra_futures!E295="","",[3]opstra_futures!E295)</f>
        <v/>
      </c>
      <c r="F295" t="str">
        <f>IF([3]opstra_futures!F295="","",[3]opstra_futures!F295)</f>
        <v/>
      </c>
      <c r="G295" t="str">
        <f>IF([3]opstra_futures!G295="","",[3]opstra_futures!G295)</f>
        <v/>
      </c>
      <c r="H295" t="str">
        <f>IF([3]opstra_futures!H295="","",[3]opstra_futures!H295)</f>
        <v/>
      </c>
      <c r="I295" t="str">
        <f>IF([3]opstra_futures!I295="","",[3]opstra_futures!I295)</f>
        <v/>
      </c>
      <c r="J295" t="str">
        <f>IF([3]opstra_futures!J295="","",[3]opstra_futures!J295)</f>
        <v/>
      </c>
      <c r="K295" t="str">
        <f>IF([3]opstra_futures!K295="","",[3]opstra_futures!K295)</f>
        <v/>
      </c>
      <c r="L295" t="str">
        <f>IF([3]opstra_futures!L295="","",[3]opstra_futures!L295)</f>
        <v/>
      </c>
      <c r="M295" t="str">
        <f>IF([3]opstra_futures!M295="","",[3]opstra_futures!M295)</f>
        <v/>
      </c>
      <c r="N295" s="1" t="str">
        <f t="shared" si="41"/>
        <v/>
      </c>
      <c r="O295" s="1" t="str">
        <f t="shared" si="42"/>
        <v/>
      </c>
      <c r="P295" s="1" t="str">
        <f t="shared" si="43"/>
        <v/>
      </c>
      <c r="Q295" s="1" t="str">
        <f t="shared" si="44"/>
        <v/>
      </c>
      <c r="R295" s="1" t="str">
        <f t="shared" si="45"/>
        <v/>
      </c>
      <c r="S295" s="1" t="str">
        <f t="shared" si="46"/>
        <v/>
      </c>
      <c r="T295" s="1" t="str">
        <f t="shared" si="47"/>
        <v/>
      </c>
      <c r="U295" s="1" t="str">
        <f t="shared" si="48"/>
        <v/>
      </c>
      <c r="V295" s="1" t="str">
        <f t="shared" si="49"/>
        <v/>
      </c>
      <c r="W295" s="1" t="str">
        <f t="shared" si="50"/>
        <v/>
      </c>
    </row>
    <row r="296" spans="1:23" x14ac:dyDescent="0.25">
      <c r="A296" t="str">
        <f>IF([3]opstra_futures!A296="","",[3]opstra_futures!A296)</f>
        <v/>
      </c>
      <c r="B296" t="str">
        <f>IF([3]opstra_futures!B296="","",[3]opstra_futures!B296)</f>
        <v/>
      </c>
      <c r="C296" t="str">
        <f>IF([3]opstra_futures!C296="","",[3]opstra_futures!C296)</f>
        <v/>
      </c>
      <c r="D296" t="str">
        <f>IF([3]opstra_futures!D296="","",[3]opstra_futures!D296)</f>
        <v/>
      </c>
      <c r="E296" t="str">
        <f>IF([3]opstra_futures!E296="","",[3]opstra_futures!E296)</f>
        <v/>
      </c>
      <c r="F296" t="str">
        <f>IF([3]opstra_futures!F296="","",[3]opstra_futures!F296)</f>
        <v/>
      </c>
      <c r="G296" t="str">
        <f>IF([3]opstra_futures!G296="","",[3]opstra_futures!G296)</f>
        <v/>
      </c>
      <c r="H296" t="str">
        <f>IF([3]opstra_futures!H296="","",[3]opstra_futures!H296)</f>
        <v/>
      </c>
      <c r="I296" t="str">
        <f>IF([3]opstra_futures!I296="","",[3]opstra_futures!I296)</f>
        <v/>
      </c>
      <c r="J296" t="str">
        <f>IF([3]opstra_futures!J296="","",[3]opstra_futures!J296)</f>
        <v/>
      </c>
      <c r="K296" t="str">
        <f>IF([3]opstra_futures!K296="","",[3]opstra_futures!K296)</f>
        <v/>
      </c>
      <c r="L296" t="str">
        <f>IF([3]opstra_futures!L296="","",[3]opstra_futures!L296)</f>
        <v/>
      </c>
      <c r="M296" t="str">
        <f>IF([3]opstra_futures!M296="","",[3]opstra_futures!M296)</f>
        <v/>
      </c>
      <c r="N296" s="1" t="str">
        <f t="shared" si="41"/>
        <v/>
      </c>
      <c r="O296" s="1" t="str">
        <f t="shared" si="42"/>
        <v/>
      </c>
      <c r="P296" s="1" t="str">
        <f t="shared" si="43"/>
        <v/>
      </c>
      <c r="Q296" s="1" t="str">
        <f t="shared" si="44"/>
        <v/>
      </c>
      <c r="R296" s="1" t="str">
        <f t="shared" si="45"/>
        <v/>
      </c>
      <c r="S296" s="1" t="str">
        <f t="shared" si="46"/>
        <v/>
      </c>
      <c r="T296" s="1" t="str">
        <f t="shared" si="47"/>
        <v/>
      </c>
      <c r="U296" s="1" t="str">
        <f t="shared" si="48"/>
        <v/>
      </c>
      <c r="V296" s="1" t="str">
        <f t="shared" si="49"/>
        <v/>
      </c>
      <c r="W296" s="1" t="str">
        <f t="shared" si="50"/>
        <v/>
      </c>
    </row>
    <row r="297" spans="1:23" x14ac:dyDescent="0.25">
      <c r="A297" t="str">
        <f>IF([3]opstra_futures!A297="","",[3]opstra_futures!A297)</f>
        <v/>
      </c>
      <c r="B297" t="str">
        <f>IF([3]opstra_futures!B297="","",[3]opstra_futures!B297)</f>
        <v/>
      </c>
      <c r="C297" t="str">
        <f>IF([3]opstra_futures!C297="","",[3]opstra_futures!C297)</f>
        <v/>
      </c>
      <c r="D297" t="str">
        <f>IF([3]opstra_futures!D297="","",[3]opstra_futures!D297)</f>
        <v/>
      </c>
      <c r="E297" t="str">
        <f>IF([3]opstra_futures!E297="","",[3]opstra_futures!E297)</f>
        <v/>
      </c>
      <c r="F297" t="str">
        <f>IF([3]opstra_futures!F297="","",[3]opstra_futures!F297)</f>
        <v/>
      </c>
      <c r="G297" t="str">
        <f>IF([3]opstra_futures!G297="","",[3]opstra_futures!G297)</f>
        <v/>
      </c>
      <c r="H297" t="str">
        <f>IF([3]opstra_futures!H297="","",[3]opstra_futures!H297)</f>
        <v/>
      </c>
      <c r="I297" t="str">
        <f>IF([3]opstra_futures!I297="","",[3]opstra_futures!I297)</f>
        <v/>
      </c>
      <c r="J297" t="str">
        <f>IF([3]opstra_futures!J297="","",[3]opstra_futures!J297)</f>
        <v/>
      </c>
      <c r="K297" t="str">
        <f>IF([3]opstra_futures!K297="","",[3]opstra_futures!K297)</f>
        <v/>
      </c>
      <c r="L297" t="str">
        <f>IF([3]opstra_futures!L297="","",[3]opstra_futures!L297)</f>
        <v/>
      </c>
      <c r="M297" t="str">
        <f>IF([3]opstra_futures!M297="","",[3]opstra_futures!M297)</f>
        <v/>
      </c>
      <c r="N297" s="1" t="str">
        <f t="shared" si="41"/>
        <v/>
      </c>
      <c r="O297" s="1" t="str">
        <f t="shared" si="42"/>
        <v/>
      </c>
      <c r="P297" s="1" t="str">
        <f t="shared" si="43"/>
        <v/>
      </c>
      <c r="Q297" s="1" t="str">
        <f t="shared" si="44"/>
        <v/>
      </c>
      <c r="R297" s="1" t="str">
        <f t="shared" si="45"/>
        <v/>
      </c>
      <c r="S297" s="1" t="str">
        <f t="shared" si="46"/>
        <v/>
      </c>
      <c r="T297" s="1" t="str">
        <f t="shared" si="47"/>
        <v/>
      </c>
      <c r="U297" s="1" t="str">
        <f t="shared" si="48"/>
        <v/>
      </c>
      <c r="V297" s="1" t="str">
        <f t="shared" si="49"/>
        <v/>
      </c>
      <c r="W297" s="1" t="str">
        <f t="shared" si="50"/>
        <v/>
      </c>
    </row>
    <row r="298" spans="1:23" x14ac:dyDescent="0.25">
      <c r="A298" t="str">
        <f>IF([3]opstra_futures!A298="","",[3]opstra_futures!A298)</f>
        <v/>
      </c>
      <c r="B298" t="str">
        <f>IF([3]opstra_futures!B298="","",[3]opstra_futures!B298)</f>
        <v/>
      </c>
      <c r="C298" t="str">
        <f>IF([3]opstra_futures!C298="","",[3]opstra_futures!C298)</f>
        <v/>
      </c>
      <c r="D298" t="str">
        <f>IF([3]opstra_futures!D298="","",[3]opstra_futures!D298)</f>
        <v/>
      </c>
      <c r="E298" t="str">
        <f>IF([3]opstra_futures!E298="","",[3]opstra_futures!E298)</f>
        <v/>
      </c>
      <c r="F298" t="str">
        <f>IF([3]opstra_futures!F298="","",[3]opstra_futures!F298)</f>
        <v/>
      </c>
      <c r="G298" t="str">
        <f>IF([3]opstra_futures!G298="","",[3]opstra_futures!G298)</f>
        <v/>
      </c>
      <c r="H298" t="str">
        <f>IF([3]opstra_futures!H298="","",[3]opstra_futures!H298)</f>
        <v/>
      </c>
      <c r="I298" t="str">
        <f>IF([3]opstra_futures!I298="","",[3]opstra_futures!I298)</f>
        <v/>
      </c>
      <c r="J298" t="str">
        <f>IF([3]opstra_futures!J298="","",[3]opstra_futures!J298)</f>
        <v/>
      </c>
      <c r="K298" t="str">
        <f>IF([3]opstra_futures!K298="","",[3]opstra_futures!K298)</f>
        <v/>
      </c>
      <c r="L298" t="str">
        <f>IF([3]opstra_futures!L298="","",[3]opstra_futures!L298)</f>
        <v/>
      </c>
      <c r="M298" t="str">
        <f>IF([3]opstra_futures!M298="","",[3]opstra_futures!M298)</f>
        <v/>
      </c>
      <c r="N298" s="1" t="str">
        <f t="shared" si="41"/>
        <v/>
      </c>
      <c r="O298" s="1" t="str">
        <f t="shared" si="42"/>
        <v/>
      </c>
      <c r="P298" s="1" t="str">
        <f t="shared" si="43"/>
        <v/>
      </c>
      <c r="Q298" s="1" t="str">
        <f t="shared" si="44"/>
        <v/>
      </c>
      <c r="R298" s="1" t="str">
        <f t="shared" si="45"/>
        <v/>
      </c>
      <c r="S298" s="1" t="str">
        <f t="shared" si="46"/>
        <v/>
      </c>
      <c r="T298" s="1" t="str">
        <f t="shared" si="47"/>
        <v/>
      </c>
      <c r="U298" s="1" t="str">
        <f t="shared" si="48"/>
        <v/>
      </c>
      <c r="V298" s="1" t="str">
        <f t="shared" si="49"/>
        <v/>
      </c>
      <c r="W298" s="1" t="str">
        <f t="shared" si="50"/>
        <v/>
      </c>
    </row>
    <row r="299" spans="1:23" x14ac:dyDescent="0.25">
      <c r="A299" t="str">
        <f>IF([3]opstra_futures!A299="","",[3]opstra_futures!A299)</f>
        <v/>
      </c>
      <c r="B299" t="str">
        <f>IF([3]opstra_futures!B299="","",[3]opstra_futures!B299)</f>
        <v/>
      </c>
      <c r="C299" t="str">
        <f>IF([3]opstra_futures!C299="","",[3]opstra_futures!C299)</f>
        <v/>
      </c>
      <c r="D299" t="str">
        <f>IF([3]opstra_futures!D299="","",[3]opstra_futures!D299)</f>
        <v/>
      </c>
      <c r="E299" t="str">
        <f>IF([3]opstra_futures!E299="","",[3]opstra_futures!E299)</f>
        <v/>
      </c>
      <c r="F299" t="str">
        <f>IF([3]opstra_futures!F299="","",[3]opstra_futures!F299)</f>
        <v/>
      </c>
      <c r="G299" t="str">
        <f>IF([3]opstra_futures!G299="","",[3]opstra_futures!G299)</f>
        <v/>
      </c>
      <c r="H299" t="str">
        <f>IF([3]opstra_futures!H299="","",[3]opstra_futures!H299)</f>
        <v/>
      </c>
      <c r="I299" t="str">
        <f>IF([3]opstra_futures!I299="","",[3]opstra_futures!I299)</f>
        <v/>
      </c>
      <c r="J299" t="str">
        <f>IF([3]opstra_futures!J299="","",[3]opstra_futures!J299)</f>
        <v/>
      </c>
      <c r="K299" t="str">
        <f>IF([3]opstra_futures!K299="","",[3]opstra_futures!K299)</f>
        <v/>
      </c>
      <c r="L299" t="str">
        <f>IF([3]opstra_futures!L299="","",[3]opstra_futures!L299)</f>
        <v/>
      </c>
      <c r="M299" t="str">
        <f>IF([3]opstra_futures!M299="","",[3]opstra_futures!M299)</f>
        <v/>
      </c>
      <c r="N299" s="1" t="str">
        <f t="shared" si="41"/>
        <v/>
      </c>
      <c r="O299" s="1" t="str">
        <f t="shared" si="42"/>
        <v/>
      </c>
      <c r="P299" s="1" t="str">
        <f t="shared" si="43"/>
        <v/>
      </c>
      <c r="Q299" s="1" t="str">
        <f t="shared" si="44"/>
        <v/>
      </c>
      <c r="R299" s="1" t="str">
        <f t="shared" si="45"/>
        <v/>
      </c>
      <c r="S299" s="1" t="str">
        <f t="shared" si="46"/>
        <v/>
      </c>
      <c r="T299" s="1" t="str">
        <f t="shared" si="47"/>
        <v/>
      </c>
      <c r="U299" s="1" t="str">
        <f t="shared" si="48"/>
        <v/>
      </c>
      <c r="V299" s="1" t="str">
        <f t="shared" si="49"/>
        <v/>
      </c>
      <c r="W299" s="1" t="str">
        <f t="shared" si="50"/>
        <v/>
      </c>
    </row>
    <row r="300" spans="1:23" x14ac:dyDescent="0.25">
      <c r="A300" t="str">
        <f>IF([3]opstra_futures!A300="","",[3]opstra_futures!A300)</f>
        <v/>
      </c>
      <c r="B300" t="str">
        <f>IF([3]opstra_futures!B300="","",[3]opstra_futures!B300)</f>
        <v/>
      </c>
      <c r="C300" t="str">
        <f>IF([3]opstra_futures!C300="","",[3]opstra_futures!C300)</f>
        <v/>
      </c>
      <c r="D300" t="str">
        <f>IF([3]opstra_futures!D300="","",[3]opstra_futures!D300)</f>
        <v/>
      </c>
      <c r="E300" t="str">
        <f>IF([3]opstra_futures!E300="","",[3]opstra_futures!E300)</f>
        <v/>
      </c>
      <c r="F300" t="str">
        <f>IF([3]opstra_futures!F300="","",[3]opstra_futures!F300)</f>
        <v/>
      </c>
      <c r="G300" t="str">
        <f>IF([3]opstra_futures!G300="","",[3]opstra_futures!G300)</f>
        <v/>
      </c>
      <c r="H300" t="str">
        <f>IF([3]opstra_futures!H300="","",[3]opstra_futures!H300)</f>
        <v/>
      </c>
      <c r="I300" t="str">
        <f>IF([3]opstra_futures!I300="","",[3]opstra_futures!I300)</f>
        <v/>
      </c>
      <c r="J300" t="str">
        <f>IF([3]opstra_futures!J300="","",[3]opstra_futures!J300)</f>
        <v/>
      </c>
      <c r="K300" t="str">
        <f>IF([3]opstra_futures!K300="","",[3]opstra_futures!K300)</f>
        <v/>
      </c>
      <c r="L300" t="str">
        <f>IF([3]opstra_futures!L300="","",[3]opstra_futures!L300)</f>
        <v/>
      </c>
      <c r="M300" t="str">
        <f>IF([3]opstra_futures!M300="","",[3]opstra_futures!M300)</f>
        <v/>
      </c>
      <c r="N300" s="1" t="str">
        <f t="shared" si="41"/>
        <v/>
      </c>
      <c r="O300" s="1" t="str">
        <f t="shared" si="42"/>
        <v/>
      </c>
      <c r="P300" s="1" t="str">
        <f t="shared" si="43"/>
        <v/>
      </c>
      <c r="Q300" s="1" t="str">
        <f t="shared" si="44"/>
        <v/>
      </c>
      <c r="R300" s="1" t="str">
        <f t="shared" si="45"/>
        <v/>
      </c>
      <c r="S300" s="1" t="str">
        <f t="shared" si="46"/>
        <v/>
      </c>
      <c r="T300" s="1" t="str">
        <f t="shared" si="47"/>
        <v/>
      </c>
      <c r="U300" s="1" t="str">
        <f t="shared" si="48"/>
        <v/>
      </c>
      <c r="V300" s="1" t="str">
        <f t="shared" si="49"/>
        <v/>
      </c>
      <c r="W300" s="1" t="str">
        <f t="shared" si="50"/>
        <v/>
      </c>
    </row>
    <row r="301" spans="1:23" x14ac:dyDescent="0.25">
      <c r="A301" t="str">
        <f>IF([3]opstra_futures!A301="","",[3]opstra_futures!A301)</f>
        <v/>
      </c>
      <c r="B301" t="str">
        <f>IF([3]opstra_futures!B301="","",[3]opstra_futures!B301)</f>
        <v/>
      </c>
      <c r="C301" t="str">
        <f>IF([3]opstra_futures!C301="","",[3]opstra_futures!C301)</f>
        <v/>
      </c>
      <c r="D301" t="str">
        <f>IF([3]opstra_futures!D301="","",[3]opstra_futures!D301)</f>
        <v/>
      </c>
      <c r="E301" t="str">
        <f>IF([3]opstra_futures!E301="","",[3]opstra_futures!E301)</f>
        <v/>
      </c>
      <c r="F301" t="str">
        <f>IF([3]opstra_futures!F301="","",[3]opstra_futures!F301)</f>
        <v/>
      </c>
      <c r="G301" t="str">
        <f>IF([3]opstra_futures!G301="","",[3]opstra_futures!G301)</f>
        <v/>
      </c>
      <c r="H301" t="str">
        <f>IF([3]opstra_futures!H301="","",[3]opstra_futures!H301)</f>
        <v/>
      </c>
      <c r="I301" t="str">
        <f>IF([3]opstra_futures!I301="","",[3]opstra_futures!I301)</f>
        <v/>
      </c>
      <c r="J301" t="str">
        <f>IF([3]opstra_futures!J301="","",[3]opstra_futures!J301)</f>
        <v/>
      </c>
      <c r="K301" t="str">
        <f>IF([3]opstra_futures!K301="","",[3]opstra_futures!K301)</f>
        <v/>
      </c>
      <c r="L301" t="str">
        <f>IF([3]opstra_futures!L301="","",[3]opstra_futures!L301)</f>
        <v/>
      </c>
      <c r="M301" t="str">
        <f>IF([3]opstra_futures!M301="","",[3]opstra_futures!M301)</f>
        <v/>
      </c>
      <c r="N301" s="1" t="str">
        <f t="shared" si="41"/>
        <v/>
      </c>
      <c r="O301" s="1" t="str">
        <f t="shared" si="42"/>
        <v/>
      </c>
      <c r="P301" s="1" t="str">
        <f t="shared" si="43"/>
        <v/>
      </c>
      <c r="Q301" s="1" t="str">
        <f t="shared" si="44"/>
        <v/>
      </c>
      <c r="R301" s="1" t="str">
        <f t="shared" si="45"/>
        <v/>
      </c>
      <c r="S301" s="1" t="str">
        <f t="shared" si="46"/>
        <v/>
      </c>
      <c r="T301" s="1" t="str">
        <f t="shared" si="47"/>
        <v/>
      </c>
      <c r="U301" s="1" t="str">
        <f t="shared" si="48"/>
        <v/>
      </c>
      <c r="V301" s="1" t="str">
        <f t="shared" si="49"/>
        <v/>
      </c>
      <c r="W301" s="1" t="str">
        <f t="shared" si="50"/>
        <v/>
      </c>
    </row>
    <row r="302" spans="1:23" x14ac:dyDescent="0.25">
      <c r="A302" t="str">
        <f>IF([3]opstra_futures!A302="","",[3]opstra_futures!A302)</f>
        <v/>
      </c>
      <c r="B302" t="str">
        <f>IF([3]opstra_futures!B302="","",[3]opstra_futures!B302)</f>
        <v/>
      </c>
      <c r="C302" t="str">
        <f>IF([3]opstra_futures!C302="","",[3]opstra_futures!C302)</f>
        <v/>
      </c>
      <c r="D302" t="str">
        <f>IF([3]opstra_futures!D302="","",[3]opstra_futures!D302)</f>
        <v/>
      </c>
      <c r="E302" t="str">
        <f>IF([3]opstra_futures!E302="","",[3]opstra_futures!E302)</f>
        <v/>
      </c>
      <c r="F302" t="str">
        <f>IF([3]opstra_futures!F302="","",[3]opstra_futures!F302)</f>
        <v/>
      </c>
      <c r="G302" t="str">
        <f>IF([3]opstra_futures!G302="","",[3]opstra_futures!G302)</f>
        <v/>
      </c>
      <c r="H302" t="str">
        <f>IF([3]opstra_futures!H302="","",[3]opstra_futures!H302)</f>
        <v/>
      </c>
      <c r="I302" t="str">
        <f>IF([3]opstra_futures!I302="","",[3]opstra_futures!I302)</f>
        <v/>
      </c>
      <c r="J302" t="str">
        <f>IF([3]opstra_futures!J302="","",[3]opstra_futures!J302)</f>
        <v/>
      </c>
      <c r="K302" t="str">
        <f>IF([3]opstra_futures!K302="","",[3]opstra_futures!K302)</f>
        <v/>
      </c>
      <c r="L302" t="str">
        <f>IF([3]opstra_futures!L302="","",[3]opstra_futures!L302)</f>
        <v/>
      </c>
      <c r="M302" t="str">
        <f>IF([3]opstra_futures!M302="","",[3]opstra_futures!M302)</f>
        <v/>
      </c>
      <c r="N302" s="1" t="str">
        <f t="shared" si="41"/>
        <v/>
      </c>
      <c r="O302" s="1" t="str">
        <f t="shared" si="42"/>
        <v/>
      </c>
      <c r="P302" s="1" t="str">
        <f t="shared" si="43"/>
        <v/>
      </c>
      <c r="Q302" s="1" t="str">
        <f t="shared" si="44"/>
        <v/>
      </c>
      <c r="R302" s="1" t="str">
        <f t="shared" si="45"/>
        <v/>
      </c>
      <c r="S302" s="1" t="str">
        <f t="shared" si="46"/>
        <v/>
      </c>
      <c r="T302" s="1" t="str">
        <f t="shared" si="47"/>
        <v/>
      </c>
      <c r="U302" s="1" t="str">
        <f t="shared" si="48"/>
        <v/>
      </c>
      <c r="V302" s="1" t="str">
        <f t="shared" si="49"/>
        <v/>
      </c>
      <c r="W302" s="1" t="str">
        <f t="shared" si="50"/>
        <v/>
      </c>
    </row>
    <row r="303" spans="1:23" x14ac:dyDescent="0.25">
      <c r="A303" t="str">
        <f>IF([3]opstra_futures!A303="","",[3]opstra_futures!A303)</f>
        <v/>
      </c>
      <c r="B303" t="str">
        <f>IF([3]opstra_futures!B303="","",[3]opstra_futures!B303)</f>
        <v/>
      </c>
      <c r="C303" t="str">
        <f>IF([3]opstra_futures!C303="","",[3]opstra_futures!C303)</f>
        <v/>
      </c>
      <c r="D303" t="str">
        <f>IF([3]opstra_futures!D303="","",[3]opstra_futures!D303)</f>
        <v/>
      </c>
      <c r="E303" t="str">
        <f>IF([3]opstra_futures!E303="","",[3]opstra_futures!E303)</f>
        <v/>
      </c>
      <c r="F303" t="str">
        <f>IF([3]opstra_futures!F303="","",[3]opstra_futures!F303)</f>
        <v/>
      </c>
      <c r="G303" t="str">
        <f>IF([3]opstra_futures!G303="","",[3]opstra_futures!G303)</f>
        <v/>
      </c>
      <c r="H303" t="str">
        <f>IF([3]opstra_futures!H303="","",[3]opstra_futures!H303)</f>
        <v/>
      </c>
      <c r="I303" t="str">
        <f>IF([3]opstra_futures!I303="","",[3]opstra_futures!I303)</f>
        <v/>
      </c>
      <c r="J303" t="str">
        <f>IF([3]opstra_futures!J303="","",[3]opstra_futures!J303)</f>
        <v/>
      </c>
      <c r="K303" t="str">
        <f>IF([3]opstra_futures!K303="","",[3]opstra_futures!K303)</f>
        <v/>
      </c>
      <c r="L303" t="str">
        <f>IF([3]opstra_futures!L303="","",[3]opstra_futures!L303)</f>
        <v/>
      </c>
      <c r="M303" t="str">
        <f>IF([3]opstra_futures!M303="","",[3]opstra_futures!M303)</f>
        <v/>
      </c>
      <c r="N303" s="1" t="str">
        <f t="shared" si="41"/>
        <v/>
      </c>
      <c r="O303" s="1" t="str">
        <f t="shared" si="42"/>
        <v/>
      </c>
      <c r="P303" s="1" t="str">
        <f t="shared" si="43"/>
        <v/>
      </c>
      <c r="Q303" s="1" t="str">
        <f t="shared" si="44"/>
        <v/>
      </c>
      <c r="R303" s="1" t="str">
        <f t="shared" si="45"/>
        <v/>
      </c>
      <c r="S303" s="1" t="str">
        <f t="shared" si="46"/>
        <v/>
      </c>
      <c r="T303" s="1" t="str">
        <f t="shared" si="47"/>
        <v/>
      </c>
      <c r="U303" s="1" t="str">
        <f t="shared" si="48"/>
        <v/>
      </c>
      <c r="V303" s="1" t="str">
        <f t="shared" si="49"/>
        <v/>
      </c>
      <c r="W303" s="1" t="str">
        <f t="shared" si="50"/>
        <v/>
      </c>
    </row>
    <row r="304" spans="1:23" x14ac:dyDescent="0.25">
      <c r="A304" t="str">
        <f>IF([3]opstra_futures!A304="","",[3]opstra_futures!A304)</f>
        <v/>
      </c>
      <c r="B304" t="str">
        <f>IF([3]opstra_futures!B304="","",[3]opstra_futures!B304)</f>
        <v/>
      </c>
      <c r="C304" t="str">
        <f>IF([3]opstra_futures!C304="","",[3]opstra_futures!C304)</f>
        <v/>
      </c>
      <c r="D304" t="str">
        <f>IF([3]opstra_futures!D304="","",[3]opstra_futures!D304)</f>
        <v/>
      </c>
      <c r="E304" t="str">
        <f>IF([3]opstra_futures!E304="","",[3]opstra_futures!E304)</f>
        <v/>
      </c>
      <c r="F304" t="str">
        <f>IF([3]opstra_futures!F304="","",[3]opstra_futures!F304)</f>
        <v/>
      </c>
      <c r="G304" t="str">
        <f>IF([3]opstra_futures!G304="","",[3]opstra_futures!G304)</f>
        <v/>
      </c>
      <c r="H304" t="str">
        <f>IF([3]opstra_futures!H304="","",[3]opstra_futures!H304)</f>
        <v/>
      </c>
      <c r="I304" t="str">
        <f>IF([3]opstra_futures!I304="","",[3]opstra_futures!I304)</f>
        <v/>
      </c>
      <c r="J304" t="str">
        <f>IF([3]opstra_futures!J304="","",[3]opstra_futures!J304)</f>
        <v/>
      </c>
      <c r="K304" t="str">
        <f>IF([3]opstra_futures!K304="","",[3]opstra_futures!K304)</f>
        <v/>
      </c>
      <c r="L304" t="str">
        <f>IF([3]opstra_futures!L304="","",[3]opstra_futures!L304)</f>
        <v/>
      </c>
      <c r="M304" t="str">
        <f>IF([3]opstra_futures!M304="","",[3]opstra_futures!M304)</f>
        <v/>
      </c>
      <c r="N304" s="1" t="str">
        <f t="shared" si="41"/>
        <v/>
      </c>
      <c r="O304" s="1" t="str">
        <f t="shared" si="42"/>
        <v/>
      </c>
      <c r="P304" s="1" t="str">
        <f t="shared" si="43"/>
        <v/>
      </c>
      <c r="Q304" s="1" t="str">
        <f t="shared" si="44"/>
        <v/>
      </c>
      <c r="R304" s="1" t="str">
        <f t="shared" si="45"/>
        <v/>
      </c>
      <c r="S304" s="1" t="str">
        <f t="shared" si="46"/>
        <v/>
      </c>
      <c r="T304" s="1" t="str">
        <f t="shared" si="47"/>
        <v/>
      </c>
      <c r="U304" s="1" t="str">
        <f t="shared" si="48"/>
        <v/>
      </c>
      <c r="V304" s="1" t="str">
        <f t="shared" si="49"/>
        <v/>
      </c>
      <c r="W304" s="1" t="str">
        <f t="shared" si="50"/>
        <v/>
      </c>
    </row>
    <row r="305" spans="1:23" x14ac:dyDescent="0.25">
      <c r="A305" t="str">
        <f>IF([3]opstra_futures!A305="","",[3]opstra_futures!A305)</f>
        <v/>
      </c>
      <c r="B305" t="str">
        <f>IF([3]opstra_futures!B305="","",[3]opstra_futures!B305)</f>
        <v/>
      </c>
      <c r="C305" t="str">
        <f>IF([3]opstra_futures!C305="","",[3]opstra_futures!C305)</f>
        <v/>
      </c>
      <c r="D305" t="str">
        <f>IF([3]opstra_futures!D305="","",[3]opstra_futures!D305)</f>
        <v/>
      </c>
      <c r="E305" t="str">
        <f>IF([3]opstra_futures!E305="","",[3]opstra_futures!E305)</f>
        <v/>
      </c>
      <c r="F305" t="str">
        <f>IF([3]opstra_futures!F305="","",[3]opstra_futures!F305)</f>
        <v/>
      </c>
      <c r="G305" t="str">
        <f>IF([3]opstra_futures!G305="","",[3]opstra_futures!G305)</f>
        <v/>
      </c>
      <c r="H305" t="str">
        <f>IF([3]opstra_futures!H305="","",[3]opstra_futures!H305)</f>
        <v/>
      </c>
      <c r="I305" t="str">
        <f>IF([3]opstra_futures!I305="","",[3]opstra_futures!I305)</f>
        <v/>
      </c>
      <c r="J305" t="str">
        <f>IF([3]opstra_futures!J305="","",[3]opstra_futures!J305)</f>
        <v/>
      </c>
      <c r="K305" t="str">
        <f>IF([3]opstra_futures!K305="","",[3]opstra_futures!K305)</f>
        <v/>
      </c>
      <c r="L305" t="str">
        <f>IF([3]opstra_futures!L305="","",[3]opstra_futures!L305)</f>
        <v/>
      </c>
      <c r="M305" t="str">
        <f>IF([3]opstra_futures!M305="","",[3]opstra_futures!M305)</f>
        <v/>
      </c>
      <c r="N305" s="1" t="str">
        <f t="shared" si="41"/>
        <v/>
      </c>
      <c r="O305" s="1" t="str">
        <f t="shared" si="42"/>
        <v/>
      </c>
      <c r="P305" s="1" t="str">
        <f t="shared" si="43"/>
        <v/>
      </c>
      <c r="Q305" s="1" t="str">
        <f t="shared" si="44"/>
        <v/>
      </c>
      <c r="R305" s="1" t="str">
        <f t="shared" si="45"/>
        <v/>
      </c>
      <c r="S305" s="1" t="str">
        <f t="shared" si="46"/>
        <v/>
      </c>
      <c r="T305" s="1" t="str">
        <f t="shared" si="47"/>
        <v/>
      </c>
      <c r="U305" s="1" t="str">
        <f t="shared" si="48"/>
        <v/>
      </c>
      <c r="V305" s="1" t="str">
        <f t="shared" si="49"/>
        <v/>
      </c>
      <c r="W305" s="1" t="str">
        <f t="shared" si="50"/>
        <v/>
      </c>
    </row>
    <row r="306" spans="1:23" x14ac:dyDescent="0.25">
      <c r="A306" t="str">
        <f>IF([3]opstra_futures!A306="","",[3]opstra_futures!A306)</f>
        <v/>
      </c>
      <c r="B306" t="str">
        <f>IF([3]opstra_futures!B306="","",[3]opstra_futures!B306)</f>
        <v/>
      </c>
      <c r="C306" t="str">
        <f>IF([3]opstra_futures!C306="","",[3]opstra_futures!C306)</f>
        <v/>
      </c>
      <c r="D306" t="str">
        <f>IF([3]opstra_futures!D306="","",[3]opstra_futures!D306)</f>
        <v/>
      </c>
      <c r="E306" t="str">
        <f>IF([3]opstra_futures!E306="","",[3]opstra_futures!E306)</f>
        <v/>
      </c>
      <c r="F306" t="str">
        <f>IF([3]opstra_futures!F306="","",[3]opstra_futures!F306)</f>
        <v/>
      </c>
      <c r="G306" t="str">
        <f>IF([3]opstra_futures!G306="","",[3]opstra_futures!G306)</f>
        <v/>
      </c>
      <c r="H306" t="str">
        <f>IF([3]opstra_futures!H306="","",[3]opstra_futures!H306)</f>
        <v/>
      </c>
      <c r="I306" t="str">
        <f>IF([3]opstra_futures!I306="","",[3]opstra_futures!I306)</f>
        <v/>
      </c>
      <c r="J306" t="str">
        <f>IF([3]opstra_futures!J306="","",[3]opstra_futures!J306)</f>
        <v/>
      </c>
      <c r="K306" t="str">
        <f>IF([3]opstra_futures!K306="","",[3]opstra_futures!K306)</f>
        <v/>
      </c>
      <c r="L306" t="str">
        <f>IF([3]opstra_futures!L306="","",[3]opstra_futures!L306)</f>
        <v/>
      </c>
      <c r="M306" t="str">
        <f>IF([3]opstra_futures!M306="","",[3]opstra_futures!M306)</f>
        <v/>
      </c>
      <c r="N306" s="1" t="str">
        <f t="shared" si="41"/>
        <v/>
      </c>
      <c r="O306" s="1" t="str">
        <f t="shared" si="42"/>
        <v/>
      </c>
      <c r="P306" s="1" t="str">
        <f t="shared" si="43"/>
        <v/>
      </c>
      <c r="Q306" s="1" t="str">
        <f t="shared" si="44"/>
        <v/>
      </c>
      <c r="R306" s="1" t="str">
        <f t="shared" si="45"/>
        <v/>
      </c>
      <c r="S306" s="1" t="str">
        <f t="shared" si="46"/>
        <v/>
      </c>
      <c r="T306" s="1" t="str">
        <f t="shared" si="47"/>
        <v/>
      </c>
      <c r="U306" s="1" t="str">
        <f t="shared" si="48"/>
        <v/>
      </c>
      <c r="V306" s="1" t="str">
        <f t="shared" si="49"/>
        <v/>
      </c>
      <c r="W306" s="1" t="str">
        <f t="shared" si="50"/>
        <v/>
      </c>
    </row>
    <row r="307" spans="1:23" x14ac:dyDescent="0.25">
      <c r="A307" t="str">
        <f>IF([3]opstra_futures!A307="","",[3]opstra_futures!A307)</f>
        <v/>
      </c>
      <c r="B307" t="str">
        <f>IF([3]opstra_futures!B307="","",[3]opstra_futures!B307)</f>
        <v/>
      </c>
      <c r="C307" t="str">
        <f>IF([3]opstra_futures!C307="","",[3]opstra_futures!C307)</f>
        <v/>
      </c>
      <c r="D307" t="str">
        <f>IF([3]opstra_futures!D307="","",[3]opstra_futures!D307)</f>
        <v/>
      </c>
      <c r="E307" t="str">
        <f>IF([3]opstra_futures!E307="","",[3]opstra_futures!E307)</f>
        <v/>
      </c>
      <c r="F307" t="str">
        <f>IF([3]opstra_futures!F307="","",[3]opstra_futures!F307)</f>
        <v/>
      </c>
      <c r="G307" t="str">
        <f>IF([3]opstra_futures!G307="","",[3]opstra_futures!G307)</f>
        <v/>
      </c>
      <c r="H307" t="str">
        <f>IF([3]opstra_futures!H307="","",[3]opstra_futures!H307)</f>
        <v/>
      </c>
      <c r="I307" t="str">
        <f>IF([3]opstra_futures!I307="","",[3]opstra_futures!I307)</f>
        <v/>
      </c>
      <c r="J307" t="str">
        <f>IF([3]opstra_futures!J307="","",[3]opstra_futures!J307)</f>
        <v/>
      </c>
      <c r="K307" t="str">
        <f>IF([3]opstra_futures!K307="","",[3]opstra_futures!K307)</f>
        <v/>
      </c>
      <c r="L307" t="str">
        <f>IF([3]opstra_futures!L307="","",[3]opstra_futures!L307)</f>
        <v/>
      </c>
      <c r="M307" t="str">
        <f>IF([3]opstra_futures!M307="","",[3]opstra_futures!M307)</f>
        <v/>
      </c>
      <c r="N307" s="1" t="str">
        <f t="shared" si="41"/>
        <v/>
      </c>
      <c r="O307" s="1" t="str">
        <f t="shared" si="42"/>
        <v/>
      </c>
      <c r="P307" s="1" t="str">
        <f t="shared" si="43"/>
        <v/>
      </c>
      <c r="Q307" s="1" t="str">
        <f t="shared" si="44"/>
        <v/>
      </c>
      <c r="R307" s="1" t="str">
        <f t="shared" si="45"/>
        <v/>
      </c>
      <c r="S307" s="1" t="str">
        <f t="shared" si="46"/>
        <v/>
      </c>
      <c r="T307" s="1" t="str">
        <f t="shared" si="47"/>
        <v/>
      </c>
      <c r="U307" s="1" t="str">
        <f t="shared" si="48"/>
        <v/>
      </c>
      <c r="V307" s="1" t="str">
        <f t="shared" si="49"/>
        <v/>
      </c>
      <c r="W307" s="1" t="str">
        <f t="shared" si="50"/>
        <v/>
      </c>
    </row>
    <row r="308" spans="1:23" x14ac:dyDescent="0.25">
      <c r="A308" t="str">
        <f>IF([3]opstra_futures!A308="","",[3]opstra_futures!A308)</f>
        <v/>
      </c>
      <c r="B308" t="str">
        <f>IF([3]opstra_futures!B308="","",[3]opstra_futures!B308)</f>
        <v/>
      </c>
      <c r="C308" t="str">
        <f>IF([3]opstra_futures!C308="","",[3]opstra_futures!C308)</f>
        <v/>
      </c>
      <c r="D308" t="str">
        <f>IF([3]opstra_futures!D308="","",[3]opstra_futures!D308)</f>
        <v/>
      </c>
      <c r="E308" t="str">
        <f>IF([3]opstra_futures!E308="","",[3]opstra_futures!E308)</f>
        <v/>
      </c>
      <c r="F308" t="str">
        <f>IF([3]opstra_futures!F308="","",[3]opstra_futures!F308)</f>
        <v/>
      </c>
      <c r="G308" t="str">
        <f>IF([3]opstra_futures!G308="","",[3]opstra_futures!G308)</f>
        <v/>
      </c>
      <c r="H308" t="str">
        <f>IF([3]opstra_futures!H308="","",[3]opstra_futures!H308)</f>
        <v/>
      </c>
      <c r="I308" t="str">
        <f>IF([3]opstra_futures!I308="","",[3]opstra_futures!I308)</f>
        <v/>
      </c>
      <c r="J308" t="str">
        <f>IF([3]opstra_futures!J308="","",[3]opstra_futures!J308)</f>
        <v/>
      </c>
      <c r="K308" t="str">
        <f>IF([3]opstra_futures!K308="","",[3]opstra_futures!K308)</f>
        <v/>
      </c>
      <c r="L308" t="str">
        <f>IF([3]opstra_futures!L308="","",[3]opstra_futures!L308)</f>
        <v/>
      </c>
      <c r="M308" t="str">
        <f>IF([3]opstra_futures!M308="","",[3]opstra_futures!M308)</f>
        <v/>
      </c>
      <c r="N308" s="1" t="str">
        <f t="shared" si="41"/>
        <v/>
      </c>
      <c r="O308" s="1" t="str">
        <f t="shared" si="42"/>
        <v/>
      </c>
      <c r="P308" s="1" t="str">
        <f t="shared" si="43"/>
        <v/>
      </c>
      <c r="Q308" s="1" t="str">
        <f t="shared" si="44"/>
        <v/>
      </c>
      <c r="R308" s="1" t="str">
        <f t="shared" si="45"/>
        <v/>
      </c>
      <c r="S308" s="1" t="str">
        <f t="shared" si="46"/>
        <v/>
      </c>
      <c r="T308" s="1" t="str">
        <f t="shared" si="47"/>
        <v/>
      </c>
      <c r="U308" s="1" t="str">
        <f t="shared" si="48"/>
        <v/>
      </c>
      <c r="V308" s="1" t="str">
        <f t="shared" si="49"/>
        <v/>
      </c>
      <c r="W308" s="1" t="str">
        <f t="shared" si="50"/>
        <v/>
      </c>
    </row>
    <row r="309" spans="1:23" x14ac:dyDescent="0.25">
      <c r="A309" t="str">
        <f>IF([3]opstra_futures!A309="","",[3]opstra_futures!A309)</f>
        <v/>
      </c>
      <c r="B309" t="str">
        <f>IF([3]opstra_futures!B309="","",[3]opstra_futures!B309)</f>
        <v/>
      </c>
      <c r="C309" t="str">
        <f>IF([3]opstra_futures!C309="","",[3]opstra_futures!C309)</f>
        <v/>
      </c>
      <c r="D309" t="str">
        <f>IF([3]opstra_futures!D309="","",[3]opstra_futures!D309)</f>
        <v/>
      </c>
      <c r="E309" t="str">
        <f>IF([3]opstra_futures!E309="","",[3]opstra_futures!E309)</f>
        <v/>
      </c>
      <c r="F309" t="str">
        <f>IF([3]opstra_futures!F309="","",[3]opstra_futures!F309)</f>
        <v/>
      </c>
      <c r="G309" t="str">
        <f>IF([3]opstra_futures!G309="","",[3]opstra_futures!G309)</f>
        <v/>
      </c>
      <c r="H309" t="str">
        <f>IF([3]opstra_futures!H309="","",[3]opstra_futures!H309)</f>
        <v/>
      </c>
      <c r="I309" t="str">
        <f>IF([3]opstra_futures!I309="","",[3]opstra_futures!I309)</f>
        <v/>
      </c>
      <c r="J309" t="str">
        <f>IF([3]opstra_futures!J309="","",[3]opstra_futures!J309)</f>
        <v/>
      </c>
      <c r="K309" t="str">
        <f>IF([3]opstra_futures!K309="","",[3]opstra_futures!K309)</f>
        <v/>
      </c>
      <c r="L309" t="str">
        <f>IF([3]opstra_futures!L309="","",[3]opstra_futures!L309)</f>
        <v/>
      </c>
      <c r="M309" t="str">
        <f>IF([3]opstra_futures!M309="","",[3]opstra_futures!M309)</f>
        <v/>
      </c>
      <c r="N309" s="1" t="str">
        <f t="shared" si="41"/>
        <v/>
      </c>
      <c r="O309" s="1" t="str">
        <f t="shared" si="42"/>
        <v/>
      </c>
      <c r="P309" s="1" t="str">
        <f t="shared" si="43"/>
        <v/>
      </c>
      <c r="Q309" s="1" t="str">
        <f t="shared" si="44"/>
        <v/>
      </c>
      <c r="R309" s="1" t="str">
        <f t="shared" si="45"/>
        <v/>
      </c>
      <c r="S309" s="1" t="str">
        <f t="shared" si="46"/>
        <v/>
      </c>
      <c r="T309" s="1" t="str">
        <f t="shared" si="47"/>
        <v/>
      </c>
      <c r="U309" s="1" t="str">
        <f t="shared" si="48"/>
        <v/>
      </c>
      <c r="V309" s="1" t="str">
        <f t="shared" si="49"/>
        <v/>
      </c>
      <c r="W309" s="1" t="str">
        <f t="shared" si="50"/>
        <v/>
      </c>
    </row>
    <row r="310" spans="1:23" x14ac:dyDescent="0.25">
      <c r="A310" t="str">
        <f>IF([3]opstra_futures!A310="","",[3]opstra_futures!A310)</f>
        <v/>
      </c>
      <c r="B310" t="str">
        <f>IF([3]opstra_futures!B310="","",[3]opstra_futures!B310)</f>
        <v/>
      </c>
      <c r="C310" t="str">
        <f>IF([3]opstra_futures!C310="","",[3]opstra_futures!C310)</f>
        <v/>
      </c>
      <c r="D310" t="str">
        <f>IF([3]opstra_futures!D310="","",[3]opstra_futures!D310)</f>
        <v/>
      </c>
      <c r="E310" t="str">
        <f>IF([3]opstra_futures!E310="","",[3]opstra_futures!E310)</f>
        <v/>
      </c>
      <c r="F310" t="str">
        <f>IF([3]opstra_futures!F310="","",[3]opstra_futures!F310)</f>
        <v/>
      </c>
      <c r="G310" t="str">
        <f>IF([3]opstra_futures!G310="","",[3]opstra_futures!G310)</f>
        <v/>
      </c>
      <c r="H310" t="str">
        <f>IF([3]opstra_futures!H310="","",[3]opstra_futures!H310)</f>
        <v/>
      </c>
      <c r="I310" t="str">
        <f>IF([3]opstra_futures!I310="","",[3]opstra_futures!I310)</f>
        <v/>
      </c>
      <c r="J310" t="str">
        <f>IF([3]opstra_futures!J310="","",[3]opstra_futures!J310)</f>
        <v/>
      </c>
      <c r="K310" t="str">
        <f>IF([3]opstra_futures!K310="","",[3]opstra_futures!K310)</f>
        <v/>
      </c>
      <c r="L310" t="str">
        <f>IF([3]opstra_futures!L310="","",[3]opstra_futures!L310)</f>
        <v/>
      </c>
      <c r="M310" t="str">
        <f>IF([3]opstra_futures!M310="","",[3]opstra_futures!M310)</f>
        <v/>
      </c>
      <c r="N310" s="1" t="str">
        <f t="shared" si="41"/>
        <v/>
      </c>
      <c r="O310" s="1" t="str">
        <f t="shared" si="42"/>
        <v/>
      </c>
      <c r="P310" s="1" t="str">
        <f t="shared" si="43"/>
        <v/>
      </c>
      <c r="Q310" s="1" t="str">
        <f t="shared" si="44"/>
        <v/>
      </c>
      <c r="R310" s="1" t="str">
        <f t="shared" si="45"/>
        <v/>
      </c>
      <c r="S310" s="1" t="str">
        <f t="shared" si="46"/>
        <v/>
      </c>
      <c r="T310" s="1" t="str">
        <f t="shared" si="47"/>
        <v/>
      </c>
      <c r="U310" s="1" t="str">
        <f t="shared" si="48"/>
        <v/>
      </c>
      <c r="V310" s="1" t="str">
        <f t="shared" si="49"/>
        <v/>
      </c>
      <c r="W310" s="1" t="str">
        <f t="shared" si="50"/>
        <v/>
      </c>
    </row>
    <row r="311" spans="1:23" x14ac:dyDescent="0.25">
      <c r="A311" t="str">
        <f>IF([3]opstra_futures!A311="","",[3]opstra_futures!A311)</f>
        <v/>
      </c>
      <c r="B311" t="str">
        <f>IF([3]opstra_futures!B311="","",[3]opstra_futures!B311)</f>
        <v/>
      </c>
      <c r="C311" t="str">
        <f>IF([3]opstra_futures!C311="","",[3]opstra_futures!C311)</f>
        <v/>
      </c>
      <c r="D311" t="str">
        <f>IF([3]opstra_futures!D311="","",[3]opstra_futures!D311)</f>
        <v/>
      </c>
      <c r="E311" t="str">
        <f>IF([3]opstra_futures!E311="","",[3]opstra_futures!E311)</f>
        <v/>
      </c>
      <c r="F311" t="str">
        <f>IF([3]opstra_futures!F311="","",[3]opstra_futures!F311)</f>
        <v/>
      </c>
      <c r="G311" t="str">
        <f>IF([3]opstra_futures!G311="","",[3]opstra_futures!G311)</f>
        <v/>
      </c>
      <c r="H311" t="str">
        <f>IF([3]opstra_futures!H311="","",[3]opstra_futures!H311)</f>
        <v/>
      </c>
      <c r="I311" t="str">
        <f>IF([3]opstra_futures!I311="","",[3]opstra_futures!I311)</f>
        <v/>
      </c>
      <c r="J311" t="str">
        <f>IF([3]opstra_futures!J311="","",[3]opstra_futures!J311)</f>
        <v/>
      </c>
      <c r="K311" t="str">
        <f>IF([3]opstra_futures!K311="","",[3]opstra_futures!K311)</f>
        <v/>
      </c>
      <c r="L311" t="str">
        <f>IF([3]opstra_futures!L311="","",[3]opstra_futures!L311)</f>
        <v/>
      </c>
      <c r="M311" t="str">
        <f>IF([3]opstra_futures!M311="","",[3]opstra_futures!M311)</f>
        <v/>
      </c>
      <c r="N311" s="1" t="str">
        <f t="shared" si="41"/>
        <v/>
      </c>
      <c r="O311" s="1" t="str">
        <f t="shared" si="42"/>
        <v/>
      </c>
      <c r="P311" s="1" t="str">
        <f t="shared" si="43"/>
        <v/>
      </c>
      <c r="Q311" s="1" t="str">
        <f t="shared" si="44"/>
        <v/>
      </c>
      <c r="R311" s="1" t="str">
        <f t="shared" si="45"/>
        <v/>
      </c>
      <c r="S311" s="1" t="str">
        <f t="shared" si="46"/>
        <v/>
      </c>
      <c r="T311" s="1" t="str">
        <f t="shared" si="47"/>
        <v/>
      </c>
      <c r="U311" s="1" t="str">
        <f t="shared" si="48"/>
        <v/>
      </c>
      <c r="V311" s="1" t="str">
        <f t="shared" si="49"/>
        <v/>
      </c>
      <c r="W311" s="1" t="str">
        <f t="shared" si="50"/>
        <v/>
      </c>
    </row>
    <row r="312" spans="1:23" x14ac:dyDescent="0.25">
      <c r="A312" t="str">
        <f>IF([3]opstra_futures!A312="","",[3]opstra_futures!A312)</f>
        <v/>
      </c>
      <c r="B312" t="str">
        <f>IF([3]opstra_futures!B312="","",[3]opstra_futures!B312)</f>
        <v/>
      </c>
      <c r="C312" t="str">
        <f>IF([3]opstra_futures!C312="","",[3]opstra_futures!C312)</f>
        <v/>
      </c>
      <c r="D312" t="str">
        <f>IF([3]opstra_futures!D312="","",[3]opstra_futures!D312)</f>
        <v/>
      </c>
      <c r="E312" t="str">
        <f>IF([3]opstra_futures!E312="","",[3]opstra_futures!E312)</f>
        <v/>
      </c>
      <c r="F312" t="str">
        <f>IF([3]opstra_futures!F312="","",[3]opstra_futures!F312)</f>
        <v/>
      </c>
      <c r="G312" t="str">
        <f>IF([3]opstra_futures!G312="","",[3]opstra_futures!G312)</f>
        <v/>
      </c>
      <c r="H312" t="str">
        <f>IF([3]opstra_futures!H312="","",[3]opstra_futures!H312)</f>
        <v/>
      </c>
      <c r="I312" t="str">
        <f>IF([3]opstra_futures!I312="","",[3]opstra_futures!I312)</f>
        <v/>
      </c>
      <c r="J312" t="str">
        <f>IF([3]opstra_futures!J312="","",[3]opstra_futures!J312)</f>
        <v/>
      </c>
      <c r="K312" t="str">
        <f>IF([3]opstra_futures!K312="","",[3]opstra_futures!K312)</f>
        <v/>
      </c>
      <c r="L312" t="str">
        <f>IF([3]opstra_futures!L312="","",[3]opstra_futures!L312)</f>
        <v/>
      </c>
      <c r="M312" t="str">
        <f>IF([3]opstra_futures!M312="","",[3]opstra_futures!M312)</f>
        <v/>
      </c>
      <c r="N312" s="1" t="str">
        <f t="shared" si="41"/>
        <v/>
      </c>
      <c r="O312" s="1" t="str">
        <f t="shared" si="42"/>
        <v/>
      </c>
      <c r="P312" s="1" t="str">
        <f t="shared" si="43"/>
        <v/>
      </c>
      <c r="Q312" s="1" t="str">
        <f t="shared" si="44"/>
        <v/>
      </c>
      <c r="R312" s="1" t="str">
        <f t="shared" si="45"/>
        <v/>
      </c>
      <c r="S312" s="1" t="str">
        <f t="shared" si="46"/>
        <v/>
      </c>
      <c r="T312" s="1" t="str">
        <f t="shared" si="47"/>
        <v/>
      </c>
      <c r="U312" s="1" t="str">
        <f t="shared" si="48"/>
        <v/>
      </c>
      <c r="V312" s="1" t="str">
        <f t="shared" si="49"/>
        <v/>
      </c>
      <c r="W312" s="1" t="str">
        <f t="shared" si="50"/>
        <v/>
      </c>
    </row>
    <row r="313" spans="1:23" x14ac:dyDescent="0.25">
      <c r="A313" t="str">
        <f>IF([3]opstra_futures!A313="","",[3]opstra_futures!A313)</f>
        <v/>
      </c>
      <c r="B313" t="str">
        <f>IF([3]opstra_futures!B313="","",[3]opstra_futures!B313)</f>
        <v/>
      </c>
      <c r="C313" t="str">
        <f>IF([3]opstra_futures!C313="","",[3]opstra_futures!C313)</f>
        <v/>
      </c>
      <c r="D313" t="str">
        <f>IF([3]opstra_futures!D313="","",[3]opstra_futures!D313)</f>
        <v/>
      </c>
      <c r="E313" t="str">
        <f>IF([3]opstra_futures!E313="","",[3]opstra_futures!E313)</f>
        <v/>
      </c>
      <c r="F313" t="str">
        <f>IF([3]opstra_futures!F313="","",[3]opstra_futures!F313)</f>
        <v/>
      </c>
      <c r="G313" t="str">
        <f>IF([3]opstra_futures!G313="","",[3]opstra_futures!G313)</f>
        <v/>
      </c>
      <c r="H313" t="str">
        <f>IF([3]opstra_futures!H313="","",[3]opstra_futures!H313)</f>
        <v/>
      </c>
      <c r="I313" t="str">
        <f>IF([3]opstra_futures!I313="","",[3]opstra_futures!I313)</f>
        <v/>
      </c>
      <c r="J313" t="str">
        <f>IF([3]opstra_futures!J313="","",[3]opstra_futures!J313)</f>
        <v/>
      </c>
      <c r="K313" t="str">
        <f>IF([3]opstra_futures!K313="","",[3]opstra_futures!K313)</f>
        <v/>
      </c>
      <c r="L313" t="str">
        <f>IF([3]opstra_futures!L313="","",[3]opstra_futures!L313)</f>
        <v/>
      </c>
      <c r="M313" t="str">
        <f>IF([3]opstra_futures!M313="","",[3]opstra_futures!M313)</f>
        <v/>
      </c>
      <c r="N313" s="1" t="str">
        <f t="shared" si="41"/>
        <v/>
      </c>
      <c r="O313" s="1" t="str">
        <f t="shared" si="42"/>
        <v/>
      </c>
      <c r="P313" s="1" t="str">
        <f t="shared" si="43"/>
        <v/>
      </c>
      <c r="Q313" s="1" t="str">
        <f t="shared" si="44"/>
        <v/>
      </c>
      <c r="R313" s="1" t="str">
        <f t="shared" si="45"/>
        <v/>
      </c>
      <c r="S313" s="1" t="str">
        <f t="shared" si="46"/>
        <v/>
      </c>
      <c r="T313" s="1" t="str">
        <f t="shared" si="47"/>
        <v/>
      </c>
      <c r="U313" s="1" t="str">
        <f t="shared" si="48"/>
        <v/>
      </c>
      <c r="V313" s="1" t="str">
        <f t="shared" si="49"/>
        <v/>
      </c>
      <c r="W313" s="1" t="str">
        <f t="shared" si="50"/>
        <v/>
      </c>
    </row>
    <row r="314" spans="1:23" x14ac:dyDescent="0.25">
      <c r="A314" t="str">
        <f>IF([3]opstra_futures!A314="","",[3]opstra_futures!A314)</f>
        <v/>
      </c>
      <c r="B314" t="str">
        <f>IF([3]opstra_futures!B314="","",[3]opstra_futures!B314)</f>
        <v/>
      </c>
      <c r="C314" t="str">
        <f>IF([3]opstra_futures!C314="","",[3]opstra_futures!C314)</f>
        <v/>
      </c>
      <c r="D314" t="str">
        <f>IF([3]opstra_futures!D314="","",[3]opstra_futures!D314)</f>
        <v/>
      </c>
      <c r="E314" t="str">
        <f>IF([3]opstra_futures!E314="","",[3]opstra_futures!E314)</f>
        <v/>
      </c>
      <c r="F314" t="str">
        <f>IF([3]opstra_futures!F314="","",[3]opstra_futures!F314)</f>
        <v/>
      </c>
      <c r="G314" t="str">
        <f>IF([3]opstra_futures!G314="","",[3]opstra_futures!G314)</f>
        <v/>
      </c>
      <c r="H314" t="str">
        <f>IF([3]opstra_futures!H314="","",[3]opstra_futures!H314)</f>
        <v/>
      </c>
      <c r="I314" t="str">
        <f>IF([3]opstra_futures!I314="","",[3]opstra_futures!I314)</f>
        <v/>
      </c>
      <c r="J314" t="str">
        <f>IF([3]opstra_futures!J314="","",[3]opstra_futures!J314)</f>
        <v/>
      </c>
      <c r="K314" t="str">
        <f>IF([3]opstra_futures!K314="","",[3]opstra_futures!K314)</f>
        <v/>
      </c>
      <c r="L314" t="str">
        <f>IF([3]opstra_futures!L314="","",[3]opstra_futures!L314)</f>
        <v/>
      </c>
      <c r="M314" t="str">
        <f>IF([3]opstra_futures!M314="","",[3]opstra_futures!M314)</f>
        <v/>
      </c>
      <c r="N314" s="1" t="str">
        <f t="shared" si="41"/>
        <v/>
      </c>
      <c r="O314" s="1" t="str">
        <f t="shared" si="42"/>
        <v/>
      </c>
      <c r="P314" s="1" t="str">
        <f t="shared" si="43"/>
        <v/>
      </c>
      <c r="Q314" s="1" t="str">
        <f t="shared" si="44"/>
        <v/>
      </c>
      <c r="R314" s="1" t="str">
        <f t="shared" si="45"/>
        <v/>
      </c>
      <c r="S314" s="1" t="str">
        <f t="shared" si="46"/>
        <v/>
      </c>
      <c r="T314" s="1" t="str">
        <f t="shared" si="47"/>
        <v/>
      </c>
      <c r="U314" s="1" t="str">
        <f t="shared" si="48"/>
        <v/>
      </c>
      <c r="V314" s="1" t="str">
        <f t="shared" si="49"/>
        <v/>
      </c>
      <c r="W314" s="1" t="str">
        <f t="shared" si="50"/>
        <v/>
      </c>
    </row>
    <row r="315" spans="1:23" x14ac:dyDescent="0.25">
      <c r="A315" t="str">
        <f>IF([3]opstra_futures!A315="","",[3]opstra_futures!A315)</f>
        <v/>
      </c>
      <c r="B315" t="str">
        <f>IF([3]opstra_futures!B315="","",[3]opstra_futures!B315)</f>
        <v/>
      </c>
      <c r="C315" t="str">
        <f>IF([3]opstra_futures!C315="","",[3]opstra_futures!C315)</f>
        <v/>
      </c>
      <c r="D315" t="str">
        <f>IF([3]opstra_futures!D315="","",[3]opstra_futures!D315)</f>
        <v/>
      </c>
      <c r="E315" t="str">
        <f>IF([3]opstra_futures!E315="","",[3]opstra_futures!E315)</f>
        <v/>
      </c>
      <c r="F315" t="str">
        <f>IF([3]opstra_futures!F315="","",[3]opstra_futures!F315)</f>
        <v/>
      </c>
      <c r="G315" t="str">
        <f>IF([3]opstra_futures!G315="","",[3]opstra_futures!G315)</f>
        <v/>
      </c>
      <c r="H315" t="str">
        <f>IF([3]opstra_futures!H315="","",[3]opstra_futures!H315)</f>
        <v/>
      </c>
      <c r="I315" t="str">
        <f>IF([3]opstra_futures!I315="","",[3]opstra_futures!I315)</f>
        <v/>
      </c>
      <c r="J315" t="str">
        <f>IF([3]opstra_futures!J315="","",[3]opstra_futures!J315)</f>
        <v/>
      </c>
      <c r="K315" t="str">
        <f>IF([3]opstra_futures!K315="","",[3]opstra_futures!K315)</f>
        <v/>
      </c>
      <c r="L315" t="str">
        <f>IF([3]opstra_futures!L315="","",[3]opstra_futures!L315)</f>
        <v/>
      </c>
      <c r="M315" t="str">
        <f>IF([3]opstra_futures!M315="","",[3]opstra_futures!M315)</f>
        <v/>
      </c>
      <c r="N315" s="1" t="str">
        <f t="shared" si="41"/>
        <v/>
      </c>
      <c r="O315" s="1" t="str">
        <f t="shared" si="42"/>
        <v/>
      </c>
      <c r="P315" s="1" t="str">
        <f t="shared" si="43"/>
        <v/>
      </c>
      <c r="Q315" s="1" t="str">
        <f t="shared" si="44"/>
        <v/>
      </c>
      <c r="R315" s="1" t="str">
        <f t="shared" si="45"/>
        <v/>
      </c>
      <c r="S315" s="1" t="str">
        <f t="shared" si="46"/>
        <v/>
      </c>
      <c r="T315" s="1" t="str">
        <f t="shared" si="47"/>
        <v/>
      </c>
      <c r="U315" s="1" t="str">
        <f t="shared" si="48"/>
        <v/>
      </c>
      <c r="V315" s="1" t="str">
        <f t="shared" si="49"/>
        <v/>
      </c>
      <c r="W315" s="1" t="str">
        <f t="shared" si="50"/>
        <v/>
      </c>
    </row>
    <row r="316" spans="1:23" x14ac:dyDescent="0.25">
      <c r="A316" t="str">
        <f>IF([3]opstra_futures!A316="","",[3]opstra_futures!A316)</f>
        <v/>
      </c>
      <c r="B316" t="str">
        <f>IF([3]opstra_futures!B316="","",[3]opstra_futures!B316)</f>
        <v/>
      </c>
      <c r="C316" t="str">
        <f>IF([3]opstra_futures!C316="","",[3]opstra_futures!C316)</f>
        <v/>
      </c>
      <c r="D316" t="str">
        <f>IF([3]opstra_futures!D316="","",[3]opstra_futures!D316)</f>
        <v/>
      </c>
      <c r="E316" t="str">
        <f>IF([3]opstra_futures!E316="","",[3]opstra_futures!E316)</f>
        <v/>
      </c>
      <c r="F316" t="str">
        <f>IF([3]opstra_futures!F316="","",[3]opstra_futures!F316)</f>
        <v/>
      </c>
      <c r="G316" t="str">
        <f>IF([3]opstra_futures!G316="","",[3]opstra_futures!G316)</f>
        <v/>
      </c>
      <c r="H316" t="str">
        <f>IF([3]opstra_futures!H316="","",[3]opstra_futures!H316)</f>
        <v/>
      </c>
      <c r="I316" t="str">
        <f>IF([3]opstra_futures!I316="","",[3]opstra_futures!I316)</f>
        <v/>
      </c>
      <c r="J316" t="str">
        <f>IF([3]opstra_futures!J316="","",[3]opstra_futures!J316)</f>
        <v/>
      </c>
      <c r="K316" t="str">
        <f>IF([3]opstra_futures!K316="","",[3]opstra_futures!K316)</f>
        <v/>
      </c>
      <c r="L316" t="str">
        <f>IF([3]opstra_futures!L316="","",[3]opstra_futures!L316)</f>
        <v/>
      </c>
      <c r="M316" t="str">
        <f>IF([3]opstra_futures!M316="","",[3]opstra_futures!M316)</f>
        <v/>
      </c>
      <c r="N316" s="1" t="str">
        <f t="shared" si="41"/>
        <v/>
      </c>
      <c r="O316" s="1" t="str">
        <f t="shared" si="42"/>
        <v/>
      </c>
      <c r="P316" s="1" t="str">
        <f t="shared" si="43"/>
        <v/>
      </c>
      <c r="Q316" s="1" t="str">
        <f t="shared" si="44"/>
        <v/>
      </c>
      <c r="R316" s="1" t="str">
        <f t="shared" si="45"/>
        <v/>
      </c>
      <c r="S316" s="1" t="str">
        <f t="shared" si="46"/>
        <v/>
      </c>
      <c r="T316" s="1" t="str">
        <f t="shared" si="47"/>
        <v/>
      </c>
      <c r="U316" s="1" t="str">
        <f t="shared" si="48"/>
        <v/>
      </c>
      <c r="V316" s="1" t="str">
        <f t="shared" si="49"/>
        <v/>
      </c>
      <c r="W316" s="1" t="str">
        <f t="shared" si="50"/>
        <v/>
      </c>
    </row>
    <row r="317" spans="1:23" x14ac:dyDescent="0.25">
      <c r="A317" t="str">
        <f>IF([3]opstra_futures!A317="","",[3]opstra_futures!A317)</f>
        <v/>
      </c>
      <c r="B317" t="str">
        <f>IF([3]opstra_futures!B317="","",[3]opstra_futures!B317)</f>
        <v/>
      </c>
      <c r="C317" t="str">
        <f>IF([3]opstra_futures!C317="","",[3]opstra_futures!C317)</f>
        <v/>
      </c>
      <c r="D317" t="str">
        <f>IF([3]opstra_futures!D317="","",[3]opstra_futures!D317)</f>
        <v/>
      </c>
      <c r="E317" t="str">
        <f>IF([3]opstra_futures!E317="","",[3]opstra_futures!E317)</f>
        <v/>
      </c>
      <c r="F317" t="str">
        <f>IF([3]opstra_futures!F317="","",[3]opstra_futures!F317)</f>
        <v/>
      </c>
      <c r="G317" t="str">
        <f>IF([3]opstra_futures!G317="","",[3]opstra_futures!G317)</f>
        <v/>
      </c>
      <c r="H317" t="str">
        <f>IF([3]opstra_futures!H317="","",[3]opstra_futures!H317)</f>
        <v/>
      </c>
      <c r="I317" t="str">
        <f>IF([3]opstra_futures!I317="","",[3]opstra_futures!I317)</f>
        <v/>
      </c>
      <c r="J317" t="str">
        <f>IF([3]opstra_futures!J317="","",[3]opstra_futures!J317)</f>
        <v/>
      </c>
      <c r="K317" t="str">
        <f>IF([3]opstra_futures!K317="","",[3]opstra_futures!K317)</f>
        <v/>
      </c>
      <c r="L317" t="str">
        <f>IF([3]opstra_futures!L317="","",[3]opstra_futures!L317)</f>
        <v/>
      </c>
      <c r="M317" t="str">
        <f>IF([3]opstra_futures!M317="","",[3]opstra_futures!M317)</f>
        <v/>
      </c>
      <c r="N317" s="1" t="str">
        <f t="shared" si="41"/>
        <v/>
      </c>
      <c r="O317" s="1" t="str">
        <f t="shared" si="42"/>
        <v/>
      </c>
      <c r="P317" s="1" t="str">
        <f t="shared" si="43"/>
        <v/>
      </c>
      <c r="Q317" s="1" t="str">
        <f t="shared" si="44"/>
        <v/>
      </c>
      <c r="R317" s="1" t="str">
        <f t="shared" si="45"/>
        <v/>
      </c>
      <c r="S317" s="1" t="str">
        <f t="shared" si="46"/>
        <v/>
      </c>
      <c r="T317" s="1" t="str">
        <f t="shared" si="47"/>
        <v/>
      </c>
      <c r="U317" s="1" t="str">
        <f t="shared" si="48"/>
        <v/>
      </c>
      <c r="V317" s="1" t="str">
        <f t="shared" si="49"/>
        <v/>
      </c>
      <c r="W317" s="1" t="str">
        <f t="shared" si="50"/>
        <v/>
      </c>
    </row>
    <row r="318" spans="1:23" x14ac:dyDescent="0.25">
      <c r="A318" t="str">
        <f>IF([3]opstra_futures!A318="","",[3]opstra_futures!A318)</f>
        <v/>
      </c>
      <c r="B318" t="str">
        <f>IF([3]opstra_futures!B318="","",[3]opstra_futures!B318)</f>
        <v/>
      </c>
      <c r="C318" t="str">
        <f>IF([3]opstra_futures!C318="","",[3]opstra_futures!C318)</f>
        <v/>
      </c>
      <c r="D318" t="str">
        <f>IF([3]opstra_futures!D318="","",[3]opstra_futures!D318)</f>
        <v/>
      </c>
      <c r="E318" t="str">
        <f>IF([3]opstra_futures!E318="","",[3]opstra_futures!E318)</f>
        <v/>
      </c>
      <c r="F318" t="str">
        <f>IF([3]opstra_futures!F318="","",[3]opstra_futures!F318)</f>
        <v/>
      </c>
      <c r="G318" t="str">
        <f>IF([3]opstra_futures!G318="","",[3]opstra_futures!G318)</f>
        <v/>
      </c>
      <c r="H318" t="str">
        <f>IF([3]opstra_futures!H318="","",[3]opstra_futures!H318)</f>
        <v/>
      </c>
      <c r="I318" t="str">
        <f>IF([3]opstra_futures!I318="","",[3]opstra_futures!I318)</f>
        <v/>
      </c>
      <c r="J318" t="str">
        <f>IF([3]opstra_futures!J318="","",[3]opstra_futures!J318)</f>
        <v/>
      </c>
      <c r="K318" t="str">
        <f>IF([3]opstra_futures!K318="","",[3]opstra_futures!K318)</f>
        <v/>
      </c>
      <c r="L318" t="str">
        <f>IF([3]opstra_futures!L318="","",[3]opstra_futures!L318)</f>
        <v/>
      </c>
      <c r="M318" t="str">
        <f>IF([3]opstra_futures!M318="","",[3]opstra_futures!M318)</f>
        <v/>
      </c>
      <c r="N318" s="1" t="str">
        <f t="shared" si="41"/>
        <v/>
      </c>
      <c r="O318" s="1" t="str">
        <f t="shared" si="42"/>
        <v/>
      </c>
      <c r="P318" s="1" t="str">
        <f t="shared" si="43"/>
        <v/>
      </c>
      <c r="Q318" s="1" t="str">
        <f t="shared" si="44"/>
        <v/>
      </c>
      <c r="R318" s="1" t="str">
        <f t="shared" si="45"/>
        <v/>
      </c>
      <c r="S318" s="1" t="str">
        <f t="shared" si="46"/>
        <v/>
      </c>
      <c r="T318" s="1" t="str">
        <f t="shared" si="47"/>
        <v/>
      </c>
      <c r="U318" s="1" t="str">
        <f t="shared" si="48"/>
        <v/>
      </c>
      <c r="V318" s="1" t="str">
        <f t="shared" si="49"/>
        <v/>
      </c>
      <c r="W318" s="1" t="str">
        <f t="shared" si="50"/>
        <v/>
      </c>
    </row>
    <row r="319" spans="1:23" x14ac:dyDescent="0.25">
      <c r="A319" t="str">
        <f>IF([3]opstra_futures!A319="","",[3]opstra_futures!A319)</f>
        <v/>
      </c>
      <c r="B319" t="str">
        <f>IF([3]opstra_futures!B319="","",[3]opstra_futures!B319)</f>
        <v/>
      </c>
      <c r="C319" t="str">
        <f>IF([3]opstra_futures!C319="","",[3]opstra_futures!C319)</f>
        <v/>
      </c>
      <c r="D319" t="str">
        <f>IF([3]opstra_futures!D319="","",[3]opstra_futures!D319)</f>
        <v/>
      </c>
      <c r="E319" t="str">
        <f>IF([3]opstra_futures!E319="","",[3]opstra_futures!E319)</f>
        <v/>
      </c>
      <c r="F319" t="str">
        <f>IF([3]opstra_futures!F319="","",[3]opstra_futures!F319)</f>
        <v/>
      </c>
      <c r="G319" t="str">
        <f>IF([3]opstra_futures!G319="","",[3]opstra_futures!G319)</f>
        <v/>
      </c>
      <c r="H319" t="str">
        <f>IF([3]opstra_futures!H319="","",[3]opstra_futures!H319)</f>
        <v/>
      </c>
      <c r="I319" t="str">
        <f>IF([3]opstra_futures!I319="","",[3]opstra_futures!I319)</f>
        <v/>
      </c>
      <c r="J319" t="str">
        <f>IF([3]opstra_futures!J319="","",[3]opstra_futures!J319)</f>
        <v/>
      </c>
      <c r="K319" t="str">
        <f>IF([3]opstra_futures!K319="","",[3]opstra_futures!K319)</f>
        <v/>
      </c>
      <c r="L319" t="str">
        <f>IF([3]opstra_futures!L319="","",[3]opstra_futures!L319)</f>
        <v/>
      </c>
      <c r="M319" t="str">
        <f>IF([3]opstra_futures!M319="","",[3]opstra_futures!M319)</f>
        <v/>
      </c>
      <c r="N319" s="1" t="str">
        <f t="shared" si="41"/>
        <v/>
      </c>
      <c r="O319" s="1" t="str">
        <f t="shared" si="42"/>
        <v/>
      </c>
      <c r="P319" s="1" t="str">
        <f t="shared" si="43"/>
        <v/>
      </c>
      <c r="Q319" s="1" t="str">
        <f t="shared" si="44"/>
        <v/>
      </c>
      <c r="R319" s="1" t="str">
        <f t="shared" si="45"/>
        <v/>
      </c>
      <c r="S319" s="1" t="str">
        <f t="shared" si="46"/>
        <v/>
      </c>
      <c r="T319" s="1" t="str">
        <f t="shared" si="47"/>
        <v/>
      </c>
      <c r="U319" s="1" t="str">
        <f t="shared" si="48"/>
        <v/>
      </c>
      <c r="V319" s="1" t="str">
        <f t="shared" si="49"/>
        <v/>
      </c>
      <c r="W319" s="1" t="str">
        <f t="shared" si="50"/>
        <v/>
      </c>
    </row>
    <row r="320" spans="1:23" x14ac:dyDescent="0.25">
      <c r="A320" t="str">
        <f>IF([3]opstra_futures!A320="","",[3]opstra_futures!A320)</f>
        <v/>
      </c>
      <c r="B320" t="str">
        <f>IF([3]opstra_futures!B320="","",[3]opstra_futures!B320)</f>
        <v/>
      </c>
      <c r="C320" t="str">
        <f>IF([3]opstra_futures!C320="","",[3]opstra_futures!C320)</f>
        <v/>
      </c>
      <c r="D320" t="str">
        <f>IF([3]opstra_futures!D320="","",[3]opstra_futures!D320)</f>
        <v/>
      </c>
      <c r="E320" t="str">
        <f>IF([3]opstra_futures!E320="","",[3]opstra_futures!E320)</f>
        <v/>
      </c>
      <c r="F320" t="str">
        <f>IF([3]opstra_futures!F320="","",[3]opstra_futures!F320)</f>
        <v/>
      </c>
      <c r="G320" t="str">
        <f>IF([3]opstra_futures!G320="","",[3]opstra_futures!G320)</f>
        <v/>
      </c>
      <c r="H320" t="str">
        <f>IF([3]opstra_futures!H320="","",[3]opstra_futures!H320)</f>
        <v/>
      </c>
      <c r="I320" t="str">
        <f>IF([3]opstra_futures!I320="","",[3]opstra_futures!I320)</f>
        <v/>
      </c>
      <c r="J320" t="str">
        <f>IF([3]opstra_futures!J320="","",[3]opstra_futures!J320)</f>
        <v/>
      </c>
      <c r="K320" t="str">
        <f>IF([3]opstra_futures!K320="","",[3]opstra_futures!K320)</f>
        <v/>
      </c>
      <c r="L320" t="str">
        <f>IF([3]opstra_futures!L320="","",[3]opstra_futures!L320)</f>
        <v/>
      </c>
      <c r="M320" t="str">
        <f>IF([3]opstra_futures!M320="","",[3]opstra_futures!M320)</f>
        <v/>
      </c>
      <c r="N320" s="1" t="str">
        <f t="shared" si="41"/>
        <v/>
      </c>
      <c r="O320" s="1" t="str">
        <f t="shared" si="42"/>
        <v/>
      </c>
      <c r="P320" s="1" t="str">
        <f t="shared" si="43"/>
        <v/>
      </c>
      <c r="Q320" s="1" t="str">
        <f t="shared" si="44"/>
        <v/>
      </c>
      <c r="R320" s="1" t="str">
        <f t="shared" si="45"/>
        <v/>
      </c>
      <c r="S320" s="1" t="str">
        <f t="shared" si="46"/>
        <v/>
      </c>
      <c r="T320" s="1" t="str">
        <f t="shared" si="47"/>
        <v/>
      </c>
      <c r="U320" s="1" t="str">
        <f t="shared" si="48"/>
        <v/>
      </c>
      <c r="V320" s="1" t="str">
        <f t="shared" si="49"/>
        <v/>
      </c>
      <c r="W320" s="1" t="str">
        <f t="shared" si="50"/>
        <v/>
      </c>
    </row>
    <row r="321" spans="1:23" x14ac:dyDescent="0.25">
      <c r="A321" t="str">
        <f>IF([3]opstra_futures!A321="","",[3]opstra_futures!A321)</f>
        <v/>
      </c>
      <c r="B321" t="str">
        <f>IF([3]opstra_futures!B321="","",[3]opstra_futures!B321)</f>
        <v/>
      </c>
      <c r="C321" t="str">
        <f>IF([3]opstra_futures!C321="","",[3]opstra_futures!C321)</f>
        <v/>
      </c>
      <c r="D321" t="str">
        <f>IF([3]opstra_futures!D321="","",[3]opstra_futures!D321)</f>
        <v/>
      </c>
      <c r="E321" t="str">
        <f>IF([3]opstra_futures!E321="","",[3]opstra_futures!E321)</f>
        <v/>
      </c>
      <c r="F321" t="str">
        <f>IF([3]opstra_futures!F321="","",[3]opstra_futures!F321)</f>
        <v/>
      </c>
      <c r="G321" t="str">
        <f>IF([3]opstra_futures!G321="","",[3]opstra_futures!G321)</f>
        <v/>
      </c>
      <c r="H321" t="str">
        <f>IF([3]opstra_futures!H321="","",[3]opstra_futures!H321)</f>
        <v/>
      </c>
      <c r="I321" t="str">
        <f>IF([3]opstra_futures!I321="","",[3]opstra_futures!I321)</f>
        <v/>
      </c>
      <c r="J321" t="str">
        <f>IF([3]opstra_futures!J321="","",[3]opstra_futures!J321)</f>
        <v/>
      </c>
      <c r="K321" t="str">
        <f>IF([3]opstra_futures!K321="","",[3]opstra_futures!K321)</f>
        <v/>
      </c>
      <c r="L321" t="str">
        <f>IF([3]opstra_futures!L321="","",[3]opstra_futures!L321)</f>
        <v/>
      </c>
      <c r="M321" t="str">
        <f>IF([3]opstra_futures!M321="","",[3]opstra_futures!M321)</f>
        <v/>
      </c>
      <c r="N321" s="1" t="str">
        <f t="shared" si="41"/>
        <v/>
      </c>
      <c r="O321" s="1" t="str">
        <f t="shared" si="42"/>
        <v/>
      </c>
      <c r="P321" s="1" t="str">
        <f t="shared" si="43"/>
        <v/>
      </c>
      <c r="Q321" s="1" t="str">
        <f t="shared" si="44"/>
        <v/>
      </c>
      <c r="R321" s="1" t="str">
        <f t="shared" si="45"/>
        <v/>
      </c>
      <c r="S321" s="1" t="str">
        <f t="shared" si="46"/>
        <v/>
      </c>
      <c r="T321" s="1" t="str">
        <f t="shared" si="47"/>
        <v/>
      </c>
      <c r="U321" s="1" t="str">
        <f t="shared" si="48"/>
        <v/>
      </c>
      <c r="V321" s="1" t="str">
        <f t="shared" si="49"/>
        <v/>
      </c>
      <c r="W321" s="1" t="str">
        <f t="shared" si="50"/>
        <v/>
      </c>
    </row>
    <row r="322" spans="1:23" x14ac:dyDescent="0.25">
      <c r="A322" t="str">
        <f>IF([3]opstra_futures!A322="","",[3]opstra_futures!A322)</f>
        <v/>
      </c>
      <c r="B322" t="str">
        <f>IF([3]opstra_futures!B322="","",[3]opstra_futures!B322)</f>
        <v/>
      </c>
      <c r="C322" t="str">
        <f>IF([3]opstra_futures!C322="","",[3]opstra_futures!C322)</f>
        <v/>
      </c>
      <c r="D322" t="str">
        <f>IF([3]opstra_futures!D322="","",[3]opstra_futures!D322)</f>
        <v/>
      </c>
      <c r="E322" t="str">
        <f>IF([3]opstra_futures!E322="","",[3]opstra_futures!E322)</f>
        <v/>
      </c>
      <c r="F322" t="str">
        <f>IF([3]opstra_futures!F322="","",[3]opstra_futures!F322)</f>
        <v/>
      </c>
      <c r="G322" t="str">
        <f>IF([3]opstra_futures!G322="","",[3]opstra_futures!G322)</f>
        <v/>
      </c>
      <c r="H322" t="str">
        <f>IF([3]opstra_futures!H322="","",[3]opstra_futures!H322)</f>
        <v/>
      </c>
      <c r="I322" t="str">
        <f>IF([3]opstra_futures!I322="","",[3]opstra_futures!I322)</f>
        <v/>
      </c>
      <c r="J322" t="str">
        <f>IF([3]opstra_futures!J322="","",[3]opstra_futures!J322)</f>
        <v/>
      </c>
      <c r="K322" t="str">
        <f>IF([3]opstra_futures!K322="","",[3]opstra_futures!K322)</f>
        <v/>
      </c>
      <c r="L322" t="str">
        <f>IF([3]opstra_futures!L322="","",[3]opstra_futures!L322)</f>
        <v/>
      </c>
      <c r="M322" t="str">
        <f>IF([3]opstra_futures!M322="","",[3]opstra_futures!M322)</f>
        <v/>
      </c>
      <c r="N322" s="1" t="str">
        <f t="shared" ref="N322:N362" si="51">B322</f>
        <v/>
      </c>
      <c r="O322" s="1" t="str">
        <f t="shared" ref="O322:O362" si="52">C322</f>
        <v/>
      </c>
      <c r="P322" s="1" t="str">
        <f t="shared" ref="P322:P362" si="53">D322</f>
        <v/>
      </c>
      <c r="Q322" s="1" t="str">
        <f t="shared" ref="Q322:Q362" si="54">E322</f>
        <v/>
      </c>
      <c r="R322" s="1" t="str">
        <f t="shared" ref="R322:R362" si="55">F322</f>
        <v/>
      </c>
      <c r="S322" s="1" t="str">
        <f t="shared" ref="S322:S362" si="56">G322</f>
        <v/>
      </c>
      <c r="T322" s="1" t="str">
        <f t="shared" ref="T322:T362" si="57">H322</f>
        <v/>
      </c>
      <c r="U322" s="1" t="str">
        <f t="shared" ref="U322:U362" si="58">I322</f>
        <v/>
      </c>
      <c r="V322" s="1" t="str">
        <f t="shared" ref="V322:V362" si="59">J322</f>
        <v/>
      </c>
      <c r="W322" s="1" t="str">
        <f t="shared" ref="W322:W362" si="60">K322</f>
        <v/>
      </c>
    </row>
    <row r="323" spans="1:23" x14ac:dyDescent="0.25">
      <c r="A323" t="str">
        <f>IF([3]opstra_futures!A323="","",[3]opstra_futures!A323)</f>
        <v/>
      </c>
      <c r="B323" t="str">
        <f>IF([3]opstra_futures!B323="","",[3]opstra_futures!B323)</f>
        <v/>
      </c>
      <c r="C323" t="str">
        <f>IF([3]opstra_futures!C323="","",[3]opstra_futures!C323)</f>
        <v/>
      </c>
      <c r="D323" t="str">
        <f>IF([3]opstra_futures!D323="","",[3]opstra_futures!D323)</f>
        <v/>
      </c>
      <c r="E323" t="str">
        <f>IF([3]opstra_futures!E323="","",[3]opstra_futures!E323)</f>
        <v/>
      </c>
      <c r="F323" t="str">
        <f>IF([3]opstra_futures!F323="","",[3]opstra_futures!F323)</f>
        <v/>
      </c>
      <c r="G323" t="str">
        <f>IF([3]opstra_futures!G323="","",[3]opstra_futures!G323)</f>
        <v/>
      </c>
      <c r="H323" t="str">
        <f>IF([3]opstra_futures!H323="","",[3]opstra_futures!H323)</f>
        <v/>
      </c>
      <c r="I323" t="str">
        <f>IF([3]opstra_futures!I323="","",[3]opstra_futures!I323)</f>
        <v/>
      </c>
      <c r="J323" t="str">
        <f>IF([3]opstra_futures!J323="","",[3]opstra_futures!J323)</f>
        <v/>
      </c>
      <c r="K323" t="str">
        <f>IF([3]opstra_futures!K323="","",[3]opstra_futures!K323)</f>
        <v/>
      </c>
      <c r="L323" t="str">
        <f>IF([3]opstra_futures!L323="","",[3]opstra_futures!L323)</f>
        <v/>
      </c>
      <c r="M323" t="str">
        <f>IF([3]opstra_futures!M323="","",[3]opstra_futures!M323)</f>
        <v/>
      </c>
      <c r="N323" s="1" t="str">
        <f t="shared" si="51"/>
        <v/>
      </c>
      <c r="O323" s="1" t="str">
        <f t="shared" si="52"/>
        <v/>
      </c>
      <c r="P323" s="1" t="str">
        <f t="shared" si="53"/>
        <v/>
      </c>
      <c r="Q323" s="1" t="str">
        <f t="shared" si="54"/>
        <v/>
      </c>
      <c r="R323" s="1" t="str">
        <f t="shared" si="55"/>
        <v/>
      </c>
      <c r="S323" s="1" t="str">
        <f t="shared" si="56"/>
        <v/>
      </c>
      <c r="T323" s="1" t="str">
        <f t="shared" si="57"/>
        <v/>
      </c>
      <c r="U323" s="1" t="str">
        <f t="shared" si="58"/>
        <v/>
      </c>
      <c r="V323" s="1" t="str">
        <f t="shared" si="59"/>
        <v/>
      </c>
      <c r="W323" s="1" t="str">
        <f t="shared" si="60"/>
        <v/>
      </c>
    </row>
    <row r="324" spans="1:23" x14ac:dyDescent="0.25">
      <c r="A324" t="str">
        <f>IF([3]opstra_futures!A324="","",[3]opstra_futures!A324)</f>
        <v/>
      </c>
      <c r="B324" t="str">
        <f>IF([3]opstra_futures!B324="","",[3]opstra_futures!B324)</f>
        <v/>
      </c>
      <c r="C324" t="str">
        <f>IF([3]opstra_futures!C324="","",[3]opstra_futures!C324)</f>
        <v/>
      </c>
      <c r="D324" t="str">
        <f>IF([3]opstra_futures!D324="","",[3]opstra_futures!D324)</f>
        <v/>
      </c>
      <c r="E324" t="str">
        <f>IF([3]opstra_futures!E324="","",[3]opstra_futures!E324)</f>
        <v/>
      </c>
      <c r="F324" t="str">
        <f>IF([3]opstra_futures!F324="","",[3]opstra_futures!F324)</f>
        <v/>
      </c>
      <c r="G324" t="str">
        <f>IF([3]opstra_futures!G324="","",[3]opstra_futures!G324)</f>
        <v/>
      </c>
      <c r="H324" t="str">
        <f>IF([3]opstra_futures!H324="","",[3]opstra_futures!H324)</f>
        <v/>
      </c>
      <c r="I324" t="str">
        <f>IF([3]opstra_futures!I324="","",[3]opstra_futures!I324)</f>
        <v/>
      </c>
      <c r="J324" t="str">
        <f>IF([3]opstra_futures!J324="","",[3]opstra_futures!J324)</f>
        <v/>
      </c>
      <c r="K324" t="str">
        <f>IF([3]opstra_futures!K324="","",[3]opstra_futures!K324)</f>
        <v/>
      </c>
      <c r="L324" t="str">
        <f>IF([3]opstra_futures!L324="","",[3]opstra_futures!L324)</f>
        <v/>
      </c>
      <c r="M324" t="str">
        <f>IF([3]opstra_futures!M324="","",[3]opstra_futures!M324)</f>
        <v/>
      </c>
      <c r="N324" s="1" t="str">
        <f t="shared" si="51"/>
        <v/>
      </c>
      <c r="O324" s="1" t="str">
        <f t="shared" si="52"/>
        <v/>
      </c>
      <c r="P324" s="1" t="str">
        <f t="shared" si="53"/>
        <v/>
      </c>
      <c r="Q324" s="1" t="str">
        <f t="shared" si="54"/>
        <v/>
      </c>
      <c r="R324" s="1" t="str">
        <f t="shared" si="55"/>
        <v/>
      </c>
      <c r="S324" s="1" t="str">
        <f t="shared" si="56"/>
        <v/>
      </c>
      <c r="T324" s="1" t="str">
        <f t="shared" si="57"/>
        <v/>
      </c>
      <c r="U324" s="1" t="str">
        <f t="shared" si="58"/>
        <v/>
      </c>
      <c r="V324" s="1" t="str">
        <f t="shared" si="59"/>
        <v/>
      </c>
      <c r="W324" s="1" t="str">
        <f t="shared" si="60"/>
        <v/>
      </c>
    </row>
    <row r="325" spans="1:23" x14ac:dyDescent="0.25">
      <c r="A325" t="str">
        <f>IF([3]opstra_futures!A325="","",[3]opstra_futures!A325)</f>
        <v/>
      </c>
      <c r="B325" t="str">
        <f>IF([3]opstra_futures!B325="","",[3]opstra_futures!B325)</f>
        <v/>
      </c>
      <c r="C325" t="str">
        <f>IF([3]opstra_futures!C325="","",[3]opstra_futures!C325)</f>
        <v/>
      </c>
      <c r="D325" t="str">
        <f>IF([3]opstra_futures!D325="","",[3]opstra_futures!D325)</f>
        <v/>
      </c>
      <c r="E325" t="str">
        <f>IF([3]opstra_futures!E325="","",[3]opstra_futures!E325)</f>
        <v/>
      </c>
      <c r="F325" t="str">
        <f>IF([3]opstra_futures!F325="","",[3]opstra_futures!F325)</f>
        <v/>
      </c>
      <c r="G325" t="str">
        <f>IF([3]opstra_futures!G325="","",[3]opstra_futures!G325)</f>
        <v/>
      </c>
      <c r="H325" t="str">
        <f>IF([3]opstra_futures!H325="","",[3]opstra_futures!H325)</f>
        <v/>
      </c>
      <c r="I325" t="str">
        <f>IF([3]opstra_futures!I325="","",[3]opstra_futures!I325)</f>
        <v/>
      </c>
      <c r="J325" t="str">
        <f>IF([3]opstra_futures!J325="","",[3]opstra_futures!J325)</f>
        <v/>
      </c>
      <c r="K325" t="str">
        <f>IF([3]opstra_futures!K325="","",[3]opstra_futures!K325)</f>
        <v/>
      </c>
      <c r="L325" t="str">
        <f>IF([3]opstra_futures!L325="","",[3]opstra_futures!L325)</f>
        <v/>
      </c>
      <c r="M325" t="str">
        <f>IF([3]opstra_futures!M325="","",[3]opstra_futures!M325)</f>
        <v/>
      </c>
      <c r="N325" s="1" t="str">
        <f t="shared" si="51"/>
        <v/>
      </c>
      <c r="O325" s="1" t="str">
        <f t="shared" si="52"/>
        <v/>
      </c>
      <c r="P325" s="1" t="str">
        <f t="shared" si="53"/>
        <v/>
      </c>
      <c r="Q325" s="1" t="str">
        <f t="shared" si="54"/>
        <v/>
      </c>
      <c r="R325" s="1" t="str">
        <f t="shared" si="55"/>
        <v/>
      </c>
      <c r="S325" s="1" t="str">
        <f t="shared" si="56"/>
        <v/>
      </c>
      <c r="T325" s="1" t="str">
        <f t="shared" si="57"/>
        <v/>
      </c>
      <c r="U325" s="1" t="str">
        <f t="shared" si="58"/>
        <v/>
      </c>
      <c r="V325" s="1" t="str">
        <f t="shared" si="59"/>
        <v/>
      </c>
      <c r="W325" s="1" t="str">
        <f t="shared" si="60"/>
        <v/>
      </c>
    </row>
    <row r="326" spans="1:23" x14ac:dyDescent="0.25">
      <c r="A326" t="str">
        <f>IF([3]opstra_futures!A326="","",[3]opstra_futures!A326)</f>
        <v/>
      </c>
      <c r="B326" t="str">
        <f>IF([3]opstra_futures!B326="","",[3]opstra_futures!B326)</f>
        <v/>
      </c>
      <c r="C326" t="str">
        <f>IF([3]opstra_futures!C326="","",[3]opstra_futures!C326)</f>
        <v/>
      </c>
      <c r="D326" t="str">
        <f>IF([3]opstra_futures!D326="","",[3]opstra_futures!D326)</f>
        <v/>
      </c>
      <c r="E326" t="str">
        <f>IF([3]opstra_futures!E326="","",[3]opstra_futures!E326)</f>
        <v/>
      </c>
      <c r="F326" t="str">
        <f>IF([3]opstra_futures!F326="","",[3]opstra_futures!F326)</f>
        <v/>
      </c>
      <c r="G326" t="str">
        <f>IF([3]opstra_futures!G326="","",[3]opstra_futures!G326)</f>
        <v/>
      </c>
      <c r="H326" t="str">
        <f>IF([3]opstra_futures!H326="","",[3]opstra_futures!H326)</f>
        <v/>
      </c>
      <c r="I326" t="str">
        <f>IF([3]opstra_futures!I326="","",[3]opstra_futures!I326)</f>
        <v/>
      </c>
      <c r="J326" t="str">
        <f>IF([3]opstra_futures!J326="","",[3]opstra_futures!J326)</f>
        <v/>
      </c>
      <c r="K326" t="str">
        <f>IF([3]opstra_futures!K326="","",[3]opstra_futures!K326)</f>
        <v/>
      </c>
      <c r="L326" t="str">
        <f>IF([3]opstra_futures!L326="","",[3]opstra_futures!L326)</f>
        <v/>
      </c>
      <c r="M326" t="str">
        <f>IF([3]opstra_futures!M326="","",[3]opstra_futures!M326)</f>
        <v/>
      </c>
      <c r="N326" s="1" t="str">
        <f t="shared" si="51"/>
        <v/>
      </c>
      <c r="O326" s="1" t="str">
        <f t="shared" si="52"/>
        <v/>
      </c>
      <c r="P326" s="1" t="str">
        <f t="shared" si="53"/>
        <v/>
      </c>
      <c r="Q326" s="1" t="str">
        <f t="shared" si="54"/>
        <v/>
      </c>
      <c r="R326" s="1" t="str">
        <f t="shared" si="55"/>
        <v/>
      </c>
      <c r="S326" s="1" t="str">
        <f t="shared" si="56"/>
        <v/>
      </c>
      <c r="T326" s="1" t="str">
        <f t="shared" si="57"/>
        <v/>
      </c>
      <c r="U326" s="1" t="str">
        <f t="shared" si="58"/>
        <v/>
      </c>
      <c r="V326" s="1" t="str">
        <f t="shared" si="59"/>
        <v/>
      </c>
      <c r="W326" s="1" t="str">
        <f t="shared" si="60"/>
        <v/>
      </c>
    </row>
    <row r="327" spans="1:23" x14ac:dyDescent="0.25">
      <c r="A327" t="str">
        <f>IF([3]opstra_futures!A327="","",[3]opstra_futures!A327)</f>
        <v/>
      </c>
      <c r="B327" t="str">
        <f>IF([3]opstra_futures!B327="","",[3]opstra_futures!B327)</f>
        <v/>
      </c>
      <c r="C327" t="str">
        <f>IF([3]opstra_futures!C327="","",[3]opstra_futures!C327)</f>
        <v/>
      </c>
      <c r="D327" t="str">
        <f>IF([3]opstra_futures!D327="","",[3]opstra_futures!D327)</f>
        <v/>
      </c>
      <c r="E327" t="str">
        <f>IF([3]opstra_futures!E327="","",[3]opstra_futures!E327)</f>
        <v/>
      </c>
      <c r="F327" t="str">
        <f>IF([3]opstra_futures!F327="","",[3]opstra_futures!F327)</f>
        <v/>
      </c>
      <c r="G327" t="str">
        <f>IF([3]opstra_futures!G327="","",[3]opstra_futures!G327)</f>
        <v/>
      </c>
      <c r="H327" t="str">
        <f>IF([3]opstra_futures!H327="","",[3]opstra_futures!H327)</f>
        <v/>
      </c>
      <c r="I327" t="str">
        <f>IF([3]opstra_futures!I327="","",[3]opstra_futures!I327)</f>
        <v/>
      </c>
      <c r="J327" t="str">
        <f>IF([3]opstra_futures!J327="","",[3]opstra_futures!J327)</f>
        <v/>
      </c>
      <c r="K327" t="str">
        <f>IF([3]opstra_futures!K327="","",[3]opstra_futures!K327)</f>
        <v/>
      </c>
      <c r="L327" t="str">
        <f>IF([3]opstra_futures!L327="","",[3]opstra_futures!L327)</f>
        <v/>
      </c>
      <c r="M327" t="str">
        <f>IF([3]opstra_futures!M327="","",[3]opstra_futures!M327)</f>
        <v/>
      </c>
      <c r="N327" s="1" t="str">
        <f t="shared" si="51"/>
        <v/>
      </c>
      <c r="O327" s="1" t="str">
        <f t="shared" si="52"/>
        <v/>
      </c>
      <c r="P327" s="1" t="str">
        <f t="shared" si="53"/>
        <v/>
      </c>
      <c r="Q327" s="1" t="str">
        <f t="shared" si="54"/>
        <v/>
      </c>
      <c r="R327" s="1" t="str">
        <f t="shared" si="55"/>
        <v/>
      </c>
      <c r="S327" s="1" t="str">
        <f t="shared" si="56"/>
        <v/>
      </c>
      <c r="T327" s="1" t="str">
        <f t="shared" si="57"/>
        <v/>
      </c>
      <c r="U327" s="1" t="str">
        <f t="shared" si="58"/>
        <v/>
      </c>
      <c r="V327" s="1" t="str">
        <f t="shared" si="59"/>
        <v/>
      </c>
      <c r="W327" s="1" t="str">
        <f t="shared" si="60"/>
        <v/>
      </c>
    </row>
    <row r="328" spans="1:23" x14ac:dyDescent="0.25">
      <c r="A328" t="str">
        <f>IF([3]opstra_futures!A328="","",[3]opstra_futures!A328)</f>
        <v/>
      </c>
      <c r="B328" t="str">
        <f>IF([3]opstra_futures!B328="","",[3]opstra_futures!B328)</f>
        <v/>
      </c>
      <c r="C328" t="str">
        <f>IF([3]opstra_futures!C328="","",[3]opstra_futures!C328)</f>
        <v/>
      </c>
      <c r="D328" t="str">
        <f>IF([3]opstra_futures!D328="","",[3]opstra_futures!D328)</f>
        <v/>
      </c>
      <c r="E328" t="str">
        <f>IF([3]opstra_futures!E328="","",[3]opstra_futures!E328)</f>
        <v/>
      </c>
      <c r="F328" t="str">
        <f>IF([3]opstra_futures!F328="","",[3]opstra_futures!F328)</f>
        <v/>
      </c>
      <c r="G328" t="str">
        <f>IF([3]opstra_futures!G328="","",[3]opstra_futures!G328)</f>
        <v/>
      </c>
      <c r="H328" t="str">
        <f>IF([3]opstra_futures!H328="","",[3]opstra_futures!H328)</f>
        <v/>
      </c>
      <c r="I328" t="str">
        <f>IF([3]opstra_futures!I328="","",[3]opstra_futures!I328)</f>
        <v/>
      </c>
      <c r="J328" t="str">
        <f>IF([3]opstra_futures!J328="","",[3]opstra_futures!J328)</f>
        <v/>
      </c>
      <c r="K328" t="str">
        <f>IF([3]opstra_futures!K328="","",[3]opstra_futures!K328)</f>
        <v/>
      </c>
      <c r="L328" t="str">
        <f>IF([3]opstra_futures!L328="","",[3]opstra_futures!L328)</f>
        <v/>
      </c>
      <c r="M328" t="str">
        <f>IF([3]opstra_futures!M328="","",[3]opstra_futures!M328)</f>
        <v/>
      </c>
      <c r="N328" s="1" t="str">
        <f t="shared" si="51"/>
        <v/>
      </c>
      <c r="O328" s="1" t="str">
        <f t="shared" si="52"/>
        <v/>
      </c>
      <c r="P328" s="1" t="str">
        <f t="shared" si="53"/>
        <v/>
      </c>
      <c r="Q328" s="1" t="str">
        <f t="shared" si="54"/>
        <v/>
      </c>
      <c r="R328" s="1" t="str">
        <f t="shared" si="55"/>
        <v/>
      </c>
      <c r="S328" s="1" t="str">
        <f t="shared" si="56"/>
        <v/>
      </c>
      <c r="T328" s="1" t="str">
        <f t="shared" si="57"/>
        <v/>
      </c>
      <c r="U328" s="1" t="str">
        <f t="shared" si="58"/>
        <v/>
      </c>
      <c r="V328" s="1" t="str">
        <f t="shared" si="59"/>
        <v/>
      </c>
      <c r="W328" s="1" t="str">
        <f t="shared" si="60"/>
        <v/>
      </c>
    </row>
    <row r="329" spans="1:23" x14ac:dyDescent="0.25">
      <c r="A329" t="str">
        <f>IF([3]opstra_futures!A329="","",[3]opstra_futures!A329)</f>
        <v/>
      </c>
      <c r="B329" t="str">
        <f>IF([3]opstra_futures!B329="","",[3]opstra_futures!B329)</f>
        <v/>
      </c>
      <c r="C329" t="str">
        <f>IF([3]opstra_futures!C329="","",[3]opstra_futures!C329)</f>
        <v/>
      </c>
      <c r="D329" t="str">
        <f>IF([3]opstra_futures!D329="","",[3]opstra_futures!D329)</f>
        <v/>
      </c>
      <c r="E329" t="str">
        <f>IF([3]opstra_futures!E329="","",[3]opstra_futures!E329)</f>
        <v/>
      </c>
      <c r="F329" t="str">
        <f>IF([3]opstra_futures!F329="","",[3]opstra_futures!F329)</f>
        <v/>
      </c>
      <c r="G329" t="str">
        <f>IF([3]opstra_futures!G329="","",[3]opstra_futures!G329)</f>
        <v/>
      </c>
      <c r="H329" t="str">
        <f>IF([3]opstra_futures!H329="","",[3]opstra_futures!H329)</f>
        <v/>
      </c>
      <c r="I329" t="str">
        <f>IF([3]opstra_futures!I329="","",[3]opstra_futures!I329)</f>
        <v/>
      </c>
      <c r="J329" t="str">
        <f>IF([3]opstra_futures!J329="","",[3]opstra_futures!J329)</f>
        <v/>
      </c>
      <c r="K329" t="str">
        <f>IF([3]opstra_futures!K329="","",[3]opstra_futures!K329)</f>
        <v/>
      </c>
      <c r="L329" t="str">
        <f>IF([3]opstra_futures!L329="","",[3]opstra_futures!L329)</f>
        <v/>
      </c>
      <c r="M329" t="str">
        <f>IF([3]opstra_futures!M329="","",[3]opstra_futures!M329)</f>
        <v/>
      </c>
      <c r="N329" s="1" t="str">
        <f t="shared" si="51"/>
        <v/>
      </c>
      <c r="O329" s="1" t="str">
        <f t="shared" si="52"/>
        <v/>
      </c>
      <c r="P329" s="1" t="str">
        <f t="shared" si="53"/>
        <v/>
      </c>
      <c r="Q329" s="1" t="str">
        <f t="shared" si="54"/>
        <v/>
      </c>
      <c r="R329" s="1" t="str">
        <f t="shared" si="55"/>
        <v/>
      </c>
      <c r="S329" s="1" t="str">
        <f t="shared" si="56"/>
        <v/>
      </c>
      <c r="T329" s="1" t="str">
        <f t="shared" si="57"/>
        <v/>
      </c>
      <c r="U329" s="1" t="str">
        <f t="shared" si="58"/>
        <v/>
      </c>
      <c r="V329" s="1" t="str">
        <f t="shared" si="59"/>
        <v/>
      </c>
      <c r="W329" s="1" t="str">
        <f t="shared" si="60"/>
        <v/>
      </c>
    </row>
    <row r="330" spans="1:23" x14ac:dyDescent="0.25">
      <c r="A330" t="str">
        <f>IF([3]opstra_futures!A330="","",[3]opstra_futures!A330)</f>
        <v/>
      </c>
      <c r="B330" t="str">
        <f>IF([3]opstra_futures!B330="","",[3]opstra_futures!B330)</f>
        <v/>
      </c>
      <c r="C330" t="str">
        <f>IF([3]opstra_futures!C330="","",[3]opstra_futures!C330)</f>
        <v/>
      </c>
      <c r="D330" t="str">
        <f>IF([3]opstra_futures!D330="","",[3]opstra_futures!D330)</f>
        <v/>
      </c>
      <c r="E330" t="str">
        <f>IF([3]opstra_futures!E330="","",[3]opstra_futures!E330)</f>
        <v/>
      </c>
      <c r="F330" t="str">
        <f>IF([3]opstra_futures!F330="","",[3]opstra_futures!F330)</f>
        <v/>
      </c>
      <c r="G330" t="str">
        <f>IF([3]opstra_futures!G330="","",[3]opstra_futures!G330)</f>
        <v/>
      </c>
      <c r="H330" t="str">
        <f>IF([3]opstra_futures!H330="","",[3]opstra_futures!H330)</f>
        <v/>
      </c>
      <c r="I330" t="str">
        <f>IF([3]opstra_futures!I330="","",[3]opstra_futures!I330)</f>
        <v/>
      </c>
      <c r="J330" t="str">
        <f>IF([3]opstra_futures!J330="","",[3]opstra_futures!J330)</f>
        <v/>
      </c>
      <c r="K330" t="str">
        <f>IF([3]opstra_futures!K330="","",[3]opstra_futures!K330)</f>
        <v/>
      </c>
      <c r="L330" t="str">
        <f>IF([3]opstra_futures!L330="","",[3]opstra_futures!L330)</f>
        <v/>
      </c>
      <c r="M330" t="str">
        <f>IF([3]opstra_futures!M330="","",[3]opstra_futures!M330)</f>
        <v/>
      </c>
      <c r="N330" s="1" t="str">
        <f t="shared" si="51"/>
        <v/>
      </c>
      <c r="O330" s="1" t="str">
        <f t="shared" si="52"/>
        <v/>
      </c>
      <c r="P330" s="1" t="str">
        <f t="shared" si="53"/>
        <v/>
      </c>
      <c r="Q330" s="1" t="str">
        <f t="shared" si="54"/>
        <v/>
      </c>
      <c r="R330" s="1" t="str">
        <f t="shared" si="55"/>
        <v/>
      </c>
      <c r="S330" s="1" t="str">
        <f t="shared" si="56"/>
        <v/>
      </c>
      <c r="T330" s="1" t="str">
        <f t="shared" si="57"/>
        <v/>
      </c>
      <c r="U330" s="1" t="str">
        <f t="shared" si="58"/>
        <v/>
      </c>
      <c r="V330" s="1" t="str">
        <f t="shared" si="59"/>
        <v/>
      </c>
      <c r="W330" s="1" t="str">
        <f t="shared" si="60"/>
        <v/>
      </c>
    </row>
    <row r="331" spans="1:23" x14ac:dyDescent="0.25">
      <c r="A331" t="str">
        <f>IF([3]opstra_futures!A331="","",[3]opstra_futures!A331)</f>
        <v/>
      </c>
      <c r="B331" t="str">
        <f>IF([3]opstra_futures!B331="","",[3]opstra_futures!B331)</f>
        <v/>
      </c>
      <c r="C331" t="str">
        <f>IF([3]opstra_futures!C331="","",[3]opstra_futures!C331)</f>
        <v/>
      </c>
      <c r="D331" t="str">
        <f>IF([3]opstra_futures!D331="","",[3]opstra_futures!D331)</f>
        <v/>
      </c>
      <c r="E331" t="str">
        <f>IF([3]opstra_futures!E331="","",[3]opstra_futures!E331)</f>
        <v/>
      </c>
      <c r="F331" t="str">
        <f>IF([3]opstra_futures!F331="","",[3]opstra_futures!F331)</f>
        <v/>
      </c>
      <c r="G331" t="str">
        <f>IF([3]opstra_futures!G331="","",[3]opstra_futures!G331)</f>
        <v/>
      </c>
      <c r="H331" t="str">
        <f>IF([3]opstra_futures!H331="","",[3]opstra_futures!H331)</f>
        <v/>
      </c>
      <c r="I331" t="str">
        <f>IF([3]opstra_futures!I331="","",[3]opstra_futures!I331)</f>
        <v/>
      </c>
      <c r="J331" t="str">
        <f>IF([3]opstra_futures!J331="","",[3]opstra_futures!J331)</f>
        <v/>
      </c>
      <c r="K331" t="str">
        <f>IF([3]opstra_futures!K331="","",[3]opstra_futures!K331)</f>
        <v/>
      </c>
      <c r="L331" t="str">
        <f>IF([3]opstra_futures!L331="","",[3]opstra_futures!L331)</f>
        <v/>
      </c>
      <c r="M331" t="str">
        <f>IF([3]opstra_futures!M331="","",[3]opstra_futures!M331)</f>
        <v/>
      </c>
      <c r="N331" s="1" t="str">
        <f t="shared" si="51"/>
        <v/>
      </c>
      <c r="O331" s="1" t="str">
        <f t="shared" si="52"/>
        <v/>
      </c>
      <c r="P331" s="1" t="str">
        <f t="shared" si="53"/>
        <v/>
      </c>
      <c r="Q331" s="1" t="str">
        <f t="shared" si="54"/>
        <v/>
      </c>
      <c r="R331" s="1" t="str">
        <f t="shared" si="55"/>
        <v/>
      </c>
      <c r="S331" s="1" t="str">
        <f t="shared" si="56"/>
        <v/>
      </c>
      <c r="T331" s="1" t="str">
        <f t="shared" si="57"/>
        <v/>
      </c>
      <c r="U331" s="1" t="str">
        <f t="shared" si="58"/>
        <v/>
      </c>
      <c r="V331" s="1" t="str">
        <f t="shared" si="59"/>
        <v/>
      </c>
      <c r="W331" s="1" t="str">
        <f t="shared" si="60"/>
        <v/>
      </c>
    </row>
    <row r="332" spans="1:23" x14ac:dyDescent="0.25">
      <c r="A332" t="str">
        <f>IF([3]opstra_futures!A332="","",[3]opstra_futures!A332)</f>
        <v/>
      </c>
      <c r="B332" t="str">
        <f>IF([3]opstra_futures!B332="","",[3]opstra_futures!B332)</f>
        <v/>
      </c>
      <c r="C332" t="str">
        <f>IF([3]opstra_futures!C332="","",[3]opstra_futures!C332)</f>
        <v/>
      </c>
      <c r="D332" t="str">
        <f>IF([3]opstra_futures!D332="","",[3]opstra_futures!D332)</f>
        <v/>
      </c>
      <c r="E332" t="str">
        <f>IF([3]opstra_futures!E332="","",[3]opstra_futures!E332)</f>
        <v/>
      </c>
      <c r="F332" t="str">
        <f>IF([3]opstra_futures!F332="","",[3]opstra_futures!F332)</f>
        <v/>
      </c>
      <c r="G332" t="str">
        <f>IF([3]opstra_futures!G332="","",[3]opstra_futures!G332)</f>
        <v/>
      </c>
      <c r="H332" t="str">
        <f>IF([3]opstra_futures!H332="","",[3]opstra_futures!H332)</f>
        <v/>
      </c>
      <c r="I332" t="str">
        <f>IF([3]opstra_futures!I332="","",[3]opstra_futures!I332)</f>
        <v/>
      </c>
      <c r="J332" t="str">
        <f>IF([3]opstra_futures!J332="","",[3]opstra_futures!J332)</f>
        <v/>
      </c>
      <c r="K332" t="str">
        <f>IF([3]opstra_futures!K332="","",[3]opstra_futures!K332)</f>
        <v/>
      </c>
      <c r="L332" t="str">
        <f>IF([3]opstra_futures!L332="","",[3]opstra_futures!L332)</f>
        <v/>
      </c>
      <c r="M332" t="str">
        <f>IF([3]opstra_futures!M332="","",[3]opstra_futures!M332)</f>
        <v/>
      </c>
      <c r="N332" s="1" t="str">
        <f t="shared" si="51"/>
        <v/>
      </c>
      <c r="O332" s="1" t="str">
        <f t="shared" si="52"/>
        <v/>
      </c>
      <c r="P332" s="1" t="str">
        <f t="shared" si="53"/>
        <v/>
      </c>
      <c r="Q332" s="1" t="str">
        <f t="shared" si="54"/>
        <v/>
      </c>
      <c r="R332" s="1" t="str">
        <f t="shared" si="55"/>
        <v/>
      </c>
      <c r="S332" s="1" t="str">
        <f t="shared" si="56"/>
        <v/>
      </c>
      <c r="T332" s="1" t="str">
        <f t="shared" si="57"/>
        <v/>
      </c>
      <c r="U332" s="1" t="str">
        <f t="shared" si="58"/>
        <v/>
      </c>
      <c r="V332" s="1" t="str">
        <f t="shared" si="59"/>
        <v/>
      </c>
      <c r="W332" s="1" t="str">
        <f t="shared" si="60"/>
        <v/>
      </c>
    </row>
    <row r="333" spans="1:23" x14ac:dyDescent="0.25">
      <c r="A333" t="str">
        <f>IF([3]opstra_futures!A333="","",[3]opstra_futures!A333)</f>
        <v/>
      </c>
      <c r="B333" t="str">
        <f>IF([3]opstra_futures!B333="","",[3]opstra_futures!B333)</f>
        <v/>
      </c>
      <c r="C333" t="str">
        <f>IF([3]opstra_futures!C333="","",[3]opstra_futures!C333)</f>
        <v/>
      </c>
      <c r="D333" t="str">
        <f>IF([3]opstra_futures!D333="","",[3]opstra_futures!D333)</f>
        <v/>
      </c>
      <c r="E333" t="str">
        <f>IF([3]opstra_futures!E333="","",[3]opstra_futures!E333)</f>
        <v/>
      </c>
      <c r="F333" t="str">
        <f>IF([3]opstra_futures!F333="","",[3]opstra_futures!F333)</f>
        <v/>
      </c>
      <c r="G333" t="str">
        <f>IF([3]opstra_futures!G333="","",[3]opstra_futures!G333)</f>
        <v/>
      </c>
      <c r="H333" t="str">
        <f>IF([3]opstra_futures!H333="","",[3]opstra_futures!H333)</f>
        <v/>
      </c>
      <c r="I333" t="str">
        <f>IF([3]opstra_futures!I333="","",[3]opstra_futures!I333)</f>
        <v/>
      </c>
      <c r="J333" t="str">
        <f>IF([3]opstra_futures!J333="","",[3]opstra_futures!J333)</f>
        <v/>
      </c>
      <c r="K333" t="str">
        <f>IF([3]opstra_futures!K333="","",[3]opstra_futures!K333)</f>
        <v/>
      </c>
      <c r="L333" t="str">
        <f>IF([3]opstra_futures!L333="","",[3]opstra_futures!L333)</f>
        <v/>
      </c>
      <c r="M333" t="str">
        <f>IF([3]opstra_futures!M333="","",[3]opstra_futures!M333)</f>
        <v/>
      </c>
      <c r="N333" s="1" t="str">
        <f t="shared" si="51"/>
        <v/>
      </c>
      <c r="O333" s="1" t="str">
        <f t="shared" si="52"/>
        <v/>
      </c>
      <c r="P333" s="1" t="str">
        <f t="shared" si="53"/>
        <v/>
      </c>
      <c r="Q333" s="1" t="str">
        <f t="shared" si="54"/>
        <v/>
      </c>
      <c r="R333" s="1" t="str">
        <f t="shared" si="55"/>
        <v/>
      </c>
      <c r="S333" s="1" t="str">
        <f t="shared" si="56"/>
        <v/>
      </c>
      <c r="T333" s="1" t="str">
        <f t="shared" si="57"/>
        <v/>
      </c>
      <c r="U333" s="1" t="str">
        <f t="shared" si="58"/>
        <v/>
      </c>
      <c r="V333" s="1" t="str">
        <f t="shared" si="59"/>
        <v/>
      </c>
      <c r="W333" s="1" t="str">
        <f t="shared" si="60"/>
        <v/>
      </c>
    </row>
    <row r="334" spans="1:23" x14ac:dyDescent="0.25">
      <c r="A334" t="str">
        <f>IF([3]opstra_futures!A334="","",[3]opstra_futures!A334)</f>
        <v/>
      </c>
      <c r="B334" t="str">
        <f>IF([3]opstra_futures!B334="","",[3]opstra_futures!B334)</f>
        <v/>
      </c>
      <c r="C334" t="str">
        <f>IF([3]opstra_futures!C334="","",[3]opstra_futures!C334)</f>
        <v/>
      </c>
      <c r="D334" t="str">
        <f>IF([3]opstra_futures!D334="","",[3]opstra_futures!D334)</f>
        <v/>
      </c>
      <c r="E334" t="str">
        <f>IF([3]opstra_futures!E334="","",[3]opstra_futures!E334)</f>
        <v/>
      </c>
      <c r="F334" t="str">
        <f>IF([3]opstra_futures!F334="","",[3]opstra_futures!F334)</f>
        <v/>
      </c>
      <c r="G334" t="str">
        <f>IF([3]opstra_futures!G334="","",[3]opstra_futures!G334)</f>
        <v/>
      </c>
      <c r="H334" t="str">
        <f>IF([3]opstra_futures!H334="","",[3]opstra_futures!H334)</f>
        <v/>
      </c>
      <c r="I334" t="str">
        <f>IF([3]opstra_futures!I334="","",[3]opstra_futures!I334)</f>
        <v/>
      </c>
      <c r="J334" t="str">
        <f>IF([3]opstra_futures!J334="","",[3]opstra_futures!J334)</f>
        <v/>
      </c>
      <c r="K334" t="str">
        <f>IF([3]opstra_futures!K334="","",[3]opstra_futures!K334)</f>
        <v/>
      </c>
      <c r="L334" t="str">
        <f>IF([3]opstra_futures!L334="","",[3]opstra_futures!L334)</f>
        <v/>
      </c>
      <c r="M334" t="str">
        <f>IF([3]opstra_futures!M334="","",[3]opstra_futures!M334)</f>
        <v/>
      </c>
      <c r="N334" s="1" t="str">
        <f t="shared" si="51"/>
        <v/>
      </c>
      <c r="O334" s="1" t="str">
        <f t="shared" si="52"/>
        <v/>
      </c>
      <c r="P334" s="1" t="str">
        <f t="shared" si="53"/>
        <v/>
      </c>
      <c r="Q334" s="1" t="str">
        <f t="shared" si="54"/>
        <v/>
      </c>
      <c r="R334" s="1" t="str">
        <f t="shared" si="55"/>
        <v/>
      </c>
      <c r="S334" s="1" t="str">
        <f t="shared" si="56"/>
        <v/>
      </c>
      <c r="T334" s="1" t="str">
        <f t="shared" si="57"/>
        <v/>
      </c>
      <c r="U334" s="1" t="str">
        <f t="shared" si="58"/>
        <v/>
      </c>
      <c r="V334" s="1" t="str">
        <f t="shared" si="59"/>
        <v/>
      </c>
      <c r="W334" s="1" t="str">
        <f t="shared" si="60"/>
        <v/>
      </c>
    </row>
    <row r="335" spans="1:23" x14ac:dyDescent="0.25">
      <c r="A335" t="str">
        <f>IF([3]opstra_futures!A335="","",[3]opstra_futures!A335)</f>
        <v/>
      </c>
      <c r="B335" t="str">
        <f>IF([3]opstra_futures!B335="","",[3]opstra_futures!B335)</f>
        <v/>
      </c>
      <c r="C335" t="str">
        <f>IF([3]opstra_futures!C335="","",[3]opstra_futures!C335)</f>
        <v/>
      </c>
      <c r="D335" t="str">
        <f>IF([3]opstra_futures!D335="","",[3]opstra_futures!D335)</f>
        <v/>
      </c>
      <c r="E335" t="str">
        <f>IF([3]opstra_futures!E335="","",[3]opstra_futures!E335)</f>
        <v/>
      </c>
      <c r="F335" t="str">
        <f>IF([3]opstra_futures!F335="","",[3]opstra_futures!F335)</f>
        <v/>
      </c>
      <c r="G335" t="str">
        <f>IF([3]opstra_futures!G335="","",[3]opstra_futures!G335)</f>
        <v/>
      </c>
      <c r="H335" t="str">
        <f>IF([3]opstra_futures!H335="","",[3]opstra_futures!H335)</f>
        <v/>
      </c>
      <c r="I335" t="str">
        <f>IF([3]opstra_futures!I335="","",[3]opstra_futures!I335)</f>
        <v/>
      </c>
      <c r="J335" t="str">
        <f>IF([3]opstra_futures!J335="","",[3]opstra_futures!J335)</f>
        <v/>
      </c>
      <c r="K335" t="str">
        <f>IF([3]opstra_futures!K335="","",[3]opstra_futures!K335)</f>
        <v/>
      </c>
      <c r="L335" t="str">
        <f>IF([3]opstra_futures!L335="","",[3]opstra_futures!L335)</f>
        <v/>
      </c>
      <c r="M335" t="str">
        <f>IF([3]opstra_futures!M335="","",[3]opstra_futures!M335)</f>
        <v/>
      </c>
      <c r="N335" s="1" t="str">
        <f t="shared" si="51"/>
        <v/>
      </c>
      <c r="O335" s="1" t="str">
        <f t="shared" si="52"/>
        <v/>
      </c>
      <c r="P335" s="1" t="str">
        <f t="shared" si="53"/>
        <v/>
      </c>
      <c r="Q335" s="1" t="str">
        <f t="shared" si="54"/>
        <v/>
      </c>
      <c r="R335" s="1" t="str">
        <f t="shared" si="55"/>
        <v/>
      </c>
      <c r="S335" s="1" t="str">
        <f t="shared" si="56"/>
        <v/>
      </c>
      <c r="T335" s="1" t="str">
        <f t="shared" si="57"/>
        <v/>
      </c>
      <c r="U335" s="1" t="str">
        <f t="shared" si="58"/>
        <v/>
      </c>
      <c r="V335" s="1" t="str">
        <f t="shared" si="59"/>
        <v/>
      </c>
      <c r="W335" s="1" t="str">
        <f t="shared" si="60"/>
        <v/>
      </c>
    </row>
    <row r="336" spans="1:23" x14ac:dyDescent="0.25">
      <c r="A336" t="str">
        <f>IF([3]opstra_futures!A336="","",[3]opstra_futures!A336)</f>
        <v/>
      </c>
      <c r="B336" t="str">
        <f>IF([3]opstra_futures!B336="","",[3]opstra_futures!B336)</f>
        <v/>
      </c>
      <c r="C336" t="str">
        <f>IF([3]opstra_futures!C336="","",[3]opstra_futures!C336)</f>
        <v/>
      </c>
      <c r="D336" t="str">
        <f>IF([3]opstra_futures!D336="","",[3]opstra_futures!D336)</f>
        <v/>
      </c>
      <c r="E336" t="str">
        <f>IF([3]opstra_futures!E336="","",[3]opstra_futures!E336)</f>
        <v/>
      </c>
      <c r="F336" t="str">
        <f>IF([3]opstra_futures!F336="","",[3]opstra_futures!F336)</f>
        <v/>
      </c>
      <c r="G336" t="str">
        <f>IF([3]opstra_futures!G336="","",[3]opstra_futures!G336)</f>
        <v/>
      </c>
      <c r="H336" t="str">
        <f>IF([3]opstra_futures!H336="","",[3]opstra_futures!H336)</f>
        <v/>
      </c>
      <c r="I336" t="str">
        <f>IF([3]opstra_futures!I336="","",[3]opstra_futures!I336)</f>
        <v/>
      </c>
      <c r="J336" t="str">
        <f>IF([3]opstra_futures!J336="","",[3]opstra_futures!J336)</f>
        <v/>
      </c>
      <c r="K336" t="str">
        <f>IF([3]opstra_futures!K336="","",[3]opstra_futures!K336)</f>
        <v/>
      </c>
      <c r="L336" t="str">
        <f>IF([3]opstra_futures!L336="","",[3]opstra_futures!L336)</f>
        <v/>
      </c>
      <c r="M336" t="str">
        <f>IF([3]opstra_futures!M336="","",[3]opstra_futures!M336)</f>
        <v/>
      </c>
      <c r="N336" s="1" t="str">
        <f t="shared" si="51"/>
        <v/>
      </c>
      <c r="O336" s="1" t="str">
        <f t="shared" si="52"/>
        <v/>
      </c>
      <c r="P336" s="1" t="str">
        <f t="shared" si="53"/>
        <v/>
      </c>
      <c r="Q336" s="1" t="str">
        <f t="shared" si="54"/>
        <v/>
      </c>
      <c r="R336" s="1" t="str">
        <f t="shared" si="55"/>
        <v/>
      </c>
      <c r="S336" s="1" t="str">
        <f t="shared" si="56"/>
        <v/>
      </c>
      <c r="T336" s="1" t="str">
        <f t="shared" si="57"/>
        <v/>
      </c>
      <c r="U336" s="1" t="str">
        <f t="shared" si="58"/>
        <v/>
      </c>
      <c r="V336" s="1" t="str">
        <f t="shared" si="59"/>
        <v/>
      </c>
      <c r="W336" s="1" t="str">
        <f t="shared" si="60"/>
        <v/>
      </c>
    </row>
    <row r="337" spans="1:23" x14ac:dyDescent="0.25">
      <c r="A337" t="str">
        <f>IF([3]opstra_futures!A337="","",[3]opstra_futures!A337)</f>
        <v/>
      </c>
      <c r="B337" t="str">
        <f>IF([3]opstra_futures!B337="","",[3]opstra_futures!B337)</f>
        <v/>
      </c>
      <c r="C337" t="str">
        <f>IF([3]opstra_futures!C337="","",[3]opstra_futures!C337)</f>
        <v/>
      </c>
      <c r="D337" t="str">
        <f>IF([3]opstra_futures!D337="","",[3]opstra_futures!D337)</f>
        <v/>
      </c>
      <c r="E337" t="str">
        <f>IF([3]opstra_futures!E337="","",[3]opstra_futures!E337)</f>
        <v/>
      </c>
      <c r="F337" t="str">
        <f>IF([3]opstra_futures!F337="","",[3]opstra_futures!F337)</f>
        <v/>
      </c>
      <c r="G337" t="str">
        <f>IF([3]opstra_futures!G337="","",[3]opstra_futures!G337)</f>
        <v/>
      </c>
      <c r="H337" t="str">
        <f>IF([3]opstra_futures!H337="","",[3]opstra_futures!H337)</f>
        <v/>
      </c>
      <c r="I337" t="str">
        <f>IF([3]opstra_futures!I337="","",[3]opstra_futures!I337)</f>
        <v/>
      </c>
      <c r="J337" t="str">
        <f>IF([3]opstra_futures!J337="","",[3]opstra_futures!J337)</f>
        <v/>
      </c>
      <c r="K337" t="str">
        <f>IF([3]opstra_futures!K337="","",[3]opstra_futures!K337)</f>
        <v/>
      </c>
      <c r="L337" t="str">
        <f>IF([3]opstra_futures!L337="","",[3]opstra_futures!L337)</f>
        <v/>
      </c>
      <c r="M337" t="str">
        <f>IF([3]opstra_futures!M337="","",[3]opstra_futures!M337)</f>
        <v/>
      </c>
      <c r="N337" s="1" t="str">
        <f t="shared" si="51"/>
        <v/>
      </c>
      <c r="O337" s="1" t="str">
        <f t="shared" si="52"/>
        <v/>
      </c>
      <c r="P337" s="1" t="str">
        <f t="shared" si="53"/>
        <v/>
      </c>
      <c r="Q337" s="1" t="str">
        <f t="shared" si="54"/>
        <v/>
      </c>
      <c r="R337" s="1" t="str">
        <f t="shared" si="55"/>
        <v/>
      </c>
      <c r="S337" s="1" t="str">
        <f t="shared" si="56"/>
        <v/>
      </c>
      <c r="T337" s="1" t="str">
        <f t="shared" si="57"/>
        <v/>
      </c>
      <c r="U337" s="1" t="str">
        <f t="shared" si="58"/>
        <v/>
      </c>
      <c r="V337" s="1" t="str">
        <f t="shared" si="59"/>
        <v/>
      </c>
      <c r="W337" s="1" t="str">
        <f t="shared" si="60"/>
        <v/>
      </c>
    </row>
    <row r="338" spans="1:23" x14ac:dyDescent="0.25">
      <c r="A338" t="str">
        <f>IF([3]opstra_futures!A338="","",[3]opstra_futures!A338)</f>
        <v/>
      </c>
      <c r="B338" t="str">
        <f>IF([3]opstra_futures!B338="","",[3]opstra_futures!B338)</f>
        <v/>
      </c>
      <c r="C338" t="str">
        <f>IF([3]opstra_futures!C338="","",[3]opstra_futures!C338)</f>
        <v/>
      </c>
      <c r="D338" t="str">
        <f>IF([3]opstra_futures!D338="","",[3]opstra_futures!D338)</f>
        <v/>
      </c>
      <c r="E338" t="str">
        <f>IF([3]opstra_futures!E338="","",[3]opstra_futures!E338)</f>
        <v/>
      </c>
      <c r="F338" t="str">
        <f>IF([3]opstra_futures!F338="","",[3]opstra_futures!F338)</f>
        <v/>
      </c>
      <c r="G338" t="str">
        <f>IF([3]opstra_futures!G338="","",[3]opstra_futures!G338)</f>
        <v/>
      </c>
      <c r="H338" t="str">
        <f>IF([3]opstra_futures!H338="","",[3]opstra_futures!H338)</f>
        <v/>
      </c>
      <c r="I338" t="str">
        <f>IF([3]opstra_futures!I338="","",[3]opstra_futures!I338)</f>
        <v/>
      </c>
      <c r="J338" t="str">
        <f>IF([3]opstra_futures!J338="","",[3]opstra_futures!J338)</f>
        <v/>
      </c>
      <c r="K338" t="str">
        <f>IF([3]opstra_futures!K338="","",[3]opstra_futures!K338)</f>
        <v/>
      </c>
      <c r="L338" t="str">
        <f>IF([3]opstra_futures!L338="","",[3]opstra_futures!L338)</f>
        <v/>
      </c>
      <c r="M338" t="str">
        <f>IF([3]opstra_futures!M338="","",[3]opstra_futures!M338)</f>
        <v/>
      </c>
      <c r="N338" s="1" t="str">
        <f t="shared" si="51"/>
        <v/>
      </c>
      <c r="O338" s="1" t="str">
        <f t="shared" si="52"/>
        <v/>
      </c>
      <c r="P338" s="1" t="str">
        <f t="shared" si="53"/>
        <v/>
      </c>
      <c r="Q338" s="1" t="str">
        <f t="shared" si="54"/>
        <v/>
      </c>
      <c r="R338" s="1" t="str">
        <f t="shared" si="55"/>
        <v/>
      </c>
      <c r="S338" s="1" t="str">
        <f t="shared" si="56"/>
        <v/>
      </c>
      <c r="T338" s="1" t="str">
        <f t="shared" si="57"/>
        <v/>
      </c>
      <c r="U338" s="1" t="str">
        <f t="shared" si="58"/>
        <v/>
      </c>
      <c r="V338" s="1" t="str">
        <f t="shared" si="59"/>
        <v/>
      </c>
      <c r="W338" s="1" t="str">
        <f t="shared" si="60"/>
        <v/>
      </c>
    </row>
    <row r="339" spans="1:23" x14ac:dyDescent="0.25">
      <c r="A339" t="str">
        <f>IF([3]opstra_futures!A339="","",[3]opstra_futures!A339)</f>
        <v/>
      </c>
      <c r="B339" t="str">
        <f>IF([3]opstra_futures!B339="","",[3]opstra_futures!B339)</f>
        <v/>
      </c>
      <c r="C339" t="str">
        <f>IF([3]opstra_futures!C339="","",[3]opstra_futures!C339)</f>
        <v/>
      </c>
      <c r="D339" t="str">
        <f>IF([3]opstra_futures!D339="","",[3]opstra_futures!D339)</f>
        <v/>
      </c>
      <c r="E339" t="str">
        <f>IF([3]opstra_futures!E339="","",[3]opstra_futures!E339)</f>
        <v/>
      </c>
      <c r="F339" t="str">
        <f>IF([3]opstra_futures!F339="","",[3]opstra_futures!F339)</f>
        <v/>
      </c>
      <c r="G339" t="str">
        <f>IF([3]opstra_futures!G339="","",[3]opstra_futures!G339)</f>
        <v/>
      </c>
      <c r="H339" t="str">
        <f>IF([3]opstra_futures!H339="","",[3]opstra_futures!H339)</f>
        <v/>
      </c>
      <c r="I339" t="str">
        <f>IF([3]opstra_futures!I339="","",[3]opstra_futures!I339)</f>
        <v/>
      </c>
      <c r="J339" t="str">
        <f>IF([3]opstra_futures!J339="","",[3]opstra_futures!J339)</f>
        <v/>
      </c>
      <c r="K339" t="str">
        <f>IF([3]opstra_futures!K339="","",[3]opstra_futures!K339)</f>
        <v/>
      </c>
      <c r="L339" t="str">
        <f>IF([3]opstra_futures!L339="","",[3]opstra_futures!L339)</f>
        <v/>
      </c>
      <c r="M339" t="str">
        <f>IF([3]opstra_futures!M339="","",[3]opstra_futures!M339)</f>
        <v/>
      </c>
      <c r="N339" s="1" t="str">
        <f t="shared" si="51"/>
        <v/>
      </c>
      <c r="O339" s="1" t="str">
        <f t="shared" si="52"/>
        <v/>
      </c>
      <c r="P339" s="1" t="str">
        <f t="shared" si="53"/>
        <v/>
      </c>
      <c r="Q339" s="1" t="str">
        <f t="shared" si="54"/>
        <v/>
      </c>
      <c r="R339" s="1" t="str">
        <f t="shared" si="55"/>
        <v/>
      </c>
      <c r="S339" s="1" t="str">
        <f t="shared" si="56"/>
        <v/>
      </c>
      <c r="T339" s="1" t="str">
        <f t="shared" si="57"/>
        <v/>
      </c>
      <c r="U339" s="1" t="str">
        <f t="shared" si="58"/>
        <v/>
      </c>
      <c r="V339" s="1" t="str">
        <f t="shared" si="59"/>
        <v/>
      </c>
      <c r="W339" s="1" t="str">
        <f t="shared" si="60"/>
        <v/>
      </c>
    </row>
    <row r="340" spans="1:23" x14ac:dyDescent="0.25">
      <c r="A340" t="str">
        <f>IF([3]opstra_futures!A340="","",[3]opstra_futures!A340)</f>
        <v/>
      </c>
      <c r="B340" t="str">
        <f>IF([3]opstra_futures!B340="","",[3]opstra_futures!B340)</f>
        <v/>
      </c>
      <c r="C340" t="str">
        <f>IF([3]opstra_futures!C340="","",[3]opstra_futures!C340)</f>
        <v/>
      </c>
      <c r="D340" t="str">
        <f>IF([3]opstra_futures!D340="","",[3]opstra_futures!D340)</f>
        <v/>
      </c>
      <c r="E340" t="str">
        <f>IF([3]opstra_futures!E340="","",[3]opstra_futures!E340)</f>
        <v/>
      </c>
      <c r="F340" t="str">
        <f>IF([3]opstra_futures!F340="","",[3]opstra_futures!F340)</f>
        <v/>
      </c>
      <c r="G340" t="str">
        <f>IF([3]opstra_futures!G340="","",[3]opstra_futures!G340)</f>
        <v/>
      </c>
      <c r="H340" t="str">
        <f>IF([3]opstra_futures!H340="","",[3]opstra_futures!H340)</f>
        <v/>
      </c>
      <c r="I340" t="str">
        <f>IF([3]opstra_futures!I340="","",[3]opstra_futures!I340)</f>
        <v/>
      </c>
      <c r="J340" t="str">
        <f>IF([3]opstra_futures!J340="","",[3]opstra_futures!J340)</f>
        <v/>
      </c>
      <c r="K340" t="str">
        <f>IF([3]opstra_futures!K340="","",[3]opstra_futures!K340)</f>
        <v/>
      </c>
      <c r="L340" t="str">
        <f>IF([3]opstra_futures!L340="","",[3]opstra_futures!L340)</f>
        <v/>
      </c>
      <c r="M340" t="str">
        <f>IF([3]opstra_futures!M340="","",[3]opstra_futures!M340)</f>
        <v/>
      </c>
      <c r="N340" s="1" t="str">
        <f t="shared" si="51"/>
        <v/>
      </c>
      <c r="O340" s="1" t="str">
        <f t="shared" si="52"/>
        <v/>
      </c>
      <c r="P340" s="1" t="str">
        <f t="shared" si="53"/>
        <v/>
      </c>
      <c r="Q340" s="1" t="str">
        <f t="shared" si="54"/>
        <v/>
      </c>
      <c r="R340" s="1" t="str">
        <f t="shared" si="55"/>
        <v/>
      </c>
      <c r="S340" s="1" t="str">
        <f t="shared" si="56"/>
        <v/>
      </c>
      <c r="T340" s="1" t="str">
        <f t="shared" si="57"/>
        <v/>
      </c>
      <c r="U340" s="1" t="str">
        <f t="shared" si="58"/>
        <v/>
      </c>
      <c r="V340" s="1" t="str">
        <f t="shared" si="59"/>
        <v/>
      </c>
      <c r="W340" s="1" t="str">
        <f t="shared" si="60"/>
        <v/>
      </c>
    </row>
    <row r="341" spans="1:23" x14ac:dyDescent="0.25">
      <c r="A341" t="str">
        <f>IF([3]opstra_futures!A341="","",[3]opstra_futures!A341)</f>
        <v/>
      </c>
      <c r="B341" t="str">
        <f>IF([3]opstra_futures!B341="","",[3]opstra_futures!B341)</f>
        <v/>
      </c>
      <c r="C341" t="str">
        <f>IF([3]opstra_futures!C341="","",[3]opstra_futures!C341)</f>
        <v/>
      </c>
      <c r="D341" t="str">
        <f>IF([3]opstra_futures!D341="","",[3]opstra_futures!D341)</f>
        <v/>
      </c>
      <c r="E341" t="str">
        <f>IF([3]opstra_futures!E341="","",[3]opstra_futures!E341)</f>
        <v/>
      </c>
      <c r="F341" t="str">
        <f>IF([3]opstra_futures!F341="","",[3]opstra_futures!F341)</f>
        <v/>
      </c>
      <c r="G341" t="str">
        <f>IF([3]opstra_futures!G341="","",[3]opstra_futures!G341)</f>
        <v/>
      </c>
      <c r="H341" t="str">
        <f>IF([3]opstra_futures!H341="","",[3]opstra_futures!H341)</f>
        <v/>
      </c>
      <c r="I341" t="str">
        <f>IF([3]opstra_futures!I341="","",[3]opstra_futures!I341)</f>
        <v/>
      </c>
      <c r="J341" t="str">
        <f>IF([3]opstra_futures!J341="","",[3]opstra_futures!J341)</f>
        <v/>
      </c>
      <c r="K341" t="str">
        <f>IF([3]opstra_futures!K341="","",[3]opstra_futures!K341)</f>
        <v/>
      </c>
      <c r="L341" t="str">
        <f>IF([3]opstra_futures!L341="","",[3]opstra_futures!L341)</f>
        <v/>
      </c>
      <c r="M341" t="str">
        <f>IF([3]opstra_futures!M341="","",[3]opstra_futures!M341)</f>
        <v/>
      </c>
      <c r="N341" s="1" t="str">
        <f t="shared" si="51"/>
        <v/>
      </c>
      <c r="O341" s="1" t="str">
        <f t="shared" si="52"/>
        <v/>
      </c>
      <c r="P341" s="1" t="str">
        <f t="shared" si="53"/>
        <v/>
      </c>
      <c r="Q341" s="1" t="str">
        <f t="shared" si="54"/>
        <v/>
      </c>
      <c r="R341" s="1" t="str">
        <f t="shared" si="55"/>
        <v/>
      </c>
      <c r="S341" s="1" t="str">
        <f t="shared" si="56"/>
        <v/>
      </c>
      <c r="T341" s="1" t="str">
        <f t="shared" si="57"/>
        <v/>
      </c>
      <c r="U341" s="1" t="str">
        <f t="shared" si="58"/>
        <v/>
      </c>
      <c r="V341" s="1" t="str">
        <f t="shared" si="59"/>
        <v/>
      </c>
      <c r="W341" s="1" t="str">
        <f t="shared" si="60"/>
        <v/>
      </c>
    </row>
    <row r="342" spans="1:23" x14ac:dyDescent="0.25">
      <c r="A342" t="str">
        <f>IF([3]opstra_futures!A342="","",[3]opstra_futures!A342)</f>
        <v/>
      </c>
      <c r="B342" t="str">
        <f>IF([3]opstra_futures!B342="","",[3]opstra_futures!B342)</f>
        <v/>
      </c>
      <c r="C342" t="str">
        <f>IF([3]opstra_futures!C342="","",[3]opstra_futures!C342)</f>
        <v/>
      </c>
      <c r="D342" t="str">
        <f>IF([3]opstra_futures!D342="","",[3]opstra_futures!D342)</f>
        <v/>
      </c>
      <c r="E342" t="str">
        <f>IF([3]opstra_futures!E342="","",[3]opstra_futures!E342)</f>
        <v/>
      </c>
      <c r="F342" t="str">
        <f>IF([3]opstra_futures!F342="","",[3]opstra_futures!F342)</f>
        <v/>
      </c>
      <c r="G342" t="str">
        <f>IF([3]opstra_futures!G342="","",[3]opstra_futures!G342)</f>
        <v/>
      </c>
      <c r="H342" t="str">
        <f>IF([3]opstra_futures!H342="","",[3]opstra_futures!H342)</f>
        <v/>
      </c>
      <c r="I342" t="str">
        <f>IF([3]opstra_futures!I342="","",[3]opstra_futures!I342)</f>
        <v/>
      </c>
      <c r="J342" t="str">
        <f>IF([3]opstra_futures!J342="","",[3]opstra_futures!J342)</f>
        <v/>
      </c>
      <c r="K342" t="str">
        <f>IF([3]opstra_futures!K342="","",[3]opstra_futures!K342)</f>
        <v/>
      </c>
      <c r="L342" t="str">
        <f>IF([3]opstra_futures!L342="","",[3]opstra_futures!L342)</f>
        <v/>
      </c>
      <c r="M342" t="str">
        <f>IF([3]opstra_futures!M342="","",[3]opstra_futures!M342)</f>
        <v/>
      </c>
      <c r="N342" s="1" t="str">
        <f t="shared" si="51"/>
        <v/>
      </c>
      <c r="O342" s="1" t="str">
        <f t="shared" si="52"/>
        <v/>
      </c>
      <c r="P342" s="1" t="str">
        <f t="shared" si="53"/>
        <v/>
      </c>
      <c r="Q342" s="1" t="str">
        <f t="shared" si="54"/>
        <v/>
      </c>
      <c r="R342" s="1" t="str">
        <f t="shared" si="55"/>
        <v/>
      </c>
      <c r="S342" s="1" t="str">
        <f t="shared" si="56"/>
        <v/>
      </c>
      <c r="T342" s="1" t="str">
        <f t="shared" si="57"/>
        <v/>
      </c>
      <c r="U342" s="1" t="str">
        <f t="shared" si="58"/>
        <v/>
      </c>
      <c r="V342" s="1" t="str">
        <f t="shared" si="59"/>
        <v/>
      </c>
      <c r="W342" s="1" t="str">
        <f t="shared" si="60"/>
        <v/>
      </c>
    </row>
    <row r="343" spans="1:23" x14ac:dyDescent="0.25">
      <c r="A343" t="str">
        <f>IF([3]opstra_futures!A343="","",[3]opstra_futures!A343)</f>
        <v/>
      </c>
      <c r="B343" t="str">
        <f>IF([3]opstra_futures!B343="","",[3]opstra_futures!B343)</f>
        <v/>
      </c>
      <c r="C343" t="str">
        <f>IF([3]opstra_futures!C343="","",[3]opstra_futures!C343)</f>
        <v/>
      </c>
      <c r="D343" t="str">
        <f>IF([3]opstra_futures!D343="","",[3]opstra_futures!D343)</f>
        <v/>
      </c>
      <c r="E343" t="str">
        <f>IF([3]opstra_futures!E343="","",[3]opstra_futures!E343)</f>
        <v/>
      </c>
      <c r="F343" t="str">
        <f>IF([3]opstra_futures!F343="","",[3]opstra_futures!F343)</f>
        <v/>
      </c>
      <c r="G343" t="str">
        <f>IF([3]opstra_futures!G343="","",[3]opstra_futures!G343)</f>
        <v/>
      </c>
      <c r="H343" t="str">
        <f>IF([3]opstra_futures!H343="","",[3]opstra_futures!H343)</f>
        <v/>
      </c>
      <c r="I343" t="str">
        <f>IF([3]opstra_futures!I343="","",[3]opstra_futures!I343)</f>
        <v/>
      </c>
      <c r="J343" t="str">
        <f>IF([3]opstra_futures!J343="","",[3]opstra_futures!J343)</f>
        <v/>
      </c>
      <c r="K343" t="str">
        <f>IF([3]opstra_futures!K343="","",[3]opstra_futures!K343)</f>
        <v/>
      </c>
      <c r="L343" t="str">
        <f>IF([3]opstra_futures!L343="","",[3]opstra_futures!L343)</f>
        <v/>
      </c>
      <c r="M343" t="str">
        <f>IF([3]opstra_futures!M343="","",[3]opstra_futures!M343)</f>
        <v/>
      </c>
      <c r="N343" s="1" t="str">
        <f t="shared" si="51"/>
        <v/>
      </c>
      <c r="O343" s="1" t="str">
        <f t="shared" si="52"/>
        <v/>
      </c>
      <c r="P343" s="1" t="str">
        <f t="shared" si="53"/>
        <v/>
      </c>
      <c r="Q343" s="1" t="str">
        <f t="shared" si="54"/>
        <v/>
      </c>
      <c r="R343" s="1" t="str">
        <f t="shared" si="55"/>
        <v/>
      </c>
      <c r="S343" s="1" t="str">
        <f t="shared" si="56"/>
        <v/>
      </c>
      <c r="T343" s="1" t="str">
        <f t="shared" si="57"/>
        <v/>
      </c>
      <c r="U343" s="1" t="str">
        <f t="shared" si="58"/>
        <v/>
      </c>
      <c r="V343" s="1" t="str">
        <f t="shared" si="59"/>
        <v/>
      </c>
      <c r="W343" s="1" t="str">
        <f t="shared" si="60"/>
        <v/>
      </c>
    </row>
    <row r="344" spans="1:23" x14ac:dyDescent="0.25">
      <c r="A344" t="str">
        <f>IF([3]opstra_futures!A344="","",[3]opstra_futures!A344)</f>
        <v/>
      </c>
      <c r="B344" t="str">
        <f>IF([3]opstra_futures!B344="","",[3]opstra_futures!B344)</f>
        <v/>
      </c>
      <c r="C344" t="str">
        <f>IF([3]opstra_futures!C344="","",[3]opstra_futures!C344)</f>
        <v/>
      </c>
      <c r="D344" t="str">
        <f>IF([3]opstra_futures!D344="","",[3]opstra_futures!D344)</f>
        <v/>
      </c>
      <c r="E344" t="str">
        <f>IF([3]opstra_futures!E344="","",[3]opstra_futures!E344)</f>
        <v/>
      </c>
      <c r="F344" t="str">
        <f>IF([3]opstra_futures!F344="","",[3]opstra_futures!F344)</f>
        <v/>
      </c>
      <c r="G344" t="str">
        <f>IF([3]opstra_futures!G344="","",[3]opstra_futures!G344)</f>
        <v/>
      </c>
      <c r="H344" t="str">
        <f>IF([3]opstra_futures!H344="","",[3]opstra_futures!H344)</f>
        <v/>
      </c>
      <c r="I344" t="str">
        <f>IF([3]opstra_futures!I344="","",[3]opstra_futures!I344)</f>
        <v/>
      </c>
      <c r="J344" t="str">
        <f>IF([3]opstra_futures!J344="","",[3]opstra_futures!J344)</f>
        <v/>
      </c>
      <c r="K344" t="str">
        <f>IF([3]opstra_futures!K344="","",[3]opstra_futures!K344)</f>
        <v/>
      </c>
      <c r="L344" t="str">
        <f>IF([3]opstra_futures!L344="","",[3]opstra_futures!L344)</f>
        <v/>
      </c>
      <c r="M344" t="str">
        <f>IF([3]opstra_futures!M344="","",[3]opstra_futures!M344)</f>
        <v/>
      </c>
      <c r="N344" s="1" t="str">
        <f t="shared" si="51"/>
        <v/>
      </c>
      <c r="O344" s="1" t="str">
        <f t="shared" si="52"/>
        <v/>
      </c>
      <c r="P344" s="1" t="str">
        <f t="shared" si="53"/>
        <v/>
      </c>
      <c r="Q344" s="1" t="str">
        <f t="shared" si="54"/>
        <v/>
      </c>
      <c r="R344" s="1" t="str">
        <f t="shared" si="55"/>
        <v/>
      </c>
      <c r="S344" s="1" t="str">
        <f t="shared" si="56"/>
        <v/>
      </c>
      <c r="T344" s="1" t="str">
        <f t="shared" si="57"/>
        <v/>
      </c>
      <c r="U344" s="1" t="str">
        <f t="shared" si="58"/>
        <v/>
      </c>
      <c r="V344" s="1" t="str">
        <f t="shared" si="59"/>
        <v/>
      </c>
      <c r="W344" s="1" t="str">
        <f t="shared" si="60"/>
        <v/>
      </c>
    </row>
    <row r="345" spans="1:23" x14ac:dyDescent="0.25">
      <c r="A345" t="str">
        <f>IF([3]opstra_futures!A345="","",[3]opstra_futures!A345)</f>
        <v/>
      </c>
      <c r="B345" t="str">
        <f>IF([3]opstra_futures!B345="","",[3]opstra_futures!B345)</f>
        <v/>
      </c>
      <c r="C345" t="str">
        <f>IF([3]opstra_futures!C345="","",[3]opstra_futures!C345)</f>
        <v/>
      </c>
      <c r="D345" t="str">
        <f>IF([3]opstra_futures!D345="","",[3]opstra_futures!D345)</f>
        <v/>
      </c>
      <c r="E345" t="str">
        <f>IF([3]opstra_futures!E345="","",[3]opstra_futures!E345)</f>
        <v/>
      </c>
      <c r="F345" t="str">
        <f>IF([3]opstra_futures!F345="","",[3]opstra_futures!F345)</f>
        <v/>
      </c>
      <c r="G345" t="str">
        <f>IF([3]opstra_futures!G345="","",[3]opstra_futures!G345)</f>
        <v/>
      </c>
      <c r="H345" t="str">
        <f>IF([3]opstra_futures!H345="","",[3]opstra_futures!H345)</f>
        <v/>
      </c>
      <c r="I345" t="str">
        <f>IF([3]opstra_futures!I345="","",[3]opstra_futures!I345)</f>
        <v/>
      </c>
      <c r="J345" t="str">
        <f>IF([3]opstra_futures!J345="","",[3]opstra_futures!J345)</f>
        <v/>
      </c>
      <c r="K345" t="str">
        <f>IF([3]opstra_futures!K345="","",[3]opstra_futures!K345)</f>
        <v/>
      </c>
      <c r="L345" t="str">
        <f>IF([3]opstra_futures!L345="","",[3]opstra_futures!L345)</f>
        <v/>
      </c>
      <c r="M345" t="str">
        <f>IF([3]opstra_futures!M345="","",[3]opstra_futures!M345)</f>
        <v/>
      </c>
      <c r="N345" s="1" t="str">
        <f t="shared" si="51"/>
        <v/>
      </c>
      <c r="O345" s="1" t="str">
        <f t="shared" si="52"/>
        <v/>
      </c>
      <c r="P345" s="1" t="str">
        <f t="shared" si="53"/>
        <v/>
      </c>
      <c r="Q345" s="1" t="str">
        <f t="shared" si="54"/>
        <v/>
      </c>
      <c r="R345" s="1" t="str">
        <f t="shared" si="55"/>
        <v/>
      </c>
      <c r="S345" s="1" t="str">
        <f t="shared" si="56"/>
        <v/>
      </c>
      <c r="T345" s="1" t="str">
        <f t="shared" si="57"/>
        <v/>
      </c>
      <c r="U345" s="1" t="str">
        <f t="shared" si="58"/>
        <v/>
      </c>
      <c r="V345" s="1" t="str">
        <f t="shared" si="59"/>
        <v/>
      </c>
      <c r="W345" s="1" t="str">
        <f t="shared" si="60"/>
        <v/>
      </c>
    </row>
    <row r="346" spans="1:23" x14ac:dyDescent="0.25">
      <c r="A346" t="str">
        <f>IF([3]opstra_futures!A346="","",[3]opstra_futures!A346)</f>
        <v/>
      </c>
      <c r="B346" t="str">
        <f>IF([3]opstra_futures!B346="","",[3]opstra_futures!B346)</f>
        <v/>
      </c>
      <c r="C346" t="str">
        <f>IF([3]opstra_futures!C346="","",[3]opstra_futures!C346)</f>
        <v/>
      </c>
      <c r="D346" t="str">
        <f>IF([3]opstra_futures!D346="","",[3]opstra_futures!D346)</f>
        <v/>
      </c>
      <c r="E346" t="str">
        <f>IF([3]opstra_futures!E346="","",[3]opstra_futures!E346)</f>
        <v/>
      </c>
      <c r="F346" t="str">
        <f>IF([3]opstra_futures!F346="","",[3]opstra_futures!F346)</f>
        <v/>
      </c>
      <c r="G346" t="str">
        <f>IF([3]opstra_futures!G346="","",[3]opstra_futures!G346)</f>
        <v/>
      </c>
      <c r="H346" t="str">
        <f>IF([3]opstra_futures!H346="","",[3]opstra_futures!H346)</f>
        <v/>
      </c>
      <c r="I346" t="str">
        <f>IF([3]opstra_futures!I346="","",[3]opstra_futures!I346)</f>
        <v/>
      </c>
      <c r="J346" t="str">
        <f>IF([3]opstra_futures!J346="","",[3]opstra_futures!J346)</f>
        <v/>
      </c>
      <c r="K346" t="str">
        <f>IF([3]opstra_futures!K346="","",[3]opstra_futures!K346)</f>
        <v/>
      </c>
      <c r="L346" t="str">
        <f>IF([3]opstra_futures!L346="","",[3]opstra_futures!L346)</f>
        <v/>
      </c>
      <c r="M346" t="str">
        <f>IF([3]opstra_futures!M346="","",[3]opstra_futures!M346)</f>
        <v/>
      </c>
      <c r="N346" s="1" t="str">
        <f t="shared" si="51"/>
        <v/>
      </c>
      <c r="O346" s="1" t="str">
        <f t="shared" si="52"/>
        <v/>
      </c>
      <c r="P346" s="1" t="str">
        <f t="shared" si="53"/>
        <v/>
      </c>
      <c r="Q346" s="1" t="str">
        <f t="shared" si="54"/>
        <v/>
      </c>
      <c r="R346" s="1" t="str">
        <f t="shared" si="55"/>
        <v/>
      </c>
      <c r="S346" s="1" t="str">
        <f t="shared" si="56"/>
        <v/>
      </c>
      <c r="T346" s="1" t="str">
        <f t="shared" si="57"/>
        <v/>
      </c>
      <c r="U346" s="1" t="str">
        <f t="shared" si="58"/>
        <v/>
      </c>
      <c r="V346" s="1" t="str">
        <f t="shared" si="59"/>
        <v/>
      </c>
      <c r="W346" s="1" t="str">
        <f t="shared" si="60"/>
        <v/>
      </c>
    </row>
    <row r="347" spans="1:23" x14ac:dyDescent="0.25">
      <c r="A347" t="str">
        <f>IF([3]opstra_futures!A347="","",[3]opstra_futures!A347)</f>
        <v/>
      </c>
      <c r="B347" t="str">
        <f>IF([3]opstra_futures!B347="","",[3]opstra_futures!B347)</f>
        <v/>
      </c>
      <c r="C347" t="str">
        <f>IF([3]opstra_futures!C347="","",[3]opstra_futures!C347)</f>
        <v/>
      </c>
      <c r="D347" t="str">
        <f>IF([3]opstra_futures!D347="","",[3]opstra_futures!D347)</f>
        <v/>
      </c>
      <c r="E347" t="str">
        <f>IF([3]opstra_futures!E347="","",[3]opstra_futures!E347)</f>
        <v/>
      </c>
      <c r="F347" t="str">
        <f>IF([3]opstra_futures!F347="","",[3]opstra_futures!F347)</f>
        <v/>
      </c>
      <c r="G347" t="str">
        <f>IF([3]opstra_futures!G347="","",[3]opstra_futures!G347)</f>
        <v/>
      </c>
      <c r="H347" t="str">
        <f>IF([3]opstra_futures!H347="","",[3]opstra_futures!H347)</f>
        <v/>
      </c>
      <c r="I347" t="str">
        <f>IF([3]opstra_futures!I347="","",[3]opstra_futures!I347)</f>
        <v/>
      </c>
      <c r="J347" t="str">
        <f>IF([3]opstra_futures!J347="","",[3]opstra_futures!J347)</f>
        <v/>
      </c>
      <c r="K347" t="str">
        <f>IF([3]opstra_futures!K347="","",[3]opstra_futures!K347)</f>
        <v/>
      </c>
      <c r="L347" t="str">
        <f>IF([3]opstra_futures!L347="","",[3]opstra_futures!L347)</f>
        <v/>
      </c>
      <c r="M347" t="str">
        <f>IF([3]opstra_futures!M347="","",[3]opstra_futures!M347)</f>
        <v/>
      </c>
      <c r="N347" s="1" t="str">
        <f t="shared" si="51"/>
        <v/>
      </c>
      <c r="O347" s="1" t="str">
        <f t="shared" si="52"/>
        <v/>
      </c>
      <c r="P347" s="1" t="str">
        <f t="shared" si="53"/>
        <v/>
      </c>
      <c r="Q347" s="1" t="str">
        <f t="shared" si="54"/>
        <v/>
      </c>
      <c r="R347" s="1" t="str">
        <f t="shared" si="55"/>
        <v/>
      </c>
      <c r="S347" s="1" t="str">
        <f t="shared" si="56"/>
        <v/>
      </c>
      <c r="T347" s="1" t="str">
        <f t="shared" si="57"/>
        <v/>
      </c>
      <c r="U347" s="1" t="str">
        <f t="shared" si="58"/>
        <v/>
      </c>
      <c r="V347" s="1" t="str">
        <f t="shared" si="59"/>
        <v/>
      </c>
      <c r="W347" s="1" t="str">
        <f t="shared" si="60"/>
        <v/>
      </c>
    </row>
    <row r="348" spans="1:23" x14ac:dyDescent="0.25">
      <c r="A348" t="str">
        <f>IF([3]opstra_futures!A348="","",[3]opstra_futures!A348)</f>
        <v/>
      </c>
      <c r="B348" t="str">
        <f>IF([3]opstra_futures!B348="","",[3]opstra_futures!B348)</f>
        <v/>
      </c>
      <c r="C348" t="str">
        <f>IF([3]opstra_futures!C348="","",[3]opstra_futures!C348)</f>
        <v/>
      </c>
      <c r="D348" t="str">
        <f>IF([3]opstra_futures!D348="","",[3]opstra_futures!D348)</f>
        <v/>
      </c>
      <c r="E348" t="str">
        <f>IF([3]opstra_futures!E348="","",[3]opstra_futures!E348)</f>
        <v/>
      </c>
      <c r="F348" t="str">
        <f>IF([3]opstra_futures!F348="","",[3]opstra_futures!F348)</f>
        <v/>
      </c>
      <c r="G348" t="str">
        <f>IF([3]opstra_futures!G348="","",[3]opstra_futures!G348)</f>
        <v/>
      </c>
      <c r="H348" t="str">
        <f>IF([3]opstra_futures!H348="","",[3]opstra_futures!H348)</f>
        <v/>
      </c>
      <c r="I348" t="str">
        <f>IF([3]opstra_futures!I348="","",[3]opstra_futures!I348)</f>
        <v/>
      </c>
      <c r="J348" t="str">
        <f>IF([3]opstra_futures!J348="","",[3]opstra_futures!J348)</f>
        <v/>
      </c>
      <c r="K348" t="str">
        <f>IF([3]opstra_futures!K348="","",[3]opstra_futures!K348)</f>
        <v/>
      </c>
      <c r="L348" t="str">
        <f>IF([3]opstra_futures!L348="","",[3]opstra_futures!L348)</f>
        <v/>
      </c>
      <c r="M348" t="str">
        <f>IF([3]opstra_futures!M348="","",[3]opstra_futures!M348)</f>
        <v/>
      </c>
      <c r="N348" s="1" t="str">
        <f t="shared" si="51"/>
        <v/>
      </c>
      <c r="O348" s="1" t="str">
        <f t="shared" si="52"/>
        <v/>
      </c>
      <c r="P348" s="1" t="str">
        <f t="shared" si="53"/>
        <v/>
      </c>
      <c r="Q348" s="1" t="str">
        <f t="shared" si="54"/>
        <v/>
      </c>
      <c r="R348" s="1" t="str">
        <f t="shared" si="55"/>
        <v/>
      </c>
      <c r="S348" s="1" t="str">
        <f t="shared" si="56"/>
        <v/>
      </c>
      <c r="T348" s="1" t="str">
        <f t="shared" si="57"/>
        <v/>
      </c>
      <c r="U348" s="1" t="str">
        <f t="shared" si="58"/>
        <v/>
      </c>
      <c r="V348" s="1" t="str">
        <f t="shared" si="59"/>
        <v/>
      </c>
      <c r="W348" s="1" t="str">
        <f t="shared" si="60"/>
        <v/>
      </c>
    </row>
    <row r="349" spans="1:23" x14ac:dyDescent="0.25">
      <c r="A349" t="str">
        <f>IF([3]opstra_futures!A349="","",[3]opstra_futures!A349)</f>
        <v/>
      </c>
      <c r="B349" t="str">
        <f>IF([3]opstra_futures!B349="","",[3]opstra_futures!B349)</f>
        <v/>
      </c>
      <c r="C349" t="str">
        <f>IF([3]opstra_futures!C349="","",[3]opstra_futures!C349)</f>
        <v/>
      </c>
      <c r="D349" t="str">
        <f>IF([3]opstra_futures!D349="","",[3]opstra_futures!D349)</f>
        <v/>
      </c>
      <c r="E349" t="str">
        <f>IF([3]opstra_futures!E349="","",[3]opstra_futures!E349)</f>
        <v/>
      </c>
      <c r="F349" t="str">
        <f>IF([3]opstra_futures!F349="","",[3]opstra_futures!F349)</f>
        <v/>
      </c>
      <c r="G349" t="str">
        <f>IF([3]opstra_futures!G349="","",[3]opstra_futures!G349)</f>
        <v/>
      </c>
      <c r="H349" t="str">
        <f>IF([3]opstra_futures!H349="","",[3]opstra_futures!H349)</f>
        <v/>
      </c>
      <c r="I349" t="str">
        <f>IF([3]opstra_futures!I349="","",[3]opstra_futures!I349)</f>
        <v/>
      </c>
      <c r="J349" t="str">
        <f>IF([3]opstra_futures!J349="","",[3]opstra_futures!J349)</f>
        <v/>
      </c>
      <c r="K349" t="str">
        <f>IF([3]opstra_futures!K349="","",[3]opstra_futures!K349)</f>
        <v/>
      </c>
      <c r="L349" t="str">
        <f>IF([3]opstra_futures!L349="","",[3]opstra_futures!L349)</f>
        <v/>
      </c>
      <c r="M349" t="str">
        <f>IF([3]opstra_futures!M349="","",[3]opstra_futures!M349)</f>
        <v/>
      </c>
      <c r="N349" s="1" t="str">
        <f t="shared" si="51"/>
        <v/>
      </c>
      <c r="O349" s="1" t="str">
        <f t="shared" si="52"/>
        <v/>
      </c>
      <c r="P349" s="1" t="str">
        <f t="shared" si="53"/>
        <v/>
      </c>
      <c r="Q349" s="1" t="str">
        <f t="shared" si="54"/>
        <v/>
      </c>
      <c r="R349" s="1" t="str">
        <f t="shared" si="55"/>
        <v/>
      </c>
      <c r="S349" s="1" t="str">
        <f t="shared" si="56"/>
        <v/>
      </c>
      <c r="T349" s="1" t="str">
        <f t="shared" si="57"/>
        <v/>
      </c>
      <c r="U349" s="1" t="str">
        <f t="shared" si="58"/>
        <v/>
      </c>
      <c r="V349" s="1" t="str">
        <f t="shared" si="59"/>
        <v/>
      </c>
      <c r="W349" s="1" t="str">
        <f t="shared" si="60"/>
        <v/>
      </c>
    </row>
    <row r="350" spans="1:23" x14ac:dyDescent="0.25">
      <c r="A350" t="str">
        <f>IF([3]opstra_futures!A350="","",[3]opstra_futures!A350)</f>
        <v/>
      </c>
      <c r="B350" t="str">
        <f>IF([3]opstra_futures!B350="","",[3]opstra_futures!B350)</f>
        <v/>
      </c>
      <c r="C350" t="str">
        <f>IF([3]opstra_futures!C350="","",[3]opstra_futures!C350)</f>
        <v/>
      </c>
      <c r="D350" t="str">
        <f>IF([3]opstra_futures!D350="","",[3]opstra_futures!D350)</f>
        <v/>
      </c>
      <c r="E350" t="str">
        <f>IF([3]opstra_futures!E350="","",[3]opstra_futures!E350)</f>
        <v/>
      </c>
      <c r="F350" t="str">
        <f>IF([3]opstra_futures!F350="","",[3]opstra_futures!F350)</f>
        <v/>
      </c>
      <c r="G350" t="str">
        <f>IF([3]opstra_futures!G350="","",[3]opstra_futures!G350)</f>
        <v/>
      </c>
      <c r="H350" t="str">
        <f>IF([3]opstra_futures!H350="","",[3]opstra_futures!H350)</f>
        <v/>
      </c>
      <c r="I350" t="str">
        <f>IF([3]opstra_futures!I350="","",[3]opstra_futures!I350)</f>
        <v/>
      </c>
      <c r="J350" t="str">
        <f>IF([3]opstra_futures!J350="","",[3]opstra_futures!J350)</f>
        <v/>
      </c>
      <c r="K350" t="str">
        <f>IF([3]opstra_futures!K350="","",[3]opstra_futures!K350)</f>
        <v/>
      </c>
      <c r="L350" t="str">
        <f>IF([3]opstra_futures!L350="","",[3]opstra_futures!L350)</f>
        <v/>
      </c>
      <c r="M350" t="str">
        <f>IF([3]opstra_futures!M350="","",[3]opstra_futures!M350)</f>
        <v/>
      </c>
      <c r="N350" s="1" t="str">
        <f t="shared" si="51"/>
        <v/>
      </c>
      <c r="O350" s="1" t="str">
        <f t="shared" si="52"/>
        <v/>
      </c>
      <c r="P350" s="1" t="str">
        <f t="shared" si="53"/>
        <v/>
      </c>
      <c r="Q350" s="1" t="str">
        <f t="shared" si="54"/>
        <v/>
      </c>
      <c r="R350" s="1" t="str">
        <f t="shared" si="55"/>
        <v/>
      </c>
      <c r="S350" s="1" t="str">
        <f t="shared" si="56"/>
        <v/>
      </c>
      <c r="T350" s="1" t="str">
        <f t="shared" si="57"/>
        <v/>
      </c>
      <c r="U350" s="1" t="str">
        <f t="shared" si="58"/>
        <v/>
      </c>
      <c r="V350" s="1" t="str">
        <f t="shared" si="59"/>
        <v/>
      </c>
      <c r="W350" s="1" t="str">
        <f t="shared" si="60"/>
        <v/>
      </c>
    </row>
    <row r="351" spans="1:23" x14ac:dyDescent="0.25">
      <c r="A351" t="str">
        <f>IF([3]opstra_futures!A351="","",[3]opstra_futures!A351)</f>
        <v/>
      </c>
      <c r="B351" t="str">
        <f>IF([3]opstra_futures!B351="","",[3]opstra_futures!B351)</f>
        <v/>
      </c>
      <c r="C351" t="str">
        <f>IF([3]opstra_futures!C351="","",[3]opstra_futures!C351)</f>
        <v/>
      </c>
      <c r="D351" t="str">
        <f>IF([3]opstra_futures!D351="","",[3]opstra_futures!D351)</f>
        <v/>
      </c>
      <c r="E351" t="str">
        <f>IF([3]opstra_futures!E351="","",[3]opstra_futures!E351)</f>
        <v/>
      </c>
      <c r="F351" t="str">
        <f>IF([3]opstra_futures!F351="","",[3]opstra_futures!F351)</f>
        <v/>
      </c>
      <c r="G351" t="str">
        <f>IF([3]opstra_futures!G351="","",[3]opstra_futures!G351)</f>
        <v/>
      </c>
      <c r="H351" t="str">
        <f>IF([3]opstra_futures!H351="","",[3]opstra_futures!H351)</f>
        <v/>
      </c>
      <c r="I351" t="str">
        <f>IF([3]opstra_futures!I351="","",[3]opstra_futures!I351)</f>
        <v/>
      </c>
      <c r="J351" t="str">
        <f>IF([3]opstra_futures!J351="","",[3]opstra_futures!J351)</f>
        <v/>
      </c>
      <c r="K351" t="str">
        <f>IF([3]opstra_futures!K351="","",[3]opstra_futures!K351)</f>
        <v/>
      </c>
      <c r="L351" t="str">
        <f>IF([3]opstra_futures!L351="","",[3]opstra_futures!L351)</f>
        <v/>
      </c>
      <c r="M351" t="str">
        <f>IF([3]opstra_futures!M351="","",[3]opstra_futures!M351)</f>
        <v/>
      </c>
      <c r="N351" s="1" t="str">
        <f t="shared" si="51"/>
        <v/>
      </c>
      <c r="O351" s="1" t="str">
        <f t="shared" si="52"/>
        <v/>
      </c>
      <c r="P351" s="1" t="str">
        <f t="shared" si="53"/>
        <v/>
      </c>
      <c r="Q351" s="1" t="str">
        <f t="shared" si="54"/>
        <v/>
      </c>
      <c r="R351" s="1" t="str">
        <f t="shared" si="55"/>
        <v/>
      </c>
      <c r="S351" s="1" t="str">
        <f t="shared" si="56"/>
        <v/>
      </c>
      <c r="T351" s="1" t="str">
        <f t="shared" si="57"/>
        <v/>
      </c>
      <c r="U351" s="1" t="str">
        <f t="shared" si="58"/>
        <v/>
      </c>
      <c r="V351" s="1" t="str">
        <f t="shared" si="59"/>
        <v/>
      </c>
      <c r="W351" s="1" t="str">
        <f t="shared" si="60"/>
        <v/>
      </c>
    </row>
    <row r="352" spans="1:23" x14ac:dyDescent="0.25">
      <c r="A352" t="str">
        <f>IF([3]opstra_futures!A352="","",[3]opstra_futures!A352)</f>
        <v/>
      </c>
      <c r="B352" t="str">
        <f>IF([3]opstra_futures!B352="","",[3]opstra_futures!B352)</f>
        <v/>
      </c>
      <c r="C352" t="str">
        <f>IF([3]opstra_futures!C352="","",[3]opstra_futures!C352)</f>
        <v/>
      </c>
      <c r="D352" t="str">
        <f>IF([3]opstra_futures!D352="","",[3]opstra_futures!D352)</f>
        <v/>
      </c>
      <c r="E352" t="str">
        <f>IF([3]opstra_futures!E352="","",[3]opstra_futures!E352)</f>
        <v/>
      </c>
      <c r="F352" t="str">
        <f>IF([3]opstra_futures!F352="","",[3]opstra_futures!F352)</f>
        <v/>
      </c>
      <c r="G352" t="str">
        <f>IF([3]opstra_futures!G352="","",[3]opstra_futures!G352)</f>
        <v/>
      </c>
      <c r="H352" t="str">
        <f>IF([3]opstra_futures!H352="","",[3]opstra_futures!H352)</f>
        <v/>
      </c>
      <c r="I352" t="str">
        <f>IF([3]opstra_futures!I352="","",[3]opstra_futures!I352)</f>
        <v/>
      </c>
      <c r="J352" t="str">
        <f>IF([3]opstra_futures!J352="","",[3]opstra_futures!J352)</f>
        <v/>
      </c>
      <c r="K352" t="str">
        <f>IF([3]opstra_futures!K352="","",[3]opstra_futures!K352)</f>
        <v/>
      </c>
      <c r="L352" t="str">
        <f>IF([3]opstra_futures!L352="","",[3]opstra_futures!L352)</f>
        <v/>
      </c>
      <c r="M352" t="str">
        <f>IF([3]opstra_futures!M352="","",[3]opstra_futures!M352)</f>
        <v/>
      </c>
      <c r="N352" s="1" t="str">
        <f t="shared" si="51"/>
        <v/>
      </c>
      <c r="O352" s="1" t="str">
        <f t="shared" si="52"/>
        <v/>
      </c>
      <c r="P352" s="1" t="str">
        <f t="shared" si="53"/>
        <v/>
      </c>
      <c r="Q352" s="1" t="str">
        <f t="shared" si="54"/>
        <v/>
      </c>
      <c r="R352" s="1" t="str">
        <f t="shared" si="55"/>
        <v/>
      </c>
      <c r="S352" s="1" t="str">
        <f t="shared" si="56"/>
        <v/>
      </c>
      <c r="T352" s="1" t="str">
        <f t="shared" si="57"/>
        <v/>
      </c>
      <c r="U352" s="1" t="str">
        <f t="shared" si="58"/>
        <v/>
      </c>
      <c r="V352" s="1" t="str">
        <f t="shared" si="59"/>
        <v/>
      </c>
      <c r="W352" s="1" t="str">
        <f t="shared" si="60"/>
        <v/>
      </c>
    </row>
    <row r="353" spans="1:23" x14ac:dyDescent="0.25">
      <c r="A353" t="str">
        <f>IF([3]opstra_futures!A353="","",[3]opstra_futures!A353)</f>
        <v/>
      </c>
      <c r="B353" t="str">
        <f>IF([3]opstra_futures!B353="","",[3]opstra_futures!B353)</f>
        <v/>
      </c>
      <c r="C353" t="str">
        <f>IF([3]opstra_futures!C353="","",[3]opstra_futures!C353)</f>
        <v/>
      </c>
      <c r="D353" t="str">
        <f>IF([3]opstra_futures!D353="","",[3]opstra_futures!D353)</f>
        <v/>
      </c>
      <c r="E353" t="str">
        <f>IF([3]opstra_futures!E353="","",[3]opstra_futures!E353)</f>
        <v/>
      </c>
      <c r="F353" t="str">
        <f>IF([3]opstra_futures!F353="","",[3]opstra_futures!F353)</f>
        <v/>
      </c>
      <c r="G353" t="str">
        <f>IF([3]opstra_futures!G353="","",[3]opstra_futures!G353)</f>
        <v/>
      </c>
      <c r="H353" t="str">
        <f>IF([3]opstra_futures!H353="","",[3]opstra_futures!H353)</f>
        <v/>
      </c>
      <c r="I353" t="str">
        <f>IF([3]opstra_futures!I353="","",[3]opstra_futures!I353)</f>
        <v/>
      </c>
      <c r="J353" t="str">
        <f>IF([3]opstra_futures!J353="","",[3]opstra_futures!J353)</f>
        <v/>
      </c>
      <c r="K353" t="str">
        <f>IF([3]opstra_futures!K353="","",[3]opstra_futures!K353)</f>
        <v/>
      </c>
      <c r="L353" t="str">
        <f>IF([3]opstra_futures!L353="","",[3]opstra_futures!L353)</f>
        <v/>
      </c>
      <c r="M353" t="str">
        <f>IF([3]opstra_futures!M353="","",[3]opstra_futures!M353)</f>
        <v/>
      </c>
      <c r="N353" s="1" t="str">
        <f t="shared" si="51"/>
        <v/>
      </c>
      <c r="O353" s="1" t="str">
        <f t="shared" si="52"/>
        <v/>
      </c>
      <c r="P353" s="1" t="str">
        <f t="shared" si="53"/>
        <v/>
      </c>
      <c r="Q353" s="1" t="str">
        <f t="shared" si="54"/>
        <v/>
      </c>
      <c r="R353" s="1" t="str">
        <f t="shared" si="55"/>
        <v/>
      </c>
      <c r="S353" s="1" t="str">
        <f t="shared" si="56"/>
        <v/>
      </c>
      <c r="T353" s="1" t="str">
        <f t="shared" si="57"/>
        <v/>
      </c>
      <c r="U353" s="1" t="str">
        <f t="shared" si="58"/>
        <v/>
      </c>
      <c r="V353" s="1" t="str">
        <f t="shared" si="59"/>
        <v/>
      </c>
      <c r="W353" s="1" t="str">
        <f t="shared" si="60"/>
        <v/>
      </c>
    </row>
    <row r="354" spans="1:23" x14ac:dyDescent="0.25">
      <c r="A354" t="str">
        <f>IF([3]opstra_futures!A354="","",[3]opstra_futures!A354)</f>
        <v/>
      </c>
      <c r="B354" t="str">
        <f>IF([3]opstra_futures!B354="","",[3]opstra_futures!B354)</f>
        <v/>
      </c>
      <c r="C354" t="str">
        <f>IF([3]opstra_futures!C354="","",[3]opstra_futures!C354)</f>
        <v/>
      </c>
      <c r="D354" t="str">
        <f>IF([3]opstra_futures!D354="","",[3]opstra_futures!D354)</f>
        <v/>
      </c>
      <c r="E354" t="str">
        <f>IF([3]opstra_futures!E354="","",[3]opstra_futures!E354)</f>
        <v/>
      </c>
      <c r="F354" t="str">
        <f>IF([3]opstra_futures!F354="","",[3]opstra_futures!F354)</f>
        <v/>
      </c>
      <c r="G354" t="str">
        <f>IF([3]opstra_futures!G354="","",[3]opstra_futures!G354)</f>
        <v/>
      </c>
      <c r="H354" t="str">
        <f>IF([3]opstra_futures!H354="","",[3]opstra_futures!H354)</f>
        <v/>
      </c>
      <c r="I354" t="str">
        <f>IF([3]opstra_futures!I354="","",[3]opstra_futures!I354)</f>
        <v/>
      </c>
      <c r="J354" t="str">
        <f>IF([3]opstra_futures!J354="","",[3]opstra_futures!J354)</f>
        <v/>
      </c>
      <c r="K354" t="str">
        <f>IF([3]opstra_futures!K354="","",[3]opstra_futures!K354)</f>
        <v/>
      </c>
      <c r="L354" t="str">
        <f>IF([3]opstra_futures!L354="","",[3]opstra_futures!L354)</f>
        <v/>
      </c>
      <c r="M354" t="str">
        <f>IF([3]opstra_futures!M354="","",[3]opstra_futures!M354)</f>
        <v/>
      </c>
      <c r="N354" s="1" t="str">
        <f t="shared" si="51"/>
        <v/>
      </c>
      <c r="O354" s="1" t="str">
        <f t="shared" si="52"/>
        <v/>
      </c>
      <c r="P354" s="1" t="str">
        <f t="shared" si="53"/>
        <v/>
      </c>
      <c r="Q354" s="1" t="str">
        <f t="shared" si="54"/>
        <v/>
      </c>
      <c r="R354" s="1" t="str">
        <f t="shared" si="55"/>
        <v/>
      </c>
      <c r="S354" s="1" t="str">
        <f t="shared" si="56"/>
        <v/>
      </c>
      <c r="T354" s="1" t="str">
        <f t="shared" si="57"/>
        <v/>
      </c>
      <c r="U354" s="1" t="str">
        <f t="shared" si="58"/>
        <v/>
      </c>
      <c r="V354" s="1" t="str">
        <f t="shared" si="59"/>
        <v/>
      </c>
      <c r="W354" s="1" t="str">
        <f t="shared" si="60"/>
        <v/>
      </c>
    </row>
    <row r="355" spans="1:23" x14ac:dyDescent="0.25">
      <c r="A355" t="str">
        <f>IF([3]opstra_futures!A355="","",[3]opstra_futures!A355)</f>
        <v/>
      </c>
      <c r="B355" t="str">
        <f>IF([3]opstra_futures!B355="","",[3]opstra_futures!B355)</f>
        <v/>
      </c>
      <c r="C355" t="str">
        <f>IF([3]opstra_futures!C355="","",[3]opstra_futures!C355)</f>
        <v/>
      </c>
      <c r="D355" t="str">
        <f>IF([3]opstra_futures!D355="","",[3]opstra_futures!D355)</f>
        <v/>
      </c>
      <c r="E355" t="str">
        <f>IF([3]opstra_futures!E355="","",[3]opstra_futures!E355)</f>
        <v/>
      </c>
      <c r="F355" t="str">
        <f>IF([3]opstra_futures!F355="","",[3]opstra_futures!F355)</f>
        <v/>
      </c>
      <c r="G355" t="str">
        <f>IF([3]opstra_futures!G355="","",[3]opstra_futures!G355)</f>
        <v/>
      </c>
      <c r="H355" t="str">
        <f>IF([3]opstra_futures!H355="","",[3]opstra_futures!H355)</f>
        <v/>
      </c>
      <c r="I355" t="str">
        <f>IF([3]opstra_futures!I355="","",[3]opstra_futures!I355)</f>
        <v/>
      </c>
      <c r="J355" t="str">
        <f>IF([3]opstra_futures!J355="","",[3]opstra_futures!J355)</f>
        <v/>
      </c>
      <c r="K355" t="str">
        <f>IF([3]opstra_futures!K355="","",[3]opstra_futures!K355)</f>
        <v/>
      </c>
      <c r="L355" t="str">
        <f>IF([3]opstra_futures!L355="","",[3]opstra_futures!L355)</f>
        <v/>
      </c>
      <c r="M355" t="str">
        <f>IF([3]opstra_futures!M355="","",[3]opstra_futures!M355)</f>
        <v/>
      </c>
      <c r="N355" s="1" t="str">
        <f t="shared" si="51"/>
        <v/>
      </c>
      <c r="O355" s="1" t="str">
        <f t="shared" si="52"/>
        <v/>
      </c>
      <c r="P355" s="1" t="str">
        <f t="shared" si="53"/>
        <v/>
      </c>
      <c r="Q355" s="1" t="str">
        <f t="shared" si="54"/>
        <v/>
      </c>
      <c r="R355" s="1" t="str">
        <f t="shared" si="55"/>
        <v/>
      </c>
      <c r="S355" s="1" t="str">
        <f t="shared" si="56"/>
        <v/>
      </c>
      <c r="T355" s="1" t="str">
        <f t="shared" si="57"/>
        <v/>
      </c>
      <c r="U355" s="1" t="str">
        <f t="shared" si="58"/>
        <v/>
      </c>
      <c r="V355" s="1" t="str">
        <f t="shared" si="59"/>
        <v/>
      </c>
      <c r="W355" s="1" t="str">
        <f t="shared" si="60"/>
        <v/>
      </c>
    </row>
    <row r="356" spans="1:23" x14ac:dyDescent="0.25">
      <c r="A356" t="str">
        <f>IF([3]opstra_futures!A356="","",[3]opstra_futures!A356)</f>
        <v/>
      </c>
      <c r="B356" t="str">
        <f>IF([3]opstra_futures!B356="","",[3]opstra_futures!B356)</f>
        <v/>
      </c>
      <c r="C356" t="str">
        <f>IF([3]opstra_futures!C356="","",[3]opstra_futures!C356)</f>
        <v/>
      </c>
      <c r="D356" t="str">
        <f>IF([3]opstra_futures!D356="","",[3]opstra_futures!D356)</f>
        <v/>
      </c>
      <c r="E356" t="str">
        <f>IF([3]opstra_futures!E356="","",[3]opstra_futures!E356)</f>
        <v/>
      </c>
      <c r="F356" t="str">
        <f>IF([3]opstra_futures!F356="","",[3]opstra_futures!F356)</f>
        <v/>
      </c>
      <c r="G356" t="str">
        <f>IF([3]opstra_futures!G356="","",[3]opstra_futures!G356)</f>
        <v/>
      </c>
      <c r="H356" t="str">
        <f>IF([3]opstra_futures!H356="","",[3]opstra_futures!H356)</f>
        <v/>
      </c>
      <c r="I356" t="str">
        <f>IF([3]opstra_futures!I356="","",[3]opstra_futures!I356)</f>
        <v/>
      </c>
      <c r="J356" t="str">
        <f>IF([3]opstra_futures!J356="","",[3]opstra_futures!J356)</f>
        <v/>
      </c>
      <c r="K356" t="str">
        <f>IF([3]opstra_futures!K356="","",[3]opstra_futures!K356)</f>
        <v/>
      </c>
      <c r="L356" t="str">
        <f>IF([3]opstra_futures!L356="","",[3]opstra_futures!L356)</f>
        <v/>
      </c>
      <c r="M356" t="str">
        <f>IF([3]opstra_futures!M356="","",[3]opstra_futures!M356)</f>
        <v/>
      </c>
      <c r="N356" s="1" t="str">
        <f t="shared" si="51"/>
        <v/>
      </c>
      <c r="O356" s="1" t="str">
        <f t="shared" si="52"/>
        <v/>
      </c>
      <c r="P356" s="1" t="str">
        <f t="shared" si="53"/>
        <v/>
      </c>
      <c r="Q356" s="1" t="str">
        <f t="shared" si="54"/>
        <v/>
      </c>
      <c r="R356" s="1" t="str">
        <f t="shared" si="55"/>
        <v/>
      </c>
      <c r="S356" s="1" t="str">
        <f t="shared" si="56"/>
        <v/>
      </c>
      <c r="T356" s="1" t="str">
        <f t="shared" si="57"/>
        <v/>
      </c>
      <c r="U356" s="1" t="str">
        <f t="shared" si="58"/>
        <v/>
      </c>
      <c r="V356" s="1" t="str">
        <f t="shared" si="59"/>
        <v/>
      </c>
      <c r="W356" s="1" t="str">
        <f t="shared" si="60"/>
        <v/>
      </c>
    </row>
    <row r="357" spans="1:23" x14ac:dyDescent="0.25">
      <c r="A357" t="str">
        <f>IF([3]opstra_futures!A357="","",[3]opstra_futures!A357)</f>
        <v/>
      </c>
      <c r="B357" t="str">
        <f>IF([3]opstra_futures!B357="","",[3]opstra_futures!B357)</f>
        <v/>
      </c>
      <c r="C357" t="str">
        <f>IF([3]opstra_futures!C357="","",[3]opstra_futures!C357)</f>
        <v/>
      </c>
      <c r="D357" t="str">
        <f>IF([3]opstra_futures!D357="","",[3]opstra_futures!D357)</f>
        <v/>
      </c>
      <c r="E357" t="str">
        <f>IF([3]opstra_futures!E357="","",[3]opstra_futures!E357)</f>
        <v/>
      </c>
      <c r="F357" t="str">
        <f>IF([3]opstra_futures!F357="","",[3]opstra_futures!F357)</f>
        <v/>
      </c>
      <c r="G357" t="str">
        <f>IF([3]opstra_futures!G357="","",[3]opstra_futures!G357)</f>
        <v/>
      </c>
      <c r="H357" t="str">
        <f>IF([3]opstra_futures!H357="","",[3]opstra_futures!H357)</f>
        <v/>
      </c>
      <c r="I357" t="str">
        <f>IF([3]opstra_futures!I357="","",[3]opstra_futures!I357)</f>
        <v/>
      </c>
      <c r="J357" t="str">
        <f>IF([3]opstra_futures!J357="","",[3]opstra_futures!J357)</f>
        <v/>
      </c>
      <c r="K357" t="str">
        <f>IF([3]opstra_futures!K357="","",[3]opstra_futures!K357)</f>
        <v/>
      </c>
      <c r="L357" t="str">
        <f>IF([3]opstra_futures!L357="","",[3]opstra_futures!L357)</f>
        <v/>
      </c>
      <c r="M357" t="str">
        <f>IF([3]opstra_futures!M357="","",[3]opstra_futures!M357)</f>
        <v/>
      </c>
      <c r="N357" s="1" t="str">
        <f t="shared" si="51"/>
        <v/>
      </c>
      <c r="O357" s="1" t="str">
        <f t="shared" si="52"/>
        <v/>
      </c>
      <c r="P357" s="1" t="str">
        <f t="shared" si="53"/>
        <v/>
      </c>
      <c r="Q357" s="1" t="str">
        <f t="shared" si="54"/>
        <v/>
      </c>
      <c r="R357" s="1" t="str">
        <f t="shared" si="55"/>
        <v/>
      </c>
      <c r="S357" s="1" t="str">
        <f t="shared" si="56"/>
        <v/>
      </c>
      <c r="T357" s="1" t="str">
        <f t="shared" si="57"/>
        <v/>
      </c>
      <c r="U357" s="1" t="str">
        <f t="shared" si="58"/>
        <v/>
      </c>
      <c r="V357" s="1" t="str">
        <f t="shared" si="59"/>
        <v/>
      </c>
      <c r="W357" s="1" t="str">
        <f t="shared" si="60"/>
        <v/>
      </c>
    </row>
    <row r="358" spans="1:23" x14ac:dyDescent="0.25">
      <c r="A358" t="str">
        <f>IF([3]opstra_futures!A358="","",[3]opstra_futures!A358)</f>
        <v/>
      </c>
      <c r="B358" t="str">
        <f>IF([3]opstra_futures!B358="","",[3]opstra_futures!B358)</f>
        <v/>
      </c>
      <c r="C358" t="str">
        <f>IF([3]opstra_futures!C358="","",[3]opstra_futures!C358)</f>
        <v/>
      </c>
      <c r="D358" t="str">
        <f>IF([3]opstra_futures!D358="","",[3]opstra_futures!D358)</f>
        <v/>
      </c>
      <c r="E358" t="str">
        <f>IF([3]opstra_futures!E358="","",[3]opstra_futures!E358)</f>
        <v/>
      </c>
      <c r="F358" t="str">
        <f>IF([3]opstra_futures!F358="","",[3]opstra_futures!F358)</f>
        <v/>
      </c>
      <c r="G358" t="str">
        <f>IF([3]opstra_futures!G358="","",[3]opstra_futures!G358)</f>
        <v/>
      </c>
      <c r="H358" t="str">
        <f>IF([3]opstra_futures!H358="","",[3]opstra_futures!H358)</f>
        <v/>
      </c>
      <c r="I358" t="str">
        <f>IF([3]opstra_futures!I358="","",[3]opstra_futures!I358)</f>
        <v/>
      </c>
      <c r="J358" t="str">
        <f>IF([3]opstra_futures!J358="","",[3]opstra_futures!J358)</f>
        <v/>
      </c>
      <c r="K358" t="str">
        <f>IF([3]opstra_futures!K358="","",[3]opstra_futures!K358)</f>
        <v/>
      </c>
      <c r="L358" t="str">
        <f>IF([3]opstra_futures!L358="","",[3]opstra_futures!L358)</f>
        <v/>
      </c>
      <c r="M358" t="str">
        <f>IF([3]opstra_futures!M358="","",[3]opstra_futures!M358)</f>
        <v/>
      </c>
      <c r="N358" s="1" t="str">
        <f t="shared" si="51"/>
        <v/>
      </c>
      <c r="O358" s="1" t="str">
        <f t="shared" si="52"/>
        <v/>
      </c>
      <c r="P358" s="1" t="str">
        <f t="shared" si="53"/>
        <v/>
      </c>
      <c r="Q358" s="1" t="str">
        <f t="shared" si="54"/>
        <v/>
      </c>
      <c r="R358" s="1" t="str">
        <f t="shared" si="55"/>
        <v/>
      </c>
      <c r="S358" s="1" t="str">
        <f t="shared" si="56"/>
        <v/>
      </c>
      <c r="T358" s="1" t="str">
        <f t="shared" si="57"/>
        <v/>
      </c>
      <c r="U358" s="1" t="str">
        <f t="shared" si="58"/>
        <v/>
      </c>
      <c r="V358" s="1" t="str">
        <f t="shared" si="59"/>
        <v/>
      </c>
      <c r="W358" s="1" t="str">
        <f t="shared" si="60"/>
        <v/>
      </c>
    </row>
    <row r="359" spans="1:23" x14ac:dyDescent="0.25">
      <c r="A359" t="str">
        <f>IF([3]opstra_futures!A359="","",[3]opstra_futures!A359)</f>
        <v/>
      </c>
      <c r="B359" t="str">
        <f>IF([3]opstra_futures!B359="","",[3]opstra_futures!B359)</f>
        <v/>
      </c>
      <c r="C359" t="str">
        <f>IF([3]opstra_futures!C359="","",[3]opstra_futures!C359)</f>
        <v/>
      </c>
      <c r="D359" t="str">
        <f>IF([3]opstra_futures!D359="","",[3]opstra_futures!D359)</f>
        <v/>
      </c>
      <c r="E359" t="str">
        <f>IF([3]opstra_futures!E359="","",[3]opstra_futures!E359)</f>
        <v/>
      </c>
      <c r="F359" t="str">
        <f>IF([3]opstra_futures!F359="","",[3]opstra_futures!F359)</f>
        <v/>
      </c>
      <c r="G359" t="str">
        <f>IF([3]opstra_futures!G359="","",[3]opstra_futures!G359)</f>
        <v/>
      </c>
      <c r="H359" t="str">
        <f>IF([3]opstra_futures!H359="","",[3]opstra_futures!H359)</f>
        <v/>
      </c>
      <c r="I359" t="str">
        <f>IF([3]opstra_futures!I359="","",[3]opstra_futures!I359)</f>
        <v/>
      </c>
      <c r="J359" t="str">
        <f>IF([3]opstra_futures!J359="","",[3]opstra_futures!J359)</f>
        <v/>
      </c>
      <c r="K359" t="str">
        <f>IF([3]opstra_futures!K359="","",[3]opstra_futures!K359)</f>
        <v/>
      </c>
      <c r="L359" t="str">
        <f>IF([3]opstra_futures!L359="","",[3]opstra_futures!L359)</f>
        <v/>
      </c>
      <c r="M359" t="str">
        <f>IF([3]opstra_futures!M359="","",[3]opstra_futures!M359)</f>
        <v/>
      </c>
      <c r="N359" s="1" t="str">
        <f t="shared" si="51"/>
        <v/>
      </c>
      <c r="O359" s="1" t="str">
        <f t="shared" si="52"/>
        <v/>
      </c>
      <c r="P359" s="1" t="str">
        <f t="shared" si="53"/>
        <v/>
      </c>
      <c r="Q359" s="1" t="str">
        <f t="shared" si="54"/>
        <v/>
      </c>
      <c r="R359" s="1" t="str">
        <f t="shared" si="55"/>
        <v/>
      </c>
      <c r="S359" s="1" t="str">
        <f t="shared" si="56"/>
        <v/>
      </c>
      <c r="T359" s="1" t="str">
        <f t="shared" si="57"/>
        <v/>
      </c>
      <c r="U359" s="1" t="str">
        <f t="shared" si="58"/>
        <v/>
      </c>
      <c r="V359" s="1" t="str">
        <f t="shared" si="59"/>
        <v/>
      </c>
      <c r="W359" s="1" t="str">
        <f t="shared" si="60"/>
        <v/>
      </c>
    </row>
    <row r="360" spans="1:23" x14ac:dyDescent="0.25">
      <c r="A360" t="str">
        <f>IF([3]opstra_futures!A360="","",[3]opstra_futures!A360)</f>
        <v/>
      </c>
      <c r="B360" t="str">
        <f>IF([3]opstra_futures!B360="","",[3]opstra_futures!B360)</f>
        <v/>
      </c>
      <c r="C360" t="str">
        <f>IF([3]opstra_futures!C360="","",[3]opstra_futures!C360)</f>
        <v/>
      </c>
      <c r="D360" t="str">
        <f>IF([3]opstra_futures!D360="","",[3]opstra_futures!D360)</f>
        <v/>
      </c>
      <c r="E360" t="str">
        <f>IF([3]opstra_futures!E360="","",[3]opstra_futures!E360)</f>
        <v/>
      </c>
      <c r="F360" t="str">
        <f>IF([3]opstra_futures!F360="","",[3]opstra_futures!F360)</f>
        <v/>
      </c>
      <c r="G360" t="str">
        <f>IF([3]opstra_futures!G360="","",[3]opstra_futures!G360)</f>
        <v/>
      </c>
      <c r="H360" t="str">
        <f>IF([3]opstra_futures!H360="","",[3]opstra_futures!H360)</f>
        <v/>
      </c>
      <c r="I360" t="str">
        <f>IF([3]opstra_futures!I360="","",[3]opstra_futures!I360)</f>
        <v/>
      </c>
      <c r="J360" t="str">
        <f>IF([3]opstra_futures!J360="","",[3]opstra_futures!J360)</f>
        <v/>
      </c>
      <c r="K360" t="str">
        <f>IF([3]opstra_futures!K360="","",[3]opstra_futures!K360)</f>
        <v/>
      </c>
      <c r="L360" t="str">
        <f>IF([3]opstra_futures!L360="","",[3]opstra_futures!L360)</f>
        <v/>
      </c>
      <c r="M360" t="str">
        <f>IF([3]opstra_futures!M360="","",[3]opstra_futures!M360)</f>
        <v/>
      </c>
      <c r="N360" s="1" t="str">
        <f t="shared" si="51"/>
        <v/>
      </c>
      <c r="O360" s="1" t="str">
        <f t="shared" si="52"/>
        <v/>
      </c>
      <c r="P360" s="1" t="str">
        <f t="shared" si="53"/>
        <v/>
      </c>
      <c r="Q360" s="1" t="str">
        <f t="shared" si="54"/>
        <v/>
      </c>
      <c r="R360" s="1" t="str">
        <f t="shared" si="55"/>
        <v/>
      </c>
      <c r="S360" s="1" t="str">
        <f t="shared" si="56"/>
        <v/>
      </c>
      <c r="T360" s="1" t="str">
        <f t="shared" si="57"/>
        <v/>
      </c>
      <c r="U360" s="1" t="str">
        <f t="shared" si="58"/>
        <v/>
      </c>
      <c r="V360" s="1" t="str">
        <f t="shared" si="59"/>
        <v/>
      </c>
      <c r="W360" s="1" t="str">
        <f t="shared" si="60"/>
        <v/>
      </c>
    </row>
    <row r="361" spans="1:23" x14ac:dyDescent="0.25">
      <c r="A361" t="str">
        <f>IF([3]opstra_futures!A361="","",[3]opstra_futures!A361)</f>
        <v/>
      </c>
      <c r="B361" t="str">
        <f>IF([3]opstra_futures!B361="","",[3]opstra_futures!B361)</f>
        <v/>
      </c>
      <c r="C361" t="str">
        <f>IF([3]opstra_futures!C361="","",[3]opstra_futures!C361)</f>
        <v/>
      </c>
      <c r="D361" t="str">
        <f>IF([3]opstra_futures!D361="","",[3]opstra_futures!D361)</f>
        <v/>
      </c>
      <c r="E361" t="str">
        <f>IF([3]opstra_futures!E361="","",[3]opstra_futures!E361)</f>
        <v/>
      </c>
      <c r="F361" t="str">
        <f>IF([3]opstra_futures!F361="","",[3]opstra_futures!F361)</f>
        <v/>
      </c>
      <c r="G361" t="str">
        <f>IF([3]opstra_futures!G361="","",[3]opstra_futures!G361)</f>
        <v/>
      </c>
      <c r="H361" t="str">
        <f>IF([3]opstra_futures!H361="","",[3]opstra_futures!H361)</f>
        <v/>
      </c>
      <c r="I361" t="str">
        <f>IF([3]opstra_futures!I361="","",[3]opstra_futures!I361)</f>
        <v/>
      </c>
      <c r="J361" t="str">
        <f>IF([3]opstra_futures!J361="","",[3]opstra_futures!J361)</f>
        <v/>
      </c>
      <c r="K361" t="str">
        <f>IF([3]opstra_futures!K361="","",[3]opstra_futures!K361)</f>
        <v/>
      </c>
      <c r="L361" t="str">
        <f>IF([3]opstra_futures!L361="","",[3]opstra_futures!L361)</f>
        <v/>
      </c>
      <c r="M361" t="str">
        <f>IF([3]opstra_futures!M361="","",[3]opstra_futures!M361)</f>
        <v/>
      </c>
      <c r="N361" s="1" t="str">
        <f t="shared" si="51"/>
        <v/>
      </c>
      <c r="O361" s="1" t="str">
        <f t="shared" si="52"/>
        <v/>
      </c>
      <c r="P361" s="1" t="str">
        <f t="shared" si="53"/>
        <v/>
      </c>
      <c r="Q361" s="1" t="str">
        <f t="shared" si="54"/>
        <v/>
      </c>
      <c r="R361" s="1" t="str">
        <f t="shared" si="55"/>
        <v/>
      </c>
      <c r="S361" s="1" t="str">
        <f t="shared" si="56"/>
        <v/>
      </c>
      <c r="T361" s="1" t="str">
        <f t="shared" si="57"/>
        <v/>
      </c>
      <c r="U361" s="1" t="str">
        <f t="shared" si="58"/>
        <v/>
      </c>
      <c r="V361" s="1" t="str">
        <f t="shared" si="59"/>
        <v/>
      </c>
      <c r="W361" s="1" t="str">
        <f t="shared" si="60"/>
        <v/>
      </c>
    </row>
    <row r="362" spans="1:23" x14ac:dyDescent="0.25">
      <c r="A362" t="str">
        <f>IF([3]opstra_futures!A362="","",[3]opstra_futures!A362)</f>
        <v/>
      </c>
      <c r="B362" t="str">
        <f>IF([3]opstra_futures!B362="","",[3]opstra_futures!B362)</f>
        <v/>
      </c>
      <c r="C362" t="str">
        <f>IF([3]opstra_futures!C362="","",[3]opstra_futures!C362)</f>
        <v/>
      </c>
      <c r="D362" t="str">
        <f>IF([3]opstra_futures!D362="","",[3]opstra_futures!D362)</f>
        <v/>
      </c>
      <c r="E362" t="str">
        <f>IF([3]opstra_futures!E362="","",[3]opstra_futures!E362)</f>
        <v/>
      </c>
      <c r="F362" t="str">
        <f>IF([3]opstra_futures!F362="","",[3]opstra_futures!F362)</f>
        <v/>
      </c>
      <c r="G362" t="str">
        <f>IF([3]opstra_futures!G362="","",[3]opstra_futures!G362)</f>
        <v/>
      </c>
      <c r="H362" t="str">
        <f>IF([3]opstra_futures!H362="","",[3]opstra_futures!H362)</f>
        <v/>
      </c>
      <c r="I362" t="str">
        <f>IF([3]opstra_futures!I362="","",[3]opstra_futures!I362)</f>
        <v/>
      </c>
      <c r="J362" t="str">
        <f>IF([3]opstra_futures!J362="","",[3]opstra_futures!J362)</f>
        <v/>
      </c>
      <c r="K362" t="str">
        <f>IF([3]opstra_futures!K362="","",[3]opstra_futures!K362)</f>
        <v/>
      </c>
      <c r="L362" t="str">
        <f>IF([3]opstra_futures!L362="","",[3]opstra_futures!L362)</f>
        <v/>
      </c>
      <c r="M362" t="str">
        <f>IF([3]opstra_futures!M362="","",[3]opstra_futures!M362)</f>
        <v/>
      </c>
      <c r="N362" s="1" t="str">
        <f t="shared" si="51"/>
        <v/>
      </c>
      <c r="O362" s="1" t="str">
        <f t="shared" si="52"/>
        <v/>
      </c>
      <c r="P362" s="1" t="str">
        <f t="shared" si="53"/>
        <v/>
      </c>
      <c r="Q362" s="1" t="str">
        <f t="shared" si="54"/>
        <v/>
      </c>
      <c r="R362" s="1" t="str">
        <f t="shared" si="55"/>
        <v/>
      </c>
      <c r="S362" s="1" t="str">
        <f t="shared" si="56"/>
        <v/>
      </c>
      <c r="T362" s="1" t="str">
        <f t="shared" si="57"/>
        <v/>
      </c>
      <c r="U362" s="1" t="str">
        <f t="shared" si="58"/>
        <v/>
      </c>
      <c r="V362" s="1" t="str">
        <f t="shared" si="59"/>
        <v/>
      </c>
      <c r="W362" s="1" t="str">
        <f t="shared" si="60"/>
        <v/>
      </c>
    </row>
    <row r="363" spans="1:23" x14ac:dyDescent="0.25">
      <c r="A363" t="str">
        <f>IF([3]opstra_futures!A363="","",[3]opstra_futures!A363)</f>
        <v/>
      </c>
      <c r="B363" t="str">
        <f>IF([3]opstra_futures!B363="","",[3]opstra_futures!B363)</f>
        <v/>
      </c>
      <c r="C363" t="str">
        <f>IF([3]opstra_futures!C363="","",[3]opstra_futures!C363)</f>
        <v/>
      </c>
      <c r="D363" t="str">
        <f>IF([3]opstra_futures!D363="","",[3]opstra_futures!D363)</f>
        <v/>
      </c>
      <c r="E363" t="str">
        <f>IF([3]opstra_futures!E363="","",[3]opstra_futures!E363)</f>
        <v/>
      </c>
      <c r="F363" t="str">
        <f>IF([3]opstra_futures!F363="","",[3]opstra_futures!F363)</f>
        <v/>
      </c>
      <c r="G363" t="str">
        <f>IF([3]opstra_futures!G363="","",[3]opstra_futures!G363)</f>
        <v/>
      </c>
      <c r="H363" t="str">
        <f>IF([3]opstra_futures!H363="","",[3]opstra_futures!H363)</f>
        <v/>
      </c>
      <c r="I363" t="str">
        <f>IF([3]opstra_futures!I363="","",[3]opstra_futures!I363)</f>
        <v/>
      </c>
      <c r="J363" t="str">
        <f>IF([3]opstra_futures!J363="","",[3]opstra_futures!J363)</f>
        <v/>
      </c>
      <c r="K363" t="str">
        <f>IF([3]opstra_futures!K363="","",[3]opstra_futures!K363)</f>
        <v/>
      </c>
      <c r="L363" t="str">
        <f>IF([3]opstra_futures!L363="","",[3]opstra_futures!L363)</f>
        <v/>
      </c>
      <c r="M363" t="str">
        <f>IF([3]opstra_futures!M363="","",[3]opstra_futures!M363)</f>
        <v/>
      </c>
      <c r="N363" s="1" t="str">
        <f>IF([4]convertcsv_F!N363="","",[4]convertcsv_F!N363)</f>
        <v/>
      </c>
      <c r="O363" s="1"/>
      <c r="P363" s="1"/>
      <c r="Q363" s="1"/>
      <c r="R363" s="1"/>
      <c r="S363" s="1"/>
      <c r="T363" s="1"/>
      <c r="U363" s="1"/>
      <c r="V363" s="1"/>
      <c r="W363" s="1"/>
    </row>
    <row r="364" spans="1:23" x14ac:dyDescent="0.25">
      <c r="A364" t="str">
        <f>IF([3]opstra_futures!A364="","",[3]opstra_futures!A364)</f>
        <v/>
      </c>
      <c r="B364" t="str">
        <f>IF([3]opstra_futures!B364="","",[3]opstra_futures!B364)</f>
        <v/>
      </c>
      <c r="C364" t="str">
        <f>IF([3]opstra_futures!C364="","",[3]opstra_futures!C364)</f>
        <v/>
      </c>
      <c r="D364" t="str">
        <f>IF([3]opstra_futures!D364="","",[3]opstra_futures!D364)</f>
        <v/>
      </c>
      <c r="E364" t="str">
        <f>IF([3]opstra_futures!E364="","",[3]opstra_futures!E364)</f>
        <v/>
      </c>
      <c r="F364" t="str">
        <f>IF([3]opstra_futures!F364="","",[3]opstra_futures!F364)</f>
        <v/>
      </c>
      <c r="G364" t="str">
        <f>IF([3]opstra_futures!G364="","",[3]opstra_futures!G364)</f>
        <v/>
      </c>
      <c r="H364" t="str">
        <f>IF([3]opstra_futures!H364="","",[3]opstra_futures!H364)</f>
        <v/>
      </c>
      <c r="I364" t="str">
        <f>IF([3]opstra_futures!I364="","",[3]opstra_futures!I364)</f>
        <v/>
      </c>
      <c r="J364" t="str">
        <f>IF([3]opstra_futures!J364="","",[3]opstra_futures!J364)</f>
        <v/>
      </c>
      <c r="K364" t="str">
        <f>IF([3]opstra_futures!K364="","",[3]opstra_futures!K364)</f>
        <v/>
      </c>
      <c r="L364" t="str">
        <f>IF([3]opstra_futures!L364="","",[3]opstra_futures!L364)</f>
        <v/>
      </c>
      <c r="M364" t="str">
        <f>IF([3]opstra_futures!M364="","",[3]opstra_futures!M364)</f>
        <v/>
      </c>
      <c r="N364" s="1" t="str">
        <f>IF([4]convertcsv_F!N364="","",[4]convertcsv_F!N364)</f>
        <v/>
      </c>
      <c r="O364" s="1"/>
      <c r="P364" s="1"/>
      <c r="Q364" s="1"/>
      <c r="R364" s="1"/>
      <c r="S364" s="1"/>
      <c r="T364" s="1"/>
      <c r="U364" s="1"/>
      <c r="V364" s="1"/>
      <c r="W364" s="1"/>
    </row>
    <row r="365" spans="1:23" x14ac:dyDescent="0.25">
      <c r="A365" t="str">
        <f>IF([3]opstra_futures!A365="","",[3]opstra_futures!A365)</f>
        <v/>
      </c>
      <c r="B365" t="str">
        <f>IF([3]opstra_futures!B365="","",[3]opstra_futures!B365)</f>
        <v/>
      </c>
      <c r="C365" t="str">
        <f>IF([3]opstra_futures!C365="","",[3]opstra_futures!C365)</f>
        <v/>
      </c>
      <c r="D365" t="str">
        <f>IF([3]opstra_futures!D365="","",[3]opstra_futures!D365)</f>
        <v/>
      </c>
      <c r="E365" t="str">
        <f>IF([3]opstra_futures!E365="","",[3]opstra_futures!E365)</f>
        <v/>
      </c>
      <c r="F365" t="str">
        <f>IF([3]opstra_futures!F365="","",[3]opstra_futures!F365)</f>
        <v/>
      </c>
      <c r="G365" t="str">
        <f>IF([3]opstra_futures!G365="","",[3]opstra_futures!G365)</f>
        <v/>
      </c>
      <c r="H365" t="str">
        <f>IF([3]opstra_futures!H365="","",[3]opstra_futures!H365)</f>
        <v/>
      </c>
      <c r="I365" t="str">
        <f>IF([3]opstra_futures!I365="","",[3]opstra_futures!I365)</f>
        <v/>
      </c>
      <c r="J365" t="str">
        <f>IF([3]opstra_futures!J365="","",[3]opstra_futures!J365)</f>
        <v/>
      </c>
      <c r="K365" t="str">
        <f>IF([3]opstra_futures!K365="","",[3]opstra_futures!K365)</f>
        <v/>
      </c>
      <c r="L365" t="str">
        <f>IF([3]opstra_futures!L365="","",[3]opstra_futures!L365)</f>
        <v/>
      </c>
      <c r="M365" t="str">
        <f>IF([3]opstra_futures!M365="","",[3]opstra_futures!M365)</f>
        <v/>
      </c>
      <c r="N365" s="1" t="str">
        <f>IF([4]convertcsv_F!N365="","",[4]convertcsv_F!N365)</f>
        <v/>
      </c>
      <c r="O365" s="1"/>
      <c r="P365" s="1"/>
      <c r="Q365" s="1"/>
      <c r="R365" s="1"/>
      <c r="S365" s="1"/>
      <c r="T365" s="1"/>
      <c r="U365" s="1"/>
      <c r="V365" s="1"/>
      <c r="W365" s="1"/>
    </row>
    <row r="366" spans="1:23" x14ac:dyDescent="0.25">
      <c r="A366" t="str">
        <f>IF([3]opstra_futures!A366="","",[3]opstra_futures!A366)</f>
        <v/>
      </c>
      <c r="B366" t="str">
        <f>IF([3]opstra_futures!B366="","",[3]opstra_futures!B366)</f>
        <v/>
      </c>
      <c r="C366" t="str">
        <f>IF([3]opstra_futures!C366="","",[3]opstra_futures!C366)</f>
        <v/>
      </c>
      <c r="D366" t="str">
        <f>IF([3]opstra_futures!D366="","",[3]opstra_futures!D366)</f>
        <v/>
      </c>
      <c r="E366" t="str">
        <f>IF([3]opstra_futures!E366="","",[3]opstra_futures!E366)</f>
        <v/>
      </c>
      <c r="F366" t="str">
        <f>IF([3]opstra_futures!F366="","",[3]opstra_futures!F366)</f>
        <v/>
      </c>
      <c r="G366" t="str">
        <f>IF([3]opstra_futures!G366="","",[3]opstra_futures!G366)</f>
        <v/>
      </c>
      <c r="H366" t="str">
        <f>IF([3]opstra_futures!H366="","",[3]opstra_futures!H366)</f>
        <v/>
      </c>
      <c r="I366" t="str">
        <f>IF([3]opstra_futures!I366="","",[3]opstra_futures!I366)</f>
        <v/>
      </c>
      <c r="J366" t="str">
        <f>IF([3]opstra_futures!J366="","",[3]opstra_futures!J366)</f>
        <v/>
      </c>
      <c r="K366" t="str">
        <f>IF([3]opstra_futures!K366="","",[3]opstra_futures!K366)</f>
        <v/>
      </c>
      <c r="L366" t="str">
        <f>IF([3]opstra_futures!L366="","",[3]opstra_futures!L366)</f>
        <v/>
      </c>
      <c r="M366" t="str">
        <f>IF([3]opstra_futures!M366="","",[3]opstra_futures!M366)</f>
        <v/>
      </c>
      <c r="N366" s="1" t="str">
        <f>IF([4]convertcsv_F!N366="","",[4]convertcsv_F!N366)</f>
        <v/>
      </c>
      <c r="O366" s="1"/>
      <c r="P366" s="1"/>
      <c r="Q366" s="1"/>
      <c r="R366" s="1"/>
      <c r="S366" s="1"/>
      <c r="T366" s="1"/>
      <c r="U366" s="1"/>
      <c r="V366" s="1"/>
      <c r="W366" s="1"/>
    </row>
    <row r="367" spans="1:23" x14ac:dyDescent="0.25">
      <c r="A367" t="str">
        <f>IF([3]opstra_futures!A367="","",[3]opstra_futures!A367)</f>
        <v/>
      </c>
      <c r="B367" t="str">
        <f>IF([3]opstra_futures!B367="","",[3]opstra_futures!B367)</f>
        <v/>
      </c>
      <c r="C367" t="str">
        <f>IF([3]opstra_futures!C367="","",[3]opstra_futures!C367)</f>
        <v/>
      </c>
      <c r="D367" t="str">
        <f>IF([3]opstra_futures!D367="","",[3]opstra_futures!D367)</f>
        <v/>
      </c>
      <c r="E367" t="str">
        <f>IF([3]opstra_futures!E367="","",[3]opstra_futures!E367)</f>
        <v/>
      </c>
      <c r="F367" t="str">
        <f>IF([3]opstra_futures!F367="","",[3]opstra_futures!F367)</f>
        <v/>
      </c>
      <c r="G367" t="str">
        <f>IF([3]opstra_futures!G367="","",[3]opstra_futures!G367)</f>
        <v/>
      </c>
      <c r="H367" t="str">
        <f>IF([3]opstra_futures!H367="","",[3]opstra_futures!H367)</f>
        <v/>
      </c>
      <c r="I367" t="str">
        <f>IF([3]opstra_futures!I367="","",[3]opstra_futures!I367)</f>
        <v/>
      </c>
      <c r="J367" t="str">
        <f>IF([3]opstra_futures!J367="","",[3]opstra_futures!J367)</f>
        <v/>
      </c>
      <c r="K367" t="str">
        <f>IF([3]opstra_futures!K367="","",[3]opstra_futures!K367)</f>
        <v/>
      </c>
      <c r="L367" t="str">
        <f>IF([3]opstra_futures!L367="","",[3]opstra_futures!L367)</f>
        <v/>
      </c>
      <c r="M367" t="str">
        <f>IF([3]opstra_futures!M367="","",[3]opstra_futures!M367)</f>
        <v/>
      </c>
      <c r="N367" s="1" t="str">
        <f>IF([4]convertcsv_F!N367="","",[4]convertcsv_F!N367)</f>
        <v/>
      </c>
      <c r="O367" s="1"/>
      <c r="P367" s="1"/>
      <c r="Q367" s="1"/>
      <c r="R367" s="1"/>
      <c r="S367" s="1"/>
      <c r="T367" s="1"/>
      <c r="U367" s="1"/>
      <c r="V367" s="1"/>
      <c r="W367" s="1"/>
    </row>
    <row r="368" spans="1:23" x14ac:dyDescent="0.25">
      <c r="A368" t="str">
        <f>IF([3]opstra_futures!A368="","",[3]opstra_futures!A368)</f>
        <v/>
      </c>
      <c r="B368" t="str">
        <f>IF([3]opstra_futures!B368="","",[3]opstra_futures!B368)</f>
        <v/>
      </c>
      <c r="C368" t="str">
        <f>IF([3]opstra_futures!C368="","",[3]opstra_futures!C368)</f>
        <v/>
      </c>
      <c r="D368" t="str">
        <f>IF([3]opstra_futures!D368="","",[3]opstra_futures!D368)</f>
        <v/>
      </c>
      <c r="E368" t="str">
        <f>IF([3]opstra_futures!E368="","",[3]opstra_futures!E368)</f>
        <v/>
      </c>
      <c r="F368" t="str">
        <f>IF([3]opstra_futures!F368="","",[3]opstra_futures!F368)</f>
        <v/>
      </c>
      <c r="G368" t="str">
        <f>IF([3]opstra_futures!G368="","",[3]opstra_futures!G368)</f>
        <v/>
      </c>
      <c r="H368" t="str">
        <f>IF([3]opstra_futures!H368="","",[3]opstra_futures!H368)</f>
        <v/>
      </c>
      <c r="I368" t="str">
        <f>IF([3]opstra_futures!I368="","",[3]opstra_futures!I368)</f>
        <v/>
      </c>
      <c r="J368" t="str">
        <f>IF([3]opstra_futures!J368="","",[3]opstra_futures!J368)</f>
        <v/>
      </c>
      <c r="K368" t="str">
        <f>IF([3]opstra_futures!K368="","",[3]opstra_futures!K368)</f>
        <v/>
      </c>
      <c r="L368" t="str">
        <f>IF([3]opstra_futures!L368="","",[3]opstra_futures!L368)</f>
        <v/>
      </c>
      <c r="M368" t="str">
        <f>IF([3]opstra_futures!M368="","",[3]opstra_futures!M368)</f>
        <v/>
      </c>
      <c r="N368" s="1" t="str">
        <f>IF([4]convertcsv_F!N368="","",[4]convertcsv_F!N368)</f>
        <v/>
      </c>
      <c r="O368" s="1"/>
      <c r="P368" s="1"/>
      <c r="Q368" s="1"/>
      <c r="R368" s="1"/>
      <c r="S368" s="1"/>
      <c r="T368" s="1"/>
      <c r="U368" s="1"/>
      <c r="V368" s="1"/>
      <c r="W368" s="1"/>
    </row>
    <row r="369" spans="1:23" x14ac:dyDescent="0.25">
      <c r="A369" t="str">
        <f>IF([3]opstra_futures!A369="","",[3]opstra_futures!A369)</f>
        <v/>
      </c>
      <c r="B369" t="str">
        <f>IF([3]opstra_futures!B369="","",[3]opstra_futures!B369)</f>
        <v/>
      </c>
      <c r="C369" t="str">
        <f>IF([3]opstra_futures!C369="","",[3]opstra_futures!C369)</f>
        <v/>
      </c>
      <c r="D369" t="str">
        <f>IF([3]opstra_futures!D369="","",[3]opstra_futures!D369)</f>
        <v/>
      </c>
      <c r="E369" t="str">
        <f>IF([3]opstra_futures!E369="","",[3]opstra_futures!E369)</f>
        <v/>
      </c>
      <c r="F369" t="str">
        <f>IF([3]opstra_futures!F369="","",[3]opstra_futures!F369)</f>
        <v/>
      </c>
      <c r="G369" t="str">
        <f>IF([3]opstra_futures!G369="","",[3]opstra_futures!G369)</f>
        <v/>
      </c>
      <c r="H369" t="str">
        <f>IF([3]opstra_futures!H369="","",[3]opstra_futures!H369)</f>
        <v/>
      </c>
      <c r="I369" t="str">
        <f>IF([3]opstra_futures!I369="","",[3]opstra_futures!I369)</f>
        <v/>
      </c>
      <c r="J369" t="str">
        <f>IF([3]opstra_futures!J369="","",[3]opstra_futures!J369)</f>
        <v/>
      </c>
      <c r="K369" t="str">
        <f>IF([3]opstra_futures!K369="","",[3]opstra_futures!K369)</f>
        <v/>
      </c>
      <c r="L369" t="str">
        <f>IF([3]opstra_futures!L369="","",[3]opstra_futures!L369)</f>
        <v/>
      </c>
      <c r="M369" t="str">
        <f>IF([3]opstra_futures!M369="","",[3]opstra_futures!M369)</f>
        <v/>
      </c>
      <c r="N369" s="1" t="str">
        <f>IF([4]convertcsv_F!N369="","",[4]convertcsv_F!N369)</f>
        <v/>
      </c>
      <c r="O369" s="1"/>
      <c r="P369" s="1"/>
      <c r="Q369" s="1"/>
      <c r="R369" s="1"/>
      <c r="S369" s="1"/>
      <c r="T369" s="1"/>
      <c r="U369" s="1"/>
      <c r="V369" s="1"/>
      <c r="W369" s="1"/>
    </row>
    <row r="370" spans="1:23" x14ac:dyDescent="0.25">
      <c r="A370" t="str">
        <f>IF([3]opstra_futures!A370="","",[3]opstra_futures!A370)</f>
        <v/>
      </c>
      <c r="B370" t="str">
        <f>IF([3]opstra_futures!B370="","",[3]opstra_futures!B370)</f>
        <v/>
      </c>
      <c r="C370" t="str">
        <f>IF([3]opstra_futures!C370="","",[3]opstra_futures!C370)</f>
        <v/>
      </c>
      <c r="D370" t="str">
        <f>IF([3]opstra_futures!D370="","",[3]opstra_futures!D370)</f>
        <v/>
      </c>
      <c r="E370" t="str">
        <f>IF([3]opstra_futures!E370="","",[3]opstra_futures!E370)</f>
        <v/>
      </c>
      <c r="F370" t="str">
        <f>IF([3]opstra_futures!F370="","",[3]opstra_futures!F370)</f>
        <v/>
      </c>
      <c r="G370" t="str">
        <f>IF([3]opstra_futures!G370="","",[3]opstra_futures!G370)</f>
        <v/>
      </c>
      <c r="H370" t="str">
        <f>IF([3]opstra_futures!H370="","",[3]opstra_futures!H370)</f>
        <v/>
      </c>
      <c r="I370" t="str">
        <f>IF([3]opstra_futures!I370="","",[3]opstra_futures!I370)</f>
        <v/>
      </c>
      <c r="J370" t="str">
        <f>IF([3]opstra_futures!J370="","",[3]opstra_futures!J370)</f>
        <v/>
      </c>
      <c r="K370" t="str">
        <f>IF([3]opstra_futures!K370="","",[3]opstra_futures!K370)</f>
        <v/>
      </c>
      <c r="L370" t="str">
        <f>IF([3]opstra_futures!L370="","",[3]opstra_futures!L370)</f>
        <v/>
      </c>
      <c r="M370" t="str">
        <f>IF([3]opstra_futures!M370="","",[3]opstra_futures!M370)</f>
        <v/>
      </c>
      <c r="N370" s="1" t="str">
        <f>IF([4]convertcsv_F!N370="","",[4]convertcsv_F!N370)</f>
        <v/>
      </c>
      <c r="O370" s="1"/>
      <c r="P370" s="1"/>
      <c r="Q370" s="1"/>
      <c r="R370" s="1"/>
      <c r="S370" s="1"/>
      <c r="T370" s="1"/>
      <c r="U370" s="1"/>
      <c r="V370" s="1"/>
      <c r="W370" s="1"/>
    </row>
    <row r="371" spans="1:23" x14ac:dyDescent="0.25">
      <c r="A371" t="str">
        <f>IF([3]opstra_futures!A371="","",[3]opstra_futures!A371)</f>
        <v/>
      </c>
      <c r="B371" t="str">
        <f>IF([3]opstra_futures!B371="","",[3]opstra_futures!B371)</f>
        <v/>
      </c>
      <c r="C371" t="str">
        <f>IF([3]opstra_futures!C371="","",[3]opstra_futures!C371)</f>
        <v/>
      </c>
      <c r="D371" t="str">
        <f>IF([3]opstra_futures!D371="","",[3]opstra_futures!D371)</f>
        <v/>
      </c>
      <c r="E371" t="str">
        <f>IF([3]opstra_futures!E371="","",[3]opstra_futures!E371)</f>
        <v/>
      </c>
      <c r="F371" t="str">
        <f>IF([3]opstra_futures!F371="","",[3]opstra_futures!F371)</f>
        <v/>
      </c>
      <c r="G371" t="str">
        <f>IF([3]opstra_futures!G371="","",[3]opstra_futures!G371)</f>
        <v/>
      </c>
      <c r="H371" t="str">
        <f>IF([3]opstra_futures!H371="","",[3]opstra_futures!H371)</f>
        <v/>
      </c>
      <c r="I371" t="str">
        <f>IF([3]opstra_futures!I371="","",[3]opstra_futures!I371)</f>
        <v/>
      </c>
      <c r="J371" t="str">
        <f>IF([3]opstra_futures!J371="","",[3]opstra_futures!J371)</f>
        <v/>
      </c>
      <c r="K371" t="str">
        <f>IF([3]opstra_futures!K371="","",[3]opstra_futures!K371)</f>
        <v/>
      </c>
      <c r="L371" t="str">
        <f>IF([3]opstra_futures!L371="","",[3]opstra_futures!L371)</f>
        <v/>
      </c>
      <c r="M371" t="str">
        <f>IF([3]opstra_futures!M371="","",[3]opstra_futures!M371)</f>
        <v/>
      </c>
      <c r="N371" s="1" t="str">
        <f>IF([4]convertcsv_F!N371="","",[4]convertcsv_F!N371)</f>
        <v/>
      </c>
      <c r="O371" s="1"/>
      <c r="P371" s="1"/>
      <c r="Q371" s="1"/>
      <c r="R371" s="1"/>
      <c r="S371" s="1"/>
      <c r="T371" s="1"/>
      <c r="U371" s="1"/>
      <c r="V371" s="1"/>
      <c r="W371" s="1"/>
    </row>
    <row r="372" spans="1:23" x14ac:dyDescent="0.25">
      <c r="A372" t="str">
        <f>IF([3]opstra_futures!A372="","",[3]opstra_futures!A372)</f>
        <v/>
      </c>
      <c r="B372" t="str">
        <f>IF([3]opstra_futures!B372="","",[3]opstra_futures!B372)</f>
        <v/>
      </c>
      <c r="C372" t="str">
        <f>IF([3]opstra_futures!C372="","",[3]opstra_futures!C372)</f>
        <v/>
      </c>
      <c r="D372" t="str">
        <f>IF([3]opstra_futures!D372="","",[3]opstra_futures!D372)</f>
        <v/>
      </c>
      <c r="E372" t="str">
        <f>IF([3]opstra_futures!E372="","",[3]opstra_futures!E372)</f>
        <v/>
      </c>
      <c r="F372" t="str">
        <f>IF([3]opstra_futures!F372="","",[3]opstra_futures!F372)</f>
        <v/>
      </c>
      <c r="G372" t="str">
        <f>IF([3]opstra_futures!G372="","",[3]opstra_futures!G372)</f>
        <v/>
      </c>
      <c r="H372" t="str">
        <f>IF([3]opstra_futures!H372="","",[3]opstra_futures!H372)</f>
        <v/>
      </c>
      <c r="I372" t="str">
        <f>IF([3]opstra_futures!I372="","",[3]opstra_futures!I372)</f>
        <v/>
      </c>
      <c r="J372" t="str">
        <f>IF([3]opstra_futures!J372="","",[3]opstra_futures!J372)</f>
        <v/>
      </c>
      <c r="K372" t="str">
        <f>IF([3]opstra_futures!K372="","",[3]opstra_futures!K372)</f>
        <v/>
      </c>
      <c r="L372" t="str">
        <f>IF([3]opstra_futures!L372="","",[3]opstra_futures!L372)</f>
        <v/>
      </c>
      <c r="M372" t="str">
        <f>IF([3]opstra_futures!M372="","",[3]opstra_futures!M372)</f>
        <v/>
      </c>
      <c r="N372" s="1" t="str">
        <f>IF([4]convertcsv_F!N372="","",[4]convertcsv_F!N372)</f>
        <v/>
      </c>
      <c r="O372" s="1"/>
      <c r="P372" s="1"/>
      <c r="Q372" s="1"/>
      <c r="R372" s="1"/>
      <c r="S372" s="1"/>
      <c r="T372" s="1"/>
      <c r="U372" s="1"/>
      <c r="V372" s="1"/>
      <c r="W372" s="1"/>
    </row>
    <row r="373" spans="1:23" x14ac:dyDescent="0.25">
      <c r="A373" t="str">
        <f>IF([3]opstra_futures!A373="","",[3]opstra_futures!A373)</f>
        <v/>
      </c>
      <c r="B373" t="str">
        <f>IF([3]opstra_futures!B373="","",[3]opstra_futures!B373)</f>
        <v/>
      </c>
      <c r="C373" t="str">
        <f>IF([3]opstra_futures!C373="","",[3]opstra_futures!C373)</f>
        <v/>
      </c>
      <c r="D373" t="str">
        <f>IF([3]opstra_futures!D373="","",[3]opstra_futures!D373)</f>
        <v/>
      </c>
      <c r="E373" t="str">
        <f>IF([3]opstra_futures!E373="","",[3]opstra_futures!E373)</f>
        <v/>
      </c>
      <c r="F373" t="str">
        <f>IF([3]opstra_futures!F373="","",[3]opstra_futures!F373)</f>
        <v/>
      </c>
      <c r="G373" t="str">
        <f>IF([3]opstra_futures!G373="","",[3]opstra_futures!G373)</f>
        <v/>
      </c>
      <c r="H373" t="str">
        <f>IF([3]opstra_futures!H373="","",[3]opstra_futures!H373)</f>
        <v/>
      </c>
      <c r="I373" t="str">
        <f>IF([3]opstra_futures!I373="","",[3]opstra_futures!I373)</f>
        <v/>
      </c>
      <c r="J373" t="str">
        <f>IF([3]opstra_futures!J373="","",[3]opstra_futures!J373)</f>
        <v/>
      </c>
      <c r="K373" t="str">
        <f>IF([3]opstra_futures!K373="","",[3]opstra_futures!K373)</f>
        <v/>
      </c>
      <c r="L373" t="str">
        <f>IF([3]opstra_futures!L373="","",[3]opstra_futures!L373)</f>
        <v/>
      </c>
      <c r="M373" t="str">
        <f>IF([3]opstra_futures!M373="","",[3]opstra_futures!M373)</f>
        <v/>
      </c>
      <c r="N373" s="1" t="str">
        <f>IF([4]convertcsv_F!N373="","",[4]convertcsv_F!N373)</f>
        <v/>
      </c>
      <c r="O373" s="1"/>
      <c r="P373" s="1"/>
      <c r="Q373" s="1"/>
      <c r="R373" s="1"/>
      <c r="S373" s="1"/>
      <c r="T373" s="1"/>
      <c r="U373" s="1"/>
      <c r="V373" s="1"/>
      <c r="W373" s="1"/>
    </row>
    <row r="374" spans="1:23" x14ac:dyDescent="0.25">
      <c r="A374" t="str">
        <f>IF([3]opstra_futures!A374="","",[3]opstra_futures!A374)</f>
        <v/>
      </c>
      <c r="B374" t="str">
        <f>IF([3]opstra_futures!B374="","",[3]opstra_futures!B374)</f>
        <v/>
      </c>
      <c r="C374" t="str">
        <f>IF([3]opstra_futures!C374="","",[3]opstra_futures!C374)</f>
        <v/>
      </c>
      <c r="D374" t="str">
        <f>IF([3]opstra_futures!D374="","",[3]opstra_futures!D374)</f>
        <v/>
      </c>
      <c r="E374" t="str">
        <f>IF([3]opstra_futures!E374="","",[3]opstra_futures!E374)</f>
        <v/>
      </c>
      <c r="F374" t="str">
        <f>IF([3]opstra_futures!F374="","",[3]opstra_futures!F374)</f>
        <v/>
      </c>
      <c r="G374" t="str">
        <f>IF([3]opstra_futures!G374="","",[3]opstra_futures!G374)</f>
        <v/>
      </c>
      <c r="H374" t="str">
        <f>IF([3]opstra_futures!H374="","",[3]opstra_futures!H374)</f>
        <v/>
      </c>
      <c r="I374" t="str">
        <f>IF([3]opstra_futures!I374="","",[3]opstra_futures!I374)</f>
        <v/>
      </c>
      <c r="J374" t="str">
        <f>IF([3]opstra_futures!J374="","",[3]opstra_futures!J374)</f>
        <v/>
      </c>
      <c r="K374" t="str">
        <f>IF([3]opstra_futures!K374="","",[3]opstra_futures!K374)</f>
        <v/>
      </c>
      <c r="L374" t="str">
        <f>IF([3]opstra_futures!L374="","",[3]opstra_futures!L374)</f>
        <v/>
      </c>
      <c r="M374" t="str">
        <f>IF([3]opstra_futures!M374="","",[3]opstra_futures!M374)</f>
        <v/>
      </c>
      <c r="N374" s="1" t="str">
        <f>IF([4]convertcsv_F!N374="","",[4]convertcsv_F!N374)</f>
        <v/>
      </c>
      <c r="O374" s="1"/>
      <c r="P374" s="1"/>
      <c r="Q374" s="1"/>
      <c r="R374" s="1"/>
      <c r="S374" s="1"/>
      <c r="T374" s="1"/>
      <c r="U374" s="1"/>
      <c r="V374" s="1"/>
      <c r="W374" s="1"/>
    </row>
    <row r="375" spans="1:23" x14ac:dyDescent="0.25">
      <c r="A375" t="str">
        <f>IF([3]opstra_futures!A375="","",[3]opstra_futures!A375)</f>
        <v/>
      </c>
      <c r="B375" t="str">
        <f>IF([3]opstra_futures!B375="","",[3]opstra_futures!B375)</f>
        <v/>
      </c>
      <c r="C375" t="str">
        <f>IF([3]opstra_futures!C375="","",[3]opstra_futures!C375)</f>
        <v/>
      </c>
      <c r="D375" t="str">
        <f>IF([3]opstra_futures!D375="","",[3]opstra_futures!D375)</f>
        <v/>
      </c>
      <c r="E375" t="str">
        <f>IF([3]opstra_futures!E375="","",[3]opstra_futures!E375)</f>
        <v/>
      </c>
      <c r="F375" t="str">
        <f>IF([3]opstra_futures!F375="","",[3]opstra_futures!F375)</f>
        <v/>
      </c>
      <c r="G375" t="str">
        <f>IF([3]opstra_futures!G375="","",[3]opstra_futures!G375)</f>
        <v/>
      </c>
      <c r="H375" t="str">
        <f>IF([3]opstra_futures!H375="","",[3]opstra_futures!H375)</f>
        <v/>
      </c>
      <c r="I375" t="str">
        <f>IF([3]opstra_futures!I375="","",[3]opstra_futures!I375)</f>
        <v/>
      </c>
      <c r="J375" t="str">
        <f>IF([3]opstra_futures!J375="","",[3]opstra_futures!J375)</f>
        <v/>
      </c>
      <c r="K375" t="str">
        <f>IF([3]opstra_futures!K375="","",[3]opstra_futures!K375)</f>
        <v/>
      </c>
      <c r="L375" t="str">
        <f>IF([3]opstra_futures!L375="","",[3]opstra_futures!L375)</f>
        <v/>
      </c>
      <c r="M375" t="str">
        <f>IF([3]opstra_futures!M375="","",[3]opstra_futures!M375)</f>
        <v/>
      </c>
      <c r="N375" s="1" t="str">
        <f>IF([4]convertcsv_F!N375="","",[4]convertcsv_F!N375)</f>
        <v/>
      </c>
      <c r="O375" s="1"/>
      <c r="P375" s="1"/>
      <c r="Q375" s="1"/>
      <c r="R375" s="1"/>
      <c r="S375" s="1"/>
      <c r="T375" s="1"/>
      <c r="U375" s="1"/>
      <c r="V375" s="1"/>
      <c r="W375" s="1"/>
    </row>
    <row r="376" spans="1:23" x14ac:dyDescent="0.25">
      <c r="A376" t="str">
        <f>IF([3]opstra_futures!A376="","",[3]opstra_futures!A376)</f>
        <v/>
      </c>
      <c r="B376" t="str">
        <f>IF([3]opstra_futures!B376="","",[3]opstra_futures!B376)</f>
        <v/>
      </c>
      <c r="C376" t="str">
        <f>IF([3]opstra_futures!C376="","",[3]opstra_futures!C376)</f>
        <v/>
      </c>
      <c r="D376" t="str">
        <f>IF([3]opstra_futures!D376="","",[3]opstra_futures!D376)</f>
        <v/>
      </c>
      <c r="E376" t="str">
        <f>IF([3]opstra_futures!E376="","",[3]opstra_futures!E376)</f>
        <v/>
      </c>
      <c r="F376" t="str">
        <f>IF([3]opstra_futures!F376="","",[3]opstra_futures!F376)</f>
        <v/>
      </c>
      <c r="G376" t="str">
        <f>IF([3]opstra_futures!G376="","",[3]opstra_futures!G376)</f>
        <v/>
      </c>
      <c r="H376" t="str">
        <f>IF([3]opstra_futures!H376="","",[3]opstra_futures!H376)</f>
        <v/>
      </c>
      <c r="I376" t="str">
        <f>IF([3]opstra_futures!I376="","",[3]opstra_futures!I376)</f>
        <v/>
      </c>
      <c r="J376" t="str">
        <f>IF([3]opstra_futures!J376="","",[3]opstra_futures!J376)</f>
        <v/>
      </c>
      <c r="K376" t="str">
        <f>IF([3]opstra_futures!K376="","",[3]opstra_futures!K376)</f>
        <v/>
      </c>
      <c r="L376" t="str">
        <f>IF([3]opstra_futures!L376="","",[3]opstra_futures!L376)</f>
        <v/>
      </c>
      <c r="M376" t="str">
        <f>IF([3]opstra_futures!M376="","",[3]opstra_futures!M376)</f>
        <v/>
      </c>
      <c r="N376" s="1" t="str">
        <f>IF([4]convertcsv_F!N376="","",[4]convertcsv_F!N376)</f>
        <v/>
      </c>
      <c r="O376" s="1"/>
      <c r="P376" s="1"/>
      <c r="Q376" s="1"/>
      <c r="R376" s="1"/>
      <c r="S376" s="1"/>
      <c r="T376" s="1"/>
      <c r="U376" s="1"/>
      <c r="V376" s="1"/>
      <c r="W376" s="1"/>
    </row>
    <row r="377" spans="1:23" x14ac:dyDescent="0.25">
      <c r="A377" t="str">
        <f>IF([3]opstra_futures!A377="","",[3]opstra_futures!A377)</f>
        <v/>
      </c>
      <c r="B377" t="str">
        <f>IF([3]opstra_futures!B377="","",[3]opstra_futures!B377)</f>
        <v/>
      </c>
      <c r="C377" t="str">
        <f>IF([3]opstra_futures!C377="","",[3]opstra_futures!C377)</f>
        <v/>
      </c>
      <c r="D377" t="str">
        <f>IF([3]opstra_futures!D377="","",[3]opstra_futures!D377)</f>
        <v/>
      </c>
      <c r="E377" t="str">
        <f>IF([3]opstra_futures!E377="","",[3]opstra_futures!E377)</f>
        <v/>
      </c>
      <c r="F377" t="str">
        <f>IF([3]opstra_futures!F377="","",[3]opstra_futures!F377)</f>
        <v/>
      </c>
      <c r="G377" t="str">
        <f>IF([3]opstra_futures!G377="","",[3]opstra_futures!G377)</f>
        <v/>
      </c>
      <c r="H377" t="str">
        <f>IF([3]opstra_futures!H377="","",[3]opstra_futures!H377)</f>
        <v/>
      </c>
      <c r="I377" t="str">
        <f>IF([3]opstra_futures!I377="","",[3]opstra_futures!I377)</f>
        <v/>
      </c>
      <c r="J377" t="str">
        <f>IF([3]opstra_futures!J377="","",[3]opstra_futures!J377)</f>
        <v/>
      </c>
      <c r="K377" t="str">
        <f>IF([3]opstra_futures!K377="","",[3]opstra_futures!K377)</f>
        <v/>
      </c>
      <c r="L377" t="str">
        <f>IF([3]opstra_futures!L377="","",[3]opstra_futures!L377)</f>
        <v/>
      </c>
      <c r="M377" t="str">
        <f>IF([3]opstra_futures!M377="","",[3]opstra_futures!M377)</f>
        <v/>
      </c>
      <c r="N377" s="1" t="str">
        <f>IF([4]convertcsv_F!N377="","",[4]convertcsv_F!N377)</f>
        <v/>
      </c>
      <c r="O377" s="1"/>
      <c r="P377" s="1"/>
      <c r="Q377" s="1"/>
      <c r="R377" s="1"/>
      <c r="S377" s="1"/>
      <c r="T377" s="1"/>
      <c r="U377" s="1"/>
      <c r="V377" s="1"/>
      <c r="W377" s="1"/>
    </row>
    <row r="378" spans="1:23" x14ac:dyDescent="0.25">
      <c r="A378" t="str">
        <f>IF([3]opstra_futures!A378="","",[3]opstra_futures!A378)</f>
        <v/>
      </c>
      <c r="B378" t="str">
        <f>IF([3]opstra_futures!B378="","",[3]opstra_futures!B378)</f>
        <v/>
      </c>
      <c r="C378" t="str">
        <f>IF([3]opstra_futures!C378="","",[3]opstra_futures!C378)</f>
        <v/>
      </c>
      <c r="D378" t="str">
        <f>IF([3]opstra_futures!D378="","",[3]opstra_futures!D378)</f>
        <v/>
      </c>
      <c r="E378" t="str">
        <f>IF([3]opstra_futures!E378="","",[3]opstra_futures!E378)</f>
        <v/>
      </c>
      <c r="F378" t="str">
        <f>IF([3]opstra_futures!F378="","",[3]opstra_futures!F378)</f>
        <v/>
      </c>
      <c r="G378" t="str">
        <f>IF([3]opstra_futures!G378="","",[3]opstra_futures!G378)</f>
        <v/>
      </c>
      <c r="H378" t="str">
        <f>IF([3]opstra_futures!H378="","",[3]opstra_futures!H378)</f>
        <v/>
      </c>
      <c r="I378" t="str">
        <f>IF([3]opstra_futures!I378="","",[3]opstra_futures!I378)</f>
        <v/>
      </c>
      <c r="J378" t="str">
        <f>IF([3]opstra_futures!J378="","",[3]opstra_futures!J378)</f>
        <v/>
      </c>
      <c r="K378" t="str">
        <f>IF([3]opstra_futures!K378="","",[3]opstra_futures!K378)</f>
        <v/>
      </c>
      <c r="L378" t="str">
        <f>IF([3]opstra_futures!L378="","",[3]opstra_futures!L378)</f>
        <v/>
      </c>
      <c r="M378" t="str">
        <f>IF([3]opstra_futures!M378="","",[3]opstra_futures!M378)</f>
        <v/>
      </c>
      <c r="N378" s="1" t="str">
        <f>IF([4]convertcsv_F!N378="","",[4]convertcsv_F!N378)</f>
        <v/>
      </c>
      <c r="O378" s="1"/>
      <c r="P378" s="1"/>
      <c r="Q378" s="1"/>
      <c r="R378" s="1"/>
      <c r="S378" s="1"/>
      <c r="T378" s="1"/>
      <c r="U378" s="1"/>
      <c r="V378" s="1"/>
      <c r="W378" s="1"/>
    </row>
    <row r="379" spans="1:23" x14ac:dyDescent="0.25">
      <c r="A379" t="str">
        <f>IF([3]opstra_futures!A379="","",[3]opstra_futures!A379)</f>
        <v/>
      </c>
      <c r="B379" t="str">
        <f>IF([3]opstra_futures!B379="","",[3]opstra_futures!B379)</f>
        <v/>
      </c>
      <c r="C379" t="str">
        <f>IF([3]opstra_futures!C379="","",[3]opstra_futures!C379)</f>
        <v/>
      </c>
      <c r="D379" t="str">
        <f>IF([3]opstra_futures!D379="","",[3]opstra_futures!D379)</f>
        <v/>
      </c>
      <c r="E379" t="str">
        <f>IF([3]opstra_futures!E379="","",[3]opstra_futures!E379)</f>
        <v/>
      </c>
      <c r="F379" t="str">
        <f>IF([3]opstra_futures!F379="","",[3]opstra_futures!F379)</f>
        <v/>
      </c>
      <c r="G379" t="str">
        <f>IF([3]opstra_futures!G379="","",[3]opstra_futures!G379)</f>
        <v/>
      </c>
      <c r="H379" t="str">
        <f>IF([3]opstra_futures!H379="","",[3]opstra_futures!H379)</f>
        <v/>
      </c>
      <c r="I379" t="str">
        <f>IF([3]opstra_futures!I379="","",[3]opstra_futures!I379)</f>
        <v/>
      </c>
      <c r="J379" t="str">
        <f>IF([3]opstra_futures!J379="","",[3]opstra_futures!J379)</f>
        <v/>
      </c>
      <c r="K379" t="str">
        <f>IF([3]opstra_futures!K379="","",[3]opstra_futures!K379)</f>
        <v/>
      </c>
      <c r="L379" t="str">
        <f>IF([3]opstra_futures!L379="","",[3]opstra_futures!L379)</f>
        <v/>
      </c>
      <c r="M379" t="str">
        <f>IF([3]opstra_futures!M379="","",[3]opstra_futures!M379)</f>
        <v/>
      </c>
      <c r="N379" s="1" t="str">
        <f>IF([4]convertcsv_F!N379="","",[4]convertcsv_F!N379)</f>
        <v/>
      </c>
      <c r="O379" s="1"/>
      <c r="P379" s="1"/>
      <c r="Q379" s="1"/>
      <c r="R379" s="1"/>
      <c r="S379" s="1"/>
      <c r="T379" s="1"/>
      <c r="U379" s="1"/>
      <c r="V379" s="1"/>
      <c r="W379" s="1"/>
    </row>
    <row r="380" spans="1:23" x14ac:dyDescent="0.25">
      <c r="A380" t="str">
        <f>IF([3]opstra_futures!A380="","",[3]opstra_futures!A380)</f>
        <v/>
      </c>
      <c r="B380" t="str">
        <f>IF([3]opstra_futures!B380="","",[3]opstra_futures!B380)</f>
        <v/>
      </c>
      <c r="C380" t="str">
        <f>IF([3]opstra_futures!C380="","",[3]opstra_futures!C380)</f>
        <v/>
      </c>
      <c r="D380" t="str">
        <f>IF([3]opstra_futures!D380="","",[3]opstra_futures!D380)</f>
        <v/>
      </c>
      <c r="E380" t="str">
        <f>IF([3]opstra_futures!E380="","",[3]opstra_futures!E380)</f>
        <v/>
      </c>
      <c r="F380" t="str">
        <f>IF([3]opstra_futures!F380="","",[3]opstra_futures!F380)</f>
        <v/>
      </c>
      <c r="G380" t="str">
        <f>IF([3]opstra_futures!G380="","",[3]opstra_futures!G380)</f>
        <v/>
      </c>
      <c r="H380" t="str">
        <f>IF([3]opstra_futures!H380="","",[3]opstra_futures!H380)</f>
        <v/>
      </c>
      <c r="I380" t="str">
        <f>IF([3]opstra_futures!I380="","",[3]opstra_futures!I380)</f>
        <v/>
      </c>
      <c r="J380" t="str">
        <f>IF([3]opstra_futures!J380="","",[3]opstra_futures!J380)</f>
        <v/>
      </c>
      <c r="K380" t="str">
        <f>IF([3]opstra_futures!K380="","",[3]opstra_futures!K380)</f>
        <v/>
      </c>
      <c r="L380" t="str">
        <f>IF([3]opstra_futures!L380="","",[3]opstra_futures!L380)</f>
        <v/>
      </c>
      <c r="M380" t="str">
        <f>IF([3]opstra_futures!M380="","",[3]opstra_futures!M380)</f>
        <v/>
      </c>
      <c r="N380" s="1" t="str">
        <f>IF([4]convertcsv_F!N380="","",[4]convertcsv_F!N380)</f>
        <v/>
      </c>
      <c r="O380" s="1"/>
      <c r="P380" s="1"/>
      <c r="Q380" s="1"/>
      <c r="R380" s="1"/>
      <c r="S380" s="1"/>
      <c r="T380" s="1"/>
      <c r="U380" s="1"/>
      <c r="V380" s="1"/>
      <c r="W380" s="1"/>
    </row>
    <row r="381" spans="1:23" x14ac:dyDescent="0.25">
      <c r="A381" t="str">
        <f>IF([3]opstra_futures!A381="","",[3]opstra_futures!A381)</f>
        <v/>
      </c>
      <c r="B381" t="str">
        <f>IF([3]opstra_futures!B381="","",[3]opstra_futures!B381)</f>
        <v/>
      </c>
      <c r="C381" t="str">
        <f>IF([3]opstra_futures!C381="","",[3]opstra_futures!C381)</f>
        <v/>
      </c>
      <c r="D381" t="str">
        <f>IF([3]opstra_futures!D381="","",[3]opstra_futures!D381)</f>
        <v/>
      </c>
      <c r="E381" t="str">
        <f>IF([3]opstra_futures!E381="","",[3]opstra_futures!E381)</f>
        <v/>
      </c>
      <c r="F381" t="str">
        <f>IF([3]opstra_futures!F381="","",[3]opstra_futures!F381)</f>
        <v/>
      </c>
      <c r="G381" t="str">
        <f>IF([3]opstra_futures!G381="","",[3]opstra_futures!G381)</f>
        <v/>
      </c>
      <c r="H381" t="str">
        <f>IF([3]opstra_futures!H381="","",[3]opstra_futures!H381)</f>
        <v/>
      </c>
      <c r="I381" t="str">
        <f>IF([3]opstra_futures!I381="","",[3]opstra_futures!I381)</f>
        <v/>
      </c>
      <c r="J381" t="str">
        <f>IF([3]opstra_futures!J381="","",[3]opstra_futures!J381)</f>
        <v/>
      </c>
      <c r="K381" t="str">
        <f>IF([3]opstra_futures!K381="","",[3]opstra_futures!K381)</f>
        <v/>
      </c>
      <c r="L381" t="str">
        <f>IF([3]opstra_futures!L381="","",[3]opstra_futures!L381)</f>
        <v/>
      </c>
      <c r="M381" t="str">
        <f>IF([3]opstra_futures!M381="","",[3]opstra_futures!M381)</f>
        <v/>
      </c>
      <c r="N381" s="1" t="str">
        <f>IF([4]convertcsv_F!N381="","",[4]convertcsv_F!N381)</f>
        <v/>
      </c>
      <c r="O381" s="1"/>
      <c r="P381" s="1"/>
      <c r="Q381" s="1"/>
      <c r="R381" s="1"/>
      <c r="S381" s="1"/>
      <c r="T381" s="1"/>
      <c r="U381" s="1"/>
      <c r="V381" s="1"/>
      <c r="W381" s="1"/>
    </row>
    <row r="382" spans="1:23" x14ac:dyDescent="0.25">
      <c r="A382" t="str">
        <f>IF([3]opstra_futures!A382="","",[3]opstra_futures!A382)</f>
        <v/>
      </c>
      <c r="B382" t="str">
        <f>IF([3]opstra_futures!B382="","",[3]opstra_futures!B382)</f>
        <v/>
      </c>
      <c r="C382" t="str">
        <f>IF([3]opstra_futures!C382="","",[3]opstra_futures!C382)</f>
        <v/>
      </c>
      <c r="D382" t="str">
        <f>IF([3]opstra_futures!D382="","",[3]opstra_futures!D382)</f>
        <v/>
      </c>
      <c r="E382" t="str">
        <f>IF([3]opstra_futures!E382="","",[3]opstra_futures!E382)</f>
        <v/>
      </c>
      <c r="F382" t="str">
        <f>IF([3]opstra_futures!F382="","",[3]opstra_futures!F382)</f>
        <v/>
      </c>
      <c r="G382" t="str">
        <f>IF([3]opstra_futures!G382="","",[3]opstra_futures!G382)</f>
        <v/>
      </c>
      <c r="H382" t="str">
        <f>IF([3]opstra_futures!H382="","",[3]opstra_futures!H382)</f>
        <v/>
      </c>
      <c r="I382" t="str">
        <f>IF([3]opstra_futures!I382="","",[3]opstra_futures!I382)</f>
        <v/>
      </c>
      <c r="J382" t="str">
        <f>IF([3]opstra_futures!J382="","",[3]opstra_futures!J382)</f>
        <v/>
      </c>
      <c r="K382" t="str">
        <f>IF([3]opstra_futures!K382="","",[3]opstra_futures!K382)</f>
        <v/>
      </c>
      <c r="L382" t="str">
        <f>IF([3]opstra_futures!L382="","",[3]opstra_futures!L382)</f>
        <v/>
      </c>
      <c r="M382" t="str">
        <f>IF([3]opstra_futures!M382="","",[3]opstra_futures!M382)</f>
        <v/>
      </c>
      <c r="N382" s="1" t="str">
        <f>IF([4]convertcsv_F!N382="","",[4]convertcsv_F!N382)</f>
        <v/>
      </c>
      <c r="O382" s="1"/>
      <c r="P382" s="1"/>
      <c r="Q382" s="1"/>
      <c r="R382" s="1"/>
      <c r="S382" s="1"/>
      <c r="T382" s="1"/>
      <c r="U382" s="1"/>
      <c r="V382" s="1"/>
      <c r="W382" s="1"/>
    </row>
    <row r="383" spans="1:23" x14ac:dyDescent="0.25">
      <c r="A383" t="str">
        <f>IF([3]opstra_futures!A383="","",[3]opstra_futures!A383)</f>
        <v/>
      </c>
      <c r="B383" t="str">
        <f>IF([3]opstra_futures!B383="","",[3]opstra_futures!B383)</f>
        <v/>
      </c>
      <c r="C383" t="str">
        <f>IF([3]opstra_futures!C383="","",[3]opstra_futures!C383)</f>
        <v/>
      </c>
      <c r="D383" t="str">
        <f>IF([3]opstra_futures!D383="","",[3]opstra_futures!D383)</f>
        <v/>
      </c>
      <c r="E383" t="str">
        <f>IF([3]opstra_futures!E383="","",[3]opstra_futures!E383)</f>
        <v/>
      </c>
      <c r="F383" t="str">
        <f>IF([3]opstra_futures!F383="","",[3]opstra_futures!F383)</f>
        <v/>
      </c>
      <c r="G383" t="str">
        <f>IF([3]opstra_futures!G383="","",[3]opstra_futures!G383)</f>
        <v/>
      </c>
      <c r="H383" t="str">
        <f>IF([3]opstra_futures!H383="","",[3]opstra_futures!H383)</f>
        <v/>
      </c>
      <c r="I383" t="str">
        <f>IF([3]opstra_futures!I383="","",[3]opstra_futures!I383)</f>
        <v/>
      </c>
      <c r="J383" t="str">
        <f>IF([3]opstra_futures!J383="","",[3]opstra_futures!J383)</f>
        <v/>
      </c>
      <c r="K383" t="str">
        <f>IF([3]opstra_futures!K383="","",[3]opstra_futures!K383)</f>
        <v/>
      </c>
      <c r="L383" t="str">
        <f>IF([3]opstra_futures!L383="","",[3]opstra_futures!L383)</f>
        <v/>
      </c>
      <c r="M383" t="str">
        <f>IF([3]opstra_futures!M383="","",[3]opstra_futures!M383)</f>
        <v/>
      </c>
      <c r="N383" s="1" t="str">
        <f>IF([4]convertcsv_F!N383="","",[4]convertcsv_F!N383)</f>
        <v/>
      </c>
      <c r="O383" s="1"/>
      <c r="P383" s="1"/>
      <c r="Q383" s="1"/>
      <c r="R383" s="1"/>
      <c r="S383" s="1"/>
      <c r="T383" s="1"/>
      <c r="U383" s="1"/>
      <c r="V383" s="1"/>
      <c r="W383" s="1"/>
    </row>
    <row r="384" spans="1:23" x14ac:dyDescent="0.25">
      <c r="A384" t="str">
        <f>IF([3]opstra_futures!A384="","",[3]opstra_futures!A384)</f>
        <v/>
      </c>
      <c r="B384" t="str">
        <f>IF([3]opstra_futures!B384="","",[3]opstra_futures!B384)</f>
        <v/>
      </c>
      <c r="C384" t="str">
        <f>IF([3]opstra_futures!C384="","",[3]opstra_futures!C384)</f>
        <v/>
      </c>
      <c r="D384" t="str">
        <f>IF([3]opstra_futures!D384="","",[3]opstra_futures!D384)</f>
        <v/>
      </c>
      <c r="E384" t="str">
        <f>IF([3]opstra_futures!E384="","",[3]opstra_futures!E384)</f>
        <v/>
      </c>
      <c r="F384" t="str">
        <f>IF([3]opstra_futures!F384="","",[3]opstra_futures!F384)</f>
        <v/>
      </c>
      <c r="G384" t="str">
        <f>IF([3]opstra_futures!G384="","",[3]opstra_futures!G384)</f>
        <v/>
      </c>
      <c r="H384" t="str">
        <f>IF([3]opstra_futures!H384="","",[3]opstra_futures!H384)</f>
        <v/>
      </c>
      <c r="I384" t="str">
        <f>IF([3]opstra_futures!I384="","",[3]opstra_futures!I384)</f>
        <v/>
      </c>
      <c r="J384" t="str">
        <f>IF([3]opstra_futures!J384="","",[3]opstra_futures!J384)</f>
        <v/>
      </c>
      <c r="K384" t="str">
        <f>IF([3]opstra_futures!K384="","",[3]opstra_futures!K384)</f>
        <v/>
      </c>
      <c r="L384" t="str">
        <f>IF([3]opstra_futures!L384="","",[3]opstra_futures!L384)</f>
        <v/>
      </c>
      <c r="M384" t="str">
        <f>IF([3]opstra_futures!M384="","",[3]opstra_futures!M384)</f>
        <v/>
      </c>
      <c r="N384" s="1" t="str">
        <f>IF([4]convertcsv_F!N384="","",[4]convertcsv_F!N384)</f>
        <v/>
      </c>
      <c r="O384" s="1"/>
      <c r="P384" s="1"/>
      <c r="Q384" s="1"/>
      <c r="R384" s="1"/>
      <c r="S384" s="1"/>
      <c r="T384" s="1"/>
      <c r="U384" s="1"/>
      <c r="V384" s="1"/>
      <c r="W384" s="1"/>
    </row>
    <row r="385" spans="1:23" x14ac:dyDescent="0.25">
      <c r="A385" t="str">
        <f>IF([3]opstra_futures!A385="","",[3]opstra_futures!A385)</f>
        <v/>
      </c>
      <c r="B385" t="str">
        <f>IF([3]opstra_futures!B385="","",[3]opstra_futures!B385)</f>
        <v/>
      </c>
      <c r="C385" t="str">
        <f>IF([3]opstra_futures!C385="","",[3]opstra_futures!C385)</f>
        <v/>
      </c>
      <c r="D385" t="str">
        <f>IF([3]opstra_futures!D385="","",[3]opstra_futures!D385)</f>
        <v/>
      </c>
      <c r="E385" t="str">
        <f>IF([3]opstra_futures!E385="","",[3]opstra_futures!E385)</f>
        <v/>
      </c>
      <c r="F385" t="str">
        <f>IF([3]opstra_futures!F385="","",[3]opstra_futures!F385)</f>
        <v/>
      </c>
      <c r="G385" t="str">
        <f>IF([3]opstra_futures!G385="","",[3]opstra_futures!G385)</f>
        <v/>
      </c>
      <c r="H385" t="str">
        <f>IF([3]opstra_futures!H385="","",[3]opstra_futures!H385)</f>
        <v/>
      </c>
      <c r="I385" t="str">
        <f>IF([3]opstra_futures!I385="","",[3]opstra_futures!I385)</f>
        <v/>
      </c>
      <c r="J385" t="str">
        <f>IF([3]opstra_futures!J385="","",[3]opstra_futures!J385)</f>
        <v/>
      </c>
      <c r="K385" t="str">
        <f>IF([3]opstra_futures!K385="","",[3]opstra_futures!K385)</f>
        <v/>
      </c>
      <c r="L385" t="str">
        <f>IF([3]opstra_futures!L385="","",[3]opstra_futures!L385)</f>
        <v/>
      </c>
      <c r="M385" t="str">
        <f>IF([3]opstra_futures!M385="","",[3]opstra_futures!M385)</f>
        <v/>
      </c>
      <c r="N385" s="1" t="str">
        <f>IF([4]convertcsv_F!N385="","",[4]convertcsv_F!N385)</f>
        <v/>
      </c>
      <c r="O385" s="1"/>
      <c r="P385" s="1"/>
      <c r="Q385" s="1"/>
      <c r="R385" s="1"/>
      <c r="S385" s="1"/>
      <c r="T385" s="1"/>
      <c r="U385" s="1"/>
      <c r="V385" s="1"/>
      <c r="W385" s="1"/>
    </row>
    <row r="386" spans="1:23" x14ac:dyDescent="0.25">
      <c r="A386" t="str">
        <f>IF([3]opstra_futures!A386="","",[3]opstra_futures!A386)</f>
        <v/>
      </c>
      <c r="B386" t="str">
        <f>IF([3]opstra_futures!B386="","",[3]opstra_futures!B386)</f>
        <v/>
      </c>
      <c r="C386" t="str">
        <f>IF([3]opstra_futures!C386="","",[3]opstra_futures!C386)</f>
        <v/>
      </c>
      <c r="D386" t="str">
        <f>IF([3]opstra_futures!D386="","",[3]opstra_futures!D386)</f>
        <v/>
      </c>
      <c r="E386" t="str">
        <f>IF([3]opstra_futures!E386="","",[3]opstra_futures!E386)</f>
        <v/>
      </c>
      <c r="F386" t="str">
        <f>IF([3]opstra_futures!F386="","",[3]opstra_futures!F386)</f>
        <v/>
      </c>
      <c r="G386" t="str">
        <f>IF([3]opstra_futures!G386="","",[3]opstra_futures!G386)</f>
        <v/>
      </c>
      <c r="H386" t="str">
        <f>IF([3]opstra_futures!H386="","",[3]opstra_futures!H386)</f>
        <v/>
      </c>
      <c r="I386" t="str">
        <f>IF([3]opstra_futures!I386="","",[3]opstra_futures!I386)</f>
        <v/>
      </c>
      <c r="J386" t="str">
        <f>IF([3]opstra_futures!J386="","",[3]opstra_futures!J386)</f>
        <v/>
      </c>
      <c r="K386" t="str">
        <f>IF([3]opstra_futures!K386="","",[3]opstra_futures!K386)</f>
        <v/>
      </c>
      <c r="L386" t="str">
        <f>IF([3]opstra_futures!L386="","",[3]opstra_futures!L386)</f>
        <v/>
      </c>
      <c r="M386" t="str">
        <f>IF([3]opstra_futures!M386="","",[3]opstra_futures!M386)</f>
        <v/>
      </c>
      <c r="N386" s="1" t="str">
        <f>IF([4]convertcsv_F!N386="","",[4]convertcsv_F!N386)</f>
        <v/>
      </c>
      <c r="O386" s="1"/>
      <c r="P386" s="1"/>
      <c r="Q386" s="1"/>
      <c r="R386" s="1"/>
      <c r="S386" s="1"/>
      <c r="T386" s="1"/>
      <c r="U386" s="1"/>
      <c r="V386" s="1"/>
      <c r="W386" s="1"/>
    </row>
    <row r="387" spans="1:23" x14ac:dyDescent="0.25">
      <c r="A387" t="str">
        <f>IF([3]opstra_futures!A387="","",[3]opstra_futures!A387)</f>
        <v/>
      </c>
      <c r="B387" t="str">
        <f>IF([3]opstra_futures!B387="","",[3]opstra_futures!B387)</f>
        <v/>
      </c>
      <c r="C387" t="str">
        <f>IF([3]opstra_futures!C387="","",[3]opstra_futures!C387)</f>
        <v/>
      </c>
      <c r="D387" t="str">
        <f>IF([3]opstra_futures!D387="","",[3]opstra_futures!D387)</f>
        <v/>
      </c>
      <c r="E387" t="str">
        <f>IF([3]opstra_futures!E387="","",[3]opstra_futures!E387)</f>
        <v/>
      </c>
      <c r="F387" t="str">
        <f>IF([3]opstra_futures!F387="","",[3]opstra_futures!F387)</f>
        <v/>
      </c>
      <c r="G387" t="str">
        <f>IF([3]opstra_futures!G387="","",[3]opstra_futures!G387)</f>
        <v/>
      </c>
      <c r="H387" t="str">
        <f>IF([3]opstra_futures!H387="","",[3]opstra_futures!H387)</f>
        <v/>
      </c>
      <c r="I387" t="str">
        <f>IF([3]opstra_futures!I387="","",[3]opstra_futures!I387)</f>
        <v/>
      </c>
      <c r="J387" t="str">
        <f>IF([3]opstra_futures!J387="","",[3]opstra_futures!J387)</f>
        <v/>
      </c>
      <c r="K387" t="str">
        <f>IF([3]opstra_futures!K387="","",[3]opstra_futures!K387)</f>
        <v/>
      </c>
      <c r="L387" t="str">
        <f>IF([3]opstra_futures!L387="","",[3]opstra_futures!L387)</f>
        <v/>
      </c>
      <c r="M387" t="str">
        <f>IF([3]opstra_futures!M387="","",[3]opstra_futures!M387)</f>
        <v/>
      </c>
      <c r="N387" s="1" t="str">
        <f>IF([4]convertcsv_F!N387="","",[4]convertcsv_F!N387)</f>
        <v/>
      </c>
      <c r="O387" s="1"/>
      <c r="P387" s="1"/>
      <c r="Q387" s="1"/>
      <c r="R387" s="1"/>
      <c r="S387" s="1"/>
      <c r="T387" s="1"/>
      <c r="U387" s="1"/>
      <c r="V387" s="1"/>
      <c r="W387" s="1"/>
    </row>
    <row r="388" spans="1:23" x14ac:dyDescent="0.25">
      <c r="A388" t="str">
        <f>IF([3]opstra_futures!A388="","",[3]opstra_futures!A388)</f>
        <v/>
      </c>
      <c r="B388" t="str">
        <f>IF([3]opstra_futures!B388="","",[3]opstra_futures!B388)</f>
        <v/>
      </c>
      <c r="C388" t="str">
        <f>IF([3]opstra_futures!C388="","",[3]opstra_futures!C388)</f>
        <v/>
      </c>
      <c r="D388" t="str">
        <f>IF([3]opstra_futures!D388="","",[3]opstra_futures!D388)</f>
        <v/>
      </c>
      <c r="E388" t="str">
        <f>IF([3]opstra_futures!E388="","",[3]opstra_futures!E388)</f>
        <v/>
      </c>
      <c r="F388" t="str">
        <f>IF([3]opstra_futures!F388="","",[3]opstra_futures!F388)</f>
        <v/>
      </c>
      <c r="G388" t="str">
        <f>IF([3]opstra_futures!G388="","",[3]opstra_futures!G388)</f>
        <v/>
      </c>
      <c r="H388" t="str">
        <f>IF([3]opstra_futures!H388="","",[3]opstra_futures!H388)</f>
        <v/>
      </c>
      <c r="I388" t="str">
        <f>IF([3]opstra_futures!I388="","",[3]opstra_futures!I388)</f>
        <v/>
      </c>
      <c r="J388" t="str">
        <f>IF([3]opstra_futures!J388="","",[3]opstra_futures!J388)</f>
        <v/>
      </c>
      <c r="K388" t="str">
        <f>IF([3]opstra_futures!K388="","",[3]opstra_futures!K388)</f>
        <v/>
      </c>
      <c r="L388" t="str">
        <f>IF([3]opstra_futures!L388="","",[3]opstra_futures!L388)</f>
        <v/>
      </c>
      <c r="M388" t="str">
        <f>IF([3]opstra_futures!M388="","",[3]opstra_futures!M388)</f>
        <v/>
      </c>
      <c r="N388" s="1" t="str">
        <f>IF([4]convertcsv_F!N388="","",[4]convertcsv_F!N388)</f>
        <v/>
      </c>
      <c r="O388" s="1"/>
      <c r="P388" s="1"/>
      <c r="Q388" s="1"/>
      <c r="R388" s="1"/>
      <c r="S388" s="1"/>
      <c r="T388" s="1"/>
      <c r="U388" s="1"/>
      <c r="V388" s="1"/>
      <c r="W388" s="1"/>
    </row>
    <row r="389" spans="1:23" x14ac:dyDescent="0.25">
      <c r="A389" t="str">
        <f>IF([3]opstra_futures!A389="","",[3]opstra_futures!A389)</f>
        <v/>
      </c>
      <c r="B389" t="str">
        <f>IF([3]opstra_futures!B389="","",[3]opstra_futures!B389)</f>
        <v/>
      </c>
      <c r="C389" t="str">
        <f>IF([3]opstra_futures!C389="","",[3]opstra_futures!C389)</f>
        <v/>
      </c>
      <c r="D389" t="str">
        <f>IF([3]opstra_futures!D389="","",[3]opstra_futures!D389)</f>
        <v/>
      </c>
      <c r="E389" t="str">
        <f>IF([3]opstra_futures!E389="","",[3]opstra_futures!E389)</f>
        <v/>
      </c>
      <c r="F389" t="str">
        <f>IF([3]opstra_futures!F389="","",[3]opstra_futures!F389)</f>
        <v/>
      </c>
      <c r="G389" t="str">
        <f>IF([3]opstra_futures!G389="","",[3]opstra_futures!G389)</f>
        <v/>
      </c>
      <c r="H389" t="str">
        <f>IF([3]opstra_futures!H389="","",[3]opstra_futures!H389)</f>
        <v/>
      </c>
      <c r="I389" t="str">
        <f>IF([3]opstra_futures!I389="","",[3]opstra_futures!I389)</f>
        <v/>
      </c>
      <c r="J389" t="str">
        <f>IF([3]opstra_futures!J389="","",[3]opstra_futures!J389)</f>
        <v/>
      </c>
      <c r="K389" t="str">
        <f>IF([3]opstra_futures!K389="","",[3]opstra_futures!K389)</f>
        <v/>
      </c>
      <c r="L389" t="str">
        <f>IF([3]opstra_futures!L389="","",[3]opstra_futures!L389)</f>
        <v/>
      </c>
      <c r="M389" t="str">
        <f>IF([3]opstra_futures!M389="","",[3]opstra_futures!M389)</f>
        <v/>
      </c>
      <c r="N389" s="1" t="str">
        <f>IF([4]convertcsv_F!N389="","",[4]convertcsv_F!N389)</f>
        <v/>
      </c>
      <c r="O389" s="1"/>
      <c r="P389" s="1"/>
      <c r="Q389" s="1"/>
      <c r="R389" s="1"/>
      <c r="S389" s="1"/>
      <c r="T389" s="1"/>
      <c r="U389" s="1"/>
      <c r="V389" s="1"/>
      <c r="W389" s="1"/>
    </row>
    <row r="390" spans="1:23" x14ac:dyDescent="0.25">
      <c r="A390" t="str">
        <f>IF([3]opstra_futures!A390="","",[3]opstra_futures!A390)</f>
        <v/>
      </c>
      <c r="B390" t="str">
        <f>IF([3]opstra_futures!B390="","",[3]opstra_futures!B390)</f>
        <v/>
      </c>
      <c r="C390" t="str">
        <f>IF([3]opstra_futures!C390="","",[3]opstra_futures!C390)</f>
        <v/>
      </c>
      <c r="D390" t="str">
        <f>IF([3]opstra_futures!D390="","",[3]opstra_futures!D390)</f>
        <v/>
      </c>
      <c r="E390" t="str">
        <f>IF([3]opstra_futures!E390="","",[3]opstra_futures!E390)</f>
        <v/>
      </c>
      <c r="F390" t="str">
        <f>IF([3]opstra_futures!F390="","",[3]opstra_futures!F390)</f>
        <v/>
      </c>
      <c r="G390" t="str">
        <f>IF([3]opstra_futures!G390="","",[3]opstra_futures!G390)</f>
        <v/>
      </c>
      <c r="H390" t="str">
        <f>IF([3]opstra_futures!H390="","",[3]opstra_futures!H390)</f>
        <v/>
      </c>
      <c r="I390" t="str">
        <f>IF([3]opstra_futures!I390="","",[3]opstra_futures!I390)</f>
        <v/>
      </c>
      <c r="J390" t="str">
        <f>IF([3]opstra_futures!J390="","",[3]opstra_futures!J390)</f>
        <v/>
      </c>
      <c r="K390" t="str">
        <f>IF([3]opstra_futures!K390="","",[3]opstra_futures!K390)</f>
        <v/>
      </c>
      <c r="L390" t="str">
        <f>IF([3]opstra_futures!L390="","",[3]opstra_futures!L390)</f>
        <v/>
      </c>
      <c r="M390" t="str">
        <f>IF([3]opstra_futures!M390="","",[3]opstra_futures!M390)</f>
        <v/>
      </c>
      <c r="N390" s="1" t="str">
        <f>IF([4]convertcsv_F!N390="","",[4]convertcsv_F!N390)</f>
        <v/>
      </c>
      <c r="O390" s="1"/>
      <c r="P390" s="1"/>
      <c r="Q390" s="1"/>
      <c r="R390" s="1"/>
      <c r="S390" s="1"/>
      <c r="T390" s="1"/>
      <c r="U390" s="1"/>
      <c r="V390" s="1"/>
      <c r="W390" s="1"/>
    </row>
    <row r="391" spans="1:23" x14ac:dyDescent="0.25">
      <c r="A391" t="str">
        <f>IF([3]opstra_futures!A391="","",[3]opstra_futures!A391)</f>
        <v/>
      </c>
      <c r="B391" t="str">
        <f>IF([3]opstra_futures!B391="","",[3]opstra_futures!B391)</f>
        <v/>
      </c>
      <c r="C391" t="str">
        <f>IF([3]opstra_futures!C391="","",[3]opstra_futures!C391)</f>
        <v/>
      </c>
      <c r="D391" t="str">
        <f>IF([3]opstra_futures!D391="","",[3]opstra_futures!D391)</f>
        <v/>
      </c>
      <c r="E391" t="str">
        <f>IF([3]opstra_futures!E391="","",[3]opstra_futures!E391)</f>
        <v/>
      </c>
      <c r="F391" t="str">
        <f>IF([3]opstra_futures!F391="","",[3]opstra_futures!F391)</f>
        <v/>
      </c>
      <c r="G391" t="str">
        <f>IF([3]opstra_futures!G391="","",[3]opstra_futures!G391)</f>
        <v/>
      </c>
      <c r="H391" t="str">
        <f>IF([3]opstra_futures!H391="","",[3]opstra_futures!H391)</f>
        <v/>
      </c>
      <c r="I391" t="str">
        <f>IF([3]opstra_futures!I391="","",[3]opstra_futures!I391)</f>
        <v/>
      </c>
      <c r="J391" t="str">
        <f>IF([3]opstra_futures!J391="","",[3]opstra_futures!J391)</f>
        <v/>
      </c>
      <c r="K391" t="str">
        <f>IF([3]opstra_futures!K391="","",[3]opstra_futures!K391)</f>
        <v/>
      </c>
      <c r="L391" t="str">
        <f>IF([3]opstra_futures!L391="","",[3]opstra_futures!L391)</f>
        <v/>
      </c>
      <c r="M391" t="str">
        <f>IF([3]opstra_futures!M391="","",[3]opstra_futures!M391)</f>
        <v/>
      </c>
      <c r="N391" s="1" t="str">
        <f>IF([4]convertcsv_F!N391="","",[4]convertcsv_F!N391)</f>
        <v/>
      </c>
      <c r="O391" s="1"/>
      <c r="P391" s="1"/>
      <c r="Q391" s="1"/>
      <c r="R391" s="1"/>
      <c r="S391" s="1"/>
      <c r="T391" s="1"/>
      <c r="U391" s="1"/>
      <c r="V391" s="1"/>
      <c r="W391" s="1"/>
    </row>
    <row r="392" spans="1:23" x14ac:dyDescent="0.25">
      <c r="A392" t="str">
        <f>IF([3]opstra_futures!A392="","",[3]opstra_futures!A392)</f>
        <v/>
      </c>
      <c r="B392" t="str">
        <f>IF([3]opstra_futures!B392="","",[3]opstra_futures!B392)</f>
        <v/>
      </c>
      <c r="C392" t="str">
        <f>IF([3]opstra_futures!C392="","",[3]opstra_futures!C392)</f>
        <v/>
      </c>
      <c r="D392" t="str">
        <f>IF([3]opstra_futures!D392="","",[3]opstra_futures!D392)</f>
        <v/>
      </c>
      <c r="E392" t="str">
        <f>IF([3]opstra_futures!E392="","",[3]opstra_futures!E392)</f>
        <v/>
      </c>
      <c r="F392" t="str">
        <f>IF([3]opstra_futures!F392="","",[3]opstra_futures!F392)</f>
        <v/>
      </c>
      <c r="G392" t="str">
        <f>IF([3]opstra_futures!G392="","",[3]opstra_futures!G392)</f>
        <v/>
      </c>
      <c r="H392" t="str">
        <f>IF([3]opstra_futures!H392="","",[3]opstra_futures!H392)</f>
        <v/>
      </c>
      <c r="I392" t="str">
        <f>IF([3]opstra_futures!I392="","",[3]opstra_futures!I392)</f>
        <v/>
      </c>
      <c r="J392" t="str">
        <f>IF([3]opstra_futures!J392="","",[3]opstra_futures!J392)</f>
        <v/>
      </c>
      <c r="K392" t="str">
        <f>IF([3]opstra_futures!K392="","",[3]opstra_futures!K392)</f>
        <v/>
      </c>
      <c r="L392" t="str">
        <f>IF([3]opstra_futures!L392="","",[3]opstra_futures!L392)</f>
        <v/>
      </c>
      <c r="M392" t="str">
        <f>IF([3]opstra_futures!M392="","",[3]opstra_futures!M392)</f>
        <v/>
      </c>
      <c r="N392" s="1" t="str">
        <f>IF([4]convertcsv_F!N392="","",[4]convertcsv_F!N392)</f>
        <v/>
      </c>
      <c r="O392" s="1"/>
      <c r="P392" s="1"/>
      <c r="Q392" s="1"/>
      <c r="R392" s="1"/>
      <c r="S392" s="1"/>
      <c r="T392" s="1"/>
      <c r="U392" s="1"/>
      <c r="V392" s="1"/>
      <c r="W392" s="1"/>
    </row>
    <row r="393" spans="1:23" x14ac:dyDescent="0.25">
      <c r="A393" t="str">
        <f>IF([3]opstra_futures!A393="","",[3]opstra_futures!A393)</f>
        <v/>
      </c>
      <c r="B393" t="str">
        <f>IF([3]opstra_futures!B393="","",[3]opstra_futures!B393)</f>
        <v/>
      </c>
      <c r="C393" t="str">
        <f>IF([3]opstra_futures!C393="","",[3]opstra_futures!C393)</f>
        <v/>
      </c>
      <c r="D393" t="str">
        <f>IF([3]opstra_futures!D393="","",[3]opstra_futures!D393)</f>
        <v/>
      </c>
      <c r="E393" t="str">
        <f>IF([3]opstra_futures!E393="","",[3]opstra_futures!E393)</f>
        <v/>
      </c>
      <c r="F393" t="str">
        <f>IF([3]opstra_futures!F393="","",[3]opstra_futures!F393)</f>
        <v/>
      </c>
      <c r="G393" t="str">
        <f>IF([3]opstra_futures!G393="","",[3]opstra_futures!G393)</f>
        <v/>
      </c>
      <c r="H393" t="str">
        <f>IF([3]opstra_futures!H393="","",[3]opstra_futures!H393)</f>
        <v/>
      </c>
      <c r="I393" t="str">
        <f>IF([3]opstra_futures!I393="","",[3]opstra_futures!I393)</f>
        <v/>
      </c>
      <c r="J393" t="str">
        <f>IF([3]opstra_futures!J393="","",[3]opstra_futures!J393)</f>
        <v/>
      </c>
      <c r="K393" t="str">
        <f>IF([3]opstra_futures!K393="","",[3]opstra_futures!K393)</f>
        <v/>
      </c>
      <c r="L393" t="str">
        <f>IF([3]opstra_futures!L393="","",[3]opstra_futures!L393)</f>
        <v/>
      </c>
      <c r="M393" t="str">
        <f>IF([3]opstra_futures!M393="","",[3]opstra_futures!M393)</f>
        <v/>
      </c>
      <c r="N393" s="1" t="str">
        <f>IF([4]convertcsv_F!N393="","",[4]convertcsv_F!N393)</f>
        <v/>
      </c>
      <c r="O393" s="1"/>
      <c r="P393" s="1"/>
      <c r="Q393" s="1"/>
      <c r="R393" s="1"/>
      <c r="S393" s="1"/>
      <c r="T393" s="1"/>
      <c r="U393" s="1"/>
      <c r="V393" s="1"/>
      <c r="W393" s="1"/>
    </row>
    <row r="394" spans="1:23" x14ac:dyDescent="0.25">
      <c r="A394" t="str">
        <f>IF([3]opstra_futures!A394="","",[3]opstra_futures!A394)</f>
        <v/>
      </c>
      <c r="B394" t="str">
        <f>IF([3]opstra_futures!B394="","",[3]opstra_futures!B394)</f>
        <v/>
      </c>
      <c r="C394" t="str">
        <f>IF([3]opstra_futures!C394="","",[3]opstra_futures!C394)</f>
        <v/>
      </c>
      <c r="D394" t="str">
        <f>IF([3]opstra_futures!D394="","",[3]opstra_futures!D394)</f>
        <v/>
      </c>
      <c r="E394" t="str">
        <f>IF([3]opstra_futures!E394="","",[3]opstra_futures!E394)</f>
        <v/>
      </c>
      <c r="F394" t="str">
        <f>IF([3]opstra_futures!F394="","",[3]opstra_futures!F394)</f>
        <v/>
      </c>
      <c r="G394" t="str">
        <f>IF([3]opstra_futures!G394="","",[3]opstra_futures!G394)</f>
        <v/>
      </c>
      <c r="H394" t="str">
        <f>IF([3]opstra_futures!H394="","",[3]opstra_futures!H394)</f>
        <v/>
      </c>
      <c r="I394" t="str">
        <f>IF([3]opstra_futures!I394="","",[3]opstra_futures!I394)</f>
        <v/>
      </c>
      <c r="J394" t="str">
        <f>IF([3]opstra_futures!J394="","",[3]opstra_futures!J394)</f>
        <v/>
      </c>
      <c r="K394" t="str">
        <f>IF([3]opstra_futures!K394="","",[3]opstra_futures!K394)</f>
        <v/>
      </c>
      <c r="L394" t="str">
        <f>IF([3]opstra_futures!L394="","",[3]opstra_futures!L394)</f>
        <v/>
      </c>
      <c r="M394" t="str">
        <f>IF([3]opstra_futures!M394="","",[3]opstra_futures!M394)</f>
        <v/>
      </c>
      <c r="N394" s="1" t="str">
        <f>IF([4]convertcsv_F!N394="","",[4]convertcsv_F!N394)</f>
        <v/>
      </c>
      <c r="O394" s="1"/>
      <c r="P394" s="1"/>
      <c r="Q394" s="1"/>
      <c r="R394" s="1"/>
      <c r="S394" s="1"/>
      <c r="T394" s="1"/>
      <c r="U394" s="1"/>
      <c r="V394" s="1"/>
      <c r="W394" s="1"/>
    </row>
    <row r="395" spans="1:23" x14ac:dyDescent="0.25">
      <c r="A395" t="str">
        <f>IF([3]opstra_futures!A395="","",[3]opstra_futures!A395)</f>
        <v/>
      </c>
      <c r="B395" t="str">
        <f>IF([3]opstra_futures!B395="","",[3]opstra_futures!B395)</f>
        <v/>
      </c>
      <c r="C395" t="str">
        <f>IF([3]opstra_futures!C395="","",[3]opstra_futures!C395)</f>
        <v/>
      </c>
      <c r="D395" t="str">
        <f>IF([3]opstra_futures!D395="","",[3]opstra_futures!D395)</f>
        <v/>
      </c>
      <c r="E395" t="str">
        <f>IF([3]opstra_futures!E395="","",[3]opstra_futures!E395)</f>
        <v/>
      </c>
      <c r="F395" t="str">
        <f>IF([3]opstra_futures!F395="","",[3]opstra_futures!F395)</f>
        <v/>
      </c>
      <c r="G395" t="str">
        <f>IF([3]opstra_futures!G395="","",[3]opstra_futures!G395)</f>
        <v/>
      </c>
      <c r="H395" t="str">
        <f>IF([3]opstra_futures!H395="","",[3]opstra_futures!H395)</f>
        <v/>
      </c>
      <c r="I395" t="str">
        <f>IF([3]opstra_futures!I395="","",[3]opstra_futures!I395)</f>
        <v/>
      </c>
      <c r="J395" t="str">
        <f>IF([3]opstra_futures!J395="","",[3]opstra_futures!J395)</f>
        <v/>
      </c>
      <c r="K395" t="str">
        <f>IF([3]opstra_futures!K395="","",[3]opstra_futures!K395)</f>
        <v/>
      </c>
      <c r="L395" t="str">
        <f>IF([3]opstra_futures!L395="","",[3]opstra_futures!L395)</f>
        <v/>
      </c>
      <c r="M395" t="str">
        <f>IF([3]opstra_futures!M395="","",[3]opstra_futures!M395)</f>
        <v/>
      </c>
      <c r="N395" s="1" t="str">
        <f>IF([4]convertcsv_F!N395="","",[4]convertcsv_F!N395)</f>
        <v/>
      </c>
      <c r="O395" s="1"/>
      <c r="P395" s="1"/>
      <c r="Q395" s="1"/>
      <c r="R395" s="1"/>
      <c r="S395" s="1"/>
      <c r="T395" s="1"/>
      <c r="U395" s="1"/>
      <c r="V395" s="1"/>
      <c r="W395" s="1"/>
    </row>
    <row r="396" spans="1:23" x14ac:dyDescent="0.25">
      <c r="A396" t="str">
        <f>IF([3]opstra_futures!A396="","",[3]opstra_futures!A396)</f>
        <v/>
      </c>
      <c r="B396" t="str">
        <f>IF([3]opstra_futures!B396="","",[3]opstra_futures!B396)</f>
        <v/>
      </c>
      <c r="C396" t="str">
        <f>IF([3]opstra_futures!C396="","",[3]opstra_futures!C396)</f>
        <v/>
      </c>
      <c r="D396" t="str">
        <f>IF([3]opstra_futures!D396="","",[3]opstra_futures!D396)</f>
        <v/>
      </c>
      <c r="E396" t="str">
        <f>IF([3]opstra_futures!E396="","",[3]opstra_futures!E396)</f>
        <v/>
      </c>
      <c r="F396" t="str">
        <f>IF([3]opstra_futures!F396="","",[3]opstra_futures!F396)</f>
        <v/>
      </c>
      <c r="G396" t="str">
        <f>IF([3]opstra_futures!G396="","",[3]opstra_futures!G396)</f>
        <v/>
      </c>
      <c r="H396" t="str">
        <f>IF([3]opstra_futures!H396="","",[3]opstra_futures!H396)</f>
        <v/>
      </c>
      <c r="I396" t="str">
        <f>IF([3]opstra_futures!I396="","",[3]opstra_futures!I396)</f>
        <v/>
      </c>
      <c r="J396" t="str">
        <f>IF([3]opstra_futures!J396="","",[3]opstra_futures!J396)</f>
        <v/>
      </c>
      <c r="K396" t="str">
        <f>IF([3]opstra_futures!K396="","",[3]opstra_futures!K396)</f>
        <v/>
      </c>
      <c r="L396" t="str">
        <f>IF([3]opstra_futures!L396="","",[3]opstra_futures!L396)</f>
        <v/>
      </c>
      <c r="M396" t="str">
        <f>IF([3]opstra_futures!M396="","",[3]opstra_futures!M396)</f>
        <v/>
      </c>
      <c r="N396" s="1" t="str">
        <f>IF([4]convertcsv_F!N396="","",[4]convertcsv_F!N396)</f>
        <v/>
      </c>
      <c r="O396" s="1"/>
      <c r="P396" s="1"/>
      <c r="Q396" s="1"/>
      <c r="R396" s="1"/>
      <c r="S396" s="1"/>
      <c r="T396" s="1"/>
      <c r="U396" s="1"/>
      <c r="V396" s="1"/>
      <c r="W396" s="1"/>
    </row>
    <row r="397" spans="1:23" x14ac:dyDescent="0.25">
      <c r="A397" t="str">
        <f>IF([3]opstra_futures!A397="","",[3]opstra_futures!A397)</f>
        <v/>
      </c>
      <c r="B397" t="str">
        <f>IF([3]opstra_futures!B397="","",[3]opstra_futures!B397)</f>
        <v/>
      </c>
      <c r="C397" t="str">
        <f>IF([3]opstra_futures!C397="","",[3]opstra_futures!C397)</f>
        <v/>
      </c>
      <c r="D397" t="str">
        <f>IF([3]opstra_futures!D397="","",[3]opstra_futures!D397)</f>
        <v/>
      </c>
      <c r="E397" t="str">
        <f>IF([3]opstra_futures!E397="","",[3]opstra_futures!E397)</f>
        <v/>
      </c>
      <c r="F397" t="str">
        <f>IF([3]opstra_futures!F397="","",[3]opstra_futures!F397)</f>
        <v/>
      </c>
      <c r="G397" t="str">
        <f>IF([3]opstra_futures!G397="","",[3]opstra_futures!G397)</f>
        <v/>
      </c>
      <c r="H397" t="str">
        <f>IF([3]opstra_futures!H397="","",[3]opstra_futures!H397)</f>
        <v/>
      </c>
      <c r="I397" t="str">
        <f>IF([3]opstra_futures!I397="","",[3]opstra_futures!I397)</f>
        <v/>
      </c>
      <c r="J397" t="str">
        <f>IF([3]opstra_futures!J397="","",[3]opstra_futures!J397)</f>
        <v/>
      </c>
      <c r="K397" t="str">
        <f>IF([3]opstra_futures!K397="","",[3]opstra_futures!K397)</f>
        <v/>
      </c>
      <c r="L397" t="str">
        <f>IF([3]opstra_futures!L397="","",[3]opstra_futures!L397)</f>
        <v/>
      </c>
      <c r="M397" t="str">
        <f>IF([3]opstra_futures!M397="","",[3]opstra_futures!M397)</f>
        <v/>
      </c>
      <c r="N397" s="1" t="str">
        <f>IF([4]convertcsv_F!N397="","",[4]convertcsv_F!N397)</f>
        <v/>
      </c>
      <c r="O397" s="1"/>
      <c r="P397" s="1"/>
      <c r="Q397" s="1"/>
      <c r="R397" s="1"/>
      <c r="S397" s="1"/>
      <c r="T397" s="1"/>
      <c r="U397" s="1"/>
      <c r="V397" s="1"/>
      <c r="W397" s="1"/>
    </row>
    <row r="398" spans="1:23" x14ac:dyDescent="0.25">
      <c r="A398" t="str">
        <f>IF([3]opstra_futures!A398="","",[3]opstra_futures!A398)</f>
        <v/>
      </c>
      <c r="B398" t="str">
        <f>IF([3]opstra_futures!B398="","",[3]opstra_futures!B398)</f>
        <v/>
      </c>
      <c r="C398" t="str">
        <f>IF([3]opstra_futures!C398="","",[3]opstra_futures!C398)</f>
        <v/>
      </c>
      <c r="D398" t="str">
        <f>IF([3]opstra_futures!D398="","",[3]opstra_futures!D398)</f>
        <v/>
      </c>
      <c r="E398" t="str">
        <f>IF([3]opstra_futures!E398="","",[3]opstra_futures!E398)</f>
        <v/>
      </c>
      <c r="F398" t="str">
        <f>IF([3]opstra_futures!F398="","",[3]opstra_futures!F398)</f>
        <v/>
      </c>
      <c r="G398" t="str">
        <f>IF([3]opstra_futures!G398="","",[3]opstra_futures!G398)</f>
        <v/>
      </c>
      <c r="H398" t="str">
        <f>IF([3]opstra_futures!H398="","",[3]opstra_futures!H398)</f>
        <v/>
      </c>
      <c r="I398" t="str">
        <f>IF([3]opstra_futures!I398="","",[3]opstra_futures!I398)</f>
        <v/>
      </c>
      <c r="J398" t="str">
        <f>IF([3]opstra_futures!J398="","",[3]opstra_futures!J398)</f>
        <v/>
      </c>
      <c r="K398" t="str">
        <f>IF([3]opstra_futures!K398="","",[3]opstra_futures!K398)</f>
        <v/>
      </c>
      <c r="L398" t="str">
        <f>IF([3]opstra_futures!L398="","",[3]opstra_futures!L398)</f>
        <v/>
      </c>
      <c r="M398" t="str">
        <f>IF([3]opstra_futures!M398="","",[3]opstra_futures!M398)</f>
        <v/>
      </c>
      <c r="N398" s="1" t="str">
        <f>IF([4]convertcsv_F!N398="","",[4]convertcsv_F!N398)</f>
        <v/>
      </c>
      <c r="O398" s="1"/>
      <c r="P398" s="1"/>
      <c r="Q398" s="1"/>
      <c r="R398" s="1"/>
      <c r="S398" s="1"/>
      <c r="T398" s="1"/>
      <c r="U398" s="1"/>
      <c r="V398" s="1"/>
      <c r="W398" s="1"/>
    </row>
    <row r="399" spans="1:23" x14ac:dyDescent="0.25">
      <c r="A399" t="str">
        <f>IF([3]opstra_futures!A399="","",[3]opstra_futures!A399)</f>
        <v/>
      </c>
      <c r="B399" t="str">
        <f>IF([3]opstra_futures!B399="","",[3]opstra_futures!B399)</f>
        <v/>
      </c>
      <c r="C399" t="str">
        <f>IF([3]opstra_futures!C399="","",[3]opstra_futures!C399)</f>
        <v/>
      </c>
      <c r="D399" t="str">
        <f>IF([3]opstra_futures!D399="","",[3]opstra_futures!D399)</f>
        <v/>
      </c>
      <c r="E399" t="str">
        <f>IF([3]opstra_futures!E399="","",[3]opstra_futures!E399)</f>
        <v/>
      </c>
      <c r="F399" t="str">
        <f>IF([3]opstra_futures!F399="","",[3]opstra_futures!F399)</f>
        <v/>
      </c>
      <c r="G399" t="str">
        <f>IF([3]opstra_futures!G399="","",[3]opstra_futures!G399)</f>
        <v/>
      </c>
      <c r="H399" t="str">
        <f>IF([3]opstra_futures!H399="","",[3]opstra_futures!H399)</f>
        <v/>
      </c>
      <c r="I399" t="str">
        <f>IF([3]opstra_futures!I399="","",[3]opstra_futures!I399)</f>
        <v/>
      </c>
      <c r="J399" t="str">
        <f>IF([3]opstra_futures!J399="","",[3]opstra_futures!J399)</f>
        <v/>
      </c>
      <c r="K399" t="str">
        <f>IF([3]opstra_futures!K399="","",[3]opstra_futures!K399)</f>
        <v/>
      </c>
      <c r="L399" t="str">
        <f>IF([3]opstra_futures!L399="","",[3]opstra_futures!L399)</f>
        <v/>
      </c>
      <c r="M399" t="str">
        <f>IF([3]opstra_futures!M399="","",[3]opstra_futures!M399)</f>
        <v/>
      </c>
      <c r="N399" s="1" t="str">
        <f>IF([4]convertcsv_F!N399="","",[4]convertcsv_F!N399)</f>
        <v/>
      </c>
      <c r="O399" s="1"/>
      <c r="P399" s="1"/>
      <c r="Q399" s="1"/>
      <c r="R399" s="1"/>
      <c r="S399" s="1"/>
      <c r="T399" s="1"/>
      <c r="U399" s="1"/>
      <c r="V399" s="1"/>
      <c r="W399" s="1"/>
    </row>
  </sheetData>
  <pageMargins left="0.7" right="0.7" top="0.75" bottom="0.75" header="0.3" footer="0.3"/>
  <headerFooter>
    <oddFooter>&amp;C_x000D_&amp;1#&amp;"Arial"&amp;6&amp;K626469 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BAE32-D23F-4987-B974-55465E7732B5}">
  <dimension ref="A1:AB327"/>
  <sheetViews>
    <sheetView workbookViewId="0">
      <selection activeCell="A9" sqref="A9"/>
    </sheetView>
  </sheetViews>
  <sheetFormatPr defaultRowHeight="15" x14ac:dyDescent="0.25"/>
  <cols>
    <col min="1" max="2" width="6" bestFit="1" customWidth="1"/>
    <col min="3" max="3" width="8.85546875" bestFit="1" customWidth="1"/>
    <col min="4" max="6" width="6" bestFit="1" customWidth="1"/>
    <col min="7" max="7" width="8.42578125" bestFit="1" customWidth="1"/>
    <col min="8" max="8" width="6" bestFit="1" customWidth="1"/>
    <col min="9" max="9" width="10.140625" bestFit="1" customWidth="1"/>
    <col min="10" max="10" width="9.28515625" bestFit="1" customWidth="1"/>
    <col min="11" max="11" width="16.5703125" bestFit="1" customWidth="1"/>
    <col min="12" max="12" width="14.5703125" bestFit="1" customWidth="1"/>
    <col min="13" max="13" width="12.28515625" style="1" bestFit="1" customWidth="1"/>
    <col min="14" max="14" width="19.42578125" style="1" bestFit="1" customWidth="1"/>
    <col min="15" max="16" width="6" style="1" bestFit="1" customWidth="1"/>
    <col min="17" max="17" width="8.85546875" style="1" bestFit="1" customWidth="1"/>
    <col min="18" max="20" width="6" style="1" bestFit="1" customWidth="1"/>
    <col min="21" max="21" width="8.42578125" style="1" bestFit="1" customWidth="1"/>
    <col min="22" max="22" width="6" style="1" bestFit="1" customWidth="1"/>
    <col min="23" max="23" width="11.42578125" style="3" bestFit="1" customWidth="1"/>
    <col min="24" max="24" width="9.28515625" style="1" bestFit="1" customWidth="1"/>
    <col min="25" max="25" width="16.5703125" style="1" bestFit="1" customWidth="1"/>
  </cols>
  <sheetData>
    <row r="1" spans="1:28" x14ac:dyDescent="0.25">
      <c r="A1" t="str">
        <f>IF([5]opstra_options!A1="","",[5]opstra_options!A1)</f>
        <v>calliv</v>
      </c>
      <c r="B1" t="str">
        <f>IF([5]opstra_options!B1="","",[5]opstra_options!B1)</f>
        <v>iv</v>
      </c>
      <c r="C1" t="str">
        <f>IF([5]opstra_options!C1="","",[5]opstra_options!C1)</f>
        <v>ivchange</v>
      </c>
      <c r="D1" t="str">
        <f>IF([5]opstra_options!D1="","",[5]opstra_options!D1)</f>
        <v>ivp</v>
      </c>
      <c r="E1" t="str">
        <f>IF([5]opstra_options!E1="","",[5]opstra_options!E1)</f>
        <v>ivpq</v>
      </c>
      <c r="F1" t="str">
        <f>IF([5]opstra_options!F1="","",[5]opstra_options!F1)</f>
        <v>ivr</v>
      </c>
      <c r="G1" t="str">
        <f>IF([5]opstra_options!G1="","",[5]opstra_options!G1)</f>
        <v>liquidity</v>
      </c>
      <c r="H1" t="str">
        <f>IF([5]opstra_options!H1="","",[5]opstra_options!H1)</f>
        <v>putiv</v>
      </c>
      <c r="I1" t="str">
        <f>IF([5]opstra_options!I1="","",[5]opstra_options!I1)</f>
        <v>resultdate</v>
      </c>
      <c r="J1" t="str">
        <f>IF([5]opstra_options!J1="","",[5]opstra_options!J1)</f>
        <v>spotprice</v>
      </c>
      <c r="K1" t="str">
        <f>IF([5]opstra_options!K1="","",[5]opstra_options!K1)</f>
        <v>straddlepremium</v>
      </c>
      <c r="L1" t="str">
        <f>IF([5]opstra_options!L1="","",[5]opstra_options!L1)</f>
        <v>ticker</v>
      </c>
      <c r="M1" t="str">
        <f>IF([5]opstra_options!M1="","",[5]opstra_options!M1)</f>
        <v>tickerchange</v>
      </c>
      <c r="N1" t="str">
        <f>IF([5]opstra_options!N1="","",[5]opstra_options!N1)</f>
        <v>tickerpercentchange</v>
      </c>
      <c r="O1" s="1" t="str">
        <f>A1</f>
        <v>calliv</v>
      </c>
      <c r="P1" s="1" t="str">
        <f t="shared" ref="P1:V1" si="0">B1</f>
        <v>iv</v>
      </c>
      <c r="Q1" s="1" t="str">
        <f t="shared" si="0"/>
        <v>ivchange</v>
      </c>
      <c r="R1" s="1" t="str">
        <f t="shared" si="0"/>
        <v>ivp</v>
      </c>
      <c r="S1" s="1" t="str">
        <f t="shared" si="0"/>
        <v>ivpq</v>
      </c>
      <c r="T1" s="1" t="str">
        <f t="shared" si="0"/>
        <v>ivr</v>
      </c>
      <c r="U1" s="1" t="str">
        <f t="shared" si="0"/>
        <v>liquidity</v>
      </c>
      <c r="V1" s="1" t="str">
        <f t="shared" si="0"/>
        <v>putiv</v>
      </c>
      <c r="W1" s="3" t="str">
        <f t="shared" ref="W1" si="1">I1</f>
        <v>resultdate</v>
      </c>
      <c r="X1" s="1" t="str">
        <f t="shared" ref="X1" si="2">J1</f>
        <v>spotprice</v>
      </c>
      <c r="Y1" s="1" t="str">
        <f t="shared" ref="Y1" si="3">K1</f>
        <v>straddlepremium</v>
      </c>
      <c r="Z1" t="s">
        <v>0</v>
      </c>
      <c r="AA1" t="s">
        <v>1</v>
      </c>
      <c r="AB1" t="s">
        <v>2</v>
      </c>
    </row>
    <row r="2" spans="1:28" x14ac:dyDescent="0.25">
      <c r="A2">
        <f>IF([5]opstra_options!A2="","",[5]opstra_options!A2)</f>
        <v>10.37</v>
      </c>
      <c r="B2">
        <f>IF([5]opstra_options!B2="","",[5]opstra_options!B2)</f>
        <v>11.26</v>
      </c>
      <c r="C2">
        <f>IF([5]opstra_options!C2="","",[5]opstra_options!C2)</f>
        <v>6.03</v>
      </c>
      <c r="D2">
        <f>IF([5]opstra_options!D2="","",[5]opstra_options!D2)</f>
        <v>19.559999999999999</v>
      </c>
      <c r="E2">
        <f>IF([5]opstra_options!E2="","",[5]opstra_options!E2)</f>
        <v>44.44</v>
      </c>
      <c r="F2">
        <f>IF([5]opstra_options!F2="","",[5]opstra_options!F2)</f>
        <v>13.53</v>
      </c>
      <c r="G2" t="b">
        <f>IF([5]opstra_options!G2="","",[5]opstra_options!G2)</f>
        <v>1</v>
      </c>
      <c r="H2">
        <f>IF([5]opstra_options!H2="","",[5]opstra_options!H2)</f>
        <v>12.14</v>
      </c>
      <c r="I2" t="str">
        <f>IF([5]opstra_options!I2="","",[5]opstra_options!I2)</f>
        <v>None</v>
      </c>
      <c r="J2">
        <f>IF([5]opstra_options!J2="","",[5]opstra_options!J2)</f>
        <v>19732.849999999999</v>
      </c>
      <c r="K2">
        <f>IF([5]opstra_options!K2="","",[5]opstra_options!K2)</f>
        <v>1.36</v>
      </c>
      <c r="L2" t="str">
        <f>IF([5]opstra_options!L2="","",[5]opstra_options!L2)</f>
        <v>NIFTY</v>
      </c>
      <c r="M2">
        <f>IF([5]opstra_options!M2="","",[5]opstra_options!M2)</f>
        <v>-9.1999999999999993</v>
      </c>
      <c r="N2">
        <f>IF([5]opstra_options!N2="","",[5]opstra_options!N2)</f>
        <v>-0.05</v>
      </c>
      <c r="O2" s="1">
        <f t="shared" ref="O2:O65" si="4">A2</f>
        <v>10.37</v>
      </c>
      <c r="P2" s="1">
        <f t="shared" ref="P2:P65" si="5">B2</f>
        <v>11.26</v>
      </c>
      <c r="Q2" s="1">
        <f t="shared" ref="Q2:Q65" si="6">C2</f>
        <v>6.03</v>
      </c>
      <c r="R2" s="1">
        <f t="shared" ref="R2:R65" si="7">D2</f>
        <v>19.559999999999999</v>
      </c>
      <c r="S2" s="1">
        <f t="shared" ref="S2:S65" si="8">E2</f>
        <v>44.44</v>
      </c>
      <c r="T2" s="1">
        <f t="shared" ref="T2:T65" si="9">F2</f>
        <v>13.53</v>
      </c>
      <c r="U2" s="1" t="b">
        <f t="shared" ref="U2:U65" si="10">G2</f>
        <v>1</v>
      </c>
      <c r="V2" s="1">
        <f t="shared" ref="V2:V65" si="11">H2</f>
        <v>12.14</v>
      </c>
      <c r="W2" s="3" t="str">
        <f>IF(I2="None","",I2)</f>
        <v/>
      </c>
      <c r="X2" s="1">
        <f t="shared" ref="X2:X65" si="12">J2</f>
        <v>19732.849999999999</v>
      </c>
      <c r="Y2" s="1">
        <f t="shared" ref="Y2:Y65" si="13">K2</f>
        <v>1.36</v>
      </c>
      <c r="Z2" s="1" t="str">
        <f>IF(U2=TRUE,"Liquid","")</f>
        <v>Liquid</v>
      </c>
      <c r="AA2" t="str">
        <f>IF(E2="","",IF(E2&gt;70,"IVP",""))</f>
        <v/>
      </c>
      <c r="AB2" t="str">
        <f>IF(W2="","","R")</f>
        <v/>
      </c>
    </row>
    <row r="3" spans="1:28" x14ac:dyDescent="0.25">
      <c r="A3">
        <f>IF([5]opstra_options!A3="","",[5]opstra_options!A3)</f>
        <v>13.3</v>
      </c>
      <c r="B3">
        <f>IF([5]opstra_options!B3="","",[5]opstra_options!B3)</f>
        <v>14.02</v>
      </c>
      <c r="C3">
        <f>IF([5]opstra_options!C3="","",[5]opstra_options!C3)</f>
        <v>12.34</v>
      </c>
      <c r="D3">
        <f>IF([5]opstra_options!D3="","",[5]opstra_options!D3)</f>
        <v>47.98</v>
      </c>
      <c r="E3">
        <f>IF([5]opstra_options!E3="","",[5]opstra_options!E3)</f>
        <v>91.27</v>
      </c>
      <c r="F3">
        <f>IF([5]opstra_options!F3="","",[5]opstra_options!F3)</f>
        <v>21.3</v>
      </c>
      <c r="G3" t="b">
        <f>IF([5]opstra_options!G3="","",[5]opstra_options!G3)</f>
        <v>1</v>
      </c>
      <c r="H3">
        <f>IF([5]opstra_options!H3="","",[5]opstra_options!H3)</f>
        <v>14.75</v>
      </c>
      <c r="I3" t="str">
        <f>IF([5]opstra_options!I3="","",[5]opstra_options!I3)</f>
        <v>None</v>
      </c>
      <c r="J3">
        <f>IF([5]opstra_options!J3="","",[5]opstra_options!J3)</f>
        <v>44357.85</v>
      </c>
      <c r="K3">
        <f>IF([5]opstra_options!K3="","",[5]opstra_options!K3)</f>
        <v>1.72</v>
      </c>
      <c r="L3" t="str">
        <f>IF([5]opstra_options!L3="","",[5]opstra_options!L3)</f>
        <v>BANKNIFTY</v>
      </c>
      <c r="M3">
        <f>IF([5]opstra_options!M3="","",[5]opstra_options!M3)</f>
        <v>-36.200000000000003</v>
      </c>
      <c r="N3">
        <f>IF([5]opstra_options!N3="","",[5]opstra_options!N3)</f>
        <v>-0.08</v>
      </c>
      <c r="O3" s="1">
        <f t="shared" si="4"/>
        <v>13.3</v>
      </c>
      <c r="P3" s="1">
        <f t="shared" si="5"/>
        <v>14.02</v>
      </c>
      <c r="Q3" s="1">
        <f t="shared" si="6"/>
        <v>12.34</v>
      </c>
      <c r="R3" s="1">
        <f t="shared" si="7"/>
        <v>47.98</v>
      </c>
      <c r="S3" s="1">
        <f t="shared" si="8"/>
        <v>91.27</v>
      </c>
      <c r="T3" s="1">
        <f t="shared" si="9"/>
        <v>21.3</v>
      </c>
      <c r="U3" s="1" t="b">
        <f t="shared" si="10"/>
        <v>1</v>
      </c>
      <c r="V3" s="1">
        <f t="shared" si="11"/>
        <v>14.75</v>
      </c>
      <c r="W3" s="3" t="str">
        <f t="shared" ref="W3:W66" si="14">IF(I3="None","",I3)</f>
        <v/>
      </c>
      <c r="X3" s="1">
        <f t="shared" si="12"/>
        <v>44357.85</v>
      </c>
      <c r="Y3" s="1">
        <f t="shared" si="13"/>
        <v>1.72</v>
      </c>
      <c r="Z3" s="1" t="str">
        <f t="shared" ref="Z3:Z66" si="15">IF(U3=TRUE,"Liquid","")</f>
        <v>Liquid</v>
      </c>
      <c r="AA3" t="str">
        <f t="shared" ref="AA3:AA66" si="16">IF(E3="","",IF(E3&gt;70,"IVP",""))</f>
        <v>IVP</v>
      </c>
      <c r="AB3" t="str">
        <f t="shared" ref="AB3:AB66" si="17">IF(W3="","","R")</f>
        <v/>
      </c>
    </row>
    <row r="4" spans="1:28" x14ac:dyDescent="0.25">
      <c r="A4">
        <f>IF([5]opstra_options!A4="","",[5]opstra_options!A4)</f>
        <v>31.83</v>
      </c>
      <c r="B4">
        <f>IF([5]opstra_options!B4="","",[5]opstra_options!B4)</f>
        <v>30.49</v>
      </c>
      <c r="C4">
        <f>IF([5]opstra_options!C4="","",[5]opstra_options!C4)</f>
        <v>4.0999999999999996</v>
      </c>
      <c r="D4">
        <f>IF([5]opstra_options!D4="","",[5]opstra_options!D4)</f>
        <v>40.729999999999997</v>
      </c>
      <c r="E4">
        <f>IF([5]opstra_options!E4="","",[5]opstra_options!E4)</f>
        <v>36.51</v>
      </c>
      <c r="F4">
        <f>IF([5]opstra_options!F4="","",[5]opstra_options!F4)</f>
        <v>55.1</v>
      </c>
      <c r="G4" t="b">
        <f>IF([5]opstra_options!G4="","",[5]opstra_options!G4)</f>
        <v>1</v>
      </c>
      <c r="H4">
        <f>IF([5]opstra_options!H4="","",[5]opstra_options!H4)</f>
        <v>29.14</v>
      </c>
      <c r="I4" t="str">
        <f>IF([5]opstra_options!I4="","",[5]opstra_options!I4)</f>
        <v>None</v>
      </c>
      <c r="J4">
        <f>IF([5]opstra_options!J4="","",[5]opstra_options!J4)</f>
        <v>490.1</v>
      </c>
      <c r="K4">
        <f>IF([5]opstra_options!K4="","",[5]opstra_options!K4)</f>
        <v>3.81</v>
      </c>
      <c r="L4" t="str">
        <f>IF([5]opstra_options!L4="","",[5]opstra_options!L4)</f>
        <v>AARTIIND</v>
      </c>
      <c r="M4">
        <f>IF([5]opstra_options!M4="","",[5]opstra_options!M4)</f>
        <v>3.95</v>
      </c>
      <c r="N4">
        <f>IF([5]opstra_options!N4="","",[5]opstra_options!N4)</f>
        <v>0.81</v>
      </c>
      <c r="O4" s="1">
        <f t="shared" si="4"/>
        <v>31.83</v>
      </c>
      <c r="P4" s="1">
        <f t="shared" si="5"/>
        <v>30.49</v>
      </c>
      <c r="Q4" s="1">
        <f t="shared" si="6"/>
        <v>4.0999999999999996</v>
      </c>
      <c r="R4" s="1">
        <f t="shared" si="7"/>
        <v>40.729999999999997</v>
      </c>
      <c r="S4" s="1">
        <f t="shared" si="8"/>
        <v>36.51</v>
      </c>
      <c r="T4" s="1">
        <f t="shared" si="9"/>
        <v>55.1</v>
      </c>
      <c r="U4" s="1" t="b">
        <f t="shared" si="10"/>
        <v>1</v>
      </c>
      <c r="V4" s="1">
        <f t="shared" si="11"/>
        <v>29.14</v>
      </c>
      <c r="W4" s="3" t="str">
        <f t="shared" si="14"/>
        <v/>
      </c>
      <c r="X4" s="1">
        <f t="shared" si="12"/>
        <v>490.1</v>
      </c>
      <c r="Y4" s="1">
        <f t="shared" si="13"/>
        <v>3.81</v>
      </c>
      <c r="Z4" s="1" t="str">
        <f t="shared" si="15"/>
        <v>Liquid</v>
      </c>
      <c r="AA4" t="str">
        <f t="shared" si="16"/>
        <v/>
      </c>
      <c r="AB4" t="str">
        <f t="shared" si="17"/>
        <v/>
      </c>
    </row>
    <row r="5" spans="1:28" x14ac:dyDescent="0.25">
      <c r="A5">
        <f>IF([5]opstra_options!A5="","",[5]opstra_options!A5)</f>
        <v>24.3</v>
      </c>
      <c r="B5">
        <f>IF([5]opstra_options!B5="","",[5]opstra_options!B5)</f>
        <v>26.86</v>
      </c>
      <c r="C5">
        <f>IF([5]opstra_options!C5="","",[5]opstra_options!C5)</f>
        <v>5.33</v>
      </c>
      <c r="D5">
        <f>IF([5]opstra_options!D5="","",[5]opstra_options!D5)</f>
        <v>30.57</v>
      </c>
      <c r="E5">
        <f>IF([5]opstra_options!E5="","",[5]opstra_options!E5)</f>
        <v>33.33</v>
      </c>
      <c r="F5">
        <f>IF([5]opstra_options!F5="","",[5]opstra_options!F5)</f>
        <v>14.58</v>
      </c>
      <c r="G5" t="b">
        <f>IF([5]opstra_options!G5="","",[5]opstra_options!G5)</f>
        <v>0</v>
      </c>
      <c r="H5">
        <f>IF([5]opstra_options!H5="","",[5]opstra_options!H5)</f>
        <v>29.41</v>
      </c>
      <c r="I5">
        <f>IF([5]opstra_options!I5="","",[5]opstra_options!I5)</f>
        <v>45239</v>
      </c>
      <c r="J5">
        <f>IF([5]opstra_options!J5="","",[5]opstra_options!J5)</f>
        <v>4285.95</v>
      </c>
      <c r="K5">
        <f>IF([5]opstra_options!K5="","",[5]opstra_options!K5)</f>
        <v>3.21</v>
      </c>
      <c r="L5" t="str">
        <f>IF([5]opstra_options!L5="","",[5]opstra_options!L5)</f>
        <v>ABB</v>
      </c>
      <c r="M5">
        <f>IF([5]opstra_options!M5="","",[5]opstra_options!M5)</f>
        <v>56.45</v>
      </c>
      <c r="N5">
        <f>IF([5]opstra_options!N5="","",[5]opstra_options!N5)</f>
        <v>1.33</v>
      </c>
      <c r="O5" s="1">
        <f t="shared" si="4"/>
        <v>24.3</v>
      </c>
      <c r="P5" s="1">
        <f t="shared" si="5"/>
        <v>26.86</v>
      </c>
      <c r="Q5" s="1">
        <f t="shared" si="6"/>
        <v>5.33</v>
      </c>
      <c r="R5" s="1">
        <f t="shared" si="7"/>
        <v>30.57</v>
      </c>
      <c r="S5" s="1">
        <f t="shared" si="8"/>
        <v>33.33</v>
      </c>
      <c r="T5" s="1">
        <f t="shared" si="9"/>
        <v>14.58</v>
      </c>
      <c r="U5" s="1" t="b">
        <f t="shared" si="10"/>
        <v>0</v>
      </c>
      <c r="V5" s="1">
        <f t="shared" si="11"/>
        <v>29.41</v>
      </c>
      <c r="W5" s="3">
        <f t="shared" si="14"/>
        <v>45239</v>
      </c>
      <c r="X5" s="1">
        <f t="shared" si="12"/>
        <v>4285.95</v>
      </c>
      <c r="Y5" s="1">
        <f t="shared" si="13"/>
        <v>3.21</v>
      </c>
      <c r="Z5" s="1" t="str">
        <f t="shared" si="15"/>
        <v/>
      </c>
      <c r="AA5" t="str">
        <f t="shared" si="16"/>
        <v/>
      </c>
      <c r="AB5" t="str">
        <f t="shared" si="17"/>
        <v>R</v>
      </c>
    </row>
    <row r="6" spans="1:28" x14ac:dyDescent="0.25">
      <c r="A6">
        <f>IF([5]opstra_options!A6="","",[5]opstra_options!A6)</f>
        <v>25.9</v>
      </c>
      <c r="B6">
        <f>IF([5]opstra_options!B6="","",[5]opstra_options!B6)</f>
        <v>22.81</v>
      </c>
      <c r="C6">
        <f>IF([5]opstra_options!C6="","",[5]opstra_options!C6)</f>
        <v>11.16</v>
      </c>
      <c r="D6">
        <f>IF([5]opstra_options!D6="","",[5]opstra_options!D6)</f>
        <v>26.53</v>
      </c>
      <c r="E6">
        <f>IF([5]opstra_options!E6="","",[5]opstra_options!E6)</f>
        <v>46.03</v>
      </c>
      <c r="F6">
        <f>IF([5]opstra_options!F6="","",[5]opstra_options!F6)</f>
        <v>26.49</v>
      </c>
      <c r="G6" t="b">
        <f>IF([5]opstra_options!G6="","",[5]opstra_options!G6)</f>
        <v>0</v>
      </c>
      <c r="H6">
        <f>IF([5]opstra_options!H6="","",[5]opstra_options!H6)</f>
        <v>19.71</v>
      </c>
      <c r="I6" t="str">
        <f>IF([5]opstra_options!I6="","",[5]opstra_options!I6)</f>
        <v>None</v>
      </c>
      <c r="J6">
        <f>IF([5]opstra_options!J6="","",[5]opstra_options!J6)</f>
        <v>22394.799999999999</v>
      </c>
      <c r="K6">
        <f>IF([5]opstra_options!K6="","",[5]opstra_options!K6)</f>
        <v>2.74</v>
      </c>
      <c r="L6" t="str">
        <f>IF([5]opstra_options!L6="","",[5]opstra_options!L6)</f>
        <v>ABBOTINDIA</v>
      </c>
      <c r="M6">
        <f>IF([5]opstra_options!M6="","",[5]opstra_options!M6)</f>
        <v>-26.5</v>
      </c>
      <c r="N6">
        <f>IF([5]opstra_options!N6="","",[5]opstra_options!N6)</f>
        <v>-0.12</v>
      </c>
      <c r="O6" s="1">
        <f t="shared" si="4"/>
        <v>25.9</v>
      </c>
      <c r="P6" s="1">
        <f t="shared" si="5"/>
        <v>22.81</v>
      </c>
      <c r="Q6" s="1">
        <f t="shared" si="6"/>
        <v>11.16</v>
      </c>
      <c r="R6" s="1">
        <f t="shared" si="7"/>
        <v>26.53</v>
      </c>
      <c r="S6" s="1">
        <f t="shared" si="8"/>
        <v>46.03</v>
      </c>
      <c r="T6" s="1">
        <f t="shared" si="9"/>
        <v>26.49</v>
      </c>
      <c r="U6" s="1" t="b">
        <f t="shared" si="10"/>
        <v>0</v>
      </c>
      <c r="V6" s="1">
        <f t="shared" si="11"/>
        <v>19.71</v>
      </c>
      <c r="W6" s="3" t="str">
        <f t="shared" si="14"/>
        <v/>
      </c>
      <c r="X6" s="1">
        <f t="shared" si="12"/>
        <v>22394.799999999999</v>
      </c>
      <c r="Y6" s="1">
        <f t="shared" si="13"/>
        <v>2.74</v>
      </c>
      <c r="Z6" s="1" t="str">
        <f t="shared" si="15"/>
        <v/>
      </c>
      <c r="AA6" t="str">
        <f t="shared" si="16"/>
        <v/>
      </c>
      <c r="AB6" t="str">
        <f t="shared" si="17"/>
        <v/>
      </c>
    </row>
    <row r="7" spans="1:28" x14ac:dyDescent="0.25">
      <c r="A7">
        <f>IF([5]opstra_options!A7="","",[5]opstra_options!A7)</f>
        <v>30.74</v>
      </c>
      <c r="B7">
        <f>IF([5]opstra_options!B7="","",[5]opstra_options!B7)</f>
        <v>30.34</v>
      </c>
      <c r="C7">
        <f>IF([5]opstra_options!C7="","",[5]opstra_options!C7)</f>
        <v>13.85</v>
      </c>
      <c r="D7">
        <f>IF([5]opstra_options!D7="","",[5]opstra_options!D7)</f>
        <v>30.44</v>
      </c>
      <c r="E7">
        <f>IF([5]opstra_options!E7="","",[5]opstra_options!E7)</f>
        <v>43.65</v>
      </c>
      <c r="F7">
        <f>IF([5]opstra_options!F7="","",[5]opstra_options!F7)</f>
        <v>26.93</v>
      </c>
      <c r="G7" t="b">
        <f>IF([5]opstra_options!G7="","",[5]opstra_options!G7)</f>
        <v>0</v>
      </c>
      <c r="H7">
        <f>IF([5]opstra_options!H7="","",[5]opstra_options!H7)</f>
        <v>29.95</v>
      </c>
      <c r="I7">
        <f>IF([5]opstra_options!I7="","",[5]opstra_options!I7)</f>
        <v>45233</v>
      </c>
      <c r="J7">
        <f>IF([5]opstra_options!J7="","",[5]opstra_options!J7)</f>
        <v>180.8</v>
      </c>
      <c r="K7">
        <f>IF([5]opstra_options!K7="","",[5]opstra_options!K7)</f>
        <v>3.48</v>
      </c>
      <c r="L7" t="str">
        <f>IF([5]opstra_options!L7="","",[5]opstra_options!L7)</f>
        <v>ABCAPITAL</v>
      </c>
      <c r="M7">
        <f>IF([5]opstra_options!M7="","",[5]opstra_options!M7)</f>
        <v>-0.25</v>
      </c>
      <c r="N7">
        <f>IF([5]opstra_options!N7="","",[5]opstra_options!N7)</f>
        <v>-0.14000000000000001</v>
      </c>
      <c r="O7" s="1">
        <f t="shared" si="4"/>
        <v>30.74</v>
      </c>
      <c r="P7" s="1">
        <f t="shared" si="5"/>
        <v>30.34</v>
      </c>
      <c r="Q7" s="1">
        <f t="shared" si="6"/>
        <v>13.85</v>
      </c>
      <c r="R7" s="1">
        <f t="shared" si="7"/>
        <v>30.44</v>
      </c>
      <c r="S7" s="1">
        <f t="shared" si="8"/>
        <v>43.65</v>
      </c>
      <c r="T7" s="1">
        <f t="shared" si="9"/>
        <v>26.93</v>
      </c>
      <c r="U7" s="1" t="b">
        <f t="shared" si="10"/>
        <v>0</v>
      </c>
      <c r="V7" s="1">
        <f t="shared" si="11"/>
        <v>29.95</v>
      </c>
      <c r="W7" s="3">
        <f t="shared" si="14"/>
        <v>45233</v>
      </c>
      <c r="X7" s="1">
        <f t="shared" si="12"/>
        <v>180.8</v>
      </c>
      <c r="Y7" s="1">
        <f t="shared" si="13"/>
        <v>3.48</v>
      </c>
      <c r="Z7" s="1" t="str">
        <f t="shared" si="15"/>
        <v/>
      </c>
      <c r="AA7" t="str">
        <f t="shared" si="16"/>
        <v/>
      </c>
      <c r="AB7" t="str">
        <f t="shared" si="17"/>
        <v>R</v>
      </c>
    </row>
    <row r="8" spans="1:28" x14ac:dyDescent="0.25">
      <c r="A8">
        <f>IF([5]opstra_options!A8="","",[5]opstra_options!A8)</f>
        <v>29.02</v>
      </c>
      <c r="B8">
        <f>IF([5]opstra_options!B8="","",[5]opstra_options!B8)</f>
        <v>28.88</v>
      </c>
      <c r="C8">
        <f>IF([5]opstra_options!C8="","",[5]opstra_options!C8)</f>
        <v>7.2</v>
      </c>
      <c r="D8">
        <f>IF([5]opstra_options!D8="","",[5]opstra_options!D8)</f>
        <v>7.72</v>
      </c>
      <c r="E8">
        <f>IF([5]opstra_options!E8="","",[5]opstra_options!E8)</f>
        <v>11.11</v>
      </c>
      <c r="F8">
        <f>IF([5]opstra_options!F8="","",[5]opstra_options!F8)</f>
        <v>7.63</v>
      </c>
      <c r="G8" t="b">
        <f>IF([5]opstra_options!G8="","",[5]opstra_options!G8)</f>
        <v>0</v>
      </c>
      <c r="H8">
        <f>IF([5]opstra_options!H8="","",[5]opstra_options!H8)</f>
        <v>28.75</v>
      </c>
      <c r="I8" t="str">
        <f>IF([5]opstra_options!I8="","",[5]opstra_options!I8)</f>
        <v>None</v>
      </c>
      <c r="J8">
        <f>IF([5]opstra_options!J8="","",[5]opstra_options!J8)</f>
        <v>227.25</v>
      </c>
      <c r="K8">
        <f>IF([5]opstra_options!K8="","",[5]opstra_options!K8)</f>
        <v>3.63</v>
      </c>
      <c r="L8" t="str">
        <f>IF([5]opstra_options!L8="","",[5]opstra_options!L8)</f>
        <v>ABFRL</v>
      </c>
      <c r="M8">
        <f>IF([5]opstra_options!M8="","",[5]opstra_options!M8)</f>
        <v>4.4000000000000004</v>
      </c>
      <c r="N8">
        <f>IF([5]opstra_options!N8="","",[5]opstra_options!N8)</f>
        <v>1.97</v>
      </c>
      <c r="O8" s="1">
        <f t="shared" si="4"/>
        <v>29.02</v>
      </c>
      <c r="P8" s="1">
        <f t="shared" si="5"/>
        <v>28.88</v>
      </c>
      <c r="Q8" s="1">
        <f t="shared" si="6"/>
        <v>7.2</v>
      </c>
      <c r="R8" s="1">
        <f t="shared" si="7"/>
        <v>7.72</v>
      </c>
      <c r="S8" s="1">
        <f t="shared" si="8"/>
        <v>11.11</v>
      </c>
      <c r="T8" s="1">
        <f t="shared" si="9"/>
        <v>7.63</v>
      </c>
      <c r="U8" s="1" t="b">
        <f t="shared" si="10"/>
        <v>0</v>
      </c>
      <c r="V8" s="1">
        <f t="shared" si="11"/>
        <v>28.75</v>
      </c>
      <c r="W8" s="3" t="str">
        <f t="shared" si="14"/>
        <v/>
      </c>
      <c r="X8" s="1">
        <f t="shared" si="12"/>
        <v>227.25</v>
      </c>
      <c r="Y8" s="1">
        <f t="shared" si="13"/>
        <v>3.63</v>
      </c>
      <c r="Z8" s="1" t="str">
        <f t="shared" si="15"/>
        <v/>
      </c>
      <c r="AA8" t="str">
        <f t="shared" si="16"/>
        <v/>
      </c>
      <c r="AB8" t="str">
        <f t="shared" si="17"/>
        <v/>
      </c>
    </row>
    <row r="9" spans="1:28" x14ac:dyDescent="0.25">
      <c r="A9">
        <f>IF([5]opstra_options!A9="","",[5]opstra_options!A9)</f>
        <v>23.83</v>
      </c>
      <c r="B9">
        <f>IF([5]opstra_options!B9="","",[5]opstra_options!B9)</f>
        <v>24.37</v>
      </c>
      <c r="C9">
        <f>IF([5]opstra_options!C9="","",[5]opstra_options!C9)</f>
        <v>-2.25</v>
      </c>
      <c r="D9">
        <f>IF([5]opstra_options!D9="","",[5]opstra_options!D9)</f>
        <v>1.21</v>
      </c>
      <c r="E9">
        <f>IF([5]opstra_options!E9="","",[5]opstra_options!E9)</f>
        <v>1.59</v>
      </c>
      <c r="F9">
        <f>IF([5]opstra_options!F9="","",[5]opstra_options!F9)</f>
        <v>0.84</v>
      </c>
      <c r="G9" t="b">
        <f>IF([5]opstra_options!G9="","",[5]opstra_options!G9)</f>
        <v>1</v>
      </c>
      <c r="H9">
        <f>IF([5]opstra_options!H9="","",[5]opstra_options!H9)</f>
        <v>24.91</v>
      </c>
      <c r="I9" t="str">
        <f>IF([5]opstra_options!I9="","",[5]opstra_options!I9)</f>
        <v>None</v>
      </c>
      <c r="J9">
        <f>IF([5]opstra_options!J9="","",[5]opstra_options!J9)</f>
        <v>2031.35</v>
      </c>
      <c r="K9">
        <f>IF([5]opstra_options!K9="","",[5]opstra_options!K9)</f>
        <v>2.76</v>
      </c>
      <c r="L9" t="str">
        <f>IF([5]opstra_options!L9="","",[5]opstra_options!L9)</f>
        <v>ACC</v>
      </c>
      <c r="M9">
        <f>IF([5]opstra_options!M9="","",[5]opstra_options!M9)</f>
        <v>18.5</v>
      </c>
      <c r="N9">
        <f>IF([5]opstra_options!N9="","",[5]opstra_options!N9)</f>
        <v>0.92</v>
      </c>
      <c r="O9" s="1">
        <f t="shared" si="4"/>
        <v>23.83</v>
      </c>
      <c r="P9" s="1">
        <f t="shared" si="5"/>
        <v>24.37</v>
      </c>
      <c r="Q9" s="1">
        <f t="shared" si="6"/>
        <v>-2.25</v>
      </c>
      <c r="R9" s="1">
        <f t="shared" si="7"/>
        <v>1.21</v>
      </c>
      <c r="S9" s="1">
        <f t="shared" si="8"/>
        <v>1.59</v>
      </c>
      <c r="T9" s="1">
        <f t="shared" si="9"/>
        <v>0.84</v>
      </c>
      <c r="U9" s="1" t="b">
        <f t="shared" si="10"/>
        <v>1</v>
      </c>
      <c r="V9" s="1">
        <f t="shared" si="11"/>
        <v>24.91</v>
      </c>
      <c r="W9" s="3" t="str">
        <f t="shared" si="14"/>
        <v/>
      </c>
      <c r="X9" s="1">
        <f t="shared" si="12"/>
        <v>2031.35</v>
      </c>
      <c r="Y9" s="1">
        <f t="shared" si="13"/>
        <v>2.76</v>
      </c>
      <c r="Z9" s="1" t="str">
        <f t="shared" si="15"/>
        <v>Liquid</v>
      </c>
      <c r="AA9" t="str">
        <f t="shared" si="16"/>
        <v/>
      </c>
      <c r="AB9" t="str">
        <f t="shared" si="17"/>
        <v/>
      </c>
    </row>
    <row r="10" spans="1:28" x14ac:dyDescent="0.25">
      <c r="A10">
        <f>IF([5]opstra_options!A10="","",[5]opstra_options!A10)</f>
        <v>50.62</v>
      </c>
      <c r="B10">
        <f>IF([5]opstra_options!B10="","",[5]opstra_options!B10)</f>
        <v>52.01</v>
      </c>
      <c r="C10">
        <f>IF([5]opstra_options!C10="","",[5]opstra_options!C10)</f>
        <v>12.67</v>
      </c>
      <c r="D10">
        <f>IF([5]opstra_options!D10="","",[5]opstra_options!D10)</f>
        <v>43.55</v>
      </c>
      <c r="E10">
        <f>IF([5]opstra_options!E10="","",[5]opstra_options!E10)</f>
        <v>50.79</v>
      </c>
      <c r="F10">
        <f>IF([5]opstra_options!F10="","",[5]opstra_options!F10)</f>
        <v>10.93</v>
      </c>
      <c r="G10" t="b">
        <f>IF([5]opstra_options!G10="","",[5]opstra_options!G10)</f>
        <v>1</v>
      </c>
      <c r="H10">
        <f>IF([5]opstra_options!H10="","",[5]opstra_options!H10)</f>
        <v>53.4</v>
      </c>
      <c r="I10" t="str">
        <f>IF([5]opstra_options!I10="","",[5]opstra_options!I10)</f>
        <v>None</v>
      </c>
      <c r="J10">
        <f>IF([5]opstra_options!J10="","",[5]opstra_options!J10)</f>
        <v>2437.9499999999998</v>
      </c>
      <c r="K10">
        <f>IF([5]opstra_options!K10="","",[5]opstra_options!K10)</f>
        <v>5.87</v>
      </c>
      <c r="L10" t="str">
        <f>IF([5]opstra_options!L10="","",[5]opstra_options!L10)</f>
        <v>ADANIENT</v>
      </c>
      <c r="M10">
        <f>IF([5]opstra_options!M10="","",[5]opstra_options!M10)</f>
        <v>-23.25</v>
      </c>
      <c r="N10">
        <f>IF([5]opstra_options!N10="","",[5]opstra_options!N10)</f>
        <v>-0.94</v>
      </c>
      <c r="O10" s="1">
        <f t="shared" si="4"/>
        <v>50.62</v>
      </c>
      <c r="P10" s="1">
        <f t="shared" si="5"/>
        <v>52.01</v>
      </c>
      <c r="Q10" s="1">
        <f t="shared" si="6"/>
        <v>12.67</v>
      </c>
      <c r="R10" s="1">
        <f t="shared" si="7"/>
        <v>43.55</v>
      </c>
      <c r="S10" s="1">
        <f t="shared" si="8"/>
        <v>50.79</v>
      </c>
      <c r="T10" s="1">
        <f t="shared" si="9"/>
        <v>10.93</v>
      </c>
      <c r="U10" s="1" t="b">
        <f t="shared" si="10"/>
        <v>1</v>
      </c>
      <c r="V10" s="1">
        <f t="shared" si="11"/>
        <v>53.4</v>
      </c>
      <c r="W10" s="3" t="str">
        <f t="shared" si="14"/>
        <v/>
      </c>
      <c r="X10" s="1">
        <f t="shared" si="12"/>
        <v>2437.9499999999998</v>
      </c>
      <c r="Y10" s="1">
        <f t="shared" si="13"/>
        <v>5.87</v>
      </c>
      <c r="Z10" s="1" t="str">
        <f t="shared" si="15"/>
        <v>Liquid</v>
      </c>
      <c r="AA10" t="str">
        <f t="shared" si="16"/>
        <v/>
      </c>
      <c r="AB10" t="str">
        <f t="shared" si="17"/>
        <v/>
      </c>
    </row>
    <row r="11" spans="1:28" x14ac:dyDescent="0.25">
      <c r="A11">
        <f>IF([5]opstra_options!A11="","",[5]opstra_options!A11)</f>
        <v>36.56</v>
      </c>
      <c r="B11">
        <f>IF([5]opstra_options!B11="","",[5]opstra_options!B11)</f>
        <v>35.49</v>
      </c>
      <c r="C11">
        <f>IF([5]opstra_options!C11="","",[5]opstra_options!C11)</f>
        <v>10.08</v>
      </c>
      <c r="D11">
        <f>IF([5]opstra_options!D11="","",[5]opstra_options!D11)</f>
        <v>42.74</v>
      </c>
      <c r="E11">
        <f>IF([5]opstra_options!E11="","",[5]opstra_options!E11)</f>
        <v>63.49</v>
      </c>
      <c r="F11">
        <f>IF([5]opstra_options!F11="","",[5]opstra_options!F11)</f>
        <v>8.0500000000000007</v>
      </c>
      <c r="G11" t="b">
        <f>IF([5]opstra_options!G11="","",[5]opstra_options!G11)</f>
        <v>1</v>
      </c>
      <c r="H11">
        <f>IF([5]opstra_options!H11="","",[5]opstra_options!H11)</f>
        <v>34.42</v>
      </c>
      <c r="I11" t="str">
        <f>IF([5]opstra_options!I11="","",[5]opstra_options!I11)</f>
        <v>None</v>
      </c>
      <c r="J11">
        <f>IF([5]opstra_options!J11="","",[5]opstra_options!J11)</f>
        <v>806.2</v>
      </c>
      <c r="K11">
        <f>IF([5]opstra_options!K11="","",[5]opstra_options!K11)</f>
        <v>4.3099999999999996</v>
      </c>
      <c r="L11" t="str">
        <f>IF([5]opstra_options!L11="","",[5]opstra_options!L11)</f>
        <v>ADANIPORTS</v>
      </c>
      <c r="M11">
        <f>IF([5]opstra_options!M11="","",[5]opstra_options!M11)</f>
        <v>-10.3</v>
      </c>
      <c r="N11">
        <f>IF([5]opstra_options!N11="","",[5]opstra_options!N11)</f>
        <v>-1.26</v>
      </c>
      <c r="O11" s="1">
        <f t="shared" si="4"/>
        <v>36.56</v>
      </c>
      <c r="P11" s="1">
        <f t="shared" si="5"/>
        <v>35.49</v>
      </c>
      <c r="Q11" s="1">
        <f t="shared" si="6"/>
        <v>10.08</v>
      </c>
      <c r="R11" s="1">
        <f t="shared" si="7"/>
        <v>42.74</v>
      </c>
      <c r="S11" s="1">
        <f t="shared" si="8"/>
        <v>63.49</v>
      </c>
      <c r="T11" s="1">
        <f t="shared" si="9"/>
        <v>8.0500000000000007</v>
      </c>
      <c r="U11" s="1" t="b">
        <f t="shared" si="10"/>
        <v>1</v>
      </c>
      <c r="V11" s="1">
        <f t="shared" si="11"/>
        <v>34.42</v>
      </c>
      <c r="W11" s="3" t="str">
        <f t="shared" si="14"/>
        <v/>
      </c>
      <c r="X11" s="1">
        <f t="shared" si="12"/>
        <v>806.2</v>
      </c>
      <c r="Y11" s="1">
        <f t="shared" si="13"/>
        <v>4.3099999999999996</v>
      </c>
      <c r="Z11" s="1" t="str">
        <f t="shared" si="15"/>
        <v>Liquid</v>
      </c>
      <c r="AA11" t="str">
        <f t="shared" si="16"/>
        <v/>
      </c>
      <c r="AB11" t="str">
        <f t="shared" si="17"/>
        <v/>
      </c>
    </row>
    <row r="12" spans="1:28" x14ac:dyDescent="0.25">
      <c r="A12">
        <f>IF([5]opstra_options!A12="","",[5]opstra_options!A12)</f>
        <v>27.61</v>
      </c>
      <c r="B12">
        <f>IF([5]opstra_options!B12="","",[5]opstra_options!B12)</f>
        <v>29.26</v>
      </c>
      <c r="C12">
        <f>IF([5]opstra_options!C12="","",[5]opstra_options!C12)</f>
        <v>12.8</v>
      </c>
      <c r="D12">
        <f>IF([5]opstra_options!D12="","",[5]opstra_options!D12)</f>
        <v>64.489999999999995</v>
      </c>
      <c r="E12">
        <f>IF([5]opstra_options!E12="","",[5]opstra_options!E12)</f>
        <v>50.79</v>
      </c>
      <c r="F12">
        <f>IF([5]opstra_options!F12="","",[5]opstra_options!F12)</f>
        <v>39.06</v>
      </c>
      <c r="G12" t="b">
        <f>IF([5]opstra_options!G12="","",[5]opstra_options!G12)</f>
        <v>0</v>
      </c>
      <c r="H12">
        <f>IF([5]opstra_options!H12="","",[5]opstra_options!H12)</f>
        <v>30.92</v>
      </c>
      <c r="I12" t="str">
        <f>IF([5]opstra_options!I12="","",[5]opstra_options!I12)</f>
        <v>None</v>
      </c>
      <c r="J12">
        <f>IF([5]opstra_options!J12="","",[5]opstra_options!J12)</f>
        <v>3618</v>
      </c>
      <c r="K12">
        <f>IF([5]opstra_options!K12="","",[5]opstra_options!K12)</f>
        <v>0</v>
      </c>
      <c r="L12" t="str">
        <f>IF([5]opstra_options!L12="","",[5]opstra_options!L12)</f>
        <v>ALKEM</v>
      </c>
      <c r="M12">
        <f>IF([5]opstra_options!M12="","",[5]opstra_options!M12)</f>
        <v>4.0999999999999996</v>
      </c>
      <c r="N12">
        <f>IF([5]opstra_options!N12="","",[5]opstra_options!N12)</f>
        <v>0.11</v>
      </c>
      <c r="O12" s="1">
        <f t="shared" si="4"/>
        <v>27.61</v>
      </c>
      <c r="P12" s="1">
        <f t="shared" si="5"/>
        <v>29.26</v>
      </c>
      <c r="Q12" s="1">
        <f t="shared" si="6"/>
        <v>12.8</v>
      </c>
      <c r="R12" s="1">
        <f t="shared" si="7"/>
        <v>64.489999999999995</v>
      </c>
      <c r="S12" s="1">
        <f t="shared" si="8"/>
        <v>50.79</v>
      </c>
      <c r="T12" s="1">
        <f t="shared" si="9"/>
        <v>39.06</v>
      </c>
      <c r="U12" s="1" t="b">
        <f t="shared" si="10"/>
        <v>0</v>
      </c>
      <c r="V12" s="1">
        <f t="shared" si="11"/>
        <v>30.92</v>
      </c>
      <c r="W12" s="3" t="str">
        <f t="shared" si="14"/>
        <v/>
      </c>
      <c r="X12" s="1">
        <f t="shared" si="12"/>
        <v>3618</v>
      </c>
      <c r="Y12" s="1">
        <f t="shared" si="13"/>
        <v>0</v>
      </c>
      <c r="Z12" s="1" t="str">
        <f t="shared" si="15"/>
        <v/>
      </c>
      <c r="AA12" t="str">
        <f t="shared" si="16"/>
        <v/>
      </c>
      <c r="AB12" t="str">
        <f t="shared" si="17"/>
        <v/>
      </c>
    </row>
    <row r="13" spans="1:28" x14ac:dyDescent="0.25">
      <c r="A13">
        <f>IF([5]opstra_options!A13="","",[5]opstra_options!A13)</f>
        <v>27.06</v>
      </c>
      <c r="B13">
        <f>IF([5]opstra_options!B13="","",[5]opstra_options!B13)</f>
        <v>27.44</v>
      </c>
      <c r="C13">
        <f>IF([5]opstra_options!C13="","",[5]opstra_options!C13)</f>
        <v>5.38</v>
      </c>
      <c r="D13">
        <f>IF([5]opstra_options!D13="","",[5]opstra_options!D13)</f>
        <v>4.03</v>
      </c>
      <c r="E13">
        <f>IF([5]opstra_options!E13="","",[5]opstra_options!E13)</f>
        <v>12.7</v>
      </c>
      <c r="F13">
        <f>IF([5]opstra_options!F13="","",[5]opstra_options!F13)</f>
        <v>4.16</v>
      </c>
      <c r="G13" t="b">
        <f>IF([5]opstra_options!G13="","",[5]opstra_options!G13)</f>
        <v>1</v>
      </c>
      <c r="H13">
        <f>IF([5]opstra_options!H13="","",[5]opstra_options!H13)</f>
        <v>27.82</v>
      </c>
      <c r="I13" t="str">
        <f>IF([5]opstra_options!I13="","",[5]opstra_options!I13)</f>
        <v>None</v>
      </c>
      <c r="J13">
        <f>IF([5]opstra_options!J13="","",[5]opstra_options!J13)</f>
        <v>442.7</v>
      </c>
      <c r="K13">
        <f>IF([5]opstra_options!K13="","",[5]opstra_options!K13)</f>
        <v>3.42</v>
      </c>
      <c r="L13" t="str">
        <f>IF([5]opstra_options!L13="","",[5]opstra_options!L13)</f>
        <v>AMBUJACEM</v>
      </c>
      <c r="M13">
        <f>IF([5]opstra_options!M13="","",[5]opstra_options!M13)</f>
        <v>1.45</v>
      </c>
      <c r="N13">
        <f>IF([5]opstra_options!N13="","",[5]opstra_options!N13)</f>
        <v>0.33</v>
      </c>
      <c r="O13" s="1">
        <f t="shared" si="4"/>
        <v>27.06</v>
      </c>
      <c r="P13" s="1">
        <f t="shared" si="5"/>
        <v>27.44</v>
      </c>
      <c r="Q13" s="1">
        <f t="shared" si="6"/>
        <v>5.38</v>
      </c>
      <c r="R13" s="1">
        <f t="shared" si="7"/>
        <v>4.03</v>
      </c>
      <c r="S13" s="1">
        <f t="shared" si="8"/>
        <v>12.7</v>
      </c>
      <c r="T13" s="1">
        <f t="shared" si="9"/>
        <v>4.16</v>
      </c>
      <c r="U13" s="1" t="b">
        <f t="shared" si="10"/>
        <v>1</v>
      </c>
      <c r="V13" s="1">
        <f t="shared" si="11"/>
        <v>27.82</v>
      </c>
      <c r="W13" s="3" t="str">
        <f t="shared" si="14"/>
        <v/>
      </c>
      <c r="X13" s="1">
        <f t="shared" si="12"/>
        <v>442.7</v>
      </c>
      <c r="Y13" s="1">
        <f t="shared" si="13"/>
        <v>3.42</v>
      </c>
      <c r="Z13" s="1" t="str">
        <f t="shared" si="15"/>
        <v>Liquid</v>
      </c>
      <c r="AA13" t="str">
        <f t="shared" si="16"/>
        <v/>
      </c>
      <c r="AB13" t="str">
        <f t="shared" si="17"/>
        <v/>
      </c>
    </row>
    <row r="14" spans="1:28" x14ac:dyDescent="0.25">
      <c r="A14">
        <f>IF([5]opstra_options!A14="","",[5]opstra_options!A14)</f>
        <v>25.47</v>
      </c>
      <c r="B14">
        <f>IF([5]opstra_options!B14="","",[5]opstra_options!B14)</f>
        <v>24.95</v>
      </c>
      <c r="C14">
        <f>IF([5]opstra_options!C14="","",[5]opstra_options!C14)</f>
        <v>2.84</v>
      </c>
      <c r="D14">
        <f>IF([5]opstra_options!D14="","",[5]opstra_options!D14)</f>
        <v>11.49</v>
      </c>
      <c r="E14">
        <f>IF([5]opstra_options!E14="","",[5]opstra_options!E14)</f>
        <v>36.51</v>
      </c>
      <c r="F14">
        <f>IF([5]opstra_options!F14="","",[5]opstra_options!F14)</f>
        <v>13.3</v>
      </c>
      <c r="G14" t="b">
        <f>IF([5]opstra_options!G14="","",[5]opstra_options!G14)</f>
        <v>1</v>
      </c>
      <c r="H14">
        <f>IF([5]opstra_options!H14="","",[5]opstra_options!H14)</f>
        <v>24.43</v>
      </c>
      <c r="I14" t="str">
        <f>IF([5]opstra_options!I14="","",[5]opstra_options!I14)</f>
        <v>None</v>
      </c>
      <c r="J14">
        <f>IF([5]opstra_options!J14="","",[5]opstra_options!J14)</f>
        <v>5021.6499999999996</v>
      </c>
      <c r="K14">
        <f>IF([5]opstra_options!K14="","",[5]opstra_options!K14)</f>
        <v>3.11</v>
      </c>
      <c r="L14" t="str">
        <f>IF([5]opstra_options!L14="","",[5]opstra_options!L14)</f>
        <v>APOLLOHOSP</v>
      </c>
      <c r="M14">
        <f>IF([5]opstra_options!M14="","",[5]opstra_options!M14)</f>
        <v>-13.6</v>
      </c>
      <c r="N14">
        <f>IF([5]opstra_options!N14="","",[5]opstra_options!N14)</f>
        <v>-0.27</v>
      </c>
      <c r="O14" s="1">
        <f t="shared" si="4"/>
        <v>25.47</v>
      </c>
      <c r="P14" s="1">
        <f t="shared" si="5"/>
        <v>24.95</v>
      </c>
      <c r="Q14" s="1">
        <f t="shared" si="6"/>
        <v>2.84</v>
      </c>
      <c r="R14" s="1">
        <f t="shared" si="7"/>
        <v>11.49</v>
      </c>
      <c r="S14" s="1">
        <f t="shared" si="8"/>
        <v>36.51</v>
      </c>
      <c r="T14" s="1">
        <f t="shared" si="9"/>
        <v>13.3</v>
      </c>
      <c r="U14" s="1" t="b">
        <f t="shared" si="10"/>
        <v>1</v>
      </c>
      <c r="V14" s="1">
        <f t="shared" si="11"/>
        <v>24.43</v>
      </c>
      <c r="W14" s="3" t="str">
        <f t="shared" si="14"/>
        <v/>
      </c>
      <c r="X14" s="1">
        <f t="shared" si="12"/>
        <v>5021.6499999999996</v>
      </c>
      <c r="Y14" s="1">
        <f t="shared" si="13"/>
        <v>3.11</v>
      </c>
      <c r="Z14" s="1" t="str">
        <f t="shared" si="15"/>
        <v>Liquid</v>
      </c>
      <c r="AA14" t="str">
        <f t="shared" si="16"/>
        <v/>
      </c>
      <c r="AB14" t="str">
        <f t="shared" si="17"/>
        <v/>
      </c>
    </row>
    <row r="15" spans="1:28" x14ac:dyDescent="0.25">
      <c r="A15">
        <f>IF([5]opstra_options!A15="","",[5]opstra_options!A15)</f>
        <v>31.05</v>
      </c>
      <c r="B15">
        <f>IF([5]opstra_options!B15="","",[5]opstra_options!B15)</f>
        <v>30.43</v>
      </c>
      <c r="C15">
        <f>IF([5]opstra_options!C15="","",[5]opstra_options!C15)</f>
        <v>5.48</v>
      </c>
      <c r="D15">
        <f>IF([5]opstra_options!D15="","",[5]opstra_options!D15)</f>
        <v>55.44</v>
      </c>
      <c r="E15">
        <f>IF([5]opstra_options!E15="","",[5]opstra_options!E15)</f>
        <v>57.14</v>
      </c>
      <c r="F15">
        <f>IF([5]opstra_options!F15="","",[5]opstra_options!F15)</f>
        <v>29.08</v>
      </c>
      <c r="G15" t="b">
        <f>IF([5]opstra_options!G15="","",[5]opstra_options!G15)</f>
        <v>0</v>
      </c>
      <c r="H15">
        <f>IF([5]opstra_options!H15="","",[5]opstra_options!H15)</f>
        <v>29.8</v>
      </c>
      <c r="I15" t="str">
        <f>IF([5]opstra_options!I15="","",[5]opstra_options!I15)</f>
        <v>None</v>
      </c>
      <c r="J15">
        <f>IF([5]opstra_options!J15="","",[5]opstra_options!J15)</f>
        <v>379.05</v>
      </c>
      <c r="K15">
        <f>IF([5]opstra_options!K15="","",[5]opstra_options!K15)</f>
        <v>3.89</v>
      </c>
      <c r="L15" t="str">
        <f>IF([5]opstra_options!L15="","",[5]opstra_options!L15)</f>
        <v>APOLLOTYRE</v>
      </c>
      <c r="M15">
        <f>IF([5]opstra_options!M15="","",[5]opstra_options!M15)</f>
        <v>-1.2</v>
      </c>
      <c r="N15">
        <f>IF([5]opstra_options!N15="","",[5]opstra_options!N15)</f>
        <v>-0.32</v>
      </c>
      <c r="O15" s="1">
        <f t="shared" si="4"/>
        <v>31.05</v>
      </c>
      <c r="P15" s="1">
        <f t="shared" si="5"/>
        <v>30.43</v>
      </c>
      <c r="Q15" s="1">
        <f t="shared" si="6"/>
        <v>5.48</v>
      </c>
      <c r="R15" s="1">
        <f t="shared" si="7"/>
        <v>55.44</v>
      </c>
      <c r="S15" s="1">
        <f t="shared" si="8"/>
        <v>57.14</v>
      </c>
      <c r="T15" s="1">
        <f t="shared" si="9"/>
        <v>29.08</v>
      </c>
      <c r="U15" s="1" t="b">
        <f t="shared" si="10"/>
        <v>0</v>
      </c>
      <c r="V15" s="1">
        <f t="shared" si="11"/>
        <v>29.8</v>
      </c>
      <c r="W15" s="3" t="str">
        <f t="shared" si="14"/>
        <v/>
      </c>
      <c r="X15" s="1">
        <f t="shared" si="12"/>
        <v>379.05</v>
      </c>
      <c r="Y15" s="1">
        <f t="shared" si="13"/>
        <v>3.89</v>
      </c>
      <c r="Z15" s="1" t="str">
        <f t="shared" si="15"/>
        <v/>
      </c>
      <c r="AA15" t="str">
        <f t="shared" si="16"/>
        <v/>
      </c>
      <c r="AB15" t="str">
        <f t="shared" si="17"/>
        <v/>
      </c>
    </row>
    <row r="16" spans="1:28" x14ac:dyDescent="0.25">
      <c r="A16">
        <f>IF([5]opstra_options!A16="","",[5]opstra_options!A16)</f>
        <v>26.67</v>
      </c>
      <c r="B16">
        <f>IF([5]opstra_options!B16="","",[5]opstra_options!B16)</f>
        <v>25.26</v>
      </c>
      <c r="C16">
        <f>IF([5]opstra_options!C16="","",[5]opstra_options!C16)</f>
        <v>5.16</v>
      </c>
      <c r="D16">
        <f>IF([5]opstra_options!D16="","",[5]opstra_options!D16)</f>
        <v>17.14</v>
      </c>
      <c r="E16">
        <f>IF([5]opstra_options!E16="","",[5]opstra_options!E16)</f>
        <v>11.11</v>
      </c>
      <c r="F16">
        <f>IF([5]opstra_options!F16="","",[5]opstra_options!F16)</f>
        <v>13.34</v>
      </c>
      <c r="G16" t="b">
        <f>IF([5]opstra_options!G16="","",[5]opstra_options!G16)</f>
        <v>1</v>
      </c>
      <c r="H16">
        <f>IF([5]opstra_options!H16="","",[5]opstra_options!H16)</f>
        <v>23.86</v>
      </c>
      <c r="I16" t="str">
        <f>IF([5]opstra_options!I16="","",[5]opstra_options!I16)</f>
        <v>None</v>
      </c>
      <c r="J16">
        <f>IF([5]opstra_options!J16="","",[5]opstra_options!J16)</f>
        <v>176.9</v>
      </c>
      <c r="K16">
        <f>IF([5]opstra_options!K16="","",[5]opstra_options!K16)</f>
        <v>3.17</v>
      </c>
      <c r="L16" t="str">
        <f>IF([5]opstra_options!L16="","",[5]opstra_options!L16)</f>
        <v>ASHOKLEY</v>
      </c>
      <c r="M16">
        <f>IF([5]opstra_options!M16="","",[5]opstra_options!M16)</f>
        <v>0.45</v>
      </c>
      <c r="N16">
        <f>IF([5]opstra_options!N16="","",[5]opstra_options!N16)</f>
        <v>0.26</v>
      </c>
      <c r="O16" s="1">
        <f t="shared" si="4"/>
        <v>26.67</v>
      </c>
      <c r="P16" s="1">
        <f t="shared" si="5"/>
        <v>25.26</v>
      </c>
      <c r="Q16" s="1">
        <f t="shared" si="6"/>
        <v>5.16</v>
      </c>
      <c r="R16" s="1">
        <f t="shared" si="7"/>
        <v>17.14</v>
      </c>
      <c r="S16" s="1">
        <f t="shared" si="8"/>
        <v>11.11</v>
      </c>
      <c r="T16" s="1">
        <f t="shared" si="9"/>
        <v>13.34</v>
      </c>
      <c r="U16" s="1" t="b">
        <f t="shared" si="10"/>
        <v>1</v>
      </c>
      <c r="V16" s="1">
        <f t="shared" si="11"/>
        <v>23.86</v>
      </c>
      <c r="W16" s="3" t="str">
        <f t="shared" si="14"/>
        <v/>
      </c>
      <c r="X16" s="1">
        <f t="shared" si="12"/>
        <v>176.9</v>
      </c>
      <c r="Y16" s="1">
        <f t="shared" si="13"/>
        <v>3.17</v>
      </c>
      <c r="Z16" s="1" t="str">
        <f t="shared" si="15"/>
        <v>Liquid</v>
      </c>
      <c r="AA16" t="str">
        <f t="shared" si="16"/>
        <v/>
      </c>
      <c r="AB16" t="str">
        <f t="shared" si="17"/>
        <v/>
      </c>
    </row>
    <row r="17" spans="1:28" x14ac:dyDescent="0.25">
      <c r="A17">
        <f>IF([5]opstra_options!A17="","",[5]opstra_options!A17)</f>
        <v>27.63</v>
      </c>
      <c r="B17">
        <f>IF([5]opstra_options!B17="","",[5]opstra_options!B17)</f>
        <v>25.8</v>
      </c>
      <c r="C17">
        <f>IF([5]opstra_options!C17="","",[5]opstra_options!C17)</f>
        <v>9.32</v>
      </c>
      <c r="D17">
        <f>IF([5]opstra_options!D17="","",[5]opstra_options!D17)</f>
        <v>91.53</v>
      </c>
      <c r="E17">
        <f>IF([5]opstra_options!E17="","",[5]opstra_options!E17)</f>
        <v>92.06</v>
      </c>
      <c r="F17">
        <f>IF([5]opstra_options!F17="","",[5]opstra_options!F17)</f>
        <v>43.11</v>
      </c>
      <c r="G17" t="b">
        <f>IF([5]opstra_options!G17="","",[5]opstra_options!G17)</f>
        <v>1</v>
      </c>
      <c r="H17">
        <f>IF([5]opstra_options!H17="","",[5]opstra_options!H17)</f>
        <v>23.97</v>
      </c>
      <c r="I17">
        <f>IF([5]opstra_options!I17="","",[5]opstra_options!I17)</f>
        <v>45225</v>
      </c>
      <c r="J17">
        <f>IF([5]opstra_options!J17="","",[5]opstra_options!J17)</f>
        <v>3113.1</v>
      </c>
      <c r="K17">
        <f>IF([5]opstra_options!K17="","",[5]opstra_options!K17)</f>
        <v>3.13</v>
      </c>
      <c r="L17" t="str">
        <f>IF([5]opstra_options!L17="","",[5]opstra_options!L17)</f>
        <v>ASIANPAINT</v>
      </c>
      <c r="M17">
        <f>IF([5]opstra_options!M17="","",[5]opstra_options!M17)</f>
        <v>-45.1</v>
      </c>
      <c r="N17">
        <f>IF([5]opstra_options!N17="","",[5]opstra_options!N17)</f>
        <v>-1.43</v>
      </c>
      <c r="O17" s="1">
        <f t="shared" si="4"/>
        <v>27.63</v>
      </c>
      <c r="P17" s="1">
        <f t="shared" si="5"/>
        <v>25.8</v>
      </c>
      <c r="Q17" s="1">
        <f t="shared" si="6"/>
        <v>9.32</v>
      </c>
      <c r="R17" s="1">
        <f t="shared" si="7"/>
        <v>91.53</v>
      </c>
      <c r="S17" s="1">
        <f t="shared" si="8"/>
        <v>92.06</v>
      </c>
      <c r="T17" s="1">
        <f t="shared" si="9"/>
        <v>43.11</v>
      </c>
      <c r="U17" s="1" t="b">
        <f t="shared" si="10"/>
        <v>1</v>
      </c>
      <c r="V17" s="1">
        <f t="shared" si="11"/>
        <v>23.97</v>
      </c>
      <c r="W17" s="3">
        <f t="shared" si="14"/>
        <v>45225</v>
      </c>
      <c r="X17" s="1">
        <f t="shared" si="12"/>
        <v>3113.1</v>
      </c>
      <c r="Y17" s="1">
        <f t="shared" si="13"/>
        <v>3.13</v>
      </c>
      <c r="Z17" s="1" t="str">
        <f t="shared" si="15"/>
        <v>Liquid</v>
      </c>
      <c r="AA17" t="str">
        <f t="shared" si="16"/>
        <v>IVP</v>
      </c>
      <c r="AB17" t="str">
        <f t="shared" si="17"/>
        <v>R</v>
      </c>
    </row>
    <row r="18" spans="1:28" x14ac:dyDescent="0.25">
      <c r="A18">
        <f>IF([5]opstra_options!A18="","",[5]opstra_options!A18)</f>
        <v>34.79</v>
      </c>
      <c r="B18">
        <f>IF([5]opstra_options!B18="","",[5]opstra_options!B18)</f>
        <v>35.26</v>
      </c>
      <c r="C18">
        <f>IF([5]opstra_options!C18="","",[5]opstra_options!C18)</f>
        <v>13.74</v>
      </c>
      <c r="D18">
        <f>IF([5]opstra_options!D18="","",[5]opstra_options!D18)</f>
        <v>74.19</v>
      </c>
      <c r="E18">
        <f>IF([5]opstra_options!E18="","",[5]opstra_options!E18)</f>
        <v>74.599999999999994</v>
      </c>
      <c r="F18">
        <f>IF([5]opstra_options!F18="","",[5]opstra_options!F18)</f>
        <v>58.77</v>
      </c>
      <c r="G18" t="b">
        <f>IF([5]opstra_options!G18="","",[5]opstra_options!G18)</f>
        <v>1</v>
      </c>
      <c r="H18">
        <f>IF([5]opstra_options!H18="","",[5]opstra_options!H18)</f>
        <v>35.74</v>
      </c>
      <c r="I18">
        <f>IF([5]opstra_options!I18="","",[5]opstra_options!I18)</f>
        <v>45217</v>
      </c>
      <c r="J18">
        <f>IF([5]opstra_options!J18="","",[5]opstra_options!J18)</f>
        <v>1955.2</v>
      </c>
      <c r="K18">
        <f>IF([5]opstra_options!K18="","",[5]opstra_options!K18)</f>
        <v>4.5999999999999996</v>
      </c>
      <c r="L18" t="str">
        <f>IF([5]opstra_options!L18="","",[5]opstra_options!L18)</f>
        <v>ASTRAL</v>
      </c>
      <c r="M18">
        <f>IF([5]opstra_options!M18="","",[5]opstra_options!M18)</f>
        <v>15.3</v>
      </c>
      <c r="N18">
        <f>IF([5]opstra_options!N18="","",[5]opstra_options!N18)</f>
        <v>0.79</v>
      </c>
      <c r="O18" s="1">
        <f t="shared" si="4"/>
        <v>34.79</v>
      </c>
      <c r="P18" s="1">
        <f t="shared" si="5"/>
        <v>35.26</v>
      </c>
      <c r="Q18" s="1">
        <f t="shared" si="6"/>
        <v>13.74</v>
      </c>
      <c r="R18" s="1">
        <f t="shared" si="7"/>
        <v>74.19</v>
      </c>
      <c r="S18" s="1">
        <f t="shared" si="8"/>
        <v>74.599999999999994</v>
      </c>
      <c r="T18" s="1">
        <f t="shared" si="9"/>
        <v>58.77</v>
      </c>
      <c r="U18" s="1" t="b">
        <f t="shared" si="10"/>
        <v>1</v>
      </c>
      <c r="V18" s="1">
        <f t="shared" si="11"/>
        <v>35.74</v>
      </c>
      <c r="W18" s="3">
        <f t="shared" si="14"/>
        <v>45217</v>
      </c>
      <c r="X18" s="1">
        <f t="shared" si="12"/>
        <v>1955.2</v>
      </c>
      <c r="Y18" s="1">
        <f t="shared" si="13"/>
        <v>4.5999999999999996</v>
      </c>
      <c r="Z18" s="1" t="str">
        <f t="shared" si="15"/>
        <v>Liquid</v>
      </c>
      <c r="AA18" t="str">
        <f t="shared" si="16"/>
        <v>IVP</v>
      </c>
      <c r="AB18" t="str">
        <f t="shared" si="17"/>
        <v>R</v>
      </c>
    </row>
    <row r="19" spans="1:28" x14ac:dyDescent="0.25">
      <c r="A19">
        <f>IF([5]opstra_options!A19="","",[5]opstra_options!A19)</f>
        <v>38.619999999999997</v>
      </c>
      <c r="B19">
        <f>IF([5]opstra_options!B19="","",[5]opstra_options!B19)</f>
        <v>37.619999999999997</v>
      </c>
      <c r="C19">
        <f>IF([5]opstra_options!C19="","",[5]opstra_options!C19)</f>
        <v>31.26</v>
      </c>
      <c r="D19">
        <f>IF([5]opstra_options!D19="","",[5]opstra_options!D19)</f>
        <v>91.8</v>
      </c>
      <c r="E19">
        <f>IF([5]opstra_options!E19="","",[5]opstra_options!E19)</f>
        <v>92.06</v>
      </c>
      <c r="F19">
        <f>IF([5]opstra_options!F19="","",[5]opstra_options!F19)</f>
        <v>67.19</v>
      </c>
      <c r="G19" t="b">
        <f>IF([5]opstra_options!G19="","",[5]opstra_options!G19)</f>
        <v>0</v>
      </c>
      <c r="H19">
        <f>IF([5]opstra_options!H19="","",[5]opstra_options!H19)</f>
        <v>36.619999999999997</v>
      </c>
      <c r="I19">
        <f>IF([5]opstra_options!I19="","",[5]opstra_options!I19)</f>
        <v>45219</v>
      </c>
      <c r="J19">
        <f>IF([5]opstra_options!J19="","",[5]opstra_options!J19)</f>
        <v>6863</v>
      </c>
      <c r="K19">
        <f>IF([5]opstra_options!K19="","",[5]opstra_options!K19)</f>
        <v>4.75</v>
      </c>
      <c r="L19" t="str">
        <f>IF([5]opstra_options!L19="","",[5]opstra_options!L19)</f>
        <v>ATUL</v>
      </c>
      <c r="M19">
        <f>IF([5]opstra_options!M19="","",[5]opstra_options!M19)</f>
        <v>-37.200000000000003</v>
      </c>
      <c r="N19">
        <f>IF([5]opstra_options!N19="","",[5]opstra_options!N19)</f>
        <v>-0.54</v>
      </c>
      <c r="O19" s="1">
        <f t="shared" si="4"/>
        <v>38.619999999999997</v>
      </c>
      <c r="P19" s="1">
        <f t="shared" si="5"/>
        <v>37.619999999999997</v>
      </c>
      <c r="Q19" s="1">
        <f t="shared" si="6"/>
        <v>31.26</v>
      </c>
      <c r="R19" s="1">
        <f t="shared" si="7"/>
        <v>91.8</v>
      </c>
      <c r="S19" s="1">
        <f t="shared" si="8"/>
        <v>92.06</v>
      </c>
      <c r="T19" s="1">
        <f t="shared" si="9"/>
        <v>67.19</v>
      </c>
      <c r="U19" s="1" t="b">
        <f t="shared" si="10"/>
        <v>0</v>
      </c>
      <c r="V19" s="1">
        <f t="shared" si="11"/>
        <v>36.619999999999997</v>
      </c>
      <c r="W19" s="3">
        <f t="shared" si="14"/>
        <v>45219</v>
      </c>
      <c r="X19" s="1">
        <f t="shared" si="12"/>
        <v>6863</v>
      </c>
      <c r="Y19" s="1">
        <f t="shared" si="13"/>
        <v>4.75</v>
      </c>
      <c r="Z19" s="1" t="str">
        <f t="shared" si="15"/>
        <v/>
      </c>
      <c r="AA19" t="str">
        <f t="shared" si="16"/>
        <v>IVP</v>
      </c>
      <c r="AB19" t="str">
        <f t="shared" si="17"/>
        <v>R</v>
      </c>
    </row>
    <row r="20" spans="1:28" x14ac:dyDescent="0.25">
      <c r="A20">
        <f>IF([5]opstra_options!A20="","",[5]opstra_options!A20)</f>
        <v>33.07</v>
      </c>
      <c r="B20">
        <f>IF([5]opstra_options!B20="","",[5]opstra_options!B20)</f>
        <v>32.71</v>
      </c>
      <c r="C20">
        <f>IF([5]opstra_options!C20="","",[5]opstra_options!C20)</f>
        <v>8.89</v>
      </c>
      <c r="D20">
        <f>IF([5]opstra_options!D20="","",[5]opstra_options!D20)</f>
        <v>67.739999999999995</v>
      </c>
      <c r="E20">
        <f>IF([5]opstra_options!E20="","",[5]opstra_options!E20)</f>
        <v>87.3</v>
      </c>
      <c r="F20">
        <f>IF([5]opstra_options!F20="","",[5]opstra_options!F20)</f>
        <v>42.31</v>
      </c>
      <c r="G20" t="b">
        <f>IF([5]opstra_options!G20="","",[5]opstra_options!G20)</f>
        <v>1</v>
      </c>
      <c r="H20">
        <f>IF([5]opstra_options!H20="","",[5]opstra_options!H20)</f>
        <v>32.35</v>
      </c>
      <c r="I20" t="str">
        <f>IF([5]opstra_options!I20="","",[5]opstra_options!I20)</f>
        <v>None</v>
      </c>
      <c r="J20">
        <f>IF([5]opstra_options!J20="","",[5]opstra_options!J20)</f>
        <v>707.85</v>
      </c>
      <c r="K20">
        <f>IF([5]opstra_options!K20="","",[5]opstra_options!K20)</f>
        <v>4.26</v>
      </c>
      <c r="L20" t="str">
        <f>IF([5]opstra_options!L20="","",[5]opstra_options!L20)</f>
        <v>AUBANK</v>
      </c>
      <c r="M20">
        <f>IF([5]opstra_options!M20="","",[5]opstra_options!M20)</f>
        <v>-8.15</v>
      </c>
      <c r="N20">
        <f>IF([5]opstra_options!N20="","",[5]opstra_options!N20)</f>
        <v>-1.1399999999999999</v>
      </c>
      <c r="O20" s="1">
        <f t="shared" si="4"/>
        <v>33.07</v>
      </c>
      <c r="P20" s="1">
        <f t="shared" si="5"/>
        <v>32.71</v>
      </c>
      <c r="Q20" s="1">
        <f t="shared" si="6"/>
        <v>8.89</v>
      </c>
      <c r="R20" s="1">
        <f t="shared" si="7"/>
        <v>67.739999999999995</v>
      </c>
      <c r="S20" s="1">
        <f t="shared" si="8"/>
        <v>87.3</v>
      </c>
      <c r="T20" s="1">
        <f t="shared" si="9"/>
        <v>42.31</v>
      </c>
      <c r="U20" s="1" t="b">
        <f t="shared" si="10"/>
        <v>1</v>
      </c>
      <c r="V20" s="1">
        <f t="shared" si="11"/>
        <v>32.35</v>
      </c>
      <c r="W20" s="3" t="str">
        <f t="shared" si="14"/>
        <v/>
      </c>
      <c r="X20" s="1">
        <f t="shared" si="12"/>
        <v>707.85</v>
      </c>
      <c r="Y20" s="1">
        <f t="shared" si="13"/>
        <v>4.26</v>
      </c>
      <c r="Z20" s="1" t="str">
        <f t="shared" si="15"/>
        <v>Liquid</v>
      </c>
      <c r="AA20" t="str">
        <f t="shared" si="16"/>
        <v>IVP</v>
      </c>
      <c r="AB20" t="str">
        <f t="shared" si="17"/>
        <v/>
      </c>
    </row>
    <row r="21" spans="1:28" x14ac:dyDescent="0.25">
      <c r="A21">
        <f>IF([5]opstra_options!A21="","",[5]opstra_options!A21)</f>
        <v>30.28</v>
      </c>
      <c r="B21">
        <f>IF([5]opstra_options!B21="","",[5]opstra_options!B21)</f>
        <v>29.62</v>
      </c>
      <c r="C21">
        <f>IF([5]opstra_options!C21="","",[5]opstra_options!C21)</f>
        <v>7.94</v>
      </c>
      <c r="D21">
        <f>IF([5]opstra_options!D21="","",[5]opstra_options!D21)</f>
        <v>33.869999999999997</v>
      </c>
      <c r="E21">
        <f>IF([5]opstra_options!E21="","",[5]opstra_options!E21)</f>
        <v>36.51</v>
      </c>
      <c r="F21">
        <f>IF([5]opstra_options!F21="","",[5]opstra_options!F21)</f>
        <v>15.17</v>
      </c>
      <c r="G21" t="b">
        <f>IF([5]opstra_options!G21="","",[5]opstra_options!G21)</f>
        <v>1</v>
      </c>
      <c r="H21">
        <f>IF([5]opstra_options!H21="","",[5]opstra_options!H21)</f>
        <v>28.96</v>
      </c>
      <c r="I21" t="str">
        <f>IF([5]opstra_options!I21="","",[5]opstra_options!I21)</f>
        <v>None</v>
      </c>
      <c r="J21">
        <f>IF([5]opstra_options!J21="","",[5]opstra_options!J21)</f>
        <v>911.3</v>
      </c>
      <c r="K21">
        <f>IF([5]opstra_options!K21="","",[5]opstra_options!K21)</f>
        <v>3.71</v>
      </c>
      <c r="L21" t="str">
        <f>IF([5]opstra_options!L21="","",[5]opstra_options!L21)</f>
        <v>AUROPHARMA</v>
      </c>
      <c r="M21">
        <f>IF([5]opstra_options!M21="","",[5]opstra_options!M21)</f>
        <v>-10.25</v>
      </c>
      <c r="N21">
        <f>IF([5]opstra_options!N21="","",[5]opstra_options!N21)</f>
        <v>-1.1100000000000001</v>
      </c>
      <c r="O21" s="1">
        <f t="shared" si="4"/>
        <v>30.28</v>
      </c>
      <c r="P21" s="1">
        <f t="shared" si="5"/>
        <v>29.62</v>
      </c>
      <c r="Q21" s="1">
        <f t="shared" si="6"/>
        <v>7.94</v>
      </c>
      <c r="R21" s="1">
        <f t="shared" si="7"/>
        <v>33.869999999999997</v>
      </c>
      <c r="S21" s="1">
        <f t="shared" si="8"/>
        <v>36.51</v>
      </c>
      <c r="T21" s="1">
        <f t="shared" si="9"/>
        <v>15.17</v>
      </c>
      <c r="U21" s="1" t="b">
        <f t="shared" si="10"/>
        <v>1</v>
      </c>
      <c r="V21" s="1">
        <f t="shared" si="11"/>
        <v>28.96</v>
      </c>
      <c r="W21" s="3" t="str">
        <f t="shared" si="14"/>
        <v/>
      </c>
      <c r="X21" s="1">
        <f t="shared" si="12"/>
        <v>911.3</v>
      </c>
      <c r="Y21" s="1">
        <f t="shared" si="13"/>
        <v>3.71</v>
      </c>
      <c r="Z21" s="1" t="str">
        <f t="shared" si="15"/>
        <v>Liquid</v>
      </c>
      <c r="AA21" t="str">
        <f t="shared" si="16"/>
        <v/>
      </c>
      <c r="AB21" t="str">
        <f t="shared" si="17"/>
        <v/>
      </c>
    </row>
    <row r="22" spans="1:28" x14ac:dyDescent="0.25">
      <c r="A22">
        <f>IF([5]opstra_options!A22="","",[5]opstra_options!A22)</f>
        <v>23.25</v>
      </c>
      <c r="B22">
        <f>IF([5]opstra_options!B22="","",[5]opstra_options!B22)</f>
        <v>23.53</v>
      </c>
      <c r="C22">
        <f>IF([5]opstra_options!C22="","",[5]opstra_options!C22)</f>
        <v>2.93</v>
      </c>
      <c r="D22">
        <f>IF([5]opstra_options!D22="","",[5]opstra_options!D22)</f>
        <v>70.97</v>
      </c>
      <c r="E22">
        <f>IF([5]opstra_options!E22="","",[5]opstra_options!E22)</f>
        <v>87.3</v>
      </c>
      <c r="F22">
        <f>IF([5]opstra_options!F22="","",[5]opstra_options!F22)</f>
        <v>40.35</v>
      </c>
      <c r="G22" t="b">
        <f>IF([5]opstra_options!G22="","",[5]opstra_options!G22)</f>
        <v>1</v>
      </c>
      <c r="H22">
        <f>IF([5]opstra_options!H22="","",[5]opstra_options!H22)</f>
        <v>23.81</v>
      </c>
      <c r="I22">
        <f>IF([5]opstra_options!I22="","",[5]opstra_options!I22)</f>
        <v>45224</v>
      </c>
      <c r="J22">
        <f>IF([5]opstra_options!J22="","",[5]opstra_options!J22)</f>
        <v>1007.5</v>
      </c>
      <c r="K22">
        <f>IF([5]opstra_options!K22="","",[5]opstra_options!K22)</f>
        <v>2.94</v>
      </c>
      <c r="L22" t="str">
        <f>IF([5]opstra_options!L22="","",[5]opstra_options!L22)</f>
        <v>AXISBANK</v>
      </c>
      <c r="M22">
        <f>IF([5]opstra_options!M22="","",[5]opstra_options!M22)</f>
        <v>10.050000000000001</v>
      </c>
      <c r="N22">
        <f>IF([5]opstra_options!N22="","",[5]opstra_options!N22)</f>
        <v>1.01</v>
      </c>
      <c r="O22" s="1">
        <f t="shared" si="4"/>
        <v>23.25</v>
      </c>
      <c r="P22" s="1">
        <f t="shared" si="5"/>
        <v>23.53</v>
      </c>
      <c r="Q22" s="1">
        <f t="shared" si="6"/>
        <v>2.93</v>
      </c>
      <c r="R22" s="1">
        <f t="shared" si="7"/>
        <v>70.97</v>
      </c>
      <c r="S22" s="1">
        <f t="shared" si="8"/>
        <v>87.3</v>
      </c>
      <c r="T22" s="1">
        <f t="shared" si="9"/>
        <v>40.35</v>
      </c>
      <c r="U22" s="1" t="b">
        <f t="shared" si="10"/>
        <v>1</v>
      </c>
      <c r="V22" s="1">
        <f t="shared" si="11"/>
        <v>23.81</v>
      </c>
      <c r="W22" s="3">
        <f t="shared" si="14"/>
        <v>45224</v>
      </c>
      <c r="X22" s="1">
        <f t="shared" si="12"/>
        <v>1007.5</v>
      </c>
      <c r="Y22" s="1">
        <f t="shared" si="13"/>
        <v>2.94</v>
      </c>
      <c r="Z22" s="1" t="str">
        <f t="shared" si="15"/>
        <v>Liquid</v>
      </c>
      <c r="AA22" t="str">
        <f t="shared" si="16"/>
        <v>IVP</v>
      </c>
      <c r="AB22" t="str">
        <f t="shared" si="17"/>
        <v>R</v>
      </c>
    </row>
    <row r="23" spans="1:28" x14ac:dyDescent="0.25">
      <c r="A23">
        <f>IF([5]opstra_options!A23="","",[5]opstra_options!A23)</f>
        <v>26.82</v>
      </c>
      <c r="B23">
        <f>IF([5]opstra_options!B23="","",[5]opstra_options!B23)</f>
        <v>27.86</v>
      </c>
      <c r="C23">
        <f>IF([5]opstra_options!C23="","",[5]opstra_options!C23)</f>
        <v>18.7</v>
      </c>
      <c r="D23">
        <f>IF([5]opstra_options!D23="","",[5]opstra_options!D23)</f>
        <v>99.6</v>
      </c>
      <c r="E23">
        <f>IF([5]opstra_options!E23="","",[5]opstra_options!E23)</f>
        <v>100</v>
      </c>
      <c r="F23">
        <f>IF([5]opstra_options!F23="","",[5]opstra_options!F23)</f>
        <v>91.91</v>
      </c>
      <c r="G23" t="b">
        <f>IF([5]opstra_options!G23="","",[5]opstra_options!G23)</f>
        <v>1</v>
      </c>
      <c r="H23">
        <f>IF([5]opstra_options!H23="","",[5]opstra_options!H23)</f>
        <v>28.91</v>
      </c>
      <c r="I23">
        <f>IF([5]opstra_options!I23="","",[5]opstra_options!I23)</f>
        <v>45217</v>
      </c>
      <c r="J23">
        <f>IF([5]opstra_options!J23="","",[5]opstra_options!J23)</f>
        <v>5095</v>
      </c>
      <c r="K23">
        <f>IF([5]opstra_options!K23="","",[5]opstra_options!K23)</f>
        <v>3.42</v>
      </c>
      <c r="L23" t="str">
        <f>IF([5]opstra_options!L23="","",[5]opstra_options!L23)</f>
        <v>BAJAJ-AUTO</v>
      </c>
      <c r="M23">
        <f>IF([5]opstra_options!M23="","",[5]opstra_options!M23)</f>
        <v>24.1</v>
      </c>
      <c r="N23">
        <f>IF([5]opstra_options!N23="","",[5]opstra_options!N23)</f>
        <v>0.48</v>
      </c>
      <c r="O23" s="1">
        <f t="shared" si="4"/>
        <v>26.82</v>
      </c>
      <c r="P23" s="1">
        <f t="shared" si="5"/>
        <v>27.86</v>
      </c>
      <c r="Q23" s="1">
        <f t="shared" si="6"/>
        <v>18.7</v>
      </c>
      <c r="R23" s="1">
        <f t="shared" si="7"/>
        <v>99.6</v>
      </c>
      <c r="S23" s="1">
        <f t="shared" si="8"/>
        <v>100</v>
      </c>
      <c r="T23" s="1">
        <f t="shared" si="9"/>
        <v>91.91</v>
      </c>
      <c r="U23" s="1" t="b">
        <f t="shared" si="10"/>
        <v>1</v>
      </c>
      <c r="V23" s="1">
        <f t="shared" si="11"/>
        <v>28.91</v>
      </c>
      <c r="W23" s="3">
        <f t="shared" si="14"/>
        <v>45217</v>
      </c>
      <c r="X23" s="1">
        <f t="shared" si="12"/>
        <v>5095</v>
      </c>
      <c r="Y23" s="1">
        <f t="shared" si="13"/>
        <v>3.42</v>
      </c>
      <c r="Z23" s="1" t="str">
        <f t="shared" si="15"/>
        <v>Liquid</v>
      </c>
      <c r="AA23" t="str">
        <f t="shared" si="16"/>
        <v>IVP</v>
      </c>
      <c r="AB23" t="str">
        <f t="shared" si="17"/>
        <v>R</v>
      </c>
    </row>
    <row r="24" spans="1:28" x14ac:dyDescent="0.25">
      <c r="A24">
        <f>IF([5]opstra_options!A24="","",[5]opstra_options!A24)</f>
        <v>24.26</v>
      </c>
      <c r="B24">
        <f>IF([5]opstra_options!B24="","",[5]opstra_options!B24)</f>
        <v>24.83</v>
      </c>
      <c r="C24">
        <f>IF([5]opstra_options!C24="","",[5]opstra_options!C24)</f>
        <v>5.98</v>
      </c>
      <c r="D24">
        <f>IF([5]opstra_options!D24="","",[5]opstra_options!D24)</f>
        <v>26.21</v>
      </c>
      <c r="E24">
        <f>IF([5]opstra_options!E24="","",[5]opstra_options!E24)</f>
        <v>61.9</v>
      </c>
      <c r="F24">
        <f>IF([5]opstra_options!F24="","",[5]opstra_options!F24)</f>
        <v>22.29</v>
      </c>
      <c r="G24" t="b">
        <f>IF([5]opstra_options!G24="","",[5]opstra_options!G24)</f>
        <v>1</v>
      </c>
      <c r="H24">
        <f>IF([5]opstra_options!H24="","",[5]opstra_options!H24)</f>
        <v>25.4</v>
      </c>
      <c r="I24">
        <f>IF([5]opstra_options!I24="","",[5]opstra_options!I24)</f>
        <v>45226</v>
      </c>
      <c r="J24">
        <f>IF([5]opstra_options!J24="","",[5]opstra_options!J24)</f>
        <v>1646.45</v>
      </c>
      <c r="K24">
        <f>IF([5]opstra_options!K24="","",[5]opstra_options!K24)</f>
        <v>3.16</v>
      </c>
      <c r="L24" t="str">
        <f>IF([5]opstra_options!L24="","",[5]opstra_options!L24)</f>
        <v>BAJAJFINSV</v>
      </c>
      <c r="M24">
        <f>IF([5]opstra_options!M24="","",[5]opstra_options!M24)</f>
        <v>-0.75</v>
      </c>
      <c r="N24">
        <f>IF([5]opstra_options!N24="","",[5]opstra_options!N24)</f>
        <v>-0.05</v>
      </c>
      <c r="O24" s="1">
        <f t="shared" si="4"/>
        <v>24.26</v>
      </c>
      <c r="P24" s="1">
        <f t="shared" si="5"/>
        <v>24.83</v>
      </c>
      <c r="Q24" s="1">
        <f t="shared" si="6"/>
        <v>5.98</v>
      </c>
      <c r="R24" s="1">
        <f t="shared" si="7"/>
        <v>26.21</v>
      </c>
      <c r="S24" s="1">
        <f t="shared" si="8"/>
        <v>61.9</v>
      </c>
      <c r="T24" s="1">
        <f t="shared" si="9"/>
        <v>22.29</v>
      </c>
      <c r="U24" s="1" t="b">
        <f t="shared" si="10"/>
        <v>1</v>
      </c>
      <c r="V24" s="1">
        <f t="shared" si="11"/>
        <v>25.4</v>
      </c>
      <c r="W24" s="3">
        <f t="shared" si="14"/>
        <v>45226</v>
      </c>
      <c r="X24" s="1">
        <f t="shared" si="12"/>
        <v>1646.45</v>
      </c>
      <c r="Y24" s="1">
        <f t="shared" si="13"/>
        <v>3.16</v>
      </c>
      <c r="Z24" s="1" t="str">
        <f t="shared" si="15"/>
        <v>Liquid</v>
      </c>
      <c r="AA24" t="str">
        <f t="shared" si="16"/>
        <v/>
      </c>
      <c r="AB24" t="str">
        <f t="shared" si="17"/>
        <v>R</v>
      </c>
    </row>
    <row r="25" spans="1:28" x14ac:dyDescent="0.25">
      <c r="A25">
        <f>IF([5]opstra_options!A25="","",[5]opstra_options!A25)</f>
        <v>29.99</v>
      </c>
      <c r="B25">
        <f>IF([5]opstra_options!B25="","",[5]opstra_options!B25)</f>
        <v>30.58</v>
      </c>
      <c r="C25">
        <f>IF([5]opstra_options!C25="","",[5]opstra_options!C25)</f>
        <v>13.98</v>
      </c>
      <c r="D25">
        <f>IF([5]opstra_options!D25="","",[5]opstra_options!D25)</f>
        <v>88.31</v>
      </c>
      <c r="E25">
        <f>IF([5]opstra_options!E25="","",[5]opstra_options!E25)</f>
        <v>95.24</v>
      </c>
      <c r="F25">
        <f>IF([5]opstra_options!F25="","",[5]opstra_options!F25)</f>
        <v>56.69</v>
      </c>
      <c r="G25" t="b">
        <f>IF([5]opstra_options!G25="","",[5]opstra_options!G25)</f>
        <v>1</v>
      </c>
      <c r="H25">
        <f>IF([5]opstra_options!H25="","",[5]opstra_options!H25)</f>
        <v>31.18</v>
      </c>
      <c r="I25">
        <f>IF([5]opstra_options!I25="","",[5]opstra_options!I25)</f>
        <v>45216</v>
      </c>
      <c r="J25">
        <f>IF([5]opstra_options!J25="","",[5]opstra_options!J25)</f>
        <v>8052</v>
      </c>
      <c r="K25">
        <f>IF([5]opstra_options!K25="","",[5]opstra_options!K25)</f>
        <v>3.84</v>
      </c>
      <c r="L25" t="str">
        <f>IF([5]opstra_options!L25="","",[5]opstra_options!L25)</f>
        <v>BAJFINANCE</v>
      </c>
      <c r="M25">
        <f>IF([5]opstra_options!M25="","",[5]opstra_options!M25)</f>
        <v>-26.3</v>
      </c>
      <c r="N25">
        <f>IF([5]opstra_options!N25="","",[5]opstra_options!N25)</f>
        <v>-0.33</v>
      </c>
      <c r="O25" s="1">
        <f t="shared" si="4"/>
        <v>29.99</v>
      </c>
      <c r="P25" s="1">
        <f t="shared" si="5"/>
        <v>30.58</v>
      </c>
      <c r="Q25" s="1">
        <f t="shared" si="6"/>
        <v>13.98</v>
      </c>
      <c r="R25" s="1">
        <f t="shared" si="7"/>
        <v>88.31</v>
      </c>
      <c r="S25" s="1">
        <f t="shared" si="8"/>
        <v>95.24</v>
      </c>
      <c r="T25" s="1">
        <f t="shared" si="9"/>
        <v>56.69</v>
      </c>
      <c r="U25" s="1" t="b">
        <f t="shared" si="10"/>
        <v>1</v>
      </c>
      <c r="V25" s="1">
        <f t="shared" si="11"/>
        <v>31.18</v>
      </c>
      <c r="W25" s="3">
        <f t="shared" si="14"/>
        <v>45216</v>
      </c>
      <c r="X25" s="1">
        <f t="shared" si="12"/>
        <v>8052</v>
      </c>
      <c r="Y25" s="1">
        <f t="shared" si="13"/>
        <v>3.84</v>
      </c>
      <c r="Z25" s="1" t="str">
        <f t="shared" si="15"/>
        <v>Liquid</v>
      </c>
      <c r="AA25" t="str">
        <f t="shared" si="16"/>
        <v>IVP</v>
      </c>
      <c r="AB25" t="str">
        <f t="shared" si="17"/>
        <v>R</v>
      </c>
    </row>
    <row r="26" spans="1:28" x14ac:dyDescent="0.25">
      <c r="A26">
        <f>IF([5]opstra_options!A26="","",[5]opstra_options!A26)</f>
        <v>28.07</v>
      </c>
      <c r="B26">
        <f>IF([5]opstra_options!B26="","",[5]opstra_options!B26)</f>
        <v>31.13</v>
      </c>
      <c r="C26">
        <f>IF([5]opstra_options!C26="","",[5]opstra_options!C26)</f>
        <v>18.010000000000002</v>
      </c>
      <c r="D26">
        <f>IF([5]opstra_options!D26="","",[5]opstra_options!D26)</f>
        <v>72.47</v>
      </c>
      <c r="E26">
        <f>IF([5]opstra_options!E26="","",[5]opstra_options!E26)</f>
        <v>77.78</v>
      </c>
      <c r="F26">
        <f>IF([5]opstra_options!F26="","",[5]opstra_options!F26)</f>
        <v>41.16</v>
      </c>
      <c r="G26" t="b">
        <f>IF([5]opstra_options!G26="","",[5]opstra_options!G26)</f>
        <v>0</v>
      </c>
      <c r="H26">
        <f>IF([5]opstra_options!H26="","",[5]opstra_options!H26)</f>
        <v>34.19</v>
      </c>
      <c r="I26">
        <f>IF([5]opstra_options!I26="","",[5]opstra_options!I26)</f>
        <v>45220</v>
      </c>
      <c r="J26">
        <f>IF([5]opstra_options!J26="","",[5]opstra_options!J26)</f>
        <v>2593.9499999999998</v>
      </c>
      <c r="K26">
        <f>IF([5]opstra_options!K26="","",[5]opstra_options!K26)</f>
        <v>3.7</v>
      </c>
      <c r="L26" t="str">
        <f>IF([5]opstra_options!L26="","",[5]opstra_options!L26)</f>
        <v>BALKRISIND</v>
      </c>
      <c r="M26">
        <f>IF([5]opstra_options!M26="","",[5]opstra_options!M26)</f>
        <v>1.95</v>
      </c>
      <c r="N26">
        <f>IF([5]opstra_options!N26="","",[5]opstra_options!N26)</f>
        <v>0.08</v>
      </c>
      <c r="O26" s="1">
        <f t="shared" si="4"/>
        <v>28.07</v>
      </c>
      <c r="P26" s="1">
        <f t="shared" si="5"/>
        <v>31.13</v>
      </c>
      <c r="Q26" s="1">
        <f t="shared" si="6"/>
        <v>18.010000000000002</v>
      </c>
      <c r="R26" s="1">
        <f t="shared" si="7"/>
        <v>72.47</v>
      </c>
      <c r="S26" s="1">
        <f t="shared" si="8"/>
        <v>77.78</v>
      </c>
      <c r="T26" s="1">
        <f t="shared" si="9"/>
        <v>41.16</v>
      </c>
      <c r="U26" s="1" t="b">
        <f t="shared" si="10"/>
        <v>0</v>
      </c>
      <c r="V26" s="1">
        <f t="shared" si="11"/>
        <v>34.19</v>
      </c>
      <c r="W26" s="3">
        <f t="shared" si="14"/>
        <v>45220</v>
      </c>
      <c r="X26" s="1">
        <f t="shared" si="12"/>
        <v>2593.9499999999998</v>
      </c>
      <c r="Y26" s="1">
        <f t="shared" si="13"/>
        <v>3.7</v>
      </c>
      <c r="Z26" s="1" t="str">
        <f t="shared" si="15"/>
        <v/>
      </c>
      <c r="AA26" t="str">
        <f t="shared" si="16"/>
        <v>IVP</v>
      </c>
      <c r="AB26" t="str">
        <f t="shared" si="17"/>
        <v>R</v>
      </c>
    </row>
    <row r="27" spans="1:28" x14ac:dyDescent="0.25">
      <c r="A27">
        <f>IF([5]opstra_options!A27="","",[5]opstra_options!A27)</f>
        <v>40.880000000000003</v>
      </c>
      <c r="B27">
        <f>IF([5]opstra_options!B27="","",[5]opstra_options!B27)</f>
        <v>36.58</v>
      </c>
      <c r="C27">
        <f>IF([5]opstra_options!C27="","",[5]opstra_options!C27)</f>
        <v>3.54</v>
      </c>
      <c r="D27">
        <f>IF([5]opstra_options!D27="","",[5]opstra_options!D27)</f>
        <v>53.66</v>
      </c>
      <c r="E27">
        <f>IF([5]opstra_options!E27="","",[5]opstra_options!E27)</f>
        <v>60.32</v>
      </c>
      <c r="F27">
        <f>IF([5]opstra_options!F27="","",[5]opstra_options!F27)</f>
        <v>43.88</v>
      </c>
      <c r="G27" t="b">
        <f>IF([5]opstra_options!G27="","",[5]opstra_options!G27)</f>
        <v>0</v>
      </c>
      <c r="H27">
        <f>IF([5]opstra_options!H27="","",[5]opstra_options!H27)</f>
        <v>32.270000000000003</v>
      </c>
      <c r="I27" t="str">
        <f>IF([5]opstra_options!I27="","",[5]opstra_options!I27)</f>
        <v>None</v>
      </c>
      <c r="J27">
        <f>IF([5]opstra_options!J27="","",[5]opstra_options!J27)</f>
        <v>422.5</v>
      </c>
      <c r="K27">
        <f>IF([5]opstra_options!K27="","",[5]opstra_options!K27)</f>
        <v>4.47</v>
      </c>
      <c r="L27" t="str">
        <f>IF([5]opstra_options!L27="","",[5]opstra_options!L27)</f>
        <v>BALRAMCHIN</v>
      </c>
      <c r="M27">
        <f>IF([5]opstra_options!M27="","",[5]opstra_options!M27)</f>
        <v>5.25</v>
      </c>
      <c r="N27">
        <f>IF([5]opstra_options!N27="","",[5]opstra_options!N27)</f>
        <v>1.26</v>
      </c>
      <c r="O27" s="1">
        <f t="shared" si="4"/>
        <v>40.880000000000003</v>
      </c>
      <c r="P27" s="1">
        <f t="shared" si="5"/>
        <v>36.58</v>
      </c>
      <c r="Q27" s="1">
        <f t="shared" si="6"/>
        <v>3.54</v>
      </c>
      <c r="R27" s="1">
        <f t="shared" si="7"/>
        <v>53.66</v>
      </c>
      <c r="S27" s="1">
        <f t="shared" si="8"/>
        <v>60.32</v>
      </c>
      <c r="T27" s="1">
        <f t="shared" si="9"/>
        <v>43.88</v>
      </c>
      <c r="U27" s="1" t="b">
        <f t="shared" si="10"/>
        <v>0</v>
      </c>
      <c r="V27" s="1">
        <f t="shared" si="11"/>
        <v>32.270000000000003</v>
      </c>
      <c r="W27" s="3" t="str">
        <f t="shared" si="14"/>
        <v/>
      </c>
      <c r="X27" s="1">
        <f t="shared" si="12"/>
        <v>422.5</v>
      </c>
      <c r="Y27" s="1">
        <f t="shared" si="13"/>
        <v>4.47</v>
      </c>
      <c r="Z27" s="1" t="str">
        <f t="shared" si="15"/>
        <v/>
      </c>
      <c r="AA27" t="str">
        <f t="shared" si="16"/>
        <v/>
      </c>
      <c r="AB27" t="str">
        <f t="shared" si="17"/>
        <v/>
      </c>
    </row>
    <row r="28" spans="1:28" x14ac:dyDescent="0.25">
      <c r="A28">
        <f>IF([5]opstra_options!A28="","",[5]opstra_options!A28)</f>
        <v>44.32</v>
      </c>
      <c r="B28">
        <f>IF([5]opstra_options!B28="","",[5]opstra_options!B28)</f>
        <v>43.69</v>
      </c>
      <c r="C28">
        <f>IF([5]opstra_options!C28="","",[5]opstra_options!C28)</f>
        <v>4.6500000000000004</v>
      </c>
      <c r="D28">
        <f>IF([5]opstra_options!D28="","",[5]opstra_options!D28)</f>
        <v>86.29</v>
      </c>
      <c r="E28">
        <f>IF([5]opstra_options!E28="","",[5]opstra_options!E28)</f>
        <v>100</v>
      </c>
      <c r="F28">
        <f>IF([5]opstra_options!F28="","",[5]opstra_options!F28)</f>
        <v>63.03</v>
      </c>
      <c r="G28" t="b">
        <f>IF([5]opstra_options!G28="","",[5]opstra_options!G28)</f>
        <v>1</v>
      </c>
      <c r="H28">
        <f>IF([5]opstra_options!H28="","",[5]opstra_options!H28)</f>
        <v>43.05</v>
      </c>
      <c r="I28">
        <f>IF([5]opstra_options!I28="","",[5]opstra_options!I28)</f>
        <v>45217</v>
      </c>
      <c r="J28">
        <f>IF([5]opstra_options!J28="","",[5]opstra_options!J28)</f>
        <v>244.65</v>
      </c>
      <c r="K28">
        <f>IF([5]opstra_options!K28="","",[5]opstra_options!K28)</f>
        <v>5.54</v>
      </c>
      <c r="L28" t="str">
        <f>IF([5]opstra_options!L28="","",[5]opstra_options!L28)</f>
        <v>BANDHANBNK</v>
      </c>
      <c r="M28">
        <f>IF([5]opstra_options!M28="","",[5]opstra_options!M28)</f>
        <v>4.4000000000000004</v>
      </c>
      <c r="N28">
        <f>IF([5]opstra_options!N28="","",[5]opstra_options!N28)</f>
        <v>1.83</v>
      </c>
      <c r="O28" s="1">
        <f t="shared" si="4"/>
        <v>44.32</v>
      </c>
      <c r="P28" s="1">
        <f t="shared" si="5"/>
        <v>43.69</v>
      </c>
      <c r="Q28" s="1">
        <f t="shared" si="6"/>
        <v>4.6500000000000004</v>
      </c>
      <c r="R28" s="1">
        <f t="shared" si="7"/>
        <v>86.29</v>
      </c>
      <c r="S28" s="1">
        <f t="shared" si="8"/>
        <v>100</v>
      </c>
      <c r="T28" s="1">
        <f t="shared" si="9"/>
        <v>63.03</v>
      </c>
      <c r="U28" s="1" t="b">
        <f t="shared" si="10"/>
        <v>1</v>
      </c>
      <c r="V28" s="1">
        <f t="shared" si="11"/>
        <v>43.05</v>
      </c>
      <c r="W28" s="3">
        <f t="shared" si="14"/>
        <v>45217</v>
      </c>
      <c r="X28" s="1">
        <f t="shared" si="12"/>
        <v>244.65</v>
      </c>
      <c r="Y28" s="1">
        <f t="shared" si="13"/>
        <v>5.54</v>
      </c>
      <c r="Z28" s="1" t="str">
        <f t="shared" si="15"/>
        <v>Liquid</v>
      </c>
      <c r="AA28" t="str">
        <f t="shared" si="16"/>
        <v>IVP</v>
      </c>
      <c r="AB28" t="str">
        <f t="shared" si="17"/>
        <v>R</v>
      </c>
    </row>
    <row r="29" spans="1:28" x14ac:dyDescent="0.25">
      <c r="A29">
        <f>IF([5]opstra_options!A29="","",[5]opstra_options!A29)</f>
        <v>32.76</v>
      </c>
      <c r="B29">
        <f>IF([5]opstra_options!B29="","",[5]opstra_options!B29)</f>
        <v>32.32</v>
      </c>
      <c r="C29">
        <f>IF([5]opstra_options!C29="","",[5]opstra_options!C29)</f>
        <v>4.49</v>
      </c>
      <c r="D29">
        <f>IF([5]opstra_options!D29="","",[5]opstra_options!D29)</f>
        <v>41.53</v>
      </c>
      <c r="E29">
        <f>IF([5]opstra_options!E29="","",[5]opstra_options!E29)</f>
        <v>55.56</v>
      </c>
      <c r="F29">
        <f>IF([5]opstra_options!F29="","",[5]opstra_options!F29)</f>
        <v>21.21</v>
      </c>
      <c r="G29" t="b">
        <f>IF([5]opstra_options!G29="","",[5]opstra_options!G29)</f>
        <v>1</v>
      </c>
      <c r="H29">
        <f>IF([5]opstra_options!H29="","",[5]opstra_options!H29)</f>
        <v>31.89</v>
      </c>
      <c r="I29" t="str">
        <f>IF([5]opstra_options!I29="","",[5]opstra_options!I29)</f>
        <v>None</v>
      </c>
      <c r="J29">
        <f>IF([5]opstra_options!J29="","",[5]opstra_options!J29)</f>
        <v>206</v>
      </c>
      <c r="K29">
        <f>IF([5]opstra_options!K29="","",[5]opstra_options!K29)</f>
        <v>3.88</v>
      </c>
      <c r="L29" t="str">
        <f>IF([5]opstra_options!L29="","",[5]opstra_options!L29)</f>
        <v>BANKBARODA</v>
      </c>
      <c r="M29">
        <f>IF([5]opstra_options!M29="","",[5]opstra_options!M29)</f>
        <v>1.95</v>
      </c>
      <c r="N29">
        <f>IF([5]opstra_options!N29="","",[5]opstra_options!N29)</f>
        <v>0.96</v>
      </c>
      <c r="O29" s="1">
        <f t="shared" si="4"/>
        <v>32.76</v>
      </c>
      <c r="P29" s="1">
        <f t="shared" si="5"/>
        <v>32.32</v>
      </c>
      <c r="Q29" s="1">
        <f t="shared" si="6"/>
        <v>4.49</v>
      </c>
      <c r="R29" s="1">
        <f t="shared" si="7"/>
        <v>41.53</v>
      </c>
      <c r="S29" s="1">
        <f t="shared" si="8"/>
        <v>55.56</v>
      </c>
      <c r="T29" s="1">
        <f t="shared" si="9"/>
        <v>21.21</v>
      </c>
      <c r="U29" s="1" t="b">
        <f t="shared" si="10"/>
        <v>1</v>
      </c>
      <c r="V29" s="1">
        <f t="shared" si="11"/>
        <v>31.89</v>
      </c>
      <c r="W29" s="3" t="str">
        <f t="shared" si="14"/>
        <v/>
      </c>
      <c r="X29" s="1">
        <f t="shared" si="12"/>
        <v>206</v>
      </c>
      <c r="Y29" s="1">
        <f t="shared" si="13"/>
        <v>3.88</v>
      </c>
      <c r="Z29" s="1" t="str">
        <f t="shared" si="15"/>
        <v>Liquid</v>
      </c>
      <c r="AA29" t="str">
        <f t="shared" si="16"/>
        <v/>
      </c>
      <c r="AB29" t="str">
        <f t="shared" si="17"/>
        <v/>
      </c>
    </row>
    <row r="30" spans="1:28" x14ac:dyDescent="0.25">
      <c r="A30">
        <f>IF([5]opstra_options!A30="","",[5]opstra_options!A30)</f>
        <v>22.75</v>
      </c>
      <c r="B30">
        <f>IF([5]opstra_options!B30="","",[5]opstra_options!B30)</f>
        <v>23.55</v>
      </c>
      <c r="C30">
        <f>IF([5]opstra_options!C30="","",[5]opstra_options!C30)</f>
        <v>2.66</v>
      </c>
      <c r="D30">
        <f>IF([5]opstra_options!D30="","",[5]opstra_options!D30)</f>
        <v>16.190000000000001</v>
      </c>
      <c r="E30">
        <f>IF([5]opstra_options!E30="","",[5]opstra_options!E30)</f>
        <v>25.4</v>
      </c>
      <c r="F30">
        <f>IF([5]opstra_options!F30="","",[5]opstra_options!F30)</f>
        <v>23.94</v>
      </c>
      <c r="G30" t="b">
        <f>IF([5]opstra_options!G30="","",[5]opstra_options!G30)</f>
        <v>1</v>
      </c>
      <c r="H30">
        <f>IF([5]opstra_options!H30="","",[5]opstra_options!H30)</f>
        <v>24.35</v>
      </c>
      <c r="I30" t="str">
        <f>IF([5]opstra_options!I30="","",[5]opstra_options!I30)</f>
        <v>None</v>
      </c>
      <c r="J30">
        <f>IF([5]opstra_options!J30="","",[5]opstra_options!J30)</f>
        <v>1632.9</v>
      </c>
      <c r="K30">
        <f>IF([5]opstra_options!K30="","",[5]opstra_options!K30)</f>
        <v>2.76</v>
      </c>
      <c r="L30" t="str">
        <f>IF([5]opstra_options!L30="","",[5]opstra_options!L30)</f>
        <v>BATAINDIA</v>
      </c>
      <c r="M30">
        <f>IF([5]opstra_options!M30="","",[5]opstra_options!M30)</f>
        <v>14.2</v>
      </c>
      <c r="N30">
        <f>IF([5]opstra_options!N30="","",[5]opstra_options!N30)</f>
        <v>0.88</v>
      </c>
      <c r="O30" s="1">
        <f t="shared" si="4"/>
        <v>22.75</v>
      </c>
      <c r="P30" s="1">
        <f t="shared" si="5"/>
        <v>23.55</v>
      </c>
      <c r="Q30" s="1">
        <f t="shared" si="6"/>
        <v>2.66</v>
      </c>
      <c r="R30" s="1">
        <f t="shared" si="7"/>
        <v>16.190000000000001</v>
      </c>
      <c r="S30" s="1">
        <f t="shared" si="8"/>
        <v>25.4</v>
      </c>
      <c r="T30" s="1">
        <f t="shared" si="9"/>
        <v>23.94</v>
      </c>
      <c r="U30" s="1" t="b">
        <f t="shared" si="10"/>
        <v>1</v>
      </c>
      <c r="V30" s="1">
        <f t="shared" si="11"/>
        <v>24.35</v>
      </c>
      <c r="W30" s="3" t="str">
        <f t="shared" si="14"/>
        <v/>
      </c>
      <c r="X30" s="1">
        <f t="shared" si="12"/>
        <v>1632.9</v>
      </c>
      <c r="Y30" s="1">
        <f t="shared" si="13"/>
        <v>2.76</v>
      </c>
      <c r="Z30" s="1" t="str">
        <f t="shared" si="15"/>
        <v>Liquid</v>
      </c>
      <c r="AA30" t="str">
        <f t="shared" si="16"/>
        <v/>
      </c>
      <c r="AB30" t="str">
        <f t="shared" si="17"/>
        <v/>
      </c>
    </row>
    <row r="31" spans="1:28" x14ac:dyDescent="0.25">
      <c r="A31">
        <f>IF([5]opstra_options!A31="","",[5]opstra_options!A31)</f>
        <v>33.01</v>
      </c>
      <c r="B31">
        <f>IF([5]opstra_options!B31="","",[5]opstra_options!B31)</f>
        <v>32.6</v>
      </c>
      <c r="C31">
        <f>IF([5]opstra_options!C31="","",[5]opstra_options!C31)</f>
        <v>15.44</v>
      </c>
      <c r="D31">
        <f>IF([5]opstra_options!D31="","",[5]opstra_options!D31)</f>
        <v>52.02</v>
      </c>
      <c r="E31">
        <f>IF([5]opstra_options!E31="","",[5]opstra_options!E31)</f>
        <v>68.25</v>
      </c>
      <c r="F31">
        <f>IF([5]opstra_options!F31="","",[5]opstra_options!F31)</f>
        <v>46.5</v>
      </c>
      <c r="G31" t="b">
        <f>IF([5]opstra_options!G31="","",[5]opstra_options!G31)</f>
        <v>1</v>
      </c>
      <c r="H31">
        <f>IF([5]opstra_options!H31="","",[5]opstra_options!H31)</f>
        <v>32.18</v>
      </c>
      <c r="I31">
        <f>IF([5]opstra_options!I31="","",[5]opstra_options!I31)</f>
        <v>45227</v>
      </c>
      <c r="J31">
        <f>IF([5]opstra_options!J31="","",[5]opstra_options!J31)</f>
        <v>137.55000000000001</v>
      </c>
      <c r="K31">
        <f>IF([5]opstra_options!K31="","",[5]opstra_options!K31)</f>
        <v>3.74</v>
      </c>
      <c r="L31" t="str">
        <f>IF([5]opstra_options!L31="","",[5]opstra_options!L31)</f>
        <v>BEL</v>
      </c>
      <c r="M31">
        <f>IF([5]opstra_options!M31="","",[5]opstra_options!M31)</f>
        <v>-0.35</v>
      </c>
      <c r="N31">
        <f>IF([5]opstra_options!N31="","",[5]opstra_options!N31)</f>
        <v>-0.25</v>
      </c>
      <c r="O31" s="1">
        <f t="shared" si="4"/>
        <v>33.01</v>
      </c>
      <c r="P31" s="1">
        <f t="shared" si="5"/>
        <v>32.6</v>
      </c>
      <c r="Q31" s="1">
        <f t="shared" si="6"/>
        <v>15.44</v>
      </c>
      <c r="R31" s="1">
        <f t="shared" si="7"/>
        <v>52.02</v>
      </c>
      <c r="S31" s="1">
        <f t="shared" si="8"/>
        <v>68.25</v>
      </c>
      <c r="T31" s="1">
        <f t="shared" si="9"/>
        <v>46.5</v>
      </c>
      <c r="U31" s="1" t="b">
        <f t="shared" si="10"/>
        <v>1</v>
      </c>
      <c r="V31" s="1">
        <f t="shared" si="11"/>
        <v>32.18</v>
      </c>
      <c r="W31" s="3">
        <f t="shared" si="14"/>
        <v>45227</v>
      </c>
      <c r="X31" s="1">
        <f t="shared" si="12"/>
        <v>137.55000000000001</v>
      </c>
      <c r="Y31" s="1">
        <f t="shared" si="13"/>
        <v>3.74</v>
      </c>
      <c r="Z31" s="1" t="str">
        <f t="shared" si="15"/>
        <v>Liquid</v>
      </c>
      <c r="AA31" t="str">
        <f t="shared" si="16"/>
        <v/>
      </c>
      <c r="AB31" t="str">
        <f t="shared" si="17"/>
        <v>R</v>
      </c>
    </row>
    <row r="32" spans="1:28" x14ac:dyDescent="0.25">
      <c r="A32">
        <f>IF([5]opstra_options!A32="","",[5]opstra_options!A32)</f>
        <v>29.18</v>
      </c>
      <c r="B32">
        <f>IF([5]opstra_options!B32="","",[5]opstra_options!B32)</f>
        <v>28.21</v>
      </c>
      <c r="C32">
        <f>IF([5]opstra_options!C32="","",[5]opstra_options!C32)</f>
        <v>11.41</v>
      </c>
      <c r="D32">
        <f>IF([5]opstra_options!D32="","",[5]opstra_options!D32)</f>
        <v>77.02</v>
      </c>
      <c r="E32">
        <f>IF([5]opstra_options!E32="","",[5]opstra_options!E32)</f>
        <v>71.430000000000007</v>
      </c>
      <c r="F32">
        <f>IF([5]opstra_options!F32="","",[5]opstra_options!F32)</f>
        <v>52.36</v>
      </c>
      <c r="G32" t="b">
        <f>IF([5]opstra_options!G32="","",[5]opstra_options!G32)</f>
        <v>1</v>
      </c>
      <c r="H32">
        <f>IF([5]opstra_options!H32="","",[5]opstra_options!H32)</f>
        <v>27.25</v>
      </c>
      <c r="I32" t="str">
        <f>IF([5]opstra_options!I32="","",[5]opstra_options!I32)</f>
        <v>None</v>
      </c>
      <c r="J32">
        <f>IF([5]opstra_options!J32="","",[5]opstra_options!J32)</f>
        <v>568</v>
      </c>
      <c r="K32">
        <f>IF([5]opstra_options!K32="","",[5]opstra_options!K32)</f>
        <v>3.5</v>
      </c>
      <c r="L32" t="str">
        <f>IF([5]opstra_options!L32="","",[5]opstra_options!L32)</f>
        <v>BERGEPAINT</v>
      </c>
      <c r="M32">
        <f>IF([5]opstra_options!M32="","",[5]opstra_options!M32)</f>
        <v>0.9</v>
      </c>
      <c r="N32">
        <f>IF([5]opstra_options!N32="","",[5]opstra_options!N32)</f>
        <v>0.16</v>
      </c>
      <c r="O32" s="1">
        <f t="shared" si="4"/>
        <v>29.18</v>
      </c>
      <c r="P32" s="1">
        <f t="shared" si="5"/>
        <v>28.21</v>
      </c>
      <c r="Q32" s="1">
        <f t="shared" si="6"/>
        <v>11.41</v>
      </c>
      <c r="R32" s="1">
        <f t="shared" si="7"/>
        <v>77.02</v>
      </c>
      <c r="S32" s="1">
        <f t="shared" si="8"/>
        <v>71.430000000000007</v>
      </c>
      <c r="T32" s="1">
        <f t="shared" si="9"/>
        <v>52.36</v>
      </c>
      <c r="U32" s="1" t="b">
        <f t="shared" si="10"/>
        <v>1</v>
      </c>
      <c r="V32" s="1">
        <f t="shared" si="11"/>
        <v>27.25</v>
      </c>
      <c r="W32" s="3" t="str">
        <f t="shared" si="14"/>
        <v/>
      </c>
      <c r="X32" s="1">
        <f t="shared" si="12"/>
        <v>568</v>
      </c>
      <c r="Y32" s="1">
        <f t="shared" si="13"/>
        <v>3.5</v>
      </c>
      <c r="Z32" s="1" t="str">
        <f t="shared" si="15"/>
        <v>Liquid</v>
      </c>
      <c r="AA32" t="str">
        <f t="shared" si="16"/>
        <v>IVP</v>
      </c>
      <c r="AB32" t="str">
        <f t="shared" si="17"/>
        <v/>
      </c>
    </row>
    <row r="33" spans="1:28" x14ac:dyDescent="0.25">
      <c r="A33">
        <f>IF([5]opstra_options!A33="","",[5]opstra_options!A33)</f>
        <v>25.61</v>
      </c>
      <c r="B33">
        <f>IF([5]opstra_options!B33="","",[5]opstra_options!B33)</f>
        <v>25.36</v>
      </c>
      <c r="C33">
        <f>IF([5]opstra_options!C33="","",[5]opstra_options!C33)</f>
        <v>3.72</v>
      </c>
      <c r="D33">
        <f>IF([5]opstra_options!D33="","",[5]opstra_options!D33)</f>
        <v>12.5</v>
      </c>
      <c r="E33">
        <f>IF([5]opstra_options!E33="","",[5]opstra_options!E33)</f>
        <v>9.52</v>
      </c>
      <c r="F33">
        <f>IF([5]opstra_options!F33="","",[5]opstra_options!F33)</f>
        <v>22.54</v>
      </c>
      <c r="G33" t="b">
        <f>IF([5]opstra_options!G33="","",[5]opstra_options!G33)</f>
        <v>1</v>
      </c>
      <c r="H33">
        <f>IF([5]opstra_options!H33="","",[5]opstra_options!H33)</f>
        <v>25.11</v>
      </c>
      <c r="I33" t="str">
        <f>IF([5]opstra_options!I33="","",[5]opstra_options!I33)</f>
        <v>None</v>
      </c>
      <c r="J33">
        <f>IF([5]opstra_options!J33="","",[5]opstra_options!J33)</f>
        <v>1124.2</v>
      </c>
      <c r="K33">
        <f>IF([5]opstra_options!K33="","",[5]opstra_options!K33)</f>
        <v>3.22</v>
      </c>
      <c r="L33" t="str">
        <f>IF([5]opstra_options!L33="","",[5]opstra_options!L33)</f>
        <v>BHARATFORG</v>
      </c>
      <c r="M33">
        <f>IF([5]opstra_options!M33="","",[5]opstra_options!M33)</f>
        <v>4.25</v>
      </c>
      <c r="N33">
        <f>IF([5]opstra_options!N33="","",[5]opstra_options!N33)</f>
        <v>0.38</v>
      </c>
      <c r="O33" s="1">
        <f t="shared" si="4"/>
        <v>25.61</v>
      </c>
      <c r="P33" s="1">
        <f t="shared" si="5"/>
        <v>25.36</v>
      </c>
      <c r="Q33" s="1">
        <f t="shared" si="6"/>
        <v>3.72</v>
      </c>
      <c r="R33" s="1">
        <f t="shared" si="7"/>
        <v>12.5</v>
      </c>
      <c r="S33" s="1">
        <f t="shared" si="8"/>
        <v>9.52</v>
      </c>
      <c r="T33" s="1">
        <f t="shared" si="9"/>
        <v>22.54</v>
      </c>
      <c r="U33" s="1" t="b">
        <f t="shared" si="10"/>
        <v>1</v>
      </c>
      <c r="V33" s="1">
        <f t="shared" si="11"/>
        <v>25.11</v>
      </c>
      <c r="W33" s="3" t="str">
        <f t="shared" si="14"/>
        <v/>
      </c>
      <c r="X33" s="1">
        <f t="shared" si="12"/>
        <v>1124.2</v>
      </c>
      <c r="Y33" s="1">
        <f t="shared" si="13"/>
        <v>3.22</v>
      </c>
      <c r="Z33" s="1" t="str">
        <f t="shared" si="15"/>
        <v>Liquid</v>
      </c>
      <c r="AA33" t="str">
        <f t="shared" si="16"/>
        <v/>
      </c>
      <c r="AB33" t="str">
        <f t="shared" si="17"/>
        <v/>
      </c>
    </row>
    <row r="34" spans="1:28" x14ac:dyDescent="0.25">
      <c r="A34">
        <f>IF([5]opstra_options!A34="","",[5]opstra_options!A34)</f>
        <v>14.85</v>
      </c>
      <c r="B34">
        <f>IF([5]opstra_options!B34="","",[5]opstra_options!B34)</f>
        <v>15.41</v>
      </c>
      <c r="C34">
        <f>IF([5]opstra_options!C34="","",[5]opstra_options!C34)</f>
        <v>5.84</v>
      </c>
      <c r="D34">
        <f>IF([5]opstra_options!D34="","",[5]opstra_options!D34)</f>
        <v>2.42</v>
      </c>
      <c r="E34">
        <f>IF([5]opstra_options!E34="","",[5]opstra_options!E34)</f>
        <v>4.76</v>
      </c>
      <c r="F34">
        <f>IF([5]opstra_options!F34="","",[5]opstra_options!F34)</f>
        <v>9.39</v>
      </c>
      <c r="G34" t="b">
        <f>IF([5]opstra_options!G34="","",[5]opstra_options!G34)</f>
        <v>1</v>
      </c>
      <c r="H34">
        <f>IF([5]opstra_options!H34="","",[5]opstra_options!H34)</f>
        <v>15.97</v>
      </c>
      <c r="I34" t="str">
        <f>IF([5]opstra_options!I34="","",[5]opstra_options!I34)</f>
        <v>None</v>
      </c>
      <c r="J34">
        <f>IF([5]opstra_options!J34="","",[5]opstra_options!J34)</f>
        <v>948.35</v>
      </c>
      <c r="K34">
        <f>IF([5]opstra_options!K34="","",[5]opstra_options!K34)</f>
        <v>1.88</v>
      </c>
      <c r="L34" t="str">
        <f>IF([5]opstra_options!L34="","",[5]opstra_options!L34)</f>
        <v>BHARTIARTL</v>
      </c>
      <c r="M34">
        <f>IF([5]opstra_options!M34="","",[5]opstra_options!M34)</f>
        <v>-8.15</v>
      </c>
      <c r="N34">
        <f>IF([5]opstra_options!N34="","",[5]opstra_options!N34)</f>
        <v>-0.85</v>
      </c>
      <c r="O34" s="1">
        <f t="shared" si="4"/>
        <v>14.85</v>
      </c>
      <c r="P34" s="1">
        <f t="shared" si="5"/>
        <v>15.41</v>
      </c>
      <c r="Q34" s="1">
        <f t="shared" si="6"/>
        <v>5.84</v>
      </c>
      <c r="R34" s="1">
        <f t="shared" si="7"/>
        <v>2.42</v>
      </c>
      <c r="S34" s="1">
        <f t="shared" si="8"/>
        <v>4.76</v>
      </c>
      <c r="T34" s="1">
        <f t="shared" si="9"/>
        <v>9.39</v>
      </c>
      <c r="U34" s="1" t="b">
        <f t="shared" si="10"/>
        <v>1</v>
      </c>
      <c r="V34" s="1">
        <f t="shared" si="11"/>
        <v>15.97</v>
      </c>
      <c r="W34" s="3" t="str">
        <f t="shared" si="14"/>
        <v/>
      </c>
      <c r="X34" s="1">
        <f t="shared" si="12"/>
        <v>948.35</v>
      </c>
      <c r="Y34" s="1">
        <f t="shared" si="13"/>
        <v>1.88</v>
      </c>
      <c r="Z34" s="1" t="str">
        <f t="shared" si="15"/>
        <v>Liquid</v>
      </c>
      <c r="AA34" t="str">
        <f t="shared" si="16"/>
        <v/>
      </c>
      <c r="AB34" t="str">
        <f t="shared" si="17"/>
        <v/>
      </c>
    </row>
    <row r="35" spans="1:28" x14ac:dyDescent="0.25">
      <c r="A35">
        <f>IF([5]opstra_options!A35="","",[5]opstra_options!A35)</f>
        <v>47.95</v>
      </c>
      <c r="B35">
        <f>IF([5]opstra_options!B35="","",[5]opstra_options!B35)</f>
        <v>47.15</v>
      </c>
      <c r="C35">
        <f>IF([5]opstra_options!C35="","",[5]opstra_options!C35)</f>
        <v>17.43</v>
      </c>
      <c r="D35">
        <f>IF([5]opstra_options!D35="","",[5]opstra_options!D35)</f>
        <v>91.5</v>
      </c>
      <c r="E35">
        <f>IF([5]opstra_options!E35="","",[5]opstra_options!E35)</f>
        <v>87.3</v>
      </c>
      <c r="F35">
        <f>IF([5]opstra_options!F35="","",[5]opstra_options!F35)</f>
        <v>66.2</v>
      </c>
      <c r="G35" t="b">
        <f>IF([5]opstra_options!G35="","",[5]opstra_options!G35)</f>
        <v>1</v>
      </c>
      <c r="H35">
        <f>IF([5]opstra_options!H35="","",[5]opstra_options!H35)</f>
        <v>46.35</v>
      </c>
      <c r="I35" t="str">
        <f>IF([5]opstra_options!I35="","",[5]opstra_options!I35)</f>
        <v>None</v>
      </c>
      <c r="J35">
        <f>IF([5]opstra_options!J35="","",[5]opstra_options!J35)</f>
        <v>130.94999999999999</v>
      </c>
      <c r="K35">
        <f>IF([5]opstra_options!K35="","",[5]opstra_options!K35)</f>
        <v>0</v>
      </c>
      <c r="L35" t="str">
        <f>IF([5]opstra_options!L35="","",[5]opstra_options!L35)</f>
        <v>BHEL</v>
      </c>
      <c r="M35">
        <f>IF([5]opstra_options!M35="","",[5]opstra_options!M35)</f>
        <v>2.5499999999999998</v>
      </c>
      <c r="N35">
        <f>IF([5]opstra_options!N35="","",[5]opstra_options!N35)</f>
        <v>1.99</v>
      </c>
      <c r="O35" s="1">
        <f t="shared" si="4"/>
        <v>47.95</v>
      </c>
      <c r="P35" s="1">
        <f t="shared" si="5"/>
        <v>47.15</v>
      </c>
      <c r="Q35" s="1">
        <f t="shared" si="6"/>
        <v>17.43</v>
      </c>
      <c r="R35" s="1">
        <f t="shared" si="7"/>
        <v>91.5</v>
      </c>
      <c r="S35" s="1">
        <f t="shared" si="8"/>
        <v>87.3</v>
      </c>
      <c r="T35" s="1">
        <f t="shared" si="9"/>
        <v>66.2</v>
      </c>
      <c r="U35" s="1" t="b">
        <f t="shared" si="10"/>
        <v>1</v>
      </c>
      <c r="V35" s="1">
        <f t="shared" si="11"/>
        <v>46.35</v>
      </c>
      <c r="W35" s="3" t="str">
        <f t="shared" si="14"/>
        <v/>
      </c>
      <c r="X35" s="1">
        <f t="shared" si="12"/>
        <v>130.94999999999999</v>
      </c>
      <c r="Y35" s="1">
        <f t="shared" si="13"/>
        <v>0</v>
      </c>
      <c r="Z35" s="1" t="str">
        <f t="shared" si="15"/>
        <v>Liquid</v>
      </c>
      <c r="AA35" t="str">
        <f t="shared" si="16"/>
        <v>IVP</v>
      </c>
      <c r="AB35" t="str">
        <f t="shared" si="17"/>
        <v/>
      </c>
    </row>
    <row r="36" spans="1:28" x14ac:dyDescent="0.25">
      <c r="A36">
        <f>IF([5]opstra_options!A36="","",[5]opstra_options!A36)</f>
        <v>33.549999999999997</v>
      </c>
      <c r="B36">
        <f>IF([5]opstra_options!B36="","",[5]opstra_options!B36)</f>
        <v>31.76</v>
      </c>
      <c r="C36">
        <f>IF([5]opstra_options!C36="","",[5]opstra_options!C36)</f>
        <v>9.44</v>
      </c>
      <c r="D36">
        <f>IF([5]opstra_options!D36="","",[5]opstra_options!D36)</f>
        <v>51.21</v>
      </c>
      <c r="E36">
        <f>IF([5]opstra_options!E36="","",[5]opstra_options!E36)</f>
        <v>42.86</v>
      </c>
      <c r="F36">
        <f>IF([5]opstra_options!F36="","",[5]opstra_options!F36)</f>
        <v>21.44</v>
      </c>
      <c r="G36" t="b">
        <f>IF([5]opstra_options!G36="","",[5]opstra_options!G36)</f>
        <v>1</v>
      </c>
      <c r="H36">
        <f>IF([5]opstra_options!H36="","",[5]opstra_options!H36)</f>
        <v>29.98</v>
      </c>
      <c r="I36">
        <f>IF([5]opstra_options!I36="","",[5]opstra_options!I36)</f>
        <v>45240</v>
      </c>
      <c r="J36">
        <f>IF([5]opstra_options!J36="","",[5]opstra_options!J36)</f>
        <v>254.25</v>
      </c>
      <c r="K36">
        <f>IF([5]opstra_options!K36="","",[5]opstra_options!K36)</f>
        <v>3.74</v>
      </c>
      <c r="L36" t="str">
        <f>IF([5]opstra_options!L36="","",[5]opstra_options!L36)</f>
        <v>BIOCON</v>
      </c>
      <c r="M36">
        <f>IF([5]opstra_options!M36="","",[5]opstra_options!M36)</f>
        <v>-1.05</v>
      </c>
      <c r="N36">
        <f>IF([5]opstra_options!N36="","",[5]opstra_options!N36)</f>
        <v>-0.41</v>
      </c>
      <c r="O36" s="1">
        <f t="shared" si="4"/>
        <v>33.549999999999997</v>
      </c>
      <c r="P36" s="1">
        <f t="shared" si="5"/>
        <v>31.76</v>
      </c>
      <c r="Q36" s="1">
        <f t="shared" si="6"/>
        <v>9.44</v>
      </c>
      <c r="R36" s="1">
        <f t="shared" si="7"/>
        <v>51.21</v>
      </c>
      <c r="S36" s="1">
        <f t="shared" si="8"/>
        <v>42.86</v>
      </c>
      <c r="T36" s="1">
        <f t="shared" si="9"/>
        <v>21.44</v>
      </c>
      <c r="U36" s="1" t="b">
        <f t="shared" si="10"/>
        <v>1</v>
      </c>
      <c r="V36" s="1">
        <f t="shared" si="11"/>
        <v>29.98</v>
      </c>
      <c r="W36" s="3">
        <f t="shared" si="14"/>
        <v>45240</v>
      </c>
      <c r="X36" s="1">
        <f t="shared" si="12"/>
        <v>254.25</v>
      </c>
      <c r="Y36" s="1">
        <f t="shared" si="13"/>
        <v>3.74</v>
      </c>
      <c r="Z36" s="1" t="str">
        <f t="shared" si="15"/>
        <v>Liquid</v>
      </c>
      <c r="AA36" t="str">
        <f t="shared" si="16"/>
        <v/>
      </c>
      <c r="AB36" t="str">
        <f t="shared" si="17"/>
        <v>R</v>
      </c>
    </row>
    <row r="37" spans="1:28" x14ac:dyDescent="0.25">
      <c r="A37">
        <f>IF([5]opstra_options!A37="","",[5]opstra_options!A37)</f>
        <v>22.25</v>
      </c>
      <c r="B37">
        <f>IF([5]opstra_options!B37="","",[5]opstra_options!B37)</f>
        <v>23.57</v>
      </c>
      <c r="C37">
        <f>IF([5]opstra_options!C37="","",[5]opstra_options!C37)</f>
        <v>3.74</v>
      </c>
      <c r="D37">
        <f>IF([5]opstra_options!D37="","",[5]opstra_options!D37)</f>
        <v>41.13</v>
      </c>
      <c r="E37">
        <f>IF([5]opstra_options!E37="","",[5]opstra_options!E37)</f>
        <v>68.25</v>
      </c>
      <c r="F37">
        <f>IF([5]opstra_options!F37="","",[5]opstra_options!F37)</f>
        <v>33.68</v>
      </c>
      <c r="G37" t="b">
        <f>IF([5]opstra_options!G37="","",[5]opstra_options!G37)</f>
        <v>1</v>
      </c>
      <c r="H37">
        <f>IF([5]opstra_options!H37="","",[5]opstra_options!H37)</f>
        <v>24.89</v>
      </c>
      <c r="I37">
        <f>IF([5]opstra_options!I37="","",[5]opstra_options!I37)</f>
        <v>45239</v>
      </c>
      <c r="J37">
        <f>IF([5]opstra_options!J37="","",[5]opstra_options!J37)</f>
        <v>20639.5</v>
      </c>
      <c r="K37">
        <f>IF([5]opstra_options!K37="","",[5]opstra_options!K37)</f>
        <v>2.68</v>
      </c>
      <c r="L37" t="str">
        <f>IF([5]opstra_options!L37="","",[5]opstra_options!L37)</f>
        <v>BOSCHLTD</v>
      </c>
      <c r="M37">
        <f>IF([5]opstra_options!M37="","",[5]opstra_options!M37)</f>
        <v>206.1</v>
      </c>
      <c r="N37">
        <f>IF([5]opstra_options!N37="","",[5]opstra_options!N37)</f>
        <v>1.01</v>
      </c>
      <c r="O37" s="1">
        <f t="shared" si="4"/>
        <v>22.25</v>
      </c>
      <c r="P37" s="1">
        <f t="shared" si="5"/>
        <v>23.57</v>
      </c>
      <c r="Q37" s="1">
        <f t="shared" si="6"/>
        <v>3.74</v>
      </c>
      <c r="R37" s="1">
        <f t="shared" si="7"/>
        <v>41.13</v>
      </c>
      <c r="S37" s="1">
        <f t="shared" si="8"/>
        <v>68.25</v>
      </c>
      <c r="T37" s="1">
        <f t="shared" si="9"/>
        <v>33.68</v>
      </c>
      <c r="U37" s="1" t="b">
        <f t="shared" si="10"/>
        <v>1</v>
      </c>
      <c r="V37" s="1">
        <f t="shared" si="11"/>
        <v>24.89</v>
      </c>
      <c r="W37" s="3">
        <f t="shared" si="14"/>
        <v>45239</v>
      </c>
      <c r="X37" s="1">
        <f t="shared" si="12"/>
        <v>20639.5</v>
      </c>
      <c r="Y37" s="1">
        <f t="shared" si="13"/>
        <v>2.68</v>
      </c>
      <c r="Z37" s="1" t="str">
        <f t="shared" si="15"/>
        <v>Liquid</v>
      </c>
      <c r="AA37" t="str">
        <f t="shared" si="16"/>
        <v/>
      </c>
      <c r="AB37" t="str">
        <f t="shared" si="17"/>
        <v>R</v>
      </c>
    </row>
    <row r="38" spans="1:28" x14ac:dyDescent="0.25">
      <c r="A38">
        <f>IF([5]opstra_options!A38="","",[5]opstra_options!A38)</f>
        <v>24.77</v>
      </c>
      <c r="B38">
        <f>IF([5]opstra_options!B38="","",[5]opstra_options!B38)</f>
        <v>24.65</v>
      </c>
      <c r="C38">
        <f>IF([5]opstra_options!C38="","",[5]opstra_options!C38)</f>
        <v>8.93</v>
      </c>
      <c r="D38">
        <f>IF([5]opstra_options!D38="","",[5]opstra_options!D38)</f>
        <v>55.65</v>
      </c>
      <c r="E38">
        <f>IF([5]opstra_options!E38="","",[5]opstra_options!E38)</f>
        <v>47.62</v>
      </c>
      <c r="F38">
        <f>IF([5]opstra_options!F38="","",[5]opstra_options!F38)</f>
        <v>48.18</v>
      </c>
      <c r="G38" t="b">
        <f>IF([5]opstra_options!G38="","",[5]opstra_options!G38)</f>
        <v>1</v>
      </c>
      <c r="H38">
        <f>IF([5]opstra_options!H38="","",[5]opstra_options!H38)</f>
        <v>24.53</v>
      </c>
      <c r="I38" t="str">
        <f>IF([5]opstra_options!I38="","",[5]opstra_options!I38)</f>
        <v>None</v>
      </c>
      <c r="J38">
        <f>IF([5]opstra_options!J38="","",[5]opstra_options!J38)</f>
        <v>347.55</v>
      </c>
      <c r="K38">
        <f>IF([5]opstra_options!K38="","",[5]opstra_options!K38)</f>
        <v>3.02</v>
      </c>
      <c r="L38" t="str">
        <f>IF([5]opstra_options!L38="","",[5]opstra_options!L38)</f>
        <v>BPCL</v>
      </c>
      <c r="M38">
        <f>IF([5]opstra_options!M38="","",[5]opstra_options!M38)</f>
        <v>-0.45</v>
      </c>
      <c r="N38">
        <f>IF([5]opstra_options!N38="","",[5]opstra_options!N38)</f>
        <v>-0.13</v>
      </c>
      <c r="O38" s="1">
        <f t="shared" si="4"/>
        <v>24.77</v>
      </c>
      <c r="P38" s="1">
        <f t="shared" si="5"/>
        <v>24.65</v>
      </c>
      <c r="Q38" s="1">
        <f t="shared" si="6"/>
        <v>8.93</v>
      </c>
      <c r="R38" s="1">
        <f t="shared" si="7"/>
        <v>55.65</v>
      </c>
      <c r="S38" s="1">
        <f t="shared" si="8"/>
        <v>47.62</v>
      </c>
      <c r="T38" s="1">
        <f t="shared" si="9"/>
        <v>48.18</v>
      </c>
      <c r="U38" s="1" t="b">
        <f t="shared" si="10"/>
        <v>1</v>
      </c>
      <c r="V38" s="1">
        <f t="shared" si="11"/>
        <v>24.53</v>
      </c>
      <c r="W38" s="3" t="str">
        <f t="shared" si="14"/>
        <v/>
      </c>
      <c r="X38" s="1">
        <f t="shared" si="12"/>
        <v>347.55</v>
      </c>
      <c r="Y38" s="1">
        <f t="shared" si="13"/>
        <v>3.02</v>
      </c>
      <c r="Z38" s="1" t="str">
        <f t="shared" si="15"/>
        <v>Liquid</v>
      </c>
      <c r="AA38" t="str">
        <f t="shared" si="16"/>
        <v/>
      </c>
      <c r="AB38" t="str">
        <f t="shared" si="17"/>
        <v/>
      </c>
    </row>
    <row r="39" spans="1:28" x14ac:dyDescent="0.25">
      <c r="A39">
        <f>IF([5]opstra_options!A39="","",[5]opstra_options!A39)</f>
        <v>18.41</v>
      </c>
      <c r="B39">
        <f>IF([5]opstra_options!B39="","",[5]opstra_options!B39)</f>
        <v>19.670000000000002</v>
      </c>
      <c r="C39">
        <f>IF([5]opstra_options!C39="","",[5]opstra_options!C39)</f>
        <v>3.36</v>
      </c>
      <c r="D39">
        <f>IF([5]opstra_options!D39="","",[5]opstra_options!D39)</f>
        <v>43.55</v>
      </c>
      <c r="E39">
        <f>IF([5]opstra_options!E39="","",[5]opstra_options!E39)</f>
        <v>25.4</v>
      </c>
      <c r="F39">
        <f>IF([5]opstra_options!F39="","",[5]opstra_options!F39)</f>
        <v>31.02</v>
      </c>
      <c r="G39" t="b">
        <f>IF([5]opstra_options!G39="","",[5]opstra_options!G39)</f>
        <v>1</v>
      </c>
      <c r="H39">
        <f>IF([5]opstra_options!H39="","",[5]opstra_options!H39)</f>
        <v>20.94</v>
      </c>
      <c r="I39" t="str">
        <f>IF([5]opstra_options!I39="","",[5]opstra_options!I39)</f>
        <v>None</v>
      </c>
      <c r="J39">
        <f>IF([5]opstra_options!J39="","",[5]opstra_options!J39)</f>
        <v>4583.25</v>
      </c>
      <c r="K39">
        <f>IF([5]opstra_options!K39="","",[5]opstra_options!K39)</f>
        <v>2.6</v>
      </c>
      <c r="L39" t="str">
        <f>IF([5]opstra_options!L39="","",[5]opstra_options!L39)</f>
        <v>BRITANNIA</v>
      </c>
      <c r="M39">
        <f>IF([5]opstra_options!M39="","",[5]opstra_options!M39)</f>
        <v>8.25</v>
      </c>
      <c r="N39">
        <f>IF([5]opstra_options!N39="","",[5]opstra_options!N39)</f>
        <v>0.18</v>
      </c>
      <c r="O39" s="1">
        <f t="shared" si="4"/>
        <v>18.41</v>
      </c>
      <c r="P39" s="1">
        <f t="shared" si="5"/>
        <v>19.670000000000002</v>
      </c>
      <c r="Q39" s="1">
        <f t="shared" si="6"/>
        <v>3.36</v>
      </c>
      <c r="R39" s="1">
        <f t="shared" si="7"/>
        <v>43.55</v>
      </c>
      <c r="S39" s="1">
        <f t="shared" si="8"/>
        <v>25.4</v>
      </c>
      <c r="T39" s="1">
        <f t="shared" si="9"/>
        <v>31.02</v>
      </c>
      <c r="U39" s="1" t="b">
        <f t="shared" si="10"/>
        <v>1</v>
      </c>
      <c r="V39" s="1">
        <f t="shared" si="11"/>
        <v>20.94</v>
      </c>
      <c r="W39" s="3" t="str">
        <f t="shared" si="14"/>
        <v/>
      </c>
      <c r="X39" s="1">
        <f t="shared" si="12"/>
        <v>4583.25</v>
      </c>
      <c r="Y39" s="1">
        <f t="shared" si="13"/>
        <v>2.6</v>
      </c>
      <c r="Z39" s="1" t="str">
        <f t="shared" si="15"/>
        <v>Liquid</v>
      </c>
      <c r="AA39" t="str">
        <f t="shared" si="16"/>
        <v/>
      </c>
      <c r="AB39" t="str">
        <f t="shared" si="17"/>
        <v/>
      </c>
    </row>
    <row r="40" spans="1:28" x14ac:dyDescent="0.25">
      <c r="A40">
        <f>IF([5]opstra_options!A40="","",[5]opstra_options!A40)</f>
        <v>35.56</v>
      </c>
      <c r="B40">
        <f>IF([5]opstra_options!B40="","",[5]opstra_options!B40)</f>
        <v>35.880000000000003</v>
      </c>
      <c r="C40">
        <f>IF([5]opstra_options!C40="","",[5]opstra_options!C40)</f>
        <v>6.91</v>
      </c>
      <c r="D40">
        <f>IF([5]opstra_options!D40="","",[5]opstra_options!D40)</f>
        <v>53.63</v>
      </c>
      <c r="E40">
        <f>IF([5]opstra_options!E40="","",[5]opstra_options!E40)</f>
        <v>76.19</v>
      </c>
      <c r="F40">
        <f>IF([5]opstra_options!F40="","",[5]opstra_options!F40)</f>
        <v>25.92</v>
      </c>
      <c r="G40" t="b">
        <f>IF([5]opstra_options!G40="","",[5]opstra_options!G40)</f>
        <v>0</v>
      </c>
      <c r="H40">
        <f>IF([5]opstra_options!H40="","",[5]opstra_options!H40)</f>
        <v>36.19</v>
      </c>
      <c r="I40" t="str">
        <f>IF([5]opstra_options!I40="","",[5]opstra_options!I40)</f>
        <v>None</v>
      </c>
      <c r="J40">
        <f>IF([5]opstra_options!J40="","",[5]opstra_options!J40)</f>
        <v>544.04999999999995</v>
      </c>
      <c r="K40">
        <f>IF([5]opstra_options!K40="","",[5]opstra_options!K40)</f>
        <v>4.63</v>
      </c>
      <c r="L40" t="str">
        <f>IF([5]opstra_options!L40="","",[5]opstra_options!L40)</f>
        <v>BSOFT</v>
      </c>
      <c r="M40">
        <f>IF([5]opstra_options!M40="","",[5]opstra_options!M40)</f>
        <v>0.1</v>
      </c>
      <c r="N40">
        <f>IF([5]opstra_options!N40="","",[5]opstra_options!N40)</f>
        <v>0.02</v>
      </c>
      <c r="O40" s="1">
        <f t="shared" si="4"/>
        <v>35.56</v>
      </c>
      <c r="P40" s="1">
        <f t="shared" si="5"/>
        <v>35.880000000000003</v>
      </c>
      <c r="Q40" s="1">
        <f t="shared" si="6"/>
        <v>6.91</v>
      </c>
      <c r="R40" s="1">
        <f t="shared" si="7"/>
        <v>53.63</v>
      </c>
      <c r="S40" s="1">
        <f t="shared" si="8"/>
        <v>76.19</v>
      </c>
      <c r="T40" s="1">
        <f t="shared" si="9"/>
        <v>25.92</v>
      </c>
      <c r="U40" s="1" t="b">
        <f t="shared" si="10"/>
        <v>0</v>
      </c>
      <c r="V40" s="1">
        <f t="shared" si="11"/>
        <v>36.19</v>
      </c>
      <c r="W40" s="3" t="str">
        <f t="shared" si="14"/>
        <v/>
      </c>
      <c r="X40" s="1">
        <f t="shared" si="12"/>
        <v>544.04999999999995</v>
      </c>
      <c r="Y40" s="1">
        <f t="shared" si="13"/>
        <v>4.63</v>
      </c>
      <c r="Z40" s="1" t="str">
        <f t="shared" si="15"/>
        <v/>
      </c>
      <c r="AA40" t="str">
        <f t="shared" si="16"/>
        <v>IVP</v>
      </c>
      <c r="AB40" t="str">
        <f t="shared" si="17"/>
        <v/>
      </c>
    </row>
    <row r="41" spans="1:28" x14ac:dyDescent="0.25">
      <c r="A41">
        <f>IF([5]opstra_options!A41="","",[5]opstra_options!A41)</f>
        <v>34.82</v>
      </c>
      <c r="B41">
        <f>IF([5]opstra_options!B41="","",[5]opstra_options!B41)</f>
        <v>35.090000000000003</v>
      </c>
      <c r="C41">
        <f>IF([5]opstra_options!C41="","",[5]opstra_options!C41)</f>
        <v>6.82</v>
      </c>
      <c r="D41">
        <f>IF([5]opstra_options!D41="","",[5]opstra_options!D41)</f>
        <v>72.180000000000007</v>
      </c>
      <c r="E41">
        <f>IF([5]opstra_options!E41="","",[5]opstra_options!E41)</f>
        <v>90.48</v>
      </c>
      <c r="F41">
        <f>IF([5]opstra_options!F41="","",[5]opstra_options!F41)</f>
        <v>53.64</v>
      </c>
      <c r="G41" t="b">
        <f>IF([5]opstra_options!G41="","",[5]opstra_options!G41)</f>
        <v>1</v>
      </c>
      <c r="H41">
        <f>IF([5]opstra_options!H41="","",[5]opstra_options!H41)</f>
        <v>35.369999999999997</v>
      </c>
      <c r="I41">
        <f>IF([5]opstra_options!I41="","",[5]opstra_options!I41)</f>
        <v>45225</v>
      </c>
      <c r="J41">
        <f>IF([5]opstra_options!J41="","",[5]opstra_options!J41)</f>
        <v>372</v>
      </c>
      <c r="K41">
        <f>IF([5]opstra_options!K41="","",[5]opstra_options!K41)</f>
        <v>4.42</v>
      </c>
      <c r="L41" t="str">
        <f>IF([5]opstra_options!L41="","",[5]opstra_options!L41)</f>
        <v>CANBK</v>
      </c>
      <c r="M41">
        <f>IF([5]opstra_options!M41="","",[5]opstra_options!M41)</f>
        <v>5.3</v>
      </c>
      <c r="N41">
        <f>IF([5]opstra_options!N41="","",[5]opstra_options!N41)</f>
        <v>1.45</v>
      </c>
      <c r="O41" s="1">
        <f t="shared" si="4"/>
        <v>34.82</v>
      </c>
      <c r="P41" s="1">
        <f t="shared" si="5"/>
        <v>35.090000000000003</v>
      </c>
      <c r="Q41" s="1">
        <f t="shared" si="6"/>
        <v>6.82</v>
      </c>
      <c r="R41" s="1">
        <f t="shared" si="7"/>
        <v>72.180000000000007</v>
      </c>
      <c r="S41" s="1">
        <f t="shared" si="8"/>
        <v>90.48</v>
      </c>
      <c r="T41" s="1">
        <f t="shared" si="9"/>
        <v>53.64</v>
      </c>
      <c r="U41" s="1" t="b">
        <f t="shared" si="10"/>
        <v>1</v>
      </c>
      <c r="V41" s="1">
        <f t="shared" si="11"/>
        <v>35.369999999999997</v>
      </c>
      <c r="W41" s="3">
        <f t="shared" si="14"/>
        <v>45225</v>
      </c>
      <c r="X41" s="1">
        <f t="shared" si="12"/>
        <v>372</v>
      </c>
      <c r="Y41" s="1">
        <f t="shared" si="13"/>
        <v>4.42</v>
      </c>
      <c r="Z41" s="1" t="str">
        <f t="shared" si="15"/>
        <v>Liquid</v>
      </c>
      <c r="AA41" t="str">
        <f t="shared" si="16"/>
        <v>IVP</v>
      </c>
      <c r="AB41" t="str">
        <f t="shared" si="17"/>
        <v>R</v>
      </c>
    </row>
    <row r="42" spans="1:28" x14ac:dyDescent="0.25">
      <c r="A42">
        <f>IF([5]opstra_options!A42="","",[5]opstra_options!A42)</f>
        <v>41.09</v>
      </c>
      <c r="B42">
        <f>IF([5]opstra_options!B42="","",[5]opstra_options!B42)</f>
        <v>41.15</v>
      </c>
      <c r="C42">
        <f>IF([5]opstra_options!C42="","",[5]opstra_options!C42)</f>
        <v>15.2</v>
      </c>
      <c r="D42">
        <f>IF([5]opstra_options!D42="","",[5]opstra_options!D42)</f>
        <v>96.37</v>
      </c>
      <c r="E42">
        <f>IF([5]opstra_options!E42="","",[5]opstra_options!E42)</f>
        <v>95.24</v>
      </c>
      <c r="F42">
        <f>IF([5]opstra_options!F42="","",[5]opstra_options!F42)</f>
        <v>52.62</v>
      </c>
      <c r="G42" t="b">
        <f>IF([5]opstra_options!G42="","",[5]opstra_options!G42)</f>
        <v>1</v>
      </c>
      <c r="H42">
        <f>IF([5]opstra_options!H42="","",[5]opstra_options!H42)</f>
        <v>41.21</v>
      </c>
      <c r="I42">
        <f>IF([5]opstra_options!I42="","",[5]opstra_options!I42)</f>
        <v>45216</v>
      </c>
      <c r="J42">
        <f>IF([5]opstra_options!J42="","",[5]opstra_options!J42)</f>
        <v>740.8</v>
      </c>
      <c r="K42">
        <f>IF([5]opstra_options!K42="","",[5]opstra_options!K42)</f>
        <v>5.22</v>
      </c>
      <c r="L42" t="str">
        <f>IF([5]opstra_options!L42="","",[5]opstra_options!L42)</f>
        <v>CANFINHOME</v>
      </c>
      <c r="M42">
        <f>IF([5]opstra_options!M42="","",[5]opstra_options!M42)</f>
        <v>-7.1</v>
      </c>
      <c r="N42">
        <f>IF([5]opstra_options!N42="","",[5]opstra_options!N42)</f>
        <v>-0.95</v>
      </c>
      <c r="O42" s="1">
        <f t="shared" si="4"/>
        <v>41.09</v>
      </c>
      <c r="P42" s="1">
        <f t="shared" si="5"/>
        <v>41.15</v>
      </c>
      <c r="Q42" s="1">
        <f t="shared" si="6"/>
        <v>15.2</v>
      </c>
      <c r="R42" s="1">
        <f t="shared" si="7"/>
        <v>96.37</v>
      </c>
      <c r="S42" s="1">
        <f t="shared" si="8"/>
        <v>95.24</v>
      </c>
      <c r="T42" s="1">
        <f t="shared" si="9"/>
        <v>52.62</v>
      </c>
      <c r="U42" s="1" t="b">
        <f t="shared" si="10"/>
        <v>1</v>
      </c>
      <c r="V42" s="1">
        <f t="shared" si="11"/>
        <v>41.21</v>
      </c>
      <c r="W42" s="3">
        <f t="shared" si="14"/>
        <v>45216</v>
      </c>
      <c r="X42" s="1">
        <f t="shared" si="12"/>
        <v>740.8</v>
      </c>
      <c r="Y42" s="1">
        <f t="shared" si="13"/>
        <v>5.22</v>
      </c>
      <c r="Z42" s="1" t="str">
        <f t="shared" si="15"/>
        <v>Liquid</v>
      </c>
      <c r="AA42" t="str">
        <f t="shared" si="16"/>
        <v>IVP</v>
      </c>
      <c r="AB42" t="str">
        <f t="shared" si="17"/>
        <v>R</v>
      </c>
    </row>
    <row r="43" spans="1:28" x14ac:dyDescent="0.25">
      <c r="A43">
        <f>IF([5]opstra_options!A43="","",[5]opstra_options!A43)</f>
        <v>36.15</v>
      </c>
      <c r="B43">
        <f>IF([5]opstra_options!B43="","",[5]opstra_options!B43)</f>
        <v>34.86</v>
      </c>
      <c r="C43">
        <f>IF([5]opstra_options!C43="","",[5]opstra_options!C43)</f>
        <v>14.94</v>
      </c>
      <c r="D43">
        <f>IF([5]opstra_options!D43="","",[5]opstra_options!D43)</f>
        <v>31.85</v>
      </c>
      <c r="E43">
        <f>IF([5]opstra_options!E43="","",[5]opstra_options!E43)</f>
        <v>36.51</v>
      </c>
      <c r="F43">
        <f>IF([5]opstra_options!F43="","",[5]opstra_options!F43)</f>
        <v>34.659999999999997</v>
      </c>
      <c r="G43" t="b">
        <f>IF([5]opstra_options!G43="","",[5]opstra_options!G43)</f>
        <v>0</v>
      </c>
      <c r="H43">
        <f>IF([5]opstra_options!H43="","",[5]opstra_options!H43)</f>
        <v>33.57</v>
      </c>
      <c r="I43" t="str">
        <f>IF([5]opstra_options!I43="","",[5]opstra_options!I43)</f>
        <v>None</v>
      </c>
      <c r="J43">
        <f>IF([5]opstra_options!J43="","",[5]opstra_options!J43)</f>
        <v>296.2</v>
      </c>
      <c r="K43">
        <f>IF([5]opstra_options!K43="","",[5]opstra_options!K43)</f>
        <v>4.5199999999999996</v>
      </c>
      <c r="L43" t="str">
        <f>IF([5]opstra_options!L43="","",[5]opstra_options!L43)</f>
        <v>CHAMBLFERT</v>
      </c>
      <c r="M43">
        <f>IF([5]opstra_options!M43="","",[5]opstra_options!M43)</f>
        <v>4</v>
      </c>
      <c r="N43">
        <f>IF([5]opstra_options!N43="","",[5]opstra_options!N43)</f>
        <v>1.37</v>
      </c>
      <c r="O43" s="1">
        <f t="shared" si="4"/>
        <v>36.15</v>
      </c>
      <c r="P43" s="1">
        <f t="shared" si="5"/>
        <v>34.86</v>
      </c>
      <c r="Q43" s="1">
        <f t="shared" si="6"/>
        <v>14.94</v>
      </c>
      <c r="R43" s="1">
        <f t="shared" si="7"/>
        <v>31.85</v>
      </c>
      <c r="S43" s="1">
        <f t="shared" si="8"/>
        <v>36.51</v>
      </c>
      <c r="T43" s="1">
        <f t="shared" si="9"/>
        <v>34.659999999999997</v>
      </c>
      <c r="U43" s="1" t="b">
        <f t="shared" si="10"/>
        <v>0</v>
      </c>
      <c r="V43" s="1">
        <f t="shared" si="11"/>
        <v>33.57</v>
      </c>
      <c r="W43" s="3" t="str">
        <f t="shared" si="14"/>
        <v/>
      </c>
      <c r="X43" s="1">
        <f t="shared" si="12"/>
        <v>296.2</v>
      </c>
      <c r="Y43" s="1">
        <f t="shared" si="13"/>
        <v>4.5199999999999996</v>
      </c>
      <c r="Z43" s="1" t="str">
        <f t="shared" si="15"/>
        <v/>
      </c>
      <c r="AA43" t="str">
        <f t="shared" si="16"/>
        <v/>
      </c>
      <c r="AB43" t="str">
        <f t="shared" si="17"/>
        <v/>
      </c>
    </row>
    <row r="44" spans="1:28" x14ac:dyDescent="0.25">
      <c r="A44">
        <f>IF([5]opstra_options!A44="","",[5]opstra_options!A44)</f>
        <v>27.04</v>
      </c>
      <c r="B44">
        <f>IF([5]opstra_options!B44="","",[5]opstra_options!B44)</f>
        <v>27.55</v>
      </c>
      <c r="C44">
        <f>IF([5]opstra_options!C44="","",[5]opstra_options!C44)</f>
        <v>6.74</v>
      </c>
      <c r="D44">
        <f>IF([5]opstra_options!D44="","",[5]opstra_options!D44)</f>
        <v>32.86</v>
      </c>
      <c r="E44">
        <f>IF([5]opstra_options!E44="","",[5]opstra_options!E44)</f>
        <v>23.81</v>
      </c>
      <c r="F44">
        <f>IF([5]opstra_options!F44="","",[5]opstra_options!F44)</f>
        <v>40.270000000000003</v>
      </c>
      <c r="G44" t="b">
        <f>IF([5]opstra_options!G44="","",[5]opstra_options!G44)</f>
        <v>1</v>
      </c>
      <c r="H44">
        <f>IF([5]opstra_options!H44="","",[5]opstra_options!H44)</f>
        <v>28.06</v>
      </c>
      <c r="I44">
        <f>IF([5]opstra_options!I44="","",[5]opstra_options!I44)</f>
        <v>45232</v>
      </c>
      <c r="J44">
        <f>IF([5]opstra_options!J44="","",[5]opstra_options!J44)</f>
        <v>1250.2</v>
      </c>
      <c r="K44">
        <f>IF([5]opstra_options!K44="","",[5]opstra_options!K44)</f>
        <v>3.41</v>
      </c>
      <c r="L44" t="str">
        <f>IF([5]opstra_options!L44="","",[5]opstra_options!L44)</f>
        <v>CHOLAFIN</v>
      </c>
      <c r="M44">
        <f>IF([5]opstra_options!M44="","",[5]opstra_options!M44)</f>
        <v>-6.2</v>
      </c>
      <c r="N44">
        <f>IF([5]opstra_options!N44="","",[5]opstra_options!N44)</f>
        <v>-0.49</v>
      </c>
      <c r="O44" s="1">
        <f t="shared" si="4"/>
        <v>27.04</v>
      </c>
      <c r="P44" s="1">
        <f t="shared" si="5"/>
        <v>27.55</v>
      </c>
      <c r="Q44" s="1">
        <f t="shared" si="6"/>
        <v>6.74</v>
      </c>
      <c r="R44" s="1">
        <f t="shared" si="7"/>
        <v>32.86</v>
      </c>
      <c r="S44" s="1">
        <f t="shared" si="8"/>
        <v>23.81</v>
      </c>
      <c r="T44" s="1">
        <f t="shared" si="9"/>
        <v>40.270000000000003</v>
      </c>
      <c r="U44" s="1" t="b">
        <f t="shared" si="10"/>
        <v>1</v>
      </c>
      <c r="V44" s="1">
        <f t="shared" si="11"/>
        <v>28.06</v>
      </c>
      <c r="W44" s="3">
        <f t="shared" si="14"/>
        <v>45232</v>
      </c>
      <c r="X44" s="1">
        <f t="shared" si="12"/>
        <v>1250.2</v>
      </c>
      <c r="Y44" s="1">
        <f t="shared" si="13"/>
        <v>3.41</v>
      </c>
      <c r="Z44" s="1" t="str">
        <f t="shared" si="15"/>
        <v>Liquid</v>
      </c>
      <c r="AA44" t="str">
        <f t="shared" si="16"/>
        <v/>
      </c>
      <c r="AB44" t="str">
        <f t="shared" si="17"/>
        <v>R</v>
      </c>
    </row>
    <row r="45" spans="1:28" x14ac:dyDescent="0.25">
      <c r="A45">
        <f>IF([5]opstra_options!A45="","",[5]opstra_options!A45)</f>
        <v>24.52</v>
      </c>
      <c r="B45">
        <f>IF([5]opstra_options!B45="","",[5]opstra_options!B45)</f>
        <v>24.96</v>
      </c>
      <c r="C45">
        <f>IF([5]opstra_options!C45="","",[5]opstra_options!C45)</f>
        <v>8.0500000000000007</v>
      </c>
      <c r="D45">
        <f>IF([5]opstra_options!D45="","",[5]opstra_options!D45)</f>
        <v>66.53</v>
      </c>
      <c r="E45">
        <f>IF([5]opstra_options!E45="","",[5]opstra_options!E45)</f>
        <v>55.56</v>
      </c>
      <c r="F45">
        <f>IF([5]opstra_options!F45="","",[5]opstra_options!F45)</f>
        <v>61.51</v>
      </c>
      <c r="G45" t="b">
        <f>IF([5]opstra_options!G45="","",[5]opstra_options!G45)</f>
        <v>1</v>
      </c>
      <c r="H45">
        <f>IF([5]opstra_options!H45="","",[5]opstra_options!H45)</f>
        <v>25.4</v>
      </c>
      <c r="I45">
        <f>IF([5]opstra_options!I45="","",[5]opstra_options!I45)</f>
        <v>45226</v>
      </c>
      <c r="J45">
        <f>IF([5]opstra_options!J45="","",[5]opstra_options!J45)</f>
        <v>1166.5999999999999</v>
      </c>
      <c r="K45">
        <f>IF([5]opstra_options!K45="","",[5]opstra_options!K45)</f>
        <v>3.12</v>
      </c>
      <c r="L45" t="str">
        <f>IF([5]opstra_options!L45="","",[5]opstra_options!L45)</f>
        <v>CIPLA</v>
      </c>
      <c r="M45">
        <f>IF([5]opstra_options!M45="","",[5]opstra_options!M45)</f>
        <v>-1.95</v>
      </c>
      <c r="N45">
        <f>IF([5]opstra_options!N45="","",[5]opstra_options!N45)</f>
        <v>-0.17</v>
      </c>
      <c r="O45" s="1">
        <f t="shared" si="4"/>
        <v>24.52</v>
      </c>
      <c r="P45" s="1">
        <f t="shared" si="5"/>
        <v>24.96</v>
      </c>
      <c r="Q45" s="1">
        <f t="shared" si="6"/>
        <v>8.0500000000000007</v>
      </c>
      <c r="R45" s="1">
        <f t="shared" si="7"/>
        <v>66.53</v>
      </c>
      <c r="S45" s="1">
        <f t="shared" si="8"/>
        <v>55.56</v>
      </c>
      <c r="T45" s="1">
        <f t="shared" si="9"/>
        <v>61.51</v>
      </c>
      <c r="U45" s="1" t="b">
        <f t="shared" si="10"/>
        <v>1</v>
      </c>
      <c r="V45" s="1">
        <f t="shared" si="11"/>
        <v>25.4</v>
      </c>
      <c r="W45" s="3">
        <f t="shared" si="14"/>
        <v>45226</v>
      </c>
      <c r="X45" s="1">
        <f t="shared" si="12"/>
        <v>1166.5999999999999</v>
      </c>
      <c r="Y45" s="1">
        <f t="shared" si="13"/>
        <v>3.12</v>
      </c>
      <c r="Z45" s="1" t="str">
        <f t="shared" si="15"/>
        <v>Liquid</v>
      </c>
      <c r="AA45" t="str">
        <f t="shared" si="16"/>
        <v/>
      </c>
      <c r="AB45" t="str">
        <f t="shared" si="17"/>
        <v>R</v>
      </c>
    </row>
    <row r="46" spans="1:28" x14ac:dyDescent="0.25">
      <c r="A46">
        <f>IF([5]opstra_options!A46="","",[5]opstra_options!A46)</f>
        <v>25.86</v>
      </c>
      <c r="B46">
        <f>IF([5]opstra_options!B46="","",[5]opstra_options!B46)</f>
        <v>27.16</v>
      </c>
      <c r="C46">
        <f>IF([5]opstra_options!C46="","",[5]opstra_options!C46)</f>
        <v>8.42</v>
      </c>
      <c r="D46">
        <f>IF([5]opstra_options!D46="","",[5]opstra_options!D46)</f>
        <v>81.45</v>
      </c>
      <c r="E46">
        <f>IF([5]opstra_options!E46="","",[5]opstra_options!E46)</f>
        <v>73.02</v>
      </c>
      <c r="F46">
        <f>IF([5]opstra_options!F46="","",[5]opstra_options!F46)</f>
        <v>60.46</v>
      </c>
      <c r="G46" t="b">
        <f>IF([5]opstra_options!G46="","",[5]opstra_options!G46)</f>
        <v>1</v>
      </c>
      <c r="H46">
        <f>IF([5]opstra_options!H46="","",[5]opstra_options!H46)</f>
        <v>28.46</v>
      </c>
      <c r="I46" t="str">
        <f>IF([5]opstra_options!I46="","",[5]opstra_options!I46)</f>
        <v>None</v>
      </c>
      <c r="J46">
        <f>IF([5]opstra_options!J46="","",[5]opstra_options!J46)</f>
        <v>312.10000000000002</v>
      </c>
      <c r="K46">
        <f>IF([5]opstra_options!K46="","",[5]opstra_options!K46)</f>
        <v>3.19</v>
      </c>
      <c r="L46" t="str">
        <f>IF([5]opstra_options!L46="","",[5]opstra_options!L46)</f>
        <v>COALINDIA</v>
      </c>
      <c r="M46">
        <f>IF([5]opstra_options!M46="","",[5]opstra_options!M46)</f>
        <v>4</v>
      </c>
      <c r="N46">
        <f>IF([5]opstra_options!N46="","",[5]opstra_options!N46)</f>
        <v>1.3</v>
      </c>
      <c r="O46" s="1">
        <f t="shared" si="4"/>
        <v>25.86</v>
      </c>
      <c r="P46" s="1">
        <f t="shared" si="5"/>
        <v>27.16</v>
      </c>
      <c r="Q46" s="1">
        <f t="shared" si="6"/>
        <v>8.42</v>
      </c>
      <c r="R46" s="1">
        <f t="shared" si="7"/>
        <v>81.45</v>
      </c>
      <c r="S46" s="1">
        <f t="shared" si="8"/>
        <v>73.02</v>
      </c>
      <c r="T46" s="1">
        <f t="shared" si="9"/>
        <v>60.46</v>
      </c>
      <c r="U46" s="1" t="b">
        <f t="shared" si="10"/>
        <v>1</v>
      </c>
      <c r="V46" s="1">
        <f t="shared" si="11"/>
        <v>28.46</v>
      </c>
      <c r="W46" s="3" t="str">
        <f t="shared" si="14"/>
        <v/>
      </c>
      <c r="X46" s="1">
        <f t="shared" si="12"/>
        <v>312.10000000000002</v>
      </c>
      <c r="Y46" s="1">
        <f t="shared" si="13"/>
        <v>3.19</v>
      </c>
      <c r="Z46" s="1" t="str">
        <f t="shared" si="15"/>
        <v>Liquid</v>
      </c>
      <c r="AA46" t="str">
        <f t="shared" si="16"/>
        <v>IVP</v>
      </c>
      <c r="AB46" t="str">
        <f t="shared" si="17"/>
        <v/>
      </c>
    </row>
    <row r="47" spans="1:28" x14ac:dyDescent="0.25">
      <c r="A47">
        <f>IF([5]opstra_options!A47="","",[5]opstra_options!A47)</f>
        <v>45.17</v>
      </c>
      <c r="B47">
        <f>IF([5]opstra_options!B47="","",[5]opstra_options!B47)</f>
        <v>45.59</v>
      </c>
      <c r="C47">
        <f>IF([5]opstra_options!C47="","",[5]opstra_options!C47)</f>
        <v>6.34</v>
      </c>
      <c r="D47">
        <f>IF([5]opstra_options!D47="","",[5]opstra_options!D47)</f>
        <v>99.19</v>
      </c>
      <c r="E47">
        <f>IF([5]opstra_options!E47="","",[5]opstra_options!E47)</f>
        <v>98.41</v>
      </c>
      <c r="F47">
        <f>IF([5]opstra_options!F47="","",[5]opstra_options!F47)</f>
        <v>88.45</v>
      </c>
      <c r="G47" t="b">
        <f>IF([5]opstra_options!G47="","",[5]opstra_options!G47)</f>
        <v>1</v>
      </c>
      <c r="H47">
        <f>IF([5]opstra_options!H47="","",[5]opstra_options!H47)</f>
        <v>46.02</v>
      </c>
      <c r="I47">
        <f>IF([5]opstra_options!I47="","",[5]opstra_options!I47)</f>
        <v>45218</v>
      </c>
      <c r="J47">
        <f>IF([5]opstra_options!J47="","",[5]opstra_options!J47)</f>
        <v>5054.75</v>
      </c>
      <c r="K47">
        <f>IF([5]opstra_options!K47="","",[5]opstra_options!K47)</f>
        <v>5.84</v>
      </c>
      <c r="L47" t="str">
        <f>IF([5]opstra_options!L47="","",[5]opstra_options!L47)</f>
        <v>COFORGE</v>
      </c>
      <c r="M47">
        <f>IF([5]opstra_options!M47="","",[5]opstra_options!M47)</f>
        <v>42.85</v>
      </c>
      <c r="N47">
        <f>IF([5]opstra_options!N47="","",[5]opstra_options!N47)</f>
        <v>0.85</v>
      </c>
      <c r="O47" s="1">
        <f t="shared" si="4"/>
        <v>45.17</v>
      </c>
      <c r="P47" s="1">
        <f t="shared" si="5"/>
        <v>45.59</v>
      </c>
      <c r="Q47" s="1">
        <f t="shared" si="6"/>
        <v>6.34</v>
      </c>
      <c r="R47" s="1">
        <f t="shared" si="7"/>
        <v>99.19</v>
      </c>
      <c r="S47" s="1">
        <f t="shared" si="8"/>
        <v>98.41</v>
      </c>
      <c r="T47" s="1">
        <f t="shared" si="9"/>
        <v>88.45</v>
      </c>
      <c r="U47" s="1" t="b">
        <f t="shared" si="10"/>
        <v>1</v>
      </c>
      <c r="V47" s="1">
        <f t="shared" si="11"/>
        <v>46.02</v>
      </c>
      <c r="W47" s="3">
        <f t="shared" si="14"/>
        <v>45218</v>
      </c>
      <c r="X47" s="1">
        <f t="shared" si="12"/>
        <v>5054.75</v>
      </c>
      <c r="Y47" s="1">
        <f t="shared" si="13"/>
        <v>5.84</v>
      </c>
      <c r="Z47" s="1" t="str">
        <f t="shared" si="15"/>
        <v>Liquid</v>
      </c>
      <c r="AA47" t="str">
        <f t="shared" si="16"/>
        <v>IVP</v>
      </c>
      <c r="AB47" t="str">
        <f t="shared" si="17"/>
        <v>R</v>
      </c>
    </row>
    <row r="48" spans="1:28" x14ac:dyDescent="0.25">
      <c r="A48">
        <f>IF([5]opstra_options!A48="","",[5]opstra_options!A48)</f>
        <v>26.75</v>
      </c>
      <c r="B48">
        <f>IF([5]opstra_options!B48="","",[5]opstra_options!B48)</f>
        <v>28.84</v>
      </c>
      <c r="C48">
        <f>IF([5]opstra_options!C48="","",[5]opstra_options!C48)</f>
        <v>11.74</v>
      </c>
      <c r="D48">
        <f>IF([5]opstra_options!D48="","",[5]opstra_options!D48)</f>
        <v>100</v>
      </c>
      <c r="E48">
        <f>IF([5]opstra_options!E48="","",[5]opstra_options!E48)</f>
        <v>100</v>
      </c>
      <c r="F48">
        <f>IF([5]opstra_options!F48="","",[5]opstra_options!F48)</f>
        <v>100</v>
      </c>
      <c r="G48" t="b">
        <f>IF([5]opstra_options!G48="","",[5]opstra_options!G48)</f>
        <v>1</v>
      </c>
      <c r="H48">
        <f>IF([5]opstra_options!H48="","",[5]opstra_options!H48)</f>
        <v>30.92</v>
      </c>
      <c r="I48" t="str">
        <f>IF([5]opstra_options!I48="","",[5]opstra_options!I48)</f>
        <v>None</v>
      </c>
      <c r="J48">
        <f>IF([5]opstra_options!J48="","",[5]opstra_options!J48)</f>
        <v>2073.85</v>
      </c>
      <c r="K48">
        <f>IF([5]opstra_options!K48="","",[5]opstra_options!K48)</f>
        <v>3.56</v>
      </c>
      <c r="L48" t="str">
        <f>IF([5]opstra_options!L48="","",[5]opstra_options!L48)</f>
        <v>COLPAL</v>
      </c>
      <c r="M48">
        <f>IF([5]opstra_options!M48="","",[5]opstra_options!M48)</f>
        <v>28.65</v>
      </c>
      <c r="N48">
        <f>IF([5]opstra_options!N48="","",[5]opstra_options!N48)</f>
        <v>1.4</v>
      </c>
      <c r="O48" s="1">
        <f t="shared" si="4"/>
        <v>26.75</v>
      </c>
      <c r="P48" s="1">
        <f t="shared" si="5"/>
        <v>28.84</v>
      </c>
      <c r="Q48" s="1">
        <f t="shared" si="6"/>
        <v>11.74</v>
      </c>
      <c r="R48" s="1">
        <f t="shared" si="7"/>
        <v>100</v>
      </c>
      <c r="S48" s="1">
        <f t="shared" si="8"/>
        <v>100</v>
      </c>
      <c r="T48" s="1">
        <f t="shared" si="9"/>
        <v>100</v>
      </c>
      <c r="U48" s="1" t="b">
        <f t="shared" si="10"/>
        <v>1</v>
      </c>
      <c r="V48" s="1">
        <f t="shared" si="11"/>
        <v>30.92</v>
      </c>
      <c r="W48" s="3" t="str">
        <f t="shared" si="14"/>
        <v/>
      </c>
      <c r="X48" s="1">
        <f t="shared" si="12"/>
        <v>2073.85</v>
      </c>
      <c r="Y48" s="1">
        <f t="shared" si="13"/>
        <v>3.56</v>
      </c>
      <c r="Z48" s="1" t="str">
        <f t="shared" si="15"/>
        <v>Liquid</v>
      </c>
      <c r="AA48" t="str">
        <f t="shared" si="16"/>
        <v>IVP</v>
      </c>
      <c r="AB48" t="str">
        <f t="shared" si="17"/>
        <v/>
      </c>
    </row>
    <row r="49" spans="1:28" x14ac:dyDescent="0.25">
      <c r="A49">
        <f>IF([5]opstra_options!A49="","",[5]opstra_options!A49)</f>
        <v>30.17</v>
      </c>
      <c r="B49">
        <f>IF([5]opstra_options!B49="","",[5]opstra_options!B49)</f>
        <v>31.24</v>
      </c>
      <c r="C49">
        <f>IF([5]opstra_options!C49="","",[5]opstra_options!C49)</f>
        <v>11.65</v>
      </c>
      <c r="D49">
        <f>IF([5]opstra_options!D49="","",[5]opstra_options!D49)</f>
        <v>62.9</v>
      </c>
      <c r="E49">
        <f>IF([5]opstra_options!E49="","",[5]opstra_options!E49)</f>
        <v>66.67</v>
      </c>
      <c r="F49">
        <f>IF([5]opstra_options!F49="","",[5]opstra_options!F49)</f>
        <v>34.86</v>
      </c>
      <c r="G49" t="b">
        <f>IF([5]opstra_options!G49="","",[5]opstra_options!G49)</f>
        <v>1</v>
      </c>
      <c r="H49">
        <f>IF([5]opstra_options!H49="","",[5]opstra_options!H49)</f>
        <v>32.31</v>
      </c>
      <c r="I49">
        <f>IF([5]opstra_options!I49="","",[5]opstra_options!I49)</f>
        <v>45232</v>
      </c>
      <c r="J49">
        <f>IF([5]opstra_options!J49="","",[5]opstra_options!J49)</f>
        <v>718</v>
      </c>
      <c r="K49">
        <f>IF([5]opstra_options!K49="","",[5]opstra_options!K49)</f>
        <v>3.87</v>
      </c>
      <c r="L49" t="str">
        <f>IF([5]opstra_options!L49="","",[5]opstra_options!L49)</f>
        <v>CONCOR</v>
      </c>
      <c r="M49">
        <f>IF([5]opstra_options!M49="","",[5]opstra_options!M49)</f>
        <v>4.6500000000000004</v>
      </c>
      <c r="N49">
        <f>IF([5]opstra_options!N49="","",[5]opstra_options!N49)</f>
        <v>0.65</v>
      </c>
      <c r="O49" s="1">
        <f t="shared" si="4"/>
        <v>30.17</v>
      </c>
      <c r="P49" s="1">
        <f t="shared" si="5"/>
        <v>31.24</v>
      </c>
      <c r="Q49" s="1">
        <f t="shared" si="6"/>
        <v>11.65</v>
      </c>
      <c r="R49" s="1">
        <f t="shared" si="7"/>
        <v>62.9</v>
      </c>
      <c r="S49" s="1">
        <f t="shared" si="8"/>
        <v>66.67</v>
      </c>
      <c r="T49" s="1">
        <f t="shared" si="9"/>
        <v>34.86</v>
      </c>
      <c r="U49" s="1" t="b">
        <f t="shared" si="10"/>
        <v>1</v>
      </c>
      <c r="V49" s="1">
        <f t="shared" si="11"/>
        <v>32.31</v>
      </c>
      <c r="W49" s="3">
        <f t="shared" si="14"/>
        <v>45232</v>
      </c>
      <c r="X49" s="1">
        <f t="shared" si="12"/>
        <v>718</v>
      </c>
      <c r="Y49" s="1">
        <f t="shared" si="13"/>
        <v>3.87</v>
      </c>
      <c r="Z49" s="1" t="str">
        <f t="shared" si="15"/>
        <v>Liquid</v>
      </c>
      <c r="AA49" t="str">
        <f t="shared" si="16"/>
        <v/>
      </c>
      <c r="AB49" t="str">
        <f t="shared" si="17"/>
        <v>R</v>
      </c>
    </row>
    <row r="50" spans="1:28" x14ac:dyDescent="0.25">
      <c r="A50">
        <f>IF([5]opstra_options!A50="","",[5]opstra_options!A50)</f>
        <v>29.02</v>
      </c>
      <c r="B50">
        <f>IF([5]opstra_options!B50="","",[5]opstra_options!B50)</f>
        <v>29.27</v>
      </c>
      <c r="C50">
        <f>IF([5]opstra_options!C50="","",[5]opstra_options!C50)</f>
        <v>10.66</v>
      </c>
      <c r="D50">
        <f>IF([5]opstra_options!D50="","",[5]opstra_options!D50)</f>
        <v>40.89</v>
      </c>
      <c r="E50">
        <f>IF([5]opstra_options!E50="","",[5]opstra_options!E50)</f>
        <v>38.1</v>
      </c>
      <c r="F50">
        <f>IF([5]opstra_options!F50="","",[5]opstra_options!F50)</f>
        <v>37.590000000000003</v>
      </c>
      <c r="G50" t="b">
        <f>IF([5]opstra_options!G50="","",[5]opstra_options!G50)</f>
        <v>1</v>
      </c>
      <c r="H50">
        <f>IF([5]opstra_options!H50="","",[5]opstra_options!H50)</f>
        <v>29.52</v>
      </c>
      <c r="I50" t="str">
        <f>IF([5]opstra_options!I50="","",[5]opstra_options!I50)</f>
        <v>None</v>
      </c>
      <c r="J50">
        <f>IF([5]opstra_options!J50="","",[5]opstra_options!J50)</f>
        <v>1159.3499999999999</v>
      </c>
      <c r="K50">
        <f>IF([5]opstra_options!K50="","",[5]opstra_options!K50)</f>
        <v>3.78</v>
      </c>
      <c r="L50" t="str">
        <f>IF([5]opstra_options!L50="","",[5]opstra_options!L50)</f>
        <v>COROMANDEL</v>
      </c>
      <c r="M50">
        <f>IF([5]opstra_options!M50="","",[5]opstra_options!M50)</f>
        <v>4.8</v>
      </c>
      <c r="N50">
        <f>IF([5]opstra_options!N50="","",[5]opstra_options!N50)</f>
        <v>0.42</v>
      </c>
      <c r="O50" s="1">
        <f t="shared" si="4"/>
        <v>29.02</v>
      </c>
      <c r="P50" s="1">
        <f t="shared" si="5"/>
        <v>29.27</v>
      </c>
      <c r="Q50" s="1">
        <f t="shared" si="6"/>
        <v>10.66</v>
      </c>
      <c r="R50" s="1">
        <f t="shared" si="7"/>
        <v>40.89</v>
      </c>
      <c r="S50" s="1">
        <f t="shared" si="8"/>
        <v>38.1</v>
      </c>
      <c r="T50" s="1">
        <f t="shared" si="9"/>
        <v>37.590000000000003</v>
      </c>
      <c r="U50" s="1" t="b">
        <f t="shared" si="10"/>
        <v>1</v>
      </c>
      <c r="V50" s="1">
        <f t="shared" si="11"/>
        <v>29.52</v>
      </c>
      <c r="W50" s="3" t="str">
        <f t="shared" si="14"/>
        <v/>
      </c>
      <c r="X50" s="1">
        <f t="shared" si="12"/>
        <v>1159.3499999999999</v>
      </c>
      <c r="Y50" s="1">
        <f t="shared" si="13"/>
        <v>3.78</v>
      </c>
      <c r="Z50" s="1" t="str">
        <f t="shared" si="15"/>
        <v>Liquid</v>
      </c>
      <c r="AA50" t="str">
        <f t="shared" si="16"/>
        <v/>
      </c>
      <c r="AB50" t="str">
        <f t="shared" si="17"/>
        <v/>
      </c>
    </row>
    <row r="51" spans="1:28" x14ac:dyDescent="0.25">
      <c r="A51">
        <f>IF([5]opstra_options!A51="","",[5]opstra_options!A51)</f>
        <v>31.85</v>
      </c>
      <c r="B51">
        <f>IF([5]opstra_options!B51="","",[5]opstra_options!B51)</f>
        <v>30.99</v>
      </c>
      <c r="C51">
        <f>IF([5]opstra_options!C51="","",[5]opstra_options!C51)</f>
        <v>5.66</v>
      </c>
      <c r="D51">
        <f>IF([5]opstra_options!D51="","",[5]opstra_options!D51)</f>
        <v>39.92</v>
      </c>
      <c r="E51">
        <f>IF([5]opstra_options!E51="","",[5]opstra_options!E51)</f>
        <v>47.62</v>
      </c>
      <c r="F51">
        <f>IF([5]opstra_options!F51="","",[5]opstra_options!F51)</f>
        <v>19.510000000000002</v>
      </c>
      <c r="G51" t="b">
        <f>IF([5]opstra_options!G51="","",[5]opstra_options!G51)</f>
        <v>0</v>
      </c>
      <c r="H51">
        <f>IF([5]opstra_options!H51="","",[5]opstra_options!H51)</f>
        <v>30.13</v>
      </c>
      <c r="I51">
        <f>IF([5]opstra_options!I51="","",[5]opstra_options!I51)</f>
        <v>45233</v>
      </c>
      <c r="J51">
        <f>IF([5]opstra_options!J51="","",[5]opstra_options!J51)</f>
        <v>301.45</v>
      </c>
      <c r="K51">
        <f>IF([5]opstra_options!K51="","",[5]opstra_options!K51)</f>
        <v>0</v>
      </c>
      <c r="L51" t="str">
        <f>IF([5]opstra_options!L51="","",[5]opstra_options!L51)</f>
        <v>CROMPTON</v>
      </c>
      <c r="M51">
        <f>IF([5]opstra_options!M51="","",[5]opstra_options!M51)</f>
        <v>0.7</v>
      </c>
      <c r="N51">
        <f>IF([5]opstra_options!N51="","",[5]opstra_options!N51)</f>
        <v>0.23</v>
      </c>
      <c r="O51" s="1">
        <f t="shared" si="4"/>
        <v>31.85</v>
      </c>
      <c r="P51" s="1">
        <f t="shared" si="5"/>
        <v>30.99</v>
      </c>
      <c r="Q51" s="1">
        <f t="shared" si="6"/>
        <v>5.66</v>
      </c>
      <c r="R51" s="1">
        <f t="shared" si="7"/>
        <v>39.92</v>
      </c>
      <c r="S51" s="1">
        <f t="shared" si="8"/>
        <v>47.62</v>
      </c>
      <c r="T51" s="1">
        <f t="shared" si="9"/>
        <v>19.510000000000002</v>
      </c>
      <c r="U51" s="1" t="b">
        <f t="shared" si="10"/>
        <v>0</v>
      </c>
      <c r="V51" s="1">
        <f t="shared" si="11"/>
        <v>30.13</v>
      </c>
      <c r="W51" s="3">
        <f t="shared" si="14"/>
        <v>45233</v>
      </c>
      <c r="X51" s="1">
        <f t="shared" si="12"/>
        <v>301.45</v>
      </c>
      <c r="Y51" s="1">
        <f t="shared" si="13"/>
        <v>0</v>
      </c>
      <c r="Z51" s="1" t="str">
        <f t="shared" si="15"/>
        <v/>
      </c>
      <c r="AA51" t="str">
        <f t="shared" si="16"/>
        <v/>
      </c>
      <c r="AB51" t="str">
        <f t="shared" si="17"/>
        <v>R</v>
      </c>
    </row>
    <row r="52" spans="1:28" x14ac:dyDescent="0.25">
      <c r="A52">
        <f>IF([5]opstra_options!A52="","",[5]opstra_options!A52)</f>
        <v>36</v>
      </c>
      <c r="B52">
        <f>IF([5]opstra_options!B52="","",[5]opstra_options!B52)</f>
        <v>36.58</v>
      </c>
      <c r="C52">
        <f>IF([5]opstra_options!C52="","",[5]opstra_options!C52)</f>
        <v>7.12</v>
      </c>
      <c r="D52">
        <f>IF([5]opstra_options!D52="","",[5]opstra_options!D52)</f>
        <v>50.81</v>
      </c>
      <c r="E52">
        <f>IF([5]opstra_options!E52="","",[5]opstra_options!E52)</f>
        <v>71.430000000000007</v>
      </c>
      <c r="F52">
        <f>IF([5]opstra_options!F52="","",[5]opstra_options!F52)</f>
        <v>31.35</v>
      </c>
      <c r="G52" t="b">
        <f>IF([5]opstra_options!G52="","",[5]opstra_options!G52)</f>
        <v>0</v>
      </c>
      <c r="H52">
        <f>IF([5]opstra_options!H52="","",[5]opstra_options!H52)</f>
        <v>37.159999999999997</v>
      </c>
      <c r="I52" t="str">
        <f>IF([5]opstra_options!I52="","",[5]opstra_options!I52)</f>
        <v>None</v>
      </c>
      <c r="J52">
        <f>IF([5]opstra_options!J52="","",[5]opstra_options!J52)</f>
        <v>139.15</v>
      </c>
      <c r="K52">
        <f>IF([5]opstra_options!K52="","",[5]opstra_options!K52)</f>
        <v>4.5599999999999996</v>
      </c>
      <c r="L52" t="str">
        <f>IF([5]opstra_options!L52="","",[5]opstra_options!L52)</f>
        <v>CUB</v>
      </c>
      <c r="M52">
        <f>IF([5]opstra_options!M52="","",[5]opstra_options!M52)</f>
        <v>1.75</v>
      </c>
      <c r="N52">
        <f>IF([5]opstra_options!N52="","",[5]opstra_options!N52)</f>
        <v>1.27</v>
      </c>
      <c r="O52" s="1">
        <f t="shared" si="4"/>
        <v>36</v>
      </c>
      <c r="P52" s="1">
        <f t="shared" si="5"/>
        <v>36.58</v>
      </c>
      <c r="Q52" s="1">
        <f t="shared" si="6"/>
        <v>7.12</v>
      </c>
      <c r="R52" s="1">
        <f t="shared" si="7"/>
        <v>50.81</v>
      </c>
      <c r="S52" s="1">
        <f t="shared" si="8"/>
        <v>71.430000000000007</v>
      </c>
      <c r="T52" s="1">
        <f t="shared" si="9"/>
        <v>31.35</v>
      </c>
      <c r="U52" s="1" t="b">
        <f t="shared" si="10"/>
        <v>0</v>
      </c>
      <c r="V52" s="1">
        <f t="shared" si="11"/>
        <v>37.159999999999997</v>
      </c>
      <c r="W52" s="3" t="str">
        <f t="shared" si="14"/>
        <v/>
      </c>
      <c r="X52" s="1">
        <f t="shared" si="12"/>
        <v>139.15</v>
      </c>
      <c r="Y52" s="1">
        <f t="shared" si="13"/>
        <v>4.5599999999999996</v>
      </c>
      <c r="Z52" s="1" t="str">
        <f t="shared" si="15"/>
        <v/>
      </c>
      <c r="AA52" t="str">
        <f t="shared" si="16"/>
        <v>IVP</v>
      </c>
      <c r="AB52" t="str">
        <f t="shared" si="17"/>
        <v/>
      </c>
    </row>
    <row r="53" spans="1:28" x14ac:dyDescent="0.25">
      <c r="A53">
        <f>IF([5]opstra_options!A53="","",[5]opstra_options!A53)</f>
        <v>25.37</v>
      </c>
      <c r="B53">
        <f>IF([5]opstra_options!B53="","",[5]opstra_options!B53)</f>
        <v>27.1</v>
      </c>
      <c r="C53">
        <f>IF([5]opstra_options!C53="","",[5]opstra_options!C53)</f>
        <v>3.12</v>
      </c>
      <c r="D53">
        <f>IF([5]opstra_options!D53="","",[5]opstra_options!D53)</f>
        <v>24.19</v>
      </c>
      <c r="E53">
        <f>IF([5]opstra_options!E53="","",[5]opstra_options!E53)</f>
        <v>23.81</v>
      </c>
      <c r="F53">
        <f>IF([5]opstra_options!F53="","",[5]opstra_options!F53)</f>
        <v>27.56</v>
      </c>
      <c r="G53" t="b">
        <f>IF([5]opstra_options!G53="","",[5]opstra_options!G53)</f>
        <v>1</v>
      </c>
      <c r="H53">
        <f>IF([5]opstra_options!H53="","",[5]opstra_options!H53)</f>
        <v>28.83</v>
      </c>
      <c r="I53" t="str">
        <f>IF([5]opstra_options!I53="","",[5]opstra_options!I53)</f>
        <v>None</v>
      </c>
      <c r="J53">
        <f>IF([5]opstra_options!J53="","",[5]opstra_options!J53)</f>
        <v>1724</v>
      </c>
      <c r="K53">
        <f>IF([5]opstra_options!K53="","",[5]opstra_options!K53)</f>
        <v>2.97</v>
      </c>
      <c r="L53" t="str">
        <f>IF([5]opstra_options!L53="","",[5]opstra_options!L53)</f>
        <v>CUMMINSIND</v>
      </c>
      <c r="M53">
        <f>IF([5]opstra_options!M53="","",[5]opstra_options!M53)</f>
        <v>1.35</v>
      </c>
      <c r="N53">
        <f>IF([5]opstra_options!N53="","",[5]opstra_options!N53)</f>
        <v>0.08</v>
      </c>
      <c r="O53" s="1">
        <f t="shared" si="4"/>
        <v>25.37</v>
      </c>
      <c r="P53" s="1">
        <f t="shared" si="5"/>
        <v>27.1</v>
      </c>
      <c r="Q53" s="1">
        <f t="shared" si="6"/>
        <v>3.12</v>
      </c>
      <c r="R53" s="1">
        <f t="shared" si="7"/>
        <v>24.19</v>
      </c>
      <c r="S53" s="1">
        <f t="shared" si="8"/>
        <v>23.81</v>
      </c>
      <c r="T53" s="1">
        <f t="shared" si="9"/>
        <v>27.56</v>
      </c>
      <c r="U53" s="1" t="b">
        <f t="shared" si="10"/>
        <v>1</v>
      </c>
      <c r="V53" s="1">
        <f t="shared" si="11"/>
        <v>28.83</v>
      </c>
      <c r="W53" s="3" t="str">
        <f t="shared" si="14"/>
        <v/>
      </c>
      <c r="X53" s="1">
        <f t="shared" si="12"/>
        <v>1724</v>
      </c>
      <c r="Y53" s="1">
        <f t="shared" si="13"/>
        <v>2.97</v>
      </c>
      <c r="Z53" s="1" t="str">
        <f t="shared" si="15"/>
        <v>Liquid</v>
      </c>
      <c r="AA53" t="str">
        <f t="shared" si="16"/>
        <v/>
      </c>
      <c r="AB53" t="str">
        <f t="shared" si="17"/>
        <v/>
      </c>
    </row>
    <row r="54" spans="1:28" x14ac:dyDescent="0.25">
      <c r="A54">
        <f>IF([5]opstra_options!A54="","",[5]opstra_options!A54)</f>
        <v>20.5</v>
      </c>
      <c r="B54">
        <f>IF([5]opstra_options!B54="","",[5]opstra_options!B54)</f>
        <v>19.510000000000002</v>
      </c>
      <c r="C54">
        <f>IF([5]opstra_options!C54="","",[5]opstra_options!C54)</f>
        <v>3.17</v>
      </c>
      <c r="D54">
        <f>IF([5]opstra_options!D54="","",[5]opstra_options!D54)</f>
        <v>39.11</v>
      </c>
      <c r="E54">
        <f>IF([5]opstra_options!E54="","",[5]opstra_options!E54)</f>
        <v>26.98</v>
      </c>
      <c r="F54">
        <f>IF([5]opstra_options!F54="","",[5]opstra_options!F54)</f>
        <v>33.909999999999997</v>
      </c>
      <c r="G54" t="b">
        <f>IF([5]opstra_options!G54="","",[5]opstra_options!G54)</f>
        <v>1</v>
      </c>
      <c r="H54">
        <f>IF([5]opstra_options!H54="","",[5]opstra_options!H54)</f>
        <v>18.52</v>
      </c>
      <c r="I54">
        <f>IF([5]opstra_options!I54="","",[5]opstra_options!I54)</f>
        <v>45232</v>
      </c>
      <c r="J54">
        <f>IF([5]opstra_options!J54="","",[5]opstra_options!J54)</f>
        <v>538.35</v>
      </c>
      <c r="K54">
        <f>IF([5]opstra_options!K54="","",[5]opstra_options!K54)</f>
        <v>2.41</v>
      </c>
      <c r="L54" t="str">
        <f>IF([5]opstra_options!L54="","",[5]opstra_options!L54)</f>
        <v>DABUR</v>
      </c>
      <c r="M54">
        <f>IF([5]opstra_options!M54="","",[5]opstra_options!M54)</f>
        <v>-2.15</v>
      </c>
      <c r="N54">
        <f>IF([5]opstra_options!N54="","",[5]opstra_options!N54)</f>
        <v>-0.4</v>
      </c>
      <c r="O54" s="1">
        <f t="shared" si="4"/>
        <v>20.5</v>
      </c>
      <c r="P54" s="1">
        <f t="shared" si="5"/>
        <v>19.510000000000002</v>
      </c>
      <c r="Q54" s="1">
        <f t="shared" si="6"/>
        <v>3.17</v>
      </c>
      <c r="R54" s="1">
        <f t="shared" si="7"/>
        <v>39.11</v>
      </c>
      <c r="S54" s="1">
        <f t="shared" si="8"/>
        <v>26.98</v>
      </c>
      <c r="T54" s="1">
        <f t="shared" si="9"/>
        <v>33.909999999999997</v>
      </c>
      <c r="U54" s="1" t="b">
        <f t="shared" si="10"/>
        <v>1</v>
      </c>
      <c r="V54" s="1">
        <f t="shared" si="11"/>
        <v>18.52</v>
      </c>
      <c r="W54" s="3">
        <f t="shared" si="14"/>
        <v>45232</v>
      </c>
      <c r="X54" s="1">
        <f t="shared" si="12"/>
        <v>538.35</v>
      </c>
      <c r="Y54" s="1">
        <f t="shared" si="13"/>
        <v>2.41</v>
      </c>
      <c r="Z54" s="1" t="str">
        <f t="shared" si="15"/>
        <v>Liquid</v>
      </c>
      <c r="AA54" t="str">
        <f t="shared" si="16"/>
        <v/>
      </c>
      <c r="AB54" t="str">
        <f t="shared" si="17"/>
        <v>R</v>
      </c>
    </row>
    <row r="55" spans="1:28" x14ac:dyDescent="0.25">
      <c r="A55">
        <f>IF([5]opstra_options!A55="","",[5]opstra_options!A55)</f>
        <v>30.23</v>
      </c>
      <c r="B55">
        <f>IF([5]opstra_options!B55="","",[5]opstra_options!B55)</f>
        <v>29.6</v>
      </c>
      <c r="C55">
        <f>IF([5]opstra_options!C55="","",[5]opstra_options!C55)</f>
        <v>-8.27</v>
      </c>
      <c r="D55">
        <f>IF([5]opstra_options!D55="","",[5]opstra_options!D55)</f>
        <v>49.39</v>
      </c>
      <c r="E55">
        <f>IF([5]opstra_options!E55="","",[5]opstra_options!E55)</f>
        <v>55.56</v>
      </c>
      <c r="F55">
        <f>IF([5]opstra_options!F55="","",[5]opstra_options!F55)</f>
        <v>29.88</v>
      </c>
      <c r="G55" t="b">
        <f>IF([5]opstra_options!G55="","",[5]opstra_options!G55)</f>
        <v>0</v>
      </c>
      <c r="H55">
        <f>IF([5]opstra_options!H55="","",[5]opstra_options!H55)</f>
        <v>28.98</v>
      </c>
      <c r="I55" t="str">
        <f>IF([5]opstra_options!I55="","",[5]opstra_options!I55)</f>
        <v>None</v>
      </c>
      <c r="J55">
        <f>IF([5]opstra_options!J55="","",[5]opstra_options!J55)</f>
        <v>2320.0500000000002</v>
      </c>
      <c r="K55">
        <f>IF([5]opstra_options!K55="","",[5]opstra_options!K55)</f>
        <v>3.65</v>
      </c>
      <c r="L55" t="str">
        <f>IF([5]opstra_options!L55="","",[5]opstra_options!L55)</f>
        <v>DALBHARAT</v>
      </c>
      <c r="M55">
        <f>IF([5]opstra_options!M55="","",[5]opstra_options!M55)</f>
        <v>32.35</v>
      </c>
      <c r="N55">
        <f>IF([5]opstra_options!N55="","",[5]opstra_options!N55)</f>
        <v>1.41</v>
      </c>
      <c r="O55" s="1">
        <f t="shared" si="4"/>
        <v>30.23</v>
      </c>
      <c r="P55" s="1">
        <f t="shared" si="5"/>
        <v>29.6</v>
      </c>
      <c r="Q55" s="1">
        <f t="shared" si="6"/>
        <v>-8.27</v>
      </c>
      <c r="R55" s="1">
        <f t="shared" si="7"/>
        <v>49.39</v>
      </c>
      <c r="S55" s="1">
        <f t="shared" si="8"/>
        <v>55.56</v>
      </c>
      <c r="T55" s="1">
        <f t="shared" si="9"/>
        <v>29.88</v>
      </c>
      <c r="U55" s="1" t="b">
        <f t="shared" si="10"/>
        <v>0</v>
      </c>
      <c r="V55" s="1">
        <f t="shared" si="11"/>
        <v>28.98</v>
      </c>
      <c r="W55" s="3" t="str">
        <f t="shared" si="14"/>
        <v/>
      </c>
      <c r="X55" s="1">
        <f t="shared" si="12"/>
        <v>2320.0500000000002</v>
      </c>
      <c r="Y55" s="1">
        <f t="shared" si="13"/>
        <v>3.65</v>
      </c>
      <c r="Z55" s="1" t="str">
        <f t="shared" si="15"/>
        <v/>
      </c>
      <c r="AA55" t="str">
        <f t="shared" si="16"/>
        <v/>
      </c>
      <c r="AB55" t="str">
        <f t="shared" si="17"/>
        <v/>
      </c>
    </row>
    <row r="56" spans="1:28" x14ac:dyDescent="0.25">
      <c r="A56">
        <f>IF([5]opstra_options!A56="","",[5]opstra_options!A56)</f>
        <v>33.96</v>
      </c>
      <c r="B56">
        <f>IF([5]opstra_options!B56="","",[5]opstra_options!B56)</f>
        <v>33.83</v>
      </c>
      <c r="C56">
        <f>IF([5]opstra_options!C56="","",[5]opstra_options!C56)</f>
        <v>5.59</v>
      </c>
      <c r="D56">
        <f>IF([5]opstra_options!D56="","",[5]opstra_options!D56)</f>
        <v>67.739999999999995</v>
      </c>
      <c r="E56">
        <f>IF([5]opstra_options!E56="","",[5]opstra_options!E56)</f>
        <v>76.19</v>
      </c>
      <c r="F56">
        <f>IF([5]opstra_options!F56="","",[5]opstra_options!F56)</f>
        <v>41.6</v>
      </c>
      <c r="G56" t="b">
        <f>IF([5]opstra_options!G56="","",[5]opstra_options!G56)</f>
        <v>1</v>
      </c>
      <c r="H56">
        <f>IF([5]opstra_options!H56="","",[5]opstra_options!H56)</f>
        <v>33.71</v>
      </c>
      <c r="I56" t="str">
        <f>IF([5]opstra_options!I56="","",[5]opstra_options!I56)</f>
        <v>None</v>
      </c>
      <c r="J56">
        <f>IF([5]opstra_options!J56="","",[5]opstra_options!J56)</f>
        <v>2109</v>
      </c>
      <c r="K56">
        <f>IF([5]opstra_options!K56="","",[5]opstra_options!K56)</f>
        <v>4.25</v>
      </c>
      <c r="L56" t="str">
        <f>IF([5]opstra_options!L56="","",[5]opstra_options!L56)</f>
        <v>DEEPAKNTR</v>
      </c>
      <c r="M56">
        <f>IF([5]opstra_options!M56="","",[5]opstra_options!M56)</f>
        <v>24.85</v>
      </c>
      <c r="N56">
        <f>IF([5]opstra_options!N56="","",[5]opstra_options!N56)</f>
        <v>1.19</v>
      </c>
      <c r="O56" s="1">
        <f t="shared" si="4"/>
        <v>33.96</v>
      </c>
      <c r="P56" s="1">
        <f t="shared" si="5"/>
        <v>33.83</v>
      </c>
      <c r="Q56" s="1">
        <f t="shared" si="6"/>
        <v>5.59</v>
      </c>
      <c r="R56" s="1">
        <f t="shared" si="7"/>
        <v>67.739999999999995</v>
      </c>
      <c r="S56" s="1">
        <f t="shared" si="8"/>
        <v>76.19</v>
      </c>
      <c r="T56" s="1">
        <f t="shared" si="9"/>
        <v>41.6</v>
      </c>
      <c r="U56" s="1" t="b">
        <f t="shared" si="10"/>
        <v>1</v>
      </c>
      <c r="V56" s="1">
        <f t="shared" si="11"/>
        <v>33.71</v>
      </c>
      <c r="W56" s="3" t="str">
        <f t="shared" si="14"/>
        <v/>
      </c>
      <c r="X56" s="1">
        <f t="shared" si="12"/>
        <v>2109</v>
      </c>
      <c r="Y56" s="1">
        <f t="shared" si="13"/>
        <v>4.25</v>
      </c>
      <c r="Z56" s="1" t="str">
        <f t="shared" si="15"/>
        <v>Liquid</v>
      </c>
      <c r="AA56" t="str">
        <f t="shared" si="16"/>
        <v>IVP</v>
      </c>
      <c r="AB56" t="str">
        <f t="shared" si="17"/>
        <v/>
      </c>
    </row>
    <row r="57" spans="1:28" x14ac:dyDescent="0.25">
      <c r="A57">
        <f>IF([5]opstra_options!A57="","",[5]opstra_options!A57)</f>
        <v>74.260000000000005</v>
      </c>
      <c r="B57">
        <f>IF([5]opstra_options!B57="","",[5]opstra_options!B57)</f>
        <v>72.98</v>
      </c>
      <c r="C57">
        <f>IF([5]opstra_options!C57="","",[5]opstra_options!C57)</f>
        <v>42.04</v>
      </c>
      <c r="D57">
        <f>IF([5]opstra_options!D57="","",[5]opstra_options!D57)</f>
        <v>99.18</v>
      </c>
      <c r="E57">
        <f>IF([5]opstra_options!E57="","",[5]opstra_options!E57)</f>
        <v>98.41</v>
      </c>
      <c r="F57">
        <f>IF([5]opstra_options!F57="","",[5]opstra_options!F57)</f>
        <v>75.98</v>
      </c>
      <c r="G57" t="b">
        <f>IF([5]opstra_options!G57="","",[5]opstra_options!G57)</f>
        <v>0</v>
      </c>
      <c r="H57">
        <f>IF([5]opstra_options!H57="","",[5]opstra_options!H57)</f>
        <v>71.7</v>
      </c>
      <c r="I57" t="str">
        <f>IF([5]opstra_options!I57="","",[5]opstra_options!I57)</f>
        <v>None</v>
      </c>
      <c r="J57">
        <f>IF([5]opstra_options!J57="","",[5]opstra_options!J57)</f>
        <v>129</v>
      </c>
      <c r="K57">
        <f>IF([5]opstra_options!K57="","",[5]opstra_options!K57)</f>
        <v>0</v>
      </c>
      <c r="L57" t="str">
        <f>IF([5]opstra_options!L57="","",[5]opstra_options!L57)</f>
        <v>DELTACORP</v>
      </c>
      <c r="M57">
        <f>IF([5]opstra_options!M57="","",[5]opstra_options!M57)</f>
        <v>-11.35</v>
      </c>
      <c r="N57">
        <f>IF([5]opstra_options!N57="","",[5]opstra_options!N57)</f>
        <v>-8.09</v>
      </c>
      <c r="O57" s="1">
        <f t="shared" si="4"/>
        <v>74.260000000000005</v>
      </c>
      <c r="P57" s="1">
        <f t="shared" si="5"/>
        <v>72.98</v>
      </c>
      <c r="Q57" s="1">
        <f t="shared" si="6"/>
        <v>42.04</v>
      </c>
      <c r="R57" s="1">
        <f t="shared" si="7"/>
        <v>99.18</v>
      </c>
      <c r="S57" s="1">
        <f t="shared" si="8"/>
        <v>98.41</v>
      </c>
      <c r="T57" s="1">
        <f t="shared" si="9"/>
        <v>75.98</v>
      </c>
      <c r="U57" s="1" t="b">
        <f t="shared" si="10"/>
        <v>0</v>
      </c>
      <c r="V57" s="1">
        <f t="shared" si="11"/>
        <v>71.7</v>
      </c>
      <c r="W57" s="3" t="str">
        <f t="shared" si="14"/>
        <v/>
      </c>
      <c r="X57" s="1">
        <f t="shared" si="12"/>
        <v>129</v>
      </c>
      <c r="Y57" s="1">
        <f t="shared" si="13"/>
        <v>0</v>
      </c>
      <c r="Z57" s="1" t="str">
        <f t="shared" si="15"/>
        <v/>
      </c>
      <c r="AA57" t="str">
        <f t="shared" si="16"/>
        <v>IVP</v>
      </c>
      <c r="AB57" t="str">
        <f t="shared" si="17"/>
        <v/>
      </c>
    </row>
    <row r="58" spans="1:28" x14ac:dyDescent="0.25">
      <c r="A58">
        <f>IF([5]opstra_options!A58="","",[5]opstra_options!A58)</f>
        <v>27.5</v>
      </c>
      <c r="B58">
        <f>IF([5]opstra_options!B58="","",[5]opstra_options!B58)</f>
        <v>27.76</v>
      </c>
      <c r="C58">
        <f>IF([5]opstra_options!C58="","",[5]opstra_options!C58)</f>
        <v>17.03</v>
      </c>
      <c r="D58">
        <f>IF([5]opstra_options!D58="","",[5]opstra_options!D58)</f>
        <v>70.16</v>
      </c>
      <c r="E58">
        <f>IF([5]opstra_options!E58="","",[5]opstra_options!E58)</f>
        <v>69.84</v>
      </c>
      <c r="F58">
        <f>IF([5]opstra_options!F58="","",[5]opstra_options!F58)</f>
        <v>25.91</v>
      </c>
      <c r="G58" t="b">
        <f>IF([5]opstra_options!G58="","",[5]opstra_options!G58)</f>
        <v>1</v>
      </c>
      <c r="H58">
        <f>IF([5]opstra_options!H58="","",[5]opstra_options!H58)</f>
        <v>28.03</v>
      </c>
      <c r="I58" t="str">
        <f>IF([5]opstra_options!I58="","",[5]opstra_options!I58)</f>
        <v>None</v>
      </c>
      <c r="J58">
        <f>IF([5]opstra_options!J58="","",[5]opstra_options!J58)</f>
        <v>3649</v>
      </c>
      <c r="K58">
        <f>IF([5]opstra_options!K58="","",[5]opstra_options!K58)</f>
        <v>3.42</v>
      </c>
      <c r="L58" t="str">
        <f>IF([5]opstra_options!L58="","",[5]opstra_options!L58)</f>
        <v>DIVISLAB</v>
      </c>
      <c r="M58">
        <f>IF([5]opstra_options!M58="","",[5]opstra_options!M58)</f>
        <v>-99.45</v>
      </c>
      <c r="N58">
        <f>IF([5]opstra_options!N58="","",[5]opstra_options!N58)</f>
        <v>-2.65</v>
      </c>
      <c r="O58" s="1">
        <f t="shared" si="4"/>
        <v>27.5</v>
      </c>
      <c r="P58" s="1">
        <f t="shared" si="5"/>
        <v>27.76</v>
      </c>
      <c r="Q58" s="1">
        <f t="shared" si="6"/>
        <v>17.03</v>
      </c>
      <c r="R58" s="1">
        <f t="shared" si="7"/>
        <v>70.16</v>
      </c>
      <c r="S58" s="1">
        <f t="shared" si="8"/>
        <v>69.84</v>
      </c>
      <c r="T58" s="1">
        <f t="shared" si="9"/>
        <v>25.91</v>
      </c>
      <c r="U58" s="1" t="b">
        <f t="shared" si="10"/>
        <v>1</v>
      </c>
      <c r="V58" s="1">
        <f t="shared" si="11"/>
        <v>28.03</v>
      </c>
      <c r="W58" s="3" t="str">
        <f t="shared" si="14"/>
        <v/>
      </c>
      <c r="X58" s="1">
        <f t="shared" si="12"/>
        <v>3649</v>
      </c>
      <c r="Y58" s="1">
        <f t="shared" si="13"/>
        <v>3.42</v>
      </c>
      <c r="Z58" s="1" t="str">
        <f t="shared" si="15"/>
        <v>Liquid</v>
      </c>
      <c r="AA58" t="str">
        <f t="shared" si="16"/>
        <v/>
      </c>
      <c r="AB58" t="str">
        <f t="shared" si="17"/>
        <v/>
      </c>
    </row>
    <row r="59" spans="1:28" x14ac:dyDescent="0.25">
      <c r="A59">
        <f>IF([5]opstra_options!A59="","",[5]opstra_options!A59)</f>
        <v>34.479999999999997</v>
      </c>
      <c r="B59">
        <f>IF([5]opstra_options!B59="","",[5]opstra_options!B59)</f>
        <v>36.61</v>
      </c>
      <c r="C59">
        <f>IF([5]opstra_options!C59="","",[5]opstra_options!C59)</f>
        <v>9.1199999999999992</v>
      </c>
      <c r="D59">
        <f>IF([5]opstra_options!D59="","",[5]opstra_options!D59)</f>
        <v>63.31</v>
      </c>
      <c r="E59">
        <f>IF([5]opstra_options!E59="","",[5]opstra_options!E59)</f>
        <v>69.84</v>
      </c>
      <c r="F59">
        <f>IF([5]opstra_options!F59="","",[5]opstra_options!F59)</f>
        <v>32.08</v>
      </c>
      <c r="G59" t="b">
        <f>IF([5]opstra_options!G59="","",[5]opstra_options!G59)</f>
        <v>0</v>
      </c>
      <c r="H59">
        <f>IF([5]opstra_options!H59="","",[5]opstra_options!H59)</f>
        <v>38.75</v>
      </c>
      <c r="I59" t="str">
        <f>IF([5]opstra_options!I59="","",[5]opstra_options!I59)</f>
        <v>None</v>
      </c>
      <c r="J59">
        <f>IF([5]opstra_options!J59="","",[5]opstra_options!J59)</f>
        <v>5395</v>
      </c>
      <c r="K59">
        <f>IF([5]opstra_options!K59="","",[5]opstra_options!K59)</f>
        <v>4.49</v>
      </c>
      <c r="L59" t="str">
        <f>IF([5]opstra_options!L59="","",[5]opstra_options!L59)</f>
        <v>DIXON</v>
      </c>
      <c r="M59">
        <f>IF([5]opstra_options!M59="","",[5]opstra_options!M59)</f>
        <v>48.1</v>
      </c>
      <c r="N59">
        <f>IF([5]opstra_options!N59="","",[5]opstra_options!N59)</f>
        <v>0.9</v>
      </c>
      <c r="O59" s="1">
        <f t="shared" si="4"/>
        <v>34.479999999999997</v>
      </c>
      <c r="P59" s="1">
        <f t="shared" si="5"/>
        <v>36.61</v>
      </c>
      <c r="Q59" s="1">
        <f t="shared" si="6"/>
        <v>9.1199999999999992</v>
      </c>
      <c r="R59" s="1">
        <f t="shared" si="7"/>
        <v>63.31</v>
      </c>
      <c r="S59" s="1">
        <f t="shared" si="8"/>
        <v>69.84</v>
      </c>
      <c r="T59" s="1">
        <f t="shared" si="9"/>
        <v>32.08</v>
      </c>
      <c r="U59" s="1" t="b">
        <f t="shared" si="10"/>
        <v>0</v>
      </c>
      <c r="V59" s="1">
        <f t="shared" si="11"/>
        <v>38.75</v>
      </c>
      <c r="W59" s="3" t="str">
        <f t="shared" si="14"/>
        <v/>
      </c>
      <c r="X59" s="1">
        <f t="shared" si="12"/>
        <v>5395</v>
      </c>
      <c r="Y59" s="1">
        <f t="shared" si="13"/>
        <v>4.49</v>
      </c>
      <c r="Z59" s="1" t="str">
        <f t="shared" si="15"/>
        <v/>
      </c>
      <c r="AA59" t="str">
        <f t="shared" si="16"/>
        <v/>
      </c>
      <c r="AB59" t="str">
        <f t="shared" si="17"/>
        <v/>
      </c>
    </row>
    <row r="60" spans="1:28" x14ac:dyDescent="0.25">
      <c r="A60">
        <f>IF([5]opstra_options!A60="","",[5]opstra_options!A60)</f>
        <v>28.03</v>
      </c>
      <c r="B60">
        <f>IF([5]opstra_options!B60="","",[5]opstra_options!B60)</f>
        <v>29.15</v>
      </c>
      <c r="C60">
        <f>IF([5]opstra_options!C60="","",[5]opstra_options!C60)</f>
        <v>8.4</v>
      </c>
      <c r="D60">
        <f>IF([5]opstra_options!D60="","",[5]opstra_options!D60)</f>
        <v>39.92</v>
      </c>
      <c r="E60">
        <f>IF([5]opstra_options!E60="","",[5]opstra_options!E60)</f>
        <v>74.599999999999994</v>
      </c>
      <c r="F60">
        <f>IF([5]opstra_options!F60="","",[5]opstra_options!F60)</f>
        <v>42.66</v>
      </c>
      <c r="G60" t="b">
        <f>IF([5]opstra_options!G60="","",[5]opstra_options!G60)</f>
        <v>1</v>
      </c>
      <c r="H60">
        <f>IF([5]opstra_options!H60="","",[5]opstra_options!H60)</f>
        <v>30.28</v>
      </c>
      <c r="I60" t="str">
        <f>IF([5]opstra_options!I60="","",[5]opstra_options!I60)</f>
        <v>None</v>
      </c>
      <c r="J60">
        <f>IF([5]opstra_options!J60="","",[5]opstra_options!J60)</f>
        <v>568.35</v>
      </c>
      <c r="K60">
        <f>IF([5]opstra_options!K60="","",[5]opstra_options!K60)</f>
        <v>3.77</v>
      </c>
      <c r="L60" t="str">
        <f>IF([5]opstra_options!L60="","",[5]opstra_options!L60)</f>
        <v>DLF</v>
      </c>
      <c r="M60">
        <f>IF([5]opstra_options!M60="","",[5]opstra_options!M60)</f>
        <v>-1.2</v>
      </c>
      <c r="N60">
        <f>IF([5]opstra_options!N60="","",[5]opstra_options!N60)</f>
        <v>-0.21</v>
      </c>
      <c r="O60" s="1">
        <f t="shared" si="4"/>
        <v>28.03</v>
      </c>
      <c r="P60" s="1">
        <f t="shared" si="5"/>
        <v>29.15</v>
      </c>
      <c r="Q60" s="1">
        <f t="shared" si="6"/>
        <v>8.4</v>
      </c>
      <c r="R60" s="1">
        <f t="shared" si="7"/>
        <v>39.92</v>
      </c>
      <c r="S60" s="1">
        <f t="shared" si="8"/>
        <v>74.599999999999994</v>
      </c>
      <c r="T60" s="1">
        <f t="shared" si="9"/>
        <v>42.66</v>
      </c>
      <c r="U60" s="1" t="b">
        <f t="shared" si="10"/>
        <v>1</v>
      </c>
      <c r="V60" s="1">
        <f t="shared" si="11"/>
        <v>30.28</v>
      </c>
      <c r="W60" s="3" t="str">
        <f t="shared" si="14"/>
        <v/>
      </c>
      <c r="X60" s="1">
        <f t="shared" si="12"/>
        <v>568.35</v>
      </c>
      <c r="Y60" s="1">
        <f t="shared" si="13"/>
        <v>3.77</v>
      </c>
      <c r="Z60" s="1" t="str">
        <f t="shared" si="15"/>
        <v>Liquid</v>
      </c>
      <c r="AA60" t="str">
        <f t="shared" si="16"/>
        <v>IVP</v>
      </c>
      <c r="AB60" t="str">
        <f t="shared" si="17"/>
        <v/>
      </c>
    </row>
    <row r="61" spans="1:28" x14ac:dyDescent="0.25">
      <c r="A61">
        <f>IF([5]opstra_options!A61="","",[5]opstra_options!A61)</f>
        <v>23.82</v>
      </c>
      <c r="B61">
        <f>IF([5]opstra_options!B61="","",[5]opstra_options!B61)</f>
        <v>24.05</v>
      </c>
      <c r="C61">
        <f>IF([5]opstra_options!C61="","",[5]opstra_options!C61)</f>
        <v>10.17</v>
      </c>
      <c r="D61">
        <f>IF([5]opstra_options!D61="","",[5]opstra_options!D61)</f>
        <v>72.180000000000007</v>
      </c>
      <c r="E61">
        <f>IF([5]opstra_options!E61="","",[5]opstra_options!E61)</f>
        <v>72.22</v>
      </c>
      <c r="F61">
        <f>IF([5]opstra_options!F61="","",[5]opstra_options!F61)</f>
        <v>49.71</v>
      </c>
      <c r="G61" t="b">
        <f>IF([5]opstra_options!G61="","",[5]opstra_options!G61)</f>
        <v>1</v>
      </c>
      <c r="H61">
        <f>IF([5]opstra_options!H61="","",[5]opstra_options!H61)</f>
        <v>24.28</v>
      </c>
      <c r="I61">
        <f>IF([5]opstra_options!I61="","",[5]opstra_options!I61)</f>
        <v>45226</v>
      </c>
      <c r="J61">
        <f>IF([5]opstra_options!J61="","",[5]opstra_options!J61)</f>
        <v>5498.1</v>
      </c>
      <c r="K61">
        <f>IF([5]opstra_options!K61="","",[5]opstra_options!K61)</f>
        <v>2.91</v>
      </c>
      <c r="L61" t="str">
        <f>IF([5]opstra_options!L61="","",[5]opstra_options!L61)</f>
        <v>DRREDDY</v>
      </c>
      <c r="M61">
        <f>IF([5]opstra_options!M61="","",[5]opstra_options!M61)</f>
        <v>18.649999999999999</v>
      </c>
      <c r="N61">
        <f>IF([5]opstra_options!N61="","",[5]opstra_options!N61)</f>
        <v>0.34</v>
      </c>
      <c r="O61" s="1">
        <f t="shared" si="4"/>
        <v>23.82</v>
      </c>
      <c r="P61" s="1">
        <f t="shared" si="5"/>
        <v>24.05</v>
      </c>
      <c r="Q61" s="1">
        <f t="shared" si="6"/>
        <v>10.17</v>
      </c>
      <c r="R61" s="1">
        <f t="shared" si="7"/>
        <v>72.180000000000007</v>
      </c>
      <c r="S61" s="1">
        <f t="shared" si="8"/>
        <v>72.22</v>
      </c>
      <c r="T61" s="1">
        <f t="shared" si="9"/>
        <v>49.71</v>
      </c>
      <c r="U61" s="1" t="b">
        <f t="shared" si="10"/>
        <v>1</v>
      </c>
      <c r="V61" s="1">
        <f t="shared" si="11"/>
        <v>24.28</v>
      </c>
      <c r="W61" s="3">
        <f t="shared" si="14"/>
        <v>45226</v>
      </c>
      <c r="X61" s="1">
        <f t="shared" si="12"/>
        <v>5498.1</v>
      </c>
      <c r="Y61" s="1">
        <f t="shared" si="13"/>
        <v>2.91</v>
      </c>
      <c r="Z61" s="1" t="str">
        <f t="shared" si="15"/>
        <v>Liquid</v>
      </c>
      <c r="AA61" t="str">
        <f t="shared" si="16"/>
        <v>IVP</v>
      </c>
      <c r="AB61" t="str">
        <f t="shared" si="17"/>
        <v>R</v>
      </c>
    </row>
    <row r="62" spans="1:28" x14ac:dyDescent="0.25">
      <c r="A62">
        <f>IF([5]opstra_options!A62="","",[5]opstra_options!A62)</f>
        <v>23.69</v>
      </c>
      <c r="B62">
        <f>IF([5]opstra_options!B62="","",[5]opstra_options!B62)</f>
        <v>24.6</v>
      </c>
      <c r="C62">
        <f>IF([5]opstra_options!C62="","",[5]opstra_options!C62)</f>
        <v>4.7699999999999996</v>
      </c>
      <c r="D62">
        <f>IF([5]opstra_options!D62="","",[5]opstra_options!D62)</f>
        <v>22.98</v>
      </c>
      <c r="E62">
        <f>IF([5]opstra_options!E62="","",[5]opstra_options!E62)</f>
        <v>25.4</v>
      </c>
      <c r="F62">
        <f>IF([5]opstra_options!F62="","",[5]opstra_options!F62)</f>
        <v>21.49</v>
      </c>
      <c r="G62" t="b">
        <f>IF([5]opstra_options!G62="","",[5]opstra_options!G62)</f>
        <v>1</v>
      </c>
      <c r="H62">
        <f>IF([5]opstra_options!H62="","",[5]opstra_options!H62)</f>
        <v>25.51</v>
      </c>
      <c r="I62" t="str">
        <f>IF([5]opstra_options!I62="","",[5]opstra_options!I62)</f>
        <v>None</v>
      </c>
      <c r="J62">
        <f>IF([5]opstra_options!J62="","",[5]opstra_options!J62)</f>
        <v>3493</v>
      </c>
      <c r="K62">
        <f>IF([5]opstra_options!K62="","",[5]opstra_options!K62)</f>
        <v>3.03</v>
      </c>
      <c r="L62" t="str">
        <f>IF([5]opstra_options!L62="","",[5]opstra_options!L62)</f>
        <v>EICHERMOT</v>
      </c>
      <c r="M62">
        <f>IF([5]opstra_options!M62="","",[5]opstra_options!M62)</f>
        <v>10.1</v>
      </c>
      <c r="N62">
        <f>IF([5]opstra_options!N62="","",[5]opstra_options!N62)</f>
        <v>0.28999999999999998</v>
      </c>
      <c r="O62" s="1">
        <f t="shared" si="4"/>
        <v>23.69</v>
      </c>
      <c r="P62" s="1">
        <f t="shared" si="5"/>
        <v>24.6</v>
      </c>
      <c r="Q62" s="1">
        <f t="shared" si="6"/>
        <v>4.7699999999999996</v>
      </c>
      <c r="R62" s="1">
        <f t="shared" si="7"/>
        <v>22.98</v>
      </c>
      <c r="S62" s="1">
        <f t="shared" si="8"/>
        <v>25.4</v>
      </c>
      <c r="T62" s="1">
        <f t="shared" si="9"/>
        <v>21.49</v>
      </c>
      <c r="U62" s="1" t="b">
        <f t="shared" si="10"/>
        <v>1</v>
      </c>
      <c r="V62" s="1">
        <f t="shared" si="11"/>
        <v>25.51</v>
      </c>
      <c r="W62" s="3" t="str">
        <f t="shared" si="14"/>
        <v/>
      </c>
      <c r="X62" s="1">
        <f t="shared" si="12"/>
        <v>3493</v>
      </c>
      <c r="Y62" s="1">
        <f t="shared" si="13"/>
        <v>3.03</v>
      </c>
      <c r="Z62" s="1" t="str">
        <f t="shared" si="15"/>
        <v>Liquid</v>
      </c>
      <c r="AA62" t="str">
        <f t="shared" si="16"/>
        <v/>
      </c>
      <c r="AB62" t="str">
        <f t="shared" si="17"/>
        <v/>
      </c>
    </row>
    <row r="63" spans="1:28" x14ac:dyDescent="0.25">
      <c r="A63">
        <f>IF([5]opstra_options!A63="","",[5]opstra_options!A63)</f>
        <v>33.06</v>
      </c>
      <c r="B63">
        <f>IF([5]opstra_options!B63="","",[5]opstra_options!B63)</f>
        <v>33.65</v>
      </c>
      <c r="C63">
        <f>IF([5]opstra_options!C63="","",[5]opstra_options!C63)</f>
        <v>7.68</v>
      </c>
      <c r="D63">
        <f>IF([5]opstra_options!D63="","",[5]opstra_options!D63)</f>
        <v>83</v>
      </c>
      <c r="E63">
        <f>IF([5]opstra_options!E63="","",[5]opstra_options!E63)</f>
        <v>93.65</v>
      </c>
      <c r="F63">
        <f>IF([5]opstra_options!F63="","",[5]opstra_options!F63)</f>
        <v>51.83</v>
      </c>
      <c r="G63" t="b">
        <f>IF([5]opstra_options!G63="","",[5]opstra_options!G63)</f>
        <v>1</v>
      </c>
      <c r="H63">
        <f>IF([5]opstra_options!H63="","",[5]opstra_options!H63)</f>
        <v>34.24</v>
      </c>
      <c r="I63" t="str">
        <f>IF([5]opstra_options!I63="","",[5]opstra_options!I63)</f>
        <v>None</v>
      </c>
      <c r="J63">
        <f>IF([5]opstra_options!J63="","",[5]opstra_options!J63)</f>
        <v>3370.6</v>
      </c>
      <c r="K63">
        <f>IF([5]opstra_options!K63="","",[5]opstra_options!K63)</f>
        <v>4.22</v>
      </c>
      <c r="L63" t="str">
        <f>IF([5]opstra_options!L63="","",[5]opstra_options!L63)</f>
        <v>ESCORTS</v>
      </c>
      <c r="M63">
        <f>IF([5]opstra_options!M63="","",[5]opstra_options!M63)</f>
        <v>-10.3</v>
      </c>
      <c r="N63">
        <f>IF([5]opstra_options!N63="","",[5]opstra_options!N63)</f>
        <v>-0.3</v>
      </c>
      <c r="O63" s="1">
        <f t="shared" si="4"/>
        <v>33.06</v>
      </c>
      <c r="P63" s="1">
        <f t="shared" si="5"/>
        <v>33.65</v>
      </c>
      <c r="Q63" s="1">
        <f t="shared" si="6"/>
        <v>7.68</v>
      </c>
      <c r="R63" s="1">
        <f t="shared" si="7"/>
        <v>83</v>
      </c>
      <c r="S63" s="1">
        <f t="shared" si="8"/>
        <v>93.65</v>
      </c>
      <c r="T63" s="1">
        <f t="shared" si="9"/>
        <v>51.83</v>
      </c>
      <c r="U63" s="1" t="b">
        <f t="shared" si="10"/>
        <v>1</v>
      </c>
      <c r="V63" s="1">
        <f t="shared" si="11"/>
        <v>34.24</v>
      </c>
      <c r="W63" s="3" t="str">
        <f t="shared" si="14"/>
        <v/>
      </c>
      <c r="X63" s="1">
        <f t="shared" si="12"/>
        <v>3370.6</v>
      </c>
      <c r="Y63" s="1">
        <f t="shared" si="13"/>
        <v>4.22</v>
      </c>
      <c r="Z63" s="1" t="str">
        <f t="shared" si="15"/>
        <v>Liquid</v>
      </c>
      <c r="AA63" t="str">
        <f t="shared" si="16"/>
        <v>IVP</v>
      </c>
      <c r="AB63" t="str">
        <f t="shared" si="17"/>
        <v/>
      </c>
    </row>
    <row r="64" spans="1:28" x14ac:dyDescent="0.25">
      <c r="A64">
        <f>IF([5]opstra_options!A64="","",[5]opstra_options!A64)</f>
        <v>28.94</v>
      </c>
      <c r="B64">
        <f>IF([5]opstra_options!B64="","",[5]opstra_options!B64)</f>
        <v>28.93</v>
      </c>
      <c r="C64">
        <f>IF([5]opstra_options!C64="","",[5]opstra_options!C64)</f>
        <v>9.0500000000000007</v>
      </c>
      <c r="D64">
        <f>IF([5]opstra_options!D64="","",[5]opstra_options!D64)</f>
        <v>62.5</v>
      </c>
      <c r="E64">
        <f>IF([5]opstra_options!E64="","",[5]opstra_options!E64)</f>
        <v>58.73</v>
      </c>
      <c r="F64">
        <f>IF([5]opstra_options!F64="","",[5]opstra_options!F64)</f>
        <v>47.19</v>
      </c>
      <c r="G64" t="b">
        <f>IF([5]opstra_options!G64="","",[5]opstra_options!G64)</f>
        <v>1</v>
      </c>
      <c r="H64">
        <f>IF([5]opstra_options!H64="","",[5]opstra_options!H64)</f>
        <v>28.91</v>
      </c>
      <c r="I64">
        <f>IF([5]opstra_options!I64="","",[5]opstra_options!I64)</f>
        <v>45236</v>
      </c>
      <c r="J64">
        <f>IF([5]opstra_options!J64="","",[5]opstra_options!J64)</f>
        <v>265.2</v>
      </c>
      <c r="K64">
        <f>IF([5]opstra_options!K64="","",[5]opstra_options!K64)</f>
        <v>3.56</v>
      </c>
      <c r="L64" t="str">
        <f>IF([5]opstra_options!L64="","",[5]opstra_options!L64)</f>
        <v>EXIDEIND</v>
      </c>
      <c r="M64">
        <f>IF([5]opstra_options!M64="","",[5]opstra_options!M64)</f>
        <v>1.75</v>
      </c>
      <c r="N64">
        <f>IF([5]opstra_options!N64="","",[5]opstra_options!N64)</f>
        <v>0.66</v>
      </c>
      <c r="O64" s="1">
        <f t="shared" si="4"/>
        <v>28.94</v>
      </c>
      <c r="P64" s="1">
        <f t="shared" si="5"/>
        <v>28.93</v>
      </c>
      <c r="Q64" s="1">
        <f t="shared" si="6"/>
        <v>9.0500000000000007</v>
      </c>
      <c r="R64" s="1">
        <f t="shared" si="7"/>
        <v>62.5</v>
      </c>
      <c r="S64" s="1">
        <f t="shared" si="8"/>
        <v>58.73</v>
      </c>
      <c r="T64" s="1">
        <f t="shared" si="9"/>
        <v>47.19</v>
      </c>
      <c r="U64" s="1" t="b">
        <f t="shared" si="10"/>
        <v>1</v>
      </c>
      <c r="V64" s="1">
        <f t="shared" si="11"/>
        <v>28.91</v>
      </c>
      <c r="W64" s="3">
        <f t="shared" si="14"/>
        <v>45236</v>
      </c>
      <c r="X64" s="1">
        <f t="shared" si="12"/>
        <v>265.2</v>
      </c>
      <c r="Y64" s="1">
        <f t="shared" si="13"/>
        <v>3.56</v>
      </c>
      <c r="Z64" s="1" t="str">
        <f t="shared" si="15"/>
        <v>Liquid</v>
      </c>
      <c r="AA64" t="str">
        <f t="shared" si="16"/>
        <v/>
      </c>
      <c r="AB64" t="str">
        <f t="shared" si="17"/>
        <v>R</v>
      </c>
    </row>
    <row r="65" spans="1:28" x14ac:dyDescent="0.25">
      <c r="A65">
        <f>IF([5]opstra_options!A65="","",[5]opstra_options!A65)</f>
        <v>32.19</v>
      </c>
      <c r="B65">
        <f>IF([5]opstra_options!B65="","",[5]opstra_options!B65)</f>
        <v>30.57</v>
      </c>
      <c r="C65">
        <f>IF([5]opstra_options!C65="","",[5]opstra_options!C65)</f>
        <v>-6.14</v>
      </c>
      <c r="D65">
        <f>IF([5]opstra_options!D65="","",[5]opstra_options!D65)</f>
        <v>61.69</v>
      </c>
      <c r="E65">
        <f>IF([5]opstra_options!E65="","",[5]opstra_options!E65)</f>
        <v>68.25</v>
      </c>
      <c r="F65">
        <f>IF([5]opstra_options!F65="","",[5]opstra_options!F65)</f>
        <v>52.51</v>
      </c>
      <c r="G65" t="b">
        <f>IF([5]opstra_options!G65="","",[5]opstra_options!G65)</f>
        <v>1</v>
      </c>
      <c r="H65">
        <f>IF([5]opstra_options!H65="","",[5]opstra_options!H65)</f>
        <v>28.96</v>
      </c>
      <c r="I65">
        <f>IF([5]opstra_options!I65="","",[5]opstra_options!I65)</f>
        <v>45215</v>
      </c>
      <c r="J65">
        <f>IF([5]opstra_options!J65="","",[5]opstra_options!J65)</f>
        <v>148.75</v>
      </c>
      <c r="K65">
        <f>IF([5]opstra_options!K65="","",[5]opstra_options!K65)</f>
        <v>3.8</v>
      </c>
      <c r="L65" t="str">
        <f>IF([5]opstra_options!L65="","",[5]opstra_options!L65)</f>
        <v>FEDERALBNK</v>
      </c>
      <c r="M65">
        <f>IF([5]opstra_options!M65="","",[5]opstra_options!M65)</f>
        <v>-1.2</v>
      </c>
      <c r="N65">
        <f>IF([5]opstra_options!N65="","",[5]opstra_options!N65)</f>
        <v>-0.8</v>
      </c>
      <c r="O65" s="1">
        <f t="shared" si="4"/>
        <v>32.19</v>
      </c>
      <c r="P65" s="1">
        <f t="shared" si="5"/>
        <v>30.57</v>
      </c>
      <c r="Q65" s="1">
        <f t="shared" si="6"/>
        <v>-6.14</v>
      </c>
      <c r="R65" s="1">
        <f t="shared" si="7"/>
        <v>61.69</v>
      </c>
      <c r="S65" s="1">
        <f t="shared" si="8"/>
        <v>68.25</v>
      </c>
      <c r="T65" s="1">
        <f t="shared" si="9"/>
        <v>52.51</v>
      </c>
      <c r="U65" s="1" t="b">
        <f t="shared" si="10"/>
        <v>1</v>
      </c>
      <c r="V65" s="1">
        <f t="shared" si="11"/>
        <v>28.96</v>
      </c>
      <c r="W65" s="3">
        <f t="shared" si="14"/>
        <v>45215</v>
      </c>
      <c r="X65" s="1">
        <f t="shared" si="12"/>
        <v>148.75</v>
      </c>
      <c r="Y65" s="1">
        <f t="shared" si="13"/>
        <v>3.8</v>
      </c>
      <c r="Z65" s="1" t="str">
        <f t="shared" si="15"/>
        <v>Liquid</v>
      </c>
      <c r="AA65" t="str">
        <f t="shared" si="16"/>
        <v/>
      </c>
      <c r="AB65" t="str">
        <f t="shared" si="17"/>
        <v>R</v>
      </c>
    </row>
    <row r="66" spans="1:28" x14ac:dyDescent="0.25">
      <c r="A66">
        <f>IF([5]opstra_options!A66="","",[5]opstra_options!A66)</f>
        <v>31.18</v>
      </c>
      <c r="B66">
        <f>IF([5]opstra_options!B66="","",[5]opstra_options!B66)</f>
        <v>30.62</v>
      </c>
      <c r="C66">
        <f>IF([5]opstra_options!C66="","",[5]opstra_options!C66)</f>
        <v>6.99</v>
      </c>
      <c r="D66">
        <f>IF([5]opstra_options!D66="","",[5]opstra_options!D66)</f>
        <v>80.849999999999994</v>
      </c>
      <c r="E66">
        <f>IF([5]opstra_options!E66="","",[5]opstra_options!E66)</f>
        <v>73.02</v>
      </c>
      <c r="F66">
        <f>IF([5]opstra_options!F66="","",[5]opstra_options!F66)</f>
        <v>56.82</v>
      </c>
      <c r="G66" t="b">
        <f>IF([5]opstra_options!G66="","",[5]opstra_options!G66)</f>
        <v>1</v>
      </c>
      <c r="H66">
        <f>IF([5]opstra_options!H66="","",[5]opstra_options!H66)</f>
        <v>30.05</v>
      </c>
      <c r="I66" t="str">
        <f>IF([5]opstra_options!I66="","",[5]opstra_options!I66)</f>
        <v>None</v>
      </c>
      <c r="J66">
        <f>IF([5]opstra_options!J66="","",[5]opstra_options!J66)</f>
        <v>130.4</v>
      </c>
      <c r="K66">
        <f>IF([5]opstra_options!K66="","",[5]opstra_options!K66)</f>
        <v>3.91</v>
      </c>
      <c r="L66" t="str">
        <f>IF([5]opstra_options!L66="","",[5]opstra_options!L66)</f>
        <v>GAIL</v>
      </c>
      <c r="M66">
        <f>IF([5]opstra_options!M66="","",[5]opstra_options!M66)</f>
        <v>1.7</v>
      </c>
      <c r="N66">
        <f>IF([5]opstra_options!N66="","",[5]opstra_options!N66)</f>
        <v>1.32</v>
      </c>
      <c r="O66" s="1">
        <f t="shared" ref="O66:O129" si="18">A66</f>
        <v>31.18</v>
      </c>
      <c r="P66" s="1">
        <f t="shared" ref="P66:P129" si="19">B66</f>
        <v>30.62</v>
      </c>
      <c r="Q66" s="1">
        <f t="shared" ref="Q66:Q129" si="20">C66</f>
        <v>6.99</v>
      </c>
      <c r="R66" s="1">
        <f t="shared" ref="R66:R129" si="21">D66</f>
        <v>80.849999999999994</v>
      </c>
      <c r="S66" s="1">
        <f t="shared" ref="S66:S129" si="22">E66</f>
        <v>73.02</v>
      </c>
      <c r="T66" s="1">
        <f t="shared" ref="T66:T129" si="23">F66</f>
        <v>56.82</v>
      </c>
      <c r="U66" s="1" t="b">
        <f t="shared" ref="U66:U129" si="24">G66</f>
        <v>1</v>
      </c>
      <c r="V66" s="1">
        <f t="shared" ref="V66:V129" si="25">H66</f>
        <v>30.05</v>
      </c>
      <c r="W66" s="3" t="str">
        <f t="shared" si="14"/>
        <v/>
      </c>
      <c r="X66" s="1">
        <f t="shared" ref="X66:X129" si="26">J66</f>
        <v>130.4</v>
      </c>
      <c r="Y66" s="1">
        <f t="shared" ref="Y66:Y129" si="27">K66</f>
        <v>3.91</v>
      </c>
      <c r="Z66" s="1" t="str">
        <f t="shared" si="15"/>
        <v>Liquid</v>
      </c>
      <c r="AA66" t="str">
        <f t="shared" si="16"/>
        <v>IVP</v>
      </c>
      <c r="AB66" t="str">
        <f t="shared" si="17"/>
        <v/>
      </c>
    </row>
    <row r="67" spans="1:28" x14ac:dyDescent="0.25">
      <c r="A67">
        <f>IF([5]opstra_options!A67="","",[5]opstra_options!A67)</f>
        <v>35.07</v>
      </c>
      <c r="B67">
        <f>IF([5]opstra_options!B67="","",[5]opstra_options!B67)</f>
        <v>34.83</v>
      </c>
      <c r="C67">
        <f>IF([5]opstra_options!C67="","",[5]opstra_options!C67)</f>
        <v>8.5</v>
      </c>
      <c r="D67">
        <f>IF([5]opstra_options!D67="","",[5]opstra_options!D67)</f>
        <v>75</v>
      </c>
      <c r="E67">
        <f>IF([5]opstra_options!E67="","",[5]opstra_options!E67)</f>
        <v>74.599999999999994</v>
      </c>
      <c r="F67">
        <f>IF([5]opstra_options!F67="","",[5]opstra_options!F67)</f>
        <v>50.37</v>
      </c>
      <c r="G67" t="b">
        <f>IF([5]opstra_options!G67="","",[5]opstra_options!G67)</f>
        <v>0</v>
      </c>
      <c r="H67">
        <f>IF([5]opstra_options!H67="","",[5]opstra_options!H67)</f>
        <v>34.590000000000003</v>
      </c>
      <c r="I67" t="str">
        <f>IF([5]opstra_options!I67="","",[5]opstra_options!I67)</f>
        <v>None</v>
      </c>
      <c r="J67">
        <f>IF([5]opstra_options!J67="","",[5]opstra_options!J67)</f>
        <v>797.95</v>
      </c>
      <c r="K67">
        <f>IF([5]opstra_options!K67="","",[5]opstra_options!K67)</f>
        <v>4.38</v>
      </c>
      <c r="L67" t="str">
        <f>IF([5]opstra_options!L67="","",[5]opstra_options!L67)</f>
        <v>GLENMARK</v>
      </c>
      <c r="M67">
        <f>IF([5]opstra_options!M67="","",[5]opstra_options!M67)</f>
        <v>-2.95</v>
      </c>
      <c r="N67">
        <f>IF([5]opstra_options!N67="","",[5]opstra_options!N67)</f>
        <v>-0.37</v>
      </c>
      <c r="O67" s="1">
        <f t="shared" si="18"/>
        <v>35.07</v>
      </c>
      <c r="P67" s="1">
        <f t="shared" si="19"/>
        <v>34.83</v>
      </c>
      <c r="Q67" s="1">
        <f t="shared" si="20"/>
        <v>8.5</v>
      </c>
      <c r="R67" s="1">
        <f t="shared" si="21"/>
        <v>75</v>
      </c>
      <c r="S67" s="1">
        <f t="shared" si="22"/>
        <v>74.599999999999994</v>
      </c>
      <c r="T67" s="1">
        <f t="shared" si="23"/>
        <v>50.37</v>
      </c>
      <c r="U67" s="1" t="b">
        <f t="shared" si="24"/>
        <v>0</v>
      </c>
      <c r="V67" s="1">
        <f t="shared" si="25"/>
        <v>34.590000000000003</v>
      </c>
      <c r="W67" s="3" t="str">
        <f t="shared" ref="W67:W130" si="28">IF(I67="None","",I67)</f>
        <v/>
      </c>
      <c r="X67" s="1">
        <f t="shared" si="26"/>
        <v>797.95</v>
      </c>
      <c r="Y67" s="1">
        <f t="shared" si="27"/>
        <v>4.38</v>
      </c>
      <c r="Z67" s="1" t="str">
        <f t="shared" ref="Z67:Z130" si="29">IF(U67=TRUE,"Liquid","")</f>
        <v/>
      </c>
      <c r="AA67" t="str">
        <f t="shared" ref="AA67:AA130" si="30">IF(E67="","",IF(E67&gt;70,"IVP",""))</f>
        <v>IVP</v>
      </c>
      <c r="AB67" t="str">
        <f t="shared" ref="AB67:AB130" si="31">IF(W67="","","R")</f>
        <v/>
      </c>
    </row>
    <row r="68" spans="1:28" x14ac:dyDescent="0.25">
      <c r="A68">
        <f>IF([5]opstra_options!A68="","",[5]opstra_options!A68)</f>
        <v>45.39</v>
      </c>
      <c r="B68">
        <f>IF([5]opstra_options!B68="","",[5]opstra_options!B68)</f>
        <v>42.46</v>
      </c>
      <c r="C68">
        <f>IF([5]opstra_options!C68="","",[5]opstra_options!C68)</f>
        <v>10.37</v>
      </c>
      <c r="D68">
        <f>IF([5]opstra_options!D68="","",[5]opstra_options!D68)</f>
        <v>89.92</v>
      </c>
      <c r="E68">
        <f>IF([5]opstra_options!E68="","",[5]opstra_options!E68)</f>
        <v>77.78</v>
      </c>
      <c r="F68">
        <f>IF([5]opstra_options!F68="","",[5]opstra_options!F68)</f>
        <v>52.5</v>
      </c>
      <c r="G68" t="b">
        <f>IF([5]opstra_options!G68="","",[5]opstra_options!G68)</f>
        <v>0</v>
      </c>
      <c r="H68">
        <f>IF([5]opstra_options!H68="","",[5]opstra_options!H68)</f>
        <v>39.54</v>
      </c>
      <c r="I68" t="str">
        <f>IF([5]opstra_options!I68="","",[5]opstra_options!I68)</f>
        <v>None</v>
      </c>
      <c r="J68">
        <f>IF([5]opstra_options!J68="","",[5]opstra_options!J68)</f>
        <v>58.7</v>
      </c>
      <c r="K68">
        <f>IF([5]opstra_options!K68="","",[5]opstra_options!K68)</f>
        <v>5.2</v>
      </c>
      <c r="L68" t="str">
        <f>IF([5]opstra_options!L68="","",[5]opstra_options!L68)</f>
        <v>GMRINFRA</v>
      </c>
      <c r="M68">
        <f>IF([5]opstra_options!M68="","",[5]opstra_options!M68)</f>
        <v>-0.75</v>
      </c>
      <c r="N68">
        <f>IF([5]opstra_options!N68="","",[5]opstra_options!N68)</f>
        <v>-1.26</v>
      </c>
      <c r="O68" s="1">
        <f t="shared" si="18"/>
        <v>45.39</v>
      </c>
      <c r="P68" s="1">
        <f t="shared" si="19"/>
        <v>42.46</v>
      </c>
      <c r="Q68" s="1">
        <f t="shared" si="20"/>
        <v>10.37</v>
      </c>
      <c r="R68" s="1">
        <f t="shared" si="21"/>
        <v>89.92</v>
      </c>
      <c r="S68" s="1">
        <f t="shared" si="22"/>
        <v>77.78</v>
      </c>
      <c r="T68" s="1">
        <f t="shared" si="23"/>
        <v>52.5</v>
      </c>
      <c r="U68" s="1" t="b">
        <f t="shared" si="24"/>
        <v>0</v>
      </c>
      <c r="V68" s="1">
        <f t="shared" si="25"/>
        <v>39.54</v>
      </c>
      <c r="W68" s="3" t="str">
        <f t="shared" si="28"/>
        <v/>
      </c>
      <c r="X68" s="1">
        <f t="shared" si="26"/>
        <v>58.7</v>
      </c>
      <c r="Y68" s="1">
        <f t="shared" si="27"/>
        <v>5.2</v>
      </c>
      <c r="Z68" s="1" t="str">
        <f t="shared" si="29"/>
        <v/>
      </c>
      <c r="AA68" t="str">
        <f t="shared" si="30"/>
        <v>IVP</v>
      </c>
      <c r="AB68" t="str">
        <f t="shared" si="31"/>
        <v/>
      </c>
    </row>
    <row r="69" spans="1:28" x14ac:dyDescent="0.25">
      <c r="A69">
        <f>IF([5]opstra_options!A69="","",[5]opstra_options!A69)</f>
        <v>36.06</v>
      </c>
      <c r="B69">
        <f>IF([5]opstra_options!B69="","",[5]opstra_options!B69)</f>
        <v>35.97</v>
      </c>
      <c r="C69">
        <f>IF([5]opstra_options!C69="","",[5]opstra_options!C69)</f>
        <v>8.18</v>
      </c>
      <c r="D69">
        <f>IF([5]opstra_options!D69="","",[5]opstra_options!D69)</f>
        <v>50.2</v>
      </c>
      <c r="E69">
        <f>IF([5]opstra_options!E69="","",[5]opstra_options!E69)</f>
        <v>84.13</v>
      </c>
      <c r="F69">
        <f>IF([5]opstra_options!F69="","",[5]opstra_options!F69)</f>
        <v>35.369999999999997</v>
      </c>
      <c r="G69" t="b">
        <f>IF([5]opstra_options!G69="","",[5]opstra_options!G69)</f>
        <v>0</v>
      </c>
      <c r="H69">
        <f>IF([5]opstra_options!H69="","",[5]opstra_options!H69)</f>
        <v>35.89</v>
      </c>
      <c r="I69" t="str">
        <f>IF([5]opstra_options!I69="","",[5]opstra_options!I69)</f>
        <v>None</v>
      </c>
      <c r="J69">
        <f>IF([5]opstra_options!J69="","",[5]opstra_options!J69)</f>
        <v>668.5</v>
      </c>
      <c r="K69">
        <f>IF([5]opstra_options!K69="","",[5]opstra_options!K69)</f>
        <v>4.6100000000000003</v>
      </c>
      <c r="L69" t="str">
        <f>IF([5]opstra_options!L69="","",[5]opstra_options!L69)</f>
        <v>GNFC</v>
      </c>
      <c r="M69">
        <f>IF([5]opstra_options!M69="","",[5]opstra_options!M69)</f>
        <v>32.049999999999997</v>
      </c>
      <c r="N69">
        <f>IF([5]opstra_options!N69="","",[5]opstra_options!N69)</f>
        <v>5.04</v>
      </c>
      <c r="O69" s="1">
        <f t="shared" si="18"/>
        <v>36.06</v>
      </c>
      <c r="P69" s="1">
        <f t="shared" si="19"/>
        <v>35.97</v>
      </c>
      <c r="Q69" s="1">
        <f t="shared" si="20"/>
        <v>8.18</v>
      </c>
      <c r="R69" s="1">
        <f t="shared" si="21"/>
        <v>50.2</v>
      </c>
      <c r="S69" s="1">
        <f t="shared" si="22"/>
        <v>84.13</v>
      </c>
      <c r="T69" s="1">
        <f t="shared" si="23"/>
        <v>35.369999999999997</v>
      </c>
      <c r="U69" s="1" t="b">
        <f t="shared" si="24"/>
        <v>0</v>
      </c>
      <c r="V69" s="1">
        <f t="shared" si="25"/>
        <v>35.89</v>
      </c>
      <c r="W69" s="3" t="str">
        <f t="shared" si="28"/>
        <v/>
      </c>
      <c r="X69" s="1">
        <f t="shared" si="26"/>
        <v>668.5</v>
      </c>
      <c r="Y69" s="1">
        <f t="shared" si="27"/>
        <v>4.6100000000000003</v>
      </c>
      <c r="Z69" s="1" t="str">
        <f t="shared" si="29"/>
        <v/>
      </c>
      <c r="AA69" t="str">
        <f t="shared" si="30"/>
        <v>IVP</v>
      </c>
      <c r="AB69" t="str">
        <f t="shared" si="31"/>
        <v/>
      </c>
    </row>
    <row r="70" spans="1:28" x14ac:dyDescent="0.25">
      <c r="A70">
        <f>IF([5]opstra_options!A70="","",[5]opstra_options!A70)</f>
        <v>23.31</v>
      </c>
      <c r="B70">
        <f>IF([5]opstra_options!B70="","",[5]opstra_options!B70)</f>
        <v>23.06</v>
      </c>
      <c r="C70">
        <f>IF([5]opstra_options!C70="","",[5]opstra_options!C70)</f>
        <v>8.82</v>
      </c>
      <c r="D70">
        <f>IF([5]opstra_options!D70="","",[5]opstra_options!D70)</f>
        <v>30.24</v>
      </c>
      <c r="E70">
        <f>IF([5]opstra_options!E70="","",[5]opstra_options!E70)</f>
        <v>53.97</v>
      </c>
      <c r="F70">
        <f>IF([5]opstra_options!F70="","",[5]opstra_options!F70)</f>
        <v>31.83</v>
      </c>
      <c r="G70" t="b">
        <f>IF([5]opstra_options!G70="","",[5]opstra_options!G70)</f>
        <v>1</v>
      </c>
      <c r="H70">
        <f>IF([5]opstra_options!H70="","",[5]opstra_options!H70)</f>
        <v>22.82</v>
      </c>
      <c r="I70" t="str">
        <f>IF([5]opstra_options!I70="","",[5]opstra_options!I70)</f>
        <v>None</v>
      </c>
      <c r="J70">
        <f>IF([5]opstra_options!J70="","",[5]opstra_options!J70)</f>
        <v>985.75</v>
      </c>
      <c r="K70">
        <f>IF([5]opstra_options!K70="","",[5]opstra_options!K70)</f>
        <v>2.87</v>
      </c>
      <c r="L70" t="str">
        <f>IF([5]opstra_options!L70="","",[5]opstra_options!L70)</f>
        <v>GODREJCP</v>
      </c>
      <c r="M70">
        <f>IF([5]opstra_options!M70="","",[5]opstra_options!M70)</f>
        <v>2.4</v>
      </c>
      <c r="N70">
        <f>IF([5]opstra_options!N70="","",[5]opstra_options!N70)</f>
        <v>0.24</v>
      </c>
      <c r="O70" s="1">
        <f t="shared" si="18"/>
        <v>23.31</v>
      </c>
      <c r="P70" s="1">
        <f t="shared" si="19"/>
        <v>23.06</v>
      </c>
      <c r="Q70" s="1">
        <f t="shared" si="20"/>
        <v>8.82</v>
      </c>
      <c r="R70" s="1">
        <f t="shared" si="21"/>
        <v>30.24</v>
      </c>
      <c r="S70" s="1">
        <f t="shared" si="22"/>
        <v>53.97</v>
      </c>
      <c r="T70" s="1">
        <f t="shared" si="23"/>
        <v>31.83</v>
      </c>
      <c r="U70" s="1" t="b">
        <f t="shared" si="24"/>
        <v>1</v>
      </c>
      <c r="V70" s="1">
        <f t="shared" si="25"/>
        <v>22.82</v>
      </c>
      <c r="W70" s="3" t="str">
        <f t="shared" si="28"/>
        <v/>
      </c>
      <c r="X70" s="1">
        <f t="shared" si="26"/>
        <v>985.75</v>
      </c>
      <c r="Y70" s="1">
        <f t="shared" si="27"/>
        <v>2.87</v>
      </c>
      <c r="Z70" s="1" t="str">
        <f t="shared" si="29"/>
        <v>Liquid</v>
      </c>
      <c r="AA70" t="str">
        <f t="shared" si="30"/>
        <v/>
      </c>
      <c r="AB70" t="str">
        <f t="shared" si="31"/>
        <v/>
      </c>
    </row>
    <row r="71" spans="1:28" x14ac:dyDescent="0.25">
      <c r="A71">
        <f>IF([5]opstra_options!A71="","",[5]opstra_options!A71)</f>
        <v>32.5</v>
      </c>
      <c r="B71">
        <f>IF([5]opstra_options!B71="","",[5]opstra_options!B71)</f>
        <v>33.11</v>
      </c>
      <c r="C71">
        <f>IF([5]opstra_options!C71="","",[5]opstra_options!C71)</f>
        <v>9.82</v>
      </c>
      <c r="D71">
        <f>IF([5]opstra_options!D71="","",[5]opstra_options!D71)</f>
        <v>56.05</v>
      </c>
      <c r="E71">
        <f>IF([5]opstra_options!E71="","",[5]opstra_options!E71)</f>
        <v>77.78</v>
      </c>
      <c r="F71">
        <f>IF([5]opstra_options!F71="","",[5]opstra_options!F71)</f>
        <v>38.08</v>
      </c>
      <c r="G71" t="b">
        <f>IF([5]opstra_options!G71="","",[5]opstra_options!G71)</f>
        <v>1</v>
      </c>
      <c r="H71">
        <f>IF([5]opstra_options!H71="","",[5]opstra_options!H71)</f>
        <v>33.72</v>
      </c>
      <c r="I71" t="str">
        <f>IF([5]opstra_options!I71="","",[5]opstra_options!I71)</f>
        <v>None</v>
      </c>
      <c r="J71">
        <f>IF([5]opstra_options!J71="","",[5]opstra_options!J71)</f>
        <v>1701</v>
      </c>
      <c r="K71">
        <f>IF([5]opstra_options!K71="","",[5]opstra_options!K71)</f>
        <v>3.96</v>
      </c>
      <c r="L71" t="str">
        <f>IF([5]opstra_options!L71="","",[5]opstra_options!L71)</f>
        <v>GODREJPROP</v>
      </c>
      <c r="M71">
        <f>IF([5]opstra_options!M71="","",[5]opstra_options!M71)</f>
        <v>10.6</v>
      </c>
      <c r="N71">
        <f>IF([5]opstra_options!N71="","",[5]opstra_options!N71)</f>
        <v>0.63</v>
      </c>
      <c r="O71" s="1">
        <f t="shared" si="18"/>
        <v>32.5</v>
      </c>
      <c r="P71" s="1">
        <f t="shared" si="19"/>
        <v>33.11</v>
      </c>
      <c r="Q71" s="1">
        <f t="shared" si="20"/>
        <v>9.82</v>
      </c>
      <c r="R71" s="1">
        <f t="shared" si="21"/>
        <v>56.05</v>
      </c>
      <c r="S71" s="1">
        <f t="shared" si="22"/>
        <v>77.78</v>
      </c>
      <c r="T71" s="1">
        <f t="shared" si="23"/>
        <v>38.08</v>
      </c>
      <c r="U71" s="1" t="b">
        <f t="shared" si="24"/>
        <v>1</v>
      </c>
      <c r="V71" s="1">
        <f t="shared" si="25"/>
        <v>33.72</v>
      </c>
      <c r="W71" s="3" t="str">
        <f t="shared" si="28"/>
        <v/>
      </c>
      <c r="X71" s="1">
        <f t="shared" si="26"/>
        <v>1701</v>
      </c>
      <c r="Y71" s="1">
        <f t="shared" si="27"/>
        <v>3.96</v>
      </c>
      <c r="Z71" s="1" t="str">
        <f t="shared" si="29"/>
        <v>Liquid</v>
      </c>
      <c r="AA71" t="str">
        <f t="shared" si="30"/>
        <v>IVP</v>
      </c>
      <c r="AB71" t="str">
        <f t="shared" si="31"/>
        <v/>
      </c>
    </row>
    <row r="72" spans="1:28" x14ac:dyDescent="0.25">
      <c r="A72">
        <f>IF([5]opstra_options!A72="","",[5]opstra_options!A72)</f>
        <v>31.53</v>
      </c>
      <c r="B72">
        <f>IF([5]opstra_options!B72="","",[5]opstra_options!B72)</f>
        <v>32.119999999999997</v>
      </c>
      <c r="C72">
        <f>IF([5]opstra_options!C72="","",[5]opstra_options!C72)</f>
        <v>8.08</v>
      </c>
      <c r="D72">
        <f>IF([5]opstra_options!D72="","",[5]opstra_options!D72)</f>
        <v>47.58</v>
      </c>
      <c r="E72">
        <f>IF([5]opstra_options!E72="","",[5]opstra_options!E72)</f>
        <v>28.57</v>
      </c>
      <c r="F72">
        <f>IF([5]opstra_options!F72="","",[5]opstra_options!F72)</f>
        <v>39.380000000000003</v>
      </c>
      <c r="G72" t="b">
        <f>IF([5]opstra_options!G72="","",[5]opstra_options!G72)</f>
        <v>0</v>
      </c>
      <c r="H72">
        <f>IF([5]opstra_options!H72="","",[5]opstra_options!H72)</f>
        <v>32.71</v>
      </c>
      <c r="I72" t="str">
        <f>IF([5]opstra_options!I72="","",[5]opstra_options!I72)</f>
        <v>None</v>
      </c>
      <c r="J72">
        <f>IF([5]opstra_options!J72="","",[5]opstra_options!J72)</f>
        <v>353.75</v>
      </c>
      <c r="K72">
        <f>IF([5]opstra_options!K72="","",[5]opstra_options!K72)</f>
        <v>3.79</v>
      </c>
      <c r="L72" t="str">
        <f>IF([5]opstra_options!L72="","",[5]opstra_options!L72)</f>
        <v>GRANULES</v>
      </c>
      <c r="M72">
        <f>IF([5]opstra_options!M72="","",[5]opstra_options!M72)</f>
        <v>-0.5</v>
      </c>
      <c r="N72">
        <f>IF([5]opstra_options!N72="","",[5]opstra_options!N72)</f>
        <v>-0.14000000000000001</v>
      </c>
      <c r="O72" s="1">
        <f t="shared" si="18"/>
        <v>31.53</v>
      </c>
      <c r="P72" s="1">
        <f t="shared" si="19"/>
        <v>32.119999999999997</v>
      </c>
      <c r="Q72" s="1">
        <f t="shared" si="20"/>
        <v>8.08</v>
      </c>
      <c r="R72" s="1">
        <f t="shared" si="21"/>
        <v>47.58</v>
      </c>
      <c r="S72" s="1">
        <f t="shared" si="22"/>
        <v>28.57</v>
      </c>
      <c r="T72" s="1">
        <f t="shared" si="23"/>
        <v>39.380000000000003</v>
      </c>
      <c r="U72" s="1" t="b">
        <f t="shared" si="24"/>
        <v>0</v>
      </c>
      <c r="V72" s="1">
        <f t="shared" si="25"/>
        <v>32.71</v>
      </c>
      <c r="W72" s="3" t="str">
        <f t="shared" si="28"/>
        <v/>
      </c>
      <c r="X72" s="1">
        <f t="shared" si="26"/>
        <v>353.75</v>
      </c>
      <c r="Y72" s="1">
        <f t="shared" si="27"/>
        <v>3.79</v>
      </c>
      <c r="Z72" s="1" t="str">
        <f t="shared" si="29"/>
        <v/>
      </c>
      <c r="AA72" t="str">
        <f t="shared" si="30"/>
        <v/>
      </c>
      <c r="AB72" t="str">
        <f t="shared" si="31"/>
        <v/>
      </c>
    </row>
    <row r="73" spans="1:28" x14ac:dyDescent="0.25">
      <c r="A73">
        <f>IF([5]opstra_options!A73="","",[5]opstra_options!A73)</f>
        <v>23.22</v>
      </c>
      <c r="B73">
        <f>IF([5]opstra_options!B73="","",[5]opstra_options!B73)</f>
        <v>23.13</v>
      </c>
      <c r="C73">
        <f>IF([5]opstra_options!C73="","",[5]opstra_options!C73)</f>
        <v>8.44</v>
      </c>
      <c r="D73">
        <f>IF([5]opstra_options!D73="","",[5]opstra_options!D73)</f>
        <v>38.1</v>
      </c>
      <c r="E73">
        <f>IF([5]opstra_options!E73="","",[5]opstra_options!E73)</f>
        <v>39.68</v>
      </c>
      <c r="F73">
        <f>IF([5]opstra_options!F73="","",[5]opstra_options!F73)</f>
        <v>39.159999999999997</v>
      </c>
      <c r="G73" t="b">
        <f>IF([5]opstra_options!G73="","",[5]opstra_options!G73)</f>
        <v>1</v>
      </c>
      <c r="H73">
        <f>IF([5]opstra_options!H73="","",[5]opstra_options!H73)</f>
        <v>23.04</v>
      </c>
      <c r="I73" t="str">
        <f>IF([5]opstra_options!I73="","",[5]opstra_options!I73)</f>
        <v>None</v>
      </c>
      <c r="J73">
        <f>IF([5]opstra_options!J73="","",[5]opstra_options!J73)</f>
        <v>1978.8</v>
      </c>
      <c r="K73">
        <f>IF([5]opstra_options!K73="","",[5]opstra_options!K73)</f>
        <v>2.94</v>
      </c>
      <c r="L73" t="str">
        <f>IF([5]opstra_options!L73="","",[5]opstra_options!L73)</f>
        <v>GRASIM</v>
      </c>
      <c r="M73">
        <f>IF([5]opstra_options!M73="","",[5]opstra_options!M73)</f>
        <v>-5.5</v>
      </c>
      <c r="N73">
        <f>IF([5]opstra_options!N73="","",[5]opstra_options!N73)</f>
        <v>-0.28000000000000003</v>
      </c>
      <c r="O73" s="1">
        <f t="shared" si="18"/>
        <v>23.22</v>
      </c>
      <c r="P73" s="1">
        <f t="shared" si="19"/>
        <v>23.13</v>
      </c>
      <c r="Q73" s="1">
        <f t="shared" si="20"/>
        <v>8.44</v>
      </c>
      <c r="R73" s="1">
        <f t="shared" si="21"/>
        <v>38.1</v>
      </c>
      <c r="S73" s="1">
        <f t="shared" si="22"/>
        <v>39.68</v>
      </c>
      <c r="T73" s="1">
        <f t="shared" si="23"/>
        <v>39.159999999999997</v>
      </c>
      <c r="U73" s="1" t="b">
        <f t="shared" si="24"/>
        <v>1</v>
      </c>
      <c r="V73" s="1">
        <f t="shared" si="25"/>
        <v>23.04</v>
      </c>
      <c r="W73" s="3" t="str">
        <f t="shared" si="28"/>
        <v/>
      </c>
      <c r="X73" s="1">
        <f t="shared" si="26"/>
        <v>1978.8</v>
      </c>
      <c r="Y73" s="1">
        <f t="shared" si="27"/>
        <v>2.94</v>
      </c>
      <c r="Z73" s="1" t="str">
        <f t="shared" si="29"/>
        <v>Liquid</v>
      </c>
      <c r="AA73" t="str">
        <f t="shared" si="30"/>
        <v/>
      </c>
      <c r="AB73" t="str">
        <f t="shared" si="31"/>
        <v/>
      </c>
    </row>
    <row r="74" spans="1:28" x14ac:dyDescent="0.25">
      <c r="A74">
        <f>IF([5]opstra_options!A74="","",[5]opstra_options!A74)</f>
        <v>31.35</v>
      </c>
      <c r="B74">
        <f>IF([5]opstra_options!B74="","",[5]opstra_options!B74)</f>
        <v>30.57</v>
      </c>
      <c r="C74">
        <f>IF([5]opstra_options!C74="","",[5]opstra_options!C74)</f>
        <v>11.9</v>
      </c>
      <c r="D74">
        <f>IF([5]opstra_options!D74="","",[5]opstra_options!D74)</f>
        <v>38.51</v>
      </c>
      <c r="E74">
        <f>IF([5]opstra_options!E74="","",[5]opstra_options!E74)</f>
        <v>77.78</v>
      </c>
      <c r="F74">
        <f>IF([5]opstra_options!F74="","",[5]opstra_options!F74)</f>
        <v>31.16</v>
      </c>
      <c r="G74" t="b">
        <f>IF([5]opstra_options!G74="","",[5]opstra_options!G74)</f>
        <v>1</v>
      </c>
      <c r="H74">
        <f>IF([5]opstra_options!H74="","",[5]opstra_options!H74)</f>
        <v>29.79</v>
      </c>
      <c r="I74">
        <f>IF([5]opstra_options!I74="","",[5]opstra_options!I74)</f>
        <v>45232</v>
      </c>
      <c r="J74">
        <f>IF([5]opstra_options!J74="","",[5]opstra_options!J74)</f>
        <v>425.85</v>
      </c>
      <c r="K74">
        <f>IF([5]opstra_options!K74="","",[5]opstra_options!K74)</f>
        <v>3.95</v>
      </c>
      <c r="L74" t="str">
        <f>IF([5]opstra_options!L74="","",[5]opstra_options!L74)</f>
        <v>GUJGASLTD</v>
      </c>
      <c r="M74">
        <f>IF([5]opstra_options!M74="","",[5]opstra_options!M74)</f>
        <v>-0.9</v>
      </c>
      <c r="N74">
        <f>IF([5]opstra_options!N74="","",[5]opstra_options!N74)</f>
        <v>-0.21</v>
      </c>
      <c r="O74" s="1">
        <f t="shared" si="18"/>
        <v>31.35</v>
      </c>
      <c r="P74" s="1">
        <f t="shared" si="19"/>
        <v>30.57</v>
      </c>
      <c r="Q74" s="1">
        <f t="shared" si="20"/>
        <v>11.9</v>
      </c>
      <c r="R74" s="1">
        <f t="shared" si="21"/>
        <v>38.51</v>
      </c>
      <c r="S74" s="1">
        <f t="shared" si="22"/>
        <v>77.78</v>
      </c>
      <c r="T74" s="1">
        <f t="shared" si="23"/>
        <v>31.16</v>
      </c>
      <c r="U74" s="1" t="b">
        <f t="shared" si="24"/>
        <v>1</v>
      </c>
      <c r="V74" s="1">
        <f t="shared" si="25"/>
        <v>29.79</v>
      </c>
      <c r="W74" s="3">
        <f t="shared" si="28"/>
        <v>45232</v>
      </c>
      <c r="X74" s="1">
        <f t="shared" si="26"/>
        <v>425.85</v>
      </c>
      <c r="Y74" s="1">
        <f t="shared" si="27"/>
        <v>3.95</v>
      </c>
      <c r="Z74" s="1" t="str">
        <f t="shared" si="29"/>
        <v>Liquid</v>
      </c>
      <c r="AA74" t="str">
        <f t="shared" si="30"/>
        <v>IVP</v>
      </c>
      <c r="AB74" t="str">
        <f t="shared" si="31"/>
        <v>R</v>
      </c>
    </row>
    <row r="75" spans="1:28" x14ac:dyDescent="0.25">
      <c r="A75">
        <f>IF([5]opstra_options!A75="","",[5]opstra_options!A75)</f>
        <v>30.07</v>
      </c>
      <c r="B75">
        <f>IF([5]opstra_options!B75="","",[5]opstra_options!B75)</f>
        <v>28.97</v>
      </c>
      <c r="C75">
        <f>IF([5]opstra_options!C75="","",[5]opstra_options!C75)</f>
        <v>11.04</v>
      </c>
      <c r="D75">
        <f>IF([5]opstra_options!D75="","",[5]opstra_options!D75)</f>
        <v>13.51</v>
      </c>
      <c r="E75">
        <f>IF([5]opstra_options!E75="","",[5]opstra_options!E75)</f>
        <v>15.87</v>
      </c>
      <c r="F75">
        <f>IF([5]opstra_options!F75="","",[5]opstra_options!F75)</f>
        <v>16.04</v>
      </c>
      <c r="G75" t="b">
        <f>IF([5]opstra_options!G75="","",[5]opstra_options!G75)</f>
        <v>1</v>
      </c>
      <c r="H75">
        <f>IF([5]opstra_options!H75="","",[5]opstra_options!H75)</f>
        <v>27.88</v>
      </c>
      <c r="I75" t="str">
        <f>IF([5]opstra_options!I75="","",[5]opstra_options!I75)</f>
        <v>None</v>
      </c>
      <c r="J75">
        <f>IF([5]opstra_options!J75="","",[5]opstra_options!J75)</f>
        <v>1970.75</v>
      </c>
      <c r="K75">
        <f>IF([5]opstra_options!K75="","",[5]opstra_options!K75)</f>
        <v>3.6</v>
      </c>
      <c r="L75" t="str">
        <f>IF([5]opstra_options!L75="","",[5]opstra_options!L75)</f>
        <v>HAL</v>
      </c>
      <c r="M75">
        <f>IF([5]opstra_options!M75="","",[5]opstra_options!M75)</f>
        <v>-7.7</v>
      </c>
      <c r="N75">
        <f>IF([5]opstra_options!N75="","",[5]opstra_options!N75)</f>
        <v>-0.39</v>
      </c>
      <c r="O75" s="1">
        <f t="shared" si="18"/>
        <v>30.07</v>
      </c>
      <c r="P75" s="1">
        <f t="shared" si="19"/>
        <v>28.97</v>
      </c>
      <c r="Q75" s="1">
        <f t="shared" si="20"/>
        <v>11.04</v>
      </c>
      <c r="R75" s="1">
        <f t="shared" si="21"/>
        <v>13.51</v>
      </c>
      <c r="S75" s="1">
        <f t="shared" si="22"/>
        <v>15.87</v>
      </c>
      <c r="T75" s="1">
        <f t="shared" si="23"/>
        <v>16.04</v>
      </c>
      <c r="U75" s="1" t="b">
        <f t="shared" si="24"/>
        <v>1</v>
      </c>
      <c r="V75" s="1">
        <f t="shared" si="25"/>
        <v>27.88</v>
      </c>
      <c r="W75" s="3" t="str">
        <f t="shared" si="28"/>
        <v/>
      </c>
      <c r="X75" s="1">
        <f t="shared" si="26"/>
        <v>1970.75</v>
      </c>
      <c r="Y75" s="1">
        <f t="shared" si="27"/>
        <v>3.6</v>
      </c>
      <c r="Z75" s="1" t="str">
        <f t="shared" si="29"/>
        <v>Liquid</v>
      </c>
      <c r="AA75" t="str">
        <f t="shared" si="30"/>
        <v/>
      </c>
      <c r="AB75" t="str">
        <f t="shared" si="31"/>
        <v/>
      </c>
    </row>
    <row r="76" spans="1:28" x14ac:dyDescent="0.25">
      <c r="A76">
        <f>IF([5]opstra_options!A76="","",[5]opstra_options!A76)</f>
        <v>40.369999999999997</v>
      </c>
      <c r="B76">
        <f>IF([5]opstra_options!B76="","",[5]opstra_options!B76)</f>
        <v>40.4</v>
      </c>
      <c r="C76">
        <f>IF([5]opstra_options!C76="","",[5]opstra_options!C76)</f>
        <v>18.48</v>
      </c>
      <c r="D76">
        <f>IF([5]opstra_options!D76="","",[5]opstra_options!D76)</f>
        <v>98.79</v>
      </c>
      <c r="E76">
        <f>IF([5]opstra_options!E76="","",[5]opstra_options!E76)</f>
        <v>96.83</v>
      </c>
      <c r="F76">
        <f>IF([5]opstra_options!F76="","",[5]opstra_options!F76)</f>
        <v>71.569999999999993</v>
      </c>
      <c r="G76" t="b">
        <f>IF([5]opstra_options!G76="","",[5]opstra_options!G76)</f>
        <v>1</v>
      </c>
      <c r="H76">
        <f>IF([5]opstra_options!H76="","",[5]opstra_options!H76)</f>
        <v>40.42</v>
      </c>
      <c r="I76">
        <f>IF([5]opstra_options!I76="","",[5]opstra_options!I76)</f>
        <v>45218</v>
      </c>
      <c r="J76">
        <f>IF([5]opstra_options!J76="","",[5]opstra_options!J76)</f>
        <v>1414</v>
      </c>
      <c r="K76">
        <f>IF([5]opstra_options!K76="","",[5]opstra_options!K76)</f>
        <v>5.37</v>
      </c>
      <c r="L76" t="str">
        <f>IF([5]opstra_options!L76="","",[5]opstra_options!L76)</f>
        <v>HAVELLS</v>
      </c>
      <c r="M76">
        <f>IF([5]opstra_options!M76="","",[5]opstra_options!M76)</f>
        <v>21.2</v>
      </c>
      <c r="N76">
        <f>IF([5]opstra_options!N76="","",[5]opstra_options!N76)</f>
        <v>1.52</v>
      </c>
      <c r="O76" s="1">
        <f t="shared" si="18"/>
        <v>40.369999999999997</v>
      </c>
      <c r="P76" s="1">
        <f t="shared" si="19"/>
        <v>40.4</v>
      </c>
      <c r="Q76" s="1">
        <f t="shared" si="20"/>
        <v>18.48</v>
      </c>
      <c r="R76" s="1">
        <f t="shared" si="21"/>
        <v>98.79</v>
      </c>
      <c r="S76" s="1">
        <f t="shared" si="22"/>
        <v>96.83</v>
      </c>
      <c r="T76" s="1">
        <f t="shared" si="23"/>
        <v>71.569999999999993</v>
      </c>
      <c r="U76" s="1" t="b">
        <f t="shared" si="24"/>
        <v>1</v>
      </c>
      <c r="V76" s="1">
        <f t="shared" si="25"/>
        <v>40.42</v>
      </c>
      <c r="W76" s="3">
        <f t="shared" si="28"/>
        <v>45218</v>
      </c>
      <c r="X76" s="1">
        <f t="shared" si="26"/>
        <v>1414</v>
      </c>
      <c r="Y76" s="1">
        <f t="shared" si="27"/>
        <v>5.37</v>
      </c>
      <c r="Z76" s="1" t="str">
        <f t="shared" si="29"/>
        <v>Liquid</v>
      </c>
      <c r="AA76" t="str">
        <f t="shared" si="30"/>
        <v>IVP</v>
      </c>
      <c r="AB76" t="str">
        <f t="shared" si="31"/>
        <v>R</v>
      </c>
    </row>
    <row r="77" spans="1:28" x14ac:dyDescent="0.25">
      <c r="A77">
        <f>IF([5]opstra_options!A77="","",[5]opstra_options!A77)</f>
        <v>19.23</v>
      </c>
      <c r="B77">
        <f>IF([5]opstra_options!B77="","",[5]opstra_options!B77)</f>
        <v>20.28</v>
      </c>
      <c r="C77">
        <f>IF([5]opstra_options!C77="","",[5]opstra_options!C77)</f>
        <v>-2.5499999999999998</v>
      </c>
      <c r="D77">
        <f>IF([5]opstra_options!D77="","",[5]opstra_options!D77)</f>
        <v>41.33</v>
      </c>
      <c r="E77">
        <f>IF([5]opstra_options!E77="","",[5]opstra_options!E77)</f>
        <v>46.83</v>
      </c>
      <c r="F77">
        <f>IF([5]opstra_options!F77="","",[5]opstra_options!F77)</f>
        <v>18.8</v>
      </c>
      <c r="G77" t="b">
        <f>IF([5]opstra_options!G77="","",[5]opstra_options!G77)</f>
        <v>1</v>
      </c>
      <c r="H77">
        <f>IF([5]opstra_options!H77="","",[5]opstra_options!H77)</f>
        <v>21.32</v>
      </c>
      <c r="I77" t="str">
        <f>IF([5]opstra_options!I77="","",[5]opstra_options!I77)</f>
        <v>None</v>
      </c>
      <c r="J77">
        <f>IF([5]opstra_options!J77="","",[5]opstra_options!J77)</f>
        <v>1259.5</v>
      </c>
      <c r="K77">
        <f>IF([5]opstra_options!K77="","",[5]opstra_options!K77)</f>
        <v>2.37</v>
      </c>
      <c r="L77" t="str">
        <f>IF([5]opstra_options!L77="","",[5]opstra_options!L77)</f>
        <v>HCLTECH</v>
      </c>
      <c r="M77">
        <f>IF([5]opstra_options!M77="","",[5]opstra_options!M77)</f>
        <v>11.35</v>
      </c>
      <c r="N77">
        <f>IF([5]opstra_options!N77="","",[5]opstra_options!N77)</f>
        <v>0.91</v>
      </c>
      <c r="O77" s="1">
        <f t="shared" si="18"/>
        <v>19.23</v>
      </c>
      <c r="P77" s="1">
        <f t="shared" si="19"/>
        <v>20.28</v>
      </c>
      <c r="Q77" s="1">
        <f t="shared" si="20"/>
        <v>-2.5499999999999998</v>
      </c>
      <c r="R77" s="1">
        <f t="shared" si="21"/>
        <v>41.33</v>
      </c>
      <c r="S77" s="1">
        <f t="shared" si="22"/>
        <v>46.83</v>
      </c>
      <c r="T77" s="1">
        <f t="shared" si="23"/>
        <v>18.8</v>
      </c>
      <c r="U77" s="1" t="b">
        <f t="shared" si="24"/>
        <v>1</v>
      </c>
      <c r="V77" s="1">
        <f t="shared" si="25"/>
        <v>21.32</v>
      </c>
      <c r="W77" s="3" t="str">
        <f t="shared" si="28"/>
        <v/>
      </c>
      <c r="X77" s="1">
        <f t="shared" si="26"/>
        <v>1259.5</v>
      </c>
      <c r="Y77" s="1">
        <f t="shared" si="27"/>
        <v>2.37</v>
      </c>
      <c r="Z77" s="1" t="str">
        <f t="shared" si="29"/>
        <v>Liquid</v>
      </c>
      <c r="AA77" t="str">
        <f t="shared" si="30"/>
        <v/>
      </c>
      <c r="AB77" t="str">
        <f t="shared" si="31"/>
        <v/>
      </c>
    </row>
    <row r="78" spans="1:28" x14ac:dyDescent="0.25">
      <c r="A78">
        <f>IF([5]opstra_options!A78="","",[5]opstra_options!A78)</f>
        <v>26.02</v>
      </c>
      <c r="B78">
        <f>IF([5]opstra_options!B78="","",[5]opstra_options!B78)</f>
        <v>26.96</v>
      </c>
      <c r="C78">
        <f>IF([5]opstra_options!C78="","",[5]opstra_options!C78)</f>
        <v>4.5</v>
      </c>
      <c r="D78">
        <f>IF([5]opstra_options!D78="","",[5]opstra_options!D78)</f>
        <v>38.71</v>
      </c>
      <c r="E78">
        <f>IF([5]opstra_options!E78="","",[5]opstra_options!E78)</f>
        <v>4.76</v>
      </c>
      <c r="F78">
        <f>IF([5]opstra_options!F78="","",[5]opstra_options!F78)</f>
        <v>30.2</v>
      </c>
      <c r="G78" t="b">
        <f>IF([5]opstra_options!G78="","",[5]opstra_options!G78)</f>
        <v>1</v>
      </c>
      <c r="H78">
        <f>IF([5]opstra_options!H78="","",[5]opstra_options!H78)</f>
        <v>27.89</v>
      </c>
      <c r="I78" t="str">
        <f>IF([5]opstra_options!I78="","",[5]opstra_options!I78)</f>
        <v>None</v>
      </c>
      <c r="J78">
        <f>IF([5]opstra_options!J78="","",[5]opstra_options!J78)</f>
        <v>2864.55</v>
      </c>
      <c r="K78">
        <f>IF([5]opstra_options!K78="","",[5]opstra_options!K78)</f>
        <v>3.13</v>
      </c>
      <c r="L78" t="str">
        <f>IF([5]opstra_options!L78="","",[5]opstra_options!L78)</f>
        <v>HDFCAMC</v>
      </c>
      <c r="M78">
        <f>IF([5]opstra_options!M78="","",[5]opstra_options!M78)</f>
        <v>2.7</v>
      </c>
      <c r="N78">
        <f>IF([5]opstra_options!N78="","",[5]opstra_options!N78)</f>
        <v>0.09</v>
      </c>
      <c r="O78" s="1">
        <f t="shared" si="18"/>
        <v>26.02</v>
      </c>
      <c r="P78" s="1">
        <f t="shared" si="19"/>
        <v>26.96</v>
      </c>
      <c r="Q78" s="1">
        <f t="shared" si="20"/>
        <v>4.5</v>
      </c>
      <c r="R78" s="1">
        <f t="shared" si="21"/>
        <v>38.71</v>
      </c>
      <c r="S78" s="1">
        <f t="shared" si="22"/>
        <v>4.76</v>
      </c>
      <c r="T78" s="1">
        <f t="shared" si="23"/>
        <v>30.2</v>
      </c>
      <c r="U78" s="1" t="b">
        <f t="shared" si="24"/>
        <v>1</v>
      </c>
      <c r="V78" s="1">
        <f t="shared" si="25"/>
        <v>27.89</v>
      </c>
      <c r="W78" s="3" t="str">
        <f t="shared" si="28"/>
        <v/>
      </c>
      <c r="X78" s="1">
        <f t="shared" si="26"/>
        <v>2864.55</v>
      </c>
      <c r="Y78" s="1">
        <f t="shared" si="27"/>
        <v>3.13</v>
      </c>
      <c r="Z78" s="1" t="str">
        <f t="shared" si="29"/>
        <v>Liquid</v>
      </c>
      <c r="AA78" t="str">
        <f t="shared" si="30"/>
        <v/>
      </c>
      <c r="AB78" t="str">
        <f t="shared" si="31"/>
        <v/>
      </c>
    </row>
    <row r="79" spans="1:28" x14ac:dyDescent="0.25">
      <c r="A79">
        <f>IF([5]opstra_options!A79="","",[5]opstra_options!A79)</f>
        <v>24.41</v>
      </c>
      <c r="B79">
        <f>IF([5]opstra_options!B79="","",[5]opstra_options!B79)</f>
        <v>24.9</v>
      </c>
      <c r="C79">
        <f>IF([5]opstra_options!C79="","",[5]opstra_options!C79)</f>
        <v>16.57</v>
      </c>
      <c r="D79">
        <f>IF([5]opstra_options!D79="","",[5]opstra_options!D79)</f>
        <v>98.39</v>
      </c>
      <c r="E79">
        <f>IF([5]opstra_options!E79="","",[5]opstra_options!E79)</f>
        <v>100</v>
      </c>
      <c r="F79">
        <f>IF([5]opstra_options!F79="","",[5]opstra_options!F79)</f>
        <v>90.79</v>
      </c>
      <c r="G79" t="b">
        <f>IF([5]opstra_options!G79="","",[5]opstra_options!G79)</f>
        <v>1</v>
      </c>
      <c r="H79">
        <f>IF([5]opstra_options!H79="","",[5]opstra_options!H79)</f>
        <v>25.38</v>
      </c>
      <c r="I79">
        <f>IF([5]opstra_options!I79="","",[5]opstra_options!I79)</f>
        <v>45215</v>
      </c>
      <c r="J79">
        <f>IF([5]opstra_options!J79="","",[5]opstra_options!J79)</f>
        <v>1533.2</v>
      </c>
      <c r="K79">
        <f>IF([5]opstra_options!K79="","",[5]opstra_options!K79)</f>
        <v>3.03</v>
      </c>
      <c r="L79" t="str">
        <f>IF([5]opstra_options!L79="","",[5]opstra_options!L79)</f>
        <v>HDFCBANK</v>
      </c>
      <c r="M79">
        <f>IF([5]opstra_options!M79="","",[5]opstra_options!M79)</f>
        <v>-3</v>
      </c>
      <c r="N79">
        <f>IF([5]opstra_options!N79="","",[5]opstra_options!N79)</f>
        <v>-0.2</v>
      </c>
      <c r="O79" s="1">
        <f t="shared" si="18"/>
        <v>24.41</v>
      </c>
      <c r="P79" s="1">
        <f t="shared" si="19"/>
        <v>24.9</v>
      </c>
      <c r="Q79" s="1">
        <f t="shared" si="20"/>
        <v>16.57</v>
      </c>
      <c r="R79" s="1">
        <f t="shared" si="21"/>
        <v>98.39</v>
      </c>
      <c r="S79" s="1">
        <f t="shared" si="22"/>
        <v>100</v>
      </c>
      <c r="T79" s="1">
        <f t="shared" si="23"/>
        <v>90.79</v>
      </c>
      <c r="U79" s="1" t="b">
        <f t="shared" si="24"/>
        <v>1</v>
      </c>
      <c r="V79" s="1">
        <f t="shared" si="25"/>
        <v>25.38</v>
      </c>
      <c r="W79" s="3">
        <f t="shared" si="28"/>
        <v>45215</v>
      </c>
      <c r="X79" s="1">
        <f t="shared" si="26"/>
        <v>1533.2</v>
      </c>
      <c r="Y79" s="1">
        <f t="shared" si="27"/>
        <v>3.03</v>
      </c>
      <c r="Z79" s="1" t="str">
        <f t="shared" si="29"/>
        <v>Liquid</v>
      </c>
      <c r="AA79" t="str">
        <f t="shared" si="30"/>
        <v>IVP</v>
      </c>
      <c r="AB79" t="str">
        <f t="shared" si="31"/>
        <v>R</v>
      </c>
    </row>
    <row r="80" spans="1:28" x14ac:dyDescent="0.25">
      <c r="A80">
        <f>IF([5]opstra_options!A80="","",[5]opstra_options!A80)</f>
        <v>23.65</v>
      </c>
      <c r="B80">
        <f>IF([5]opstra_options!B80="","",[5]opstra_options!B80)</f>
        <v>25</v>
      </c>
      <c r="C80">
        <f>IF([5]opstra_options!C80="","",[5]opstra_options!C80)</f>
        <v>-0.71</v>
      </c>
      <c r="D80">
        <f>IF([5]opstra_options!D80="","",[5]opstra_options!D80)</f>
        <v>63.31</v>
      </c>
      <c r="E80">
        <f>IF([5]opstra_options!E80="","",[5]opstra_options!E80)</f>
        <v>79.37</v>
      </c>
      <c r="F80">
        <f>IF([5]opstra_options!F80="","",[5]opstra_options!F80)</f>
        <v>33.409999999999997</v>
      </c>
      <c r="G80" t="b">
        <f>IF([5]opstra_options!G80="","",[5]opstra_options!G80)</f>
        <v>1</v>
      </c>
      <c r="H80">
        <f>IF([5]opstra_options!H80="","",[5]opstra_options!H80)</f>
        <v>26.35</v>
      </c>
      <c r="I80" t="str">
        <f>IF([5]opstra_options!I80="","",[5]opstra_options!I80)</f>
        <v>None</v>
      </c>
      <c r="J80">
        <f>IF([5]opstra_options!J80="","",[5]opstra_options!J80)</f>
        <v>630.5</v>
      </c>
      <c r="K80">
        <f>IF([5]opstra_options!K80="","",[5]opstra_options!K80)</f>
        <v>2.91</v>
      </c>
      <c r="L80" t="str">
        <f>IF([5]opstra_options!L80="","",[5]opstra_options!L80)</f>
        <v>HDFCLIFE</v>
      </c>
      <c r="M80">
        <f>IF([5]opstra_options!M80="","",[5]opstra_options!M80)</f>
        <v>4.9000000000000004</v>
      </c>
      <c r="N80">
        <f>IF([5]opstra_options!N80="","",[5]opstra_options!N80)</f>
        <v>0.78</v>
      </c>
      <c r="O80" s="1">
        <f t="shared" si="18"/>
        <v>23.65</v>
      </c>
      <c r="P80" s="1">
        <f t="shared" si="19"/>
        <v>25</v>
      </c>
      <c r="Q80" s="1">
        <f t="shared" si="20"/>
        <v>-0.71</v>
      </c>
      <c r="R80" s="1">
        <f t="shared" si="21"/>
        <v>63.31</v>
      </c>
      <c r="S80" s="1">
        <f t="shared" si="22"/>
        <v>79.37</v>
      </c>
      <c r="T80" s="1">
        <f t="shared" si="23"/>
        <v>33.409999999999997</v>
      </c>
      <c r="U80" s="1" t="b">
        <f t="shared" si="24"/>
        <v>1</v>
      </c>
      <c r="V80" s="1">
        <f t="shared" si="25"/>
        <v>26.35</v>
      </c>
      <c r="W80" s="3" t="str">
        <f t="shared" si="28"/>
        <v/>
      </c>
      <c r="X80" s="1">
        <f t="shared" si="26"/>
        <v>630.5</v>
      </c>
      <c r="Y80" s="1">
        <f t="shared" si="27"/>
        <v>2.91</v>
      </c>
      <c r="Z80" s="1" t="str">
        <f t="shared" si="29"/>
        <v>Liquid</v>
      </c>
      <c r="AA80" t="str">
        <f t="shared" si="30"/>
        <v>IVP</v>
      </c>
      <c r="AB80" t="str">
        <f t="shared" si="31"/>
        <v/>
      </c>
    </row>
    <row r="81" spans="1:28" x14ac:dyDescent="0.25">
      <c r="A81">
        <f>IF([5]opstra_options!A81="","",[5]opstra_options!A81)</f>
        <v>24.2</v>
      </c>
      <c r="B81">
        <f>IF([5]opstra_options!B81="","",[5]opstra_options!B81)</f>
        <v>26.18</v>
      </c>
      <c r="C81">
        <f>IF([5]opstra_options!C81="","",[5]opstra_options!C81)</f>
        <v>11.69</v>
      </c>
      <c r="D81">
        <f>IF([5]opstra_options!D81="","",[5]opstra_options!D81)</f>
        <v>82.26</v>
      </c>
      <c r="E81">
        <f>IF([5]opstra_options!E81="","",[5]opstra_options!E81)</f>
        <v>66.67</v>
      </c>
      <c r="F81">
        <f>IF([5]opstra_options!F81="","",[5]opstra_options!F81)</f>
        <v>61.72</v>
      </c>
      <c r="G81" t="b">
        <f>IF([5]opstra_options!G81="","",[5]opstra_options!G81)</f>
        <v>1</v>
      </c>
      <c r="H81">
        <f>IF([5]opstra_options!H81="","",[5]opstra_options!H81)</f>
        <v>28.16</v>
      </c>
      <c r="I81" t="str">
        <f>IF([5]opstra_options!I81="","",[5]opstra_options!I81)</f>
        <v>None</v>
      </c>
      <c r="J81">
        <f>IF([5]opstra_options!J81="","",[5]opstra_options!J81)</f>
        <v>3172.85</v>
      </c>
      <c r="K81">
        <f>IF([5]opstra_options!K81="","",[5]opstra_options!K81)</f>
        <v>3.06</v>
      </c>
      <c r="L81" t="str">
        <f>IF([5]opstra_options!L81="","",[5]opstra_options!L81)</f>
        <v>HEROMOTOCO</v>
      </c>
      <c r="M81">
        <f>IF([5]opstra_options!M81="","",[5]opstra_options!M81)</f>
        <v>63.8</v>
      </c>
      <c r="N81">
        <f>IF([5]opstra_options!N81="","",[5]opstra_options!N81)</f>
        <v>2.0499999999999998</v>
      </c>
      <c r="O81" s="1">
        <f t="shared" si="18"/>
        <v>24.2</v>
      </c>
      <c r="P81" s="1">
        <f t="shared" si="19"/>
        <v>26.18</v>
      </c>
      <c r="Q81" s="1">
        <f t="shared" si="20"/>
        <v>11.69</v>
      </c>
      <c r="R81" s="1">
        <f t="shared" si="21"/>
        <v>82.26</v>
      </c>
      <c r="S81" s="1">
        <f t="shared" si="22"/>
        <v>66.67</v>
      </c>
      <c r="T81" s="1">
        <f t="shared" si="23"/>
        <v>61.72</v>
      </c>
      <c r="U81" s="1" t="b">
        <f t="shared" si="24"/>
        <v>1</v>
      </c>
      <c r="V81" s="1">
        <f t="shared" si="25"/>
        <v>28.16</v>
      </c>
      <c r="W81" s="3" t="str">
        <f t="shared" si="28"/>
        <v/>
      </c>
      <c r="X81" s="1">
        <f t="shared" si="26"/>
        <v>3172.85</v>
      </c>
      <c r="Y81" s="1">
        <f t="shared" si="27"/>
        <v>3.06</v>
      </c>
      <c r="Z81" s="1" t="str">
        <f t="shared" si="29"/>
        <v>Liquid</v>
      </c>
      <c r="AA81" t="str">
        <f t="shared" si="30"/>
        <v/>
      </c>
      <c r="AB81" t="str">
        <f t="shared" si="31"/>
        <v/>
      </c>
    </row>
    <row r="82" spans="1:28" x14ac:dyDescent="0.25">
      <c r="A82">
        <f>IF([5]opstra_options!A82="","",[5]opstra_options!A82)</f>
        <v>28.17</v>
      </c>
      <c r="B82">
        <f>IF([5]opstra_options!B82="","",[5]opstra_options!B82)</f>
        <v>28.56</v>
      </c>
      <c r="C82">
        <f>IF([5]opstra_options!C82="","",[5]opstra_options!C82)</f>
        <v>6.09</v>
      </c>
      <c r="D82">
        <f>IF([5]opstra_options!D82="","",[5]opstra_options!D82)</f>
        <v>34.68</v>
      </c>
      <c r="E82">
        <f>IF([5]opstra_options!E82="","",[5]opstra_options!E82)</f>
        <v>65.08</v>
      </c>
      <c r="F82">
        <f>IF([5]opstra_options!F82="","",[5]opstra_options!F82)</f>
        <v>41.43</v>
      </c>
      <c r="G82" t="b">
        <f>IF([5]opstra_options!G82="","",[5]opstra_options!G82)</f>
        <v>1</v>
      </c>
      <c r="H82">
        <f>IF([5]opstra_options!H82="","",[5]opstra_options!H82)</f>
        <v>28.95</v>
      </c>
      <c r="I82">
        <f>IF([5]opstra_options!I82="","",[5]opstra_options!I82)</f>
        <v>45240</v>
      </c>
      <c r="J82">
        <f>IF([5]opstra_options!J82="","",[5]opstra_options!J82)</f>
        <v>484.85</v>
      </c>
      <c r="K82">
        <f>IF([5]opstra_options!K82="","",[5]opstra_options!K82)</f>
        <v>3.61</v>
      </c>
      <c r="L82" t="str">
        <f>IF([5]opstra_options!L82="","",[5]opstra_options!L82)</f>
        <v>HINDALCO</v>
      </c>
      <c r="M82">
        <f>IF([5]opstra_options!M82="","",[5]opstra_options!M82)</f>
        <v>2.9</v>
      </c>
      <c r="N82">
        <f>IF([5]opstra_options!N82="","",[5]opstra_options!N82)</f>
        <v>0.6</v>
      </c>
      <c r="O82" s="1">
        <f t="shared" si="18"/>
        <v>28.17</v>
      </c>
      <c r="P82" s="1">
        <f t="shared" si="19"/>
        <v>28.56</v>
      </c>
      <c r="Q82" s="1">
        <f t="shared" si="20"/>
        <v>6.09</v>
      </c>
      <c r="R82" s="1">
        <f t="shared" si="21"/>
        <v>34.68</v>
      </c>
      <c r="S82" s="1">
        <f t="shared" si="22"/>
        <v>65.08</v>
      </c>
      <c r="T82" s="1">
        <f t="shared" si="23"/>
        <v>41.43</v>
      </c>
      <c r="U82" s="1" t="b">
        <f t="shared" si="24"/>
        <v>1</v>
      </c>
      <c r="V82" s="1">
        <f t="shared" si="25"/>
        <v>28.95</v>
      </c>
      <c r="W82" s="3">
        <f t="shared" si="28"/>
        <v>45240</v>
      </c>
      <c r="X82" s="1">
        <f t="shared" si="26"/>
        <v>484.85</v>
      </c>
      <c r="Y82" s="1">
        <f t="shared" si="27"/>
        <v>3.61</v>
      </c>
      <c r="Z82" s="1" t="str">
        <f t="shared" si="29"/>
        <v>Liquid</v>
      </c>
      <c r="AA82" t="str">
        <f t="shared" si="30"/>
        <v/>
      </c>
      <c r="AB82" t="str">
        <f t="shared" si="31"/>
        <v>R</v>
      </c>
    </row>
    <row r="83" spans="1:28" x14ac:dyDescent="0.25">
      <c r="A83">
        <f>IF([5]opstra_options!A83="","",[5]opstra_options!A83)</f>
        <v>43.75</v>
      </c>
      <c r="B83">
        <f>IF([5]opstra_options!B83="","",[5]opstra_options!B83)</f>
        <v>40.43</v>
      </c>
      <c r="C83">
        <f>IF([5]opstra_options!C83="","",[5]opstra_options!C83)</f>
        <v>3.77</v>
      </c>
      <c r="D83">
        <f>IF([5]opstra_options!D83="","",[5]opstra_options!D83)</f>
        <v>80.42</v>
      </c>
      <c r="E83">
        <f>IF([5]opstra_options!E83="","",[5]opstra_options!E83)</f>
        <v>74.599999999999994</v>
      </c>
      <c r="F83">
        <f>IF([5]opstra_options!F83="","",[5]opstra_options!F83)</f>
        <v>63.21</v>
      </c>
      <c r="G83" t="b">
        <f>IF([5]opstra_options!G83="","",[5]opstra_options!G83)</f>
        <v>0</v>
      </c>
      <c r="H83">
        <f>IF([5]opstra_options!H83="","",[5]opstra_options!H83)</f>
        <v>37.1</v>
      </c>
      <c r="I83" t="str">
        <f>IF([5]opstra_options!I83="","",[5]opstra_options!I83)</f>
        <v>None</v>
      </c>
      <c r="J83">
        <f>IF([5]opstra_options!J83="","",[5]opstra_options!J83)</f>
        <v>159.30000000000001</v>
      </c>
      <c r="K83">
        <f>IF([5]opstra_options!K83="","",[5]opstra_options!K83)</f>
        <v>0</v>
      </c>
      <c r="L83" t="str">
        <f>IF([5]opstra_options!L83="","",[5]opstra_options!L83)</f>
        <v>HINDCOPPER</v>
      </c>
      <c r="M83">
        <f>IF([5]opstra_options!M83="","",[5]opstra_options!M83)</f>
        <v>2.15</v>
      </c>
      <c r="N83">
        <f>IF([5]opstra_options!N83="","",[5]opstra_options!N83)</f>
        <v>1.37</v>
      </c>
      <c r="O83" s="1">
        <f t="shared" si="18"/>
        <v>43.75</v>
      </c>
      <c r="P83" s="1">
        <f t="shared" si="19"/>
        <v>40.43</v>
      </c>
      <c r="Q83" s="1">
        <f t="shared" si="20"/>
        <v>3.77</v>
      </c>
      <c r="R83" s="1">
        <f t="shared" si="21"/>
        <v>80.42</v>
      </c>
      <c r="S83" s="1">
        <f t="shared" si="22"/>
        <v>74.599999999999994</v>
      </c>
      <c r="T83" s="1">
        <f t="shared" si="23"/>
        <v>63.21</v>
      </c>
      <c r="U83" s="1" t="b">
        <f t="shared" si="24"/>
        <v>0</v>
      </c>
      <c r="V83" s="1">
        <f t="shared" si="25"/>
        <v>37.1</v>
      </c>
      <c r="W83" s="3" t="str">
        <f t="shared" si="28"/>
        <v/>
      </c>
      <c r="X83" s="1">
        <f t="shared" si="26"/>
        <v>159.30000000000001</v>
      </c>
      <c r="Y83" s="1">
        <f t="shared" si="27"/>
        <v>0</v>
      </c>
      <c r="Z83" s="1" t="str">
        <f t="shared" si="29"/>
        <v/>
      </c>
      <c r="AA83" t="str">
        <f t="shared" si="30"/>
        <v>IVP</v>
      </c>
      <c r="AB83" t="str">
        <f t="shared" si="31"/>
        <v/>
      </c>
    </row>
    <row r="84" spans="1:28" x14ac:dyDescent="0.25">
      <c r="A84">
        <f>IF([5]opstra_options!A84="","",[5]opstra_options!A84)</f>
        <v>30.96</v>
      </c>
      <c r="B84">
        <f>IF([5]opstra_options!B84="","",[5]opstra_options!B84)</f>
        <v>30.22</v>
      </c>
      <c r="C84">
        <f>IF([5]opstra_options!C84="","",[5]opstra_options!C84)</f>
        <v>7.35</v>
      </c>
      <c r="D84">
        <f>IF([5]opstra_options!D84="","",[5]opstra_options!D84)</f>
        <v>61.69</v>
      </c>
      <c r="E84">
        <f>IF([5]opstra_options!E84="","",[5]opstra_options!E84)</f>
        <v>34.92</v>
      </c>
      <c r="F84">
        <f>IF([5]opstra_options!F84="","",[5]opstra_options!F84)</f>
        <v>45</v>
      </c>
      <c r="G84" t="b">
        <f>IF([5]opstra_options!G84="","",[5]opstra_options!G84)</f>
        <v>1</v>
      </c>
      <c r="H84">
        <f>IF([5]opstra_options!H84="","",[5]opstra_options!H84)</f>
        <v>29.49</v>
      </c>
      <c r="I84" t="str">
        <f>IF([5]opstra_options!I84="","",[5]opstra_options!I84)</f>
        <v>None</v>
      </c>
      <c r="J84">
        <f>IF([5]opstra_options!J84="","",[5]opstra_options!J84)</f>
        <v>256.85000000000002</v>
      </c>
      <c r="K84">
        <f>IF([5]opstra_options!K84="","",[5]opstra_options!K84)</f>
        <v>3.83</v>
      </c>
      <c r="L84" t="str">
        <f>IF([5]opstra_options!L84="","",[5]opstra_options!L84)</f>
        <v>HINDPETRO</v>
      </c>
      <c r="M84">
        <f>IF([5]opstra_options!M84="","",[5]opstra_options!M84)</f>
        <v>0.2</v>
      </c>
      <c r="N84">
        <f>IF([5]opstra_options!N84="","",[5]opstra_options!N84)</f>
        <v>0.08</v>
      </c>
      <c r="O84" s="1">
        <f t="shared" si="18"/>
        <v>30.96</v>
      </c>
      <c r="P84" s="1">
        <f t="shared" si="19"/>
        <v>30.22</v>
      </c>
      <c r="Q84" s="1">
        <f t="shared" si="20"/>
        <v>7.35</v>
      </c>
      <c r="R84" s="1">
        <f t="shared" si="21"/>
        <v>61.69</v>
      </c>
      <c r="S84" s="1">
        <f t="shared" si="22"/>
        <v>34.92</v>
      </c>
      <c r="T84" s="1">
        <f t="shared" si="23"/>
        <v>45</v>
      </c>
      <c r="U84" s="1" t="b">
        <f t="shared" si="24"/>
        <v>1</v>
      </c>
      <c r="V84" s="1">
        <f t="shared" si="25"/>
        <v>29.49</v>
      </c>
      <c r="W84" s="3" t="str">
        <f t="shared" si="28"/>
        <v/>
      </c>
      <c r="X84" s="1">
        <f t="shared" si="26"/>
        <v>256.85000000000002</v>
      </c>
      <c r="Y84" s="1">
        <f t="shared" si="27"/>
        <v>3.83</v>
      </c>
      <c r="Z84" s="1" t="str">
        <f t="shared" si="29"/>
        <v>Liquid</v>
      </c>
      <c r="AA84" t="str">
        <f t="shared" si="30"/>
        <v/>
      </c>
      <c r="AB84" t="str">
        <f t="shared" si="31"/>
        <v/>
      </c>
    </row>
    <row r="85" spans="1:28" x14ac:dyDescent="0.25">
      <c r="A85">
        <f>IF([5]opstra_options!A85="","",[5]opstra_options!A85)</f>
        <v>18.82</v>
      </c>
      <c r="B85">
        <f>IF([5]opstra_options!B85="","",[5]opstra_options!B85)</f>
        <v>19.04</v>
      </c>
      <c r="C85">
        <f>IF([5]opstra_options!C85="","",[5]opstra_options!C85)</f>
        <v>20.13</v>
      </c>
      <c r="D85">
        <f>IF([5]opstra_options!D85="","",[5]opstra_options!D85)</f>
        <v>70.16</v>
      </c>
      <c r="E85">
        <f>IF([5]opstra_options!E85="","",[5]opstra_options!E85)</f>
        <v>92.06</v>
      </c>
      <c r="F85">
        <f>IF([5]opstra_options!F85="","",[5]opstra_options!F85)</f>
        <v>47.08</v>
      </c>
      <c r="G85" t="b">
        <f>IF([5]opstra_options!G85="","",[5]opstra_options!G85)</f>
        <v>1</v>
      </c>
      <c r="H85">
        <f>IF([5]opstra_options!H85="","",[5]opstra_options!H85)</f>
        <v>19.27</v>
      </c>
      <c r="I85">
        <f>IF([5]opstra_options!I85="","",[5]opstra_options!I85)</f>
        <v>45218</v>
      </c>
      <c r="J85">
        <f>IF([5]opstra_options!J85="","",[5]opstra_options!J85)</f>
        <v>2559.9</v>
      </c>
      <c r="K85">
        <f>IF([5]opstra_options!K85="","",[5]opstra_options!K85)</f>
        <v>2.4</v>
      </c>
      <c r="L85" t="str">
        <f>IF([5]opstra_options!L85="","",[5]opstra_options!L85)</f>
        <v>HINDUNILVR</v>
      </c>
      <c r="M85">
        <f>IF([5]opstra_options!M85="","",[5]opstra_options!M85)</f>
        <v>-10.050000000000001</v>
      </c>
      <c r="N85">
        <f>IF([5]opstra_options!N85="","",[5]opstra_options!N85)</f>
        <v>-0.39</v>
      </c>
      <c r="O85" s="1">
        <f t="shared" si="18"/>
        <v>18.82</v>
      </c>
      <c r="P85" s="1">
        <f t="shared" si="19"/>
        <v>19.04</v>
      </c>
      <c r="Q85" s="1">
        <f t="shared" si="20"/>
        <v>20.13</v>
      </c>
      <c r="R85" s="1">
        <f t="shared" si="21"/>
        <v>70.16</v>
      </c>
      <c r="S85" s="1">
        <f t="shared" si="22"/>
        <v>92.06</v>
      </c>
      <c r="T85" s="1">
        <f t="shared" si="23"/>
        <v>47.08</v>
      </c>
      <c r="U85" s="1" t="b">
        <f t="shared" si="24"/>
        <v>1</v>
      </c>
      <c r="V85" s="1">
        <f t="shared" si="25"/>
        <v>19.27</v>
      </c>
      <c r="W85" s="3">
        <f t="shared" si="28"/>
        <v>45218</v>
      </c>
      <c r="X85" s="1">
        <f t="shared" si="26"/>
        <v>2559.9</v>
      </c>
      <c r="Y85" s="1">
        <f t="shared" si="27"/>
        <v>2.4</v>
      </c>
      <c r="Z85" s="1" t="str">
        <f t="shared" si="29"/>
        <v>Liquid</v>
      </c>
      <c r="AA85" t="str">
        <f t="shared" si="30"/>
        <v>IVP</v>
      </c>
      <c r="AB85" t="str">
        <f t="shared" si="31"/>
        <v>R</v>
      </c>
    </row>
    <row r="86" spans="1:28" x14ac:dyDescent="0.25">
      <c r="A86">
        <f>IF([5]opstra_options!A86="","",[5]opstra_options!A86)</f>
        <v>64.89</v>
      </c>
      <c r="B86">
        <f>IF([5]opstra_options!B86="","",[5]opstra_options!B86)</f>
        <v>60.15</v>
      </c>
      <c r="C86">
        <f>IF([5]opstra_options!C86="","",[5]opstra_options!C86)</f>
        <v>-4.16</v>
      </c>
      <c r="D86">
        <f>IF([5]opstra_options!D86="","",[5]opstra_options!D86)</f>
        <v>87.18</v>
      </c>
      <c r="E86">
        <f>IF([5]opstra_options!E86="","",[5]opstra_options!E86)</f>
        <v>74.599999999999994</v>
      </c>
      <c r="F86">
        <f>IF([5]opstra_options!F86="","",[5]opstra_options!F86)</f>
        <v>60.36</v>
      </c>
      <c r="G86" t="b">
        <f>IF([5]opstra_options!G86="","",[5]opstra_options!G86)</f>
        <v>0</v>
      </c>
      <c r="H86">
        <f>IF([5]opstra_options!H86="","",[5]opstra_options!H86)</f>
        <v>55.4</v>
      </c>
      <c r="I86" t="str">
        <f>IF([5]opstra_options!I86="","",[5]opstra_options!I86)</f>
        <v>None</v>
      </c>
      <c r="J86">
        <f>IF([5]opstra_options!J86="","",[5]opstra_options!J86)</f>
        <v>171.5</v>
      </c>
      <c r="K86">
        <f>IF([5]opstra_options!K86="","",[5]opstra_options!K86)</f>
        <v>0</v>
      </c>
      <c r="L86" t="str">
        <f>IF([5]opstra_options!L86="","",[5]opstra_options!L86)</f>
        <v>IBULHSGFIN</v>
      </c>
      <c r="M86">
        <f>IF([5]opstra_options!M86="","",[5]opstra_options!M86)</f>
        <v>0.15</v>
      </c>
      <c r="N86">
        <f>IF([5]opstra_options!N86="","",[5]opstra_options!N86)</f>
        <v>0.09</v>
      </c>
      <c r="O86" s="1">
        <f t="shared" si="18"/>
        <v>64.89</v>
      </c>
      <c r="P86" s="1">
        <f t="shared" si="19"/>
        <v>60.15</v>
      </c>
      <c r="Q86" s="1">
        <f t="shared" si="20"/>
        <v>-4.16</v>
      </c>
      <c r="R86" s="1">
        <f t="shared" si="21"/>
        <v>87.18</v>
      </c>
      <c r="S86" s="1">
        <f t="shared" si="22"/>
        <v>74.599999999999994</v>
      </c>
      <c r="T86" s="1">
        <f t="shared" si="23"/>
        <v>60.36</v>
      </c>
      <c r="U86" s="1" t="b">
        <f t="shared" si="24"/>
        <v>0</v>
      </c>
      <c r="V86" s="1">
        <f t="shared" si="25"/>
        <v>55.4</v>
      </c>
      <c r="W86" s="3" t="str">
        <f t="shared" si="28"/>
        <v/>
      </c>
      <c r="X86" s="1">
        <f t="shared" si="26"/>
        <v>171.5</v>
      </c>
      <c r="Y86" s="1">
        <f t="shared" si="27"/>
        <v>0</v>
      </c>
      <c r="Z86" s="1" t="str">
        <f t="shared" si="29"/>
        <v/>
      </c>
      <c r="AA86" t="str">
        <f t="shared" si="30"/>
        <v>IVP</v>
      </c>
      <c r="AB86" t="str">
        <f t="shared" si="31"/>
        <v/>
      </c>
    </row>
    <row r="87" spans="1:28" x14ac:dyDescent="0.25">
      <c r="A87">
        <f>IF([5]opstra_options!A87="","",[5]opstra_options!A87)</f>
        <v>23.63</v>
      </c>
      <c r="B87">
        <f>IF([5]opstra_options!B87="","",[5]opstra_options!B87)</f>
        <v>23.02</v>
      </c>
      <c r="C87">
        <f>IF([5]opstra_options!C87="","",[5]opstra_options!C87)</f>
        <v>12.73</v>
      </c>
      <c r="D87">
        <f>IF([5]opstra_options!D87="","",[5]opstra_options!D87)</f>
        <v>76.41</v>
      </c>
      <c r="E87">
        <f>IF([5]opstra_options!E87="","",[5]opstra_options!E87)</f>
        <v>92.06</v>
      </c>
      <c r="F87">
        <f>IF([5]opstra_options!F87="","",[5]opstra_options!F87)</f>
        <v>47.92</v>
      </c>
      <c r="G87" t="b">
        <f>IF([5]opstra_options!G87="","",[5]opstra_options!G87)</f>
        <v>1</v>
      </c>
      <c r="H87">
        <f>IF([5]opstra_options!H87="","",[5]opstra_options!H87)</f>
        <v>22.41</v>
      </c>
      <c r="I87">
        <f>IF([5]opstra_options!I87="","",[5]opstra_options!I87)</f>
        <v>45220</v>
      </c>
      <c r="J87">
        <f>IF([5]opstra_options!J87="","",[5]opstra_options!J87)</f>
        <v>952.65</v>
      </c>
      <c r="K87">
        <f>IF([5]opstra_options!K87="","",[5]opstra_options!K87)</f>
        <v>2.92</v>
      </c>
      <c r="L87" t="str">
        <f>IF([5]opstra_options!L87="","",[5]opstra_options!L87)</f>
        <v>ICICIBANK</v>
      </c>
      <c r="M87">
        <f>IF([5]opstra_options!M87="","",[5]opstra_options!M87)</f>
        <v>-1.1000000000000001</v>
      </c>
      <c r="N87">
        <f>IF([5]opstra_options!N87="","",[5]opstra_options!N87)</f>
        <v>-0.12</v>
      </c>
      <c r="O87" s="1">
        <f t="shared" si="18"/>
        <v>23.63</v>
      </c>
      <c r="P87" s="1">
        <f t="shared" si="19"/>
        <v>23.02</v>
      </c>
      <c r="Q87" s="1">
        <f t="shared" si="20"/>
        <v>12.73</v>
      </c>
      <c r="R87" s="1">
        <f t="shared" si="21"/>
        <v>76.41</v>
      </c>
      <c r="S87" s="1">
        <f t="shared" si="22"/>
        <v>92.06</v>
      </c>
      <c r="T87" s="1">
        <f t="shared" si="23"/>
        <v>47.92</v>
      </c>
      <c r="U87" s="1" t="b">
        <f t="shared" si="24"/>
        <v>1</v>
      </c>
      <c r="V87" s="1">
        <f t="shared" si="25"/>
        <v>22.41</v>
      </c>
      <c r="W87" s="3">
        <f t="shared" si="28"/>
        <v>45220</v>
      </c>
      <c r="X87" s="1">
        <f t="shared" si="26"/>
        <v>952.65</v>
      </c>
      <c r="Y87" s="1">
        <f t="shared" si="27"/>
        <v>2.92</v>
      </c>
      <c r="Z87" s="1" t="str">
        <f t="shared" si="29"/>
        <v>Liquid</v>
      </c>
      <c r="AA87" t="str">
        <f t="shared" si="30"/>
        <v>IVP</v>
      </c>
      <c r="AB87" t="str">
        <f t="shared" si="31"/>
        <v>R</v>
      </c>
    </row>
    <row r="88" spans="1:28" x14ac:dyDescent="0.25">
      <c r="A88">
        <f>IF([5]opstra_options!A88="","",[5]opstra_options!A88)</f>
        <v>30.77</v>
      </c>
      <c r="B88">
        <f>IF([5]opstra_options!B88="","",[5]opstra_options!B88)</f>
        <v>31.15</v>
      </c>
      <c r="C88">
        <f>IF([5]opstra_options!C88="","",[5]opstra_options!C88)</f>
        <v>16.100000000000001</v>
      </c>
      <c r="D88">
        <f>IF([5]opstra_options!D88="","",[5]opstra_options!D88)</f>
        <v>92.74</v>
      </c>
      <c r="E88">
        <f>IF([5]opstra_options!E88="","",[5]opstra_options!E88)</f>
        <v>96.83</v>
      </c>
      <c r="F88">
        <f>IF([5]opstra_options!F88="","",[5]opstra_options!F88)</f>
        <v>51.04</v>
      </c>
      <c r="G88" t="b">
        <f>IF([5]opstra_options!G88="","",[5]opstra_options!G88)</f>
        <v>1</v>
      </c>
      <c r="H88">
        <f>IF([5]opstra_options!H88="","",[5]opstra_options!H88)</f>
        <v>31.52</v>
      </c>
      <c r="I88">
        <f>IF([5]opstra_options!I88="","",[5]opstra_options!I88)</f>
        <v>45217</v>
      </c>
      <c r="J88">
        <f>IF([5]opstra_options!J88="","",[5]opstra_options!J88)</f>
        <v>1338.15</v>
      </c>
      <c r="K88">
        <f>IF([5]opstra_options!K88="","",[5]opstra_options!K88)</f>
        <v>3.96</v>
      </c>
      <c r="L88" t="str">
        <f>IF([5]opstra_options!L88="","",[5]opstra_options!L88)</f>
        <v>ICICIGI</v>
      </c>
      <c r="M88">
        <f>IF([5]opstra_options!M88="","",[5]opstra_options!M88)</f>
        <v>18.75</v>
      </c>
      <c r="N88">
        <f>IF([5]opstra_options!N88="","",[5]opstra_options!N88)</f>
        <v>1.42</v>
      </c>
      <c r="O88" s="1">
        <f t="shared" si="18"/>
        <v>30.77</v>
      </c>
      <c r="P88" s="1">
        <f t="shared" si="19"/>
        <v>31.15</v>
      </c>
      <c r="Q88" s="1">
        <f t="shared" si="20"/>
        <v>16.100000000000001</v>
      </c>
      <c r="R88" s="1">
        <f t="shared" si="21"/>
        <v>92.74</v>
      </c>
      <c r="S88" s="1">
        <f t="shared" si="22"/>
        <v>96.83</v>
      </c>
      <c r="T88" s="1">
        <f t="shared" si="23"/>
        <v>51.04</v>
      </c>
      <c r="U88" s="1" t="b">
        <f t="shared" si="24"/>
        <v>1</v>
      </c>
      <c r="V88" s="1">
        <f t="shared" si="25"/>
        <v>31.52</v>
      </c>
      <c r="W88" s="3">
        <f t="shared" si="28"/>
        <v>45217</v>
      </c>
      <c r="X88" s="1">
        <f t="shared" si="26"/>
        <v>1338.15</v>
      </c>
      <c r="Y88" s="1">
        <f t="shared" si="27"/>
        <v>3.96</v>
      </c>
      <c r="Z88" s="1" t="str">
        <f t="shared" si="29"/>
        <v>Liquid</v>
      </c>
      <c r="AA88" t="str">
        <f t="shared" si="30"/>
        <v>IVP</v>
      </c>
      <c r="AB88" t="str">
        <f t="shared" si="31"/>
        <v>R</v>
      </c>
    </row>
    <row r="89" spans="1:28" x14ac:dyDescent="0.25">
      <c r="A89">
        <f>IF([5]opstra_options!A89="","",[5]opstra_options!A89)</f>
        <v>35.270000000000003</v>
      </c>
      <c r="B89">
        <f>IF([5]opstra_options!B89="","",[5]opstra_options!B89)</f>
        <v>35.270000000000003</v>
      </c>
      <c r="C89">
        <f>IF([5]opstra_options!C89="","",[5]opstra_options!C89)</f>
        <v>7.66</v>
      </c>
      <c r="D89">
        <f>IF([5]opstra_options!D89="","",[5]opstra_options!D89)</f>
        <v>95.97</v>
      </c>
      <c r="E89">
        <f>IF([5]opstra_options!E89="","",[5]opstra_options!E89)</f>
        <v>98.41</v>
      </c>
      <c r="F89">
        <f>IF([5]opstra_options!F89="","",[5]opstra_options!F89)</f>
        <v>48.35</v>
      </c>
      <c r="G89" t="b">
        <f>IF([5]opstra_options!G89="","",[5]opstra_options!G89)</f>
        <v>1</v>
      </c>
      <c r="H89">
        <f>IF([5]opstra_options!H89="","",[5]opstra_options!H89)</f>
        <v>35.26</v>
      </c>
      <c r="I89">
        <f>IF([5]opstra_options!I89="","",[5]opstra_options!I89)</f>
        <v>45216</v>
      </c>
      <c r="J89">
        <f>IF([5]opstra_options!J89="","",[5]opstra_options!J89)</f>
        <v>531.6</v>
      </c>
      <c r="K89">
        <f>IF([5]opstra_options!K89="","",[5]opstra_options!K89)</f>
        <v>4.58</v>
      </c>
      <c r="L89" t="str">
        <f>IF([5]opstra_options!L89="","",[5]opstra_options!L89)</f>
        <v>ICICIPRULI</v>
      </c>
      <c r="M89">
        <f>IF([5]opstra_options!M89="","",[5]opstra_options!M89)</f>
        <v>7.9</v>
      </c>
      <c r="N89">
        <f>IF([5]opstra_options!N89="","",[5]opstra_options!N89)</f>
        <v>1.51</v>
      </c>
      <c r="O89" s="1">
        <f t="shared" si="18"/>
        <v>35.270000000000003</v>
      </c>
      <c r="P89" s="1">
        <f t="shared" si="19"/>
        <v>35.270000000000003</v>
      </c>
      <c r="Q89" s="1">
        <f t="shared" si="20"/>
        <v>7.66</v>
      </c>
      <c r="R89" s="1">
        <f t="shared" si="21"/>
        <v>95.97</v>
      </c>
      <c r="S89" s="1">
        <f t="shared" si="22"/>
        <v>98.41</v>
      </c>
      <c r="T89" s="1">
        <f t="shared" si="23"/>
        <v>48.35</v>
      </c>
      <c r="U89" s="1" t="b">
        <f t="shared" si="24"/>
        <v>1</v>
      </c>
      <c r="V89" s="1">
        <f t="shared" si="25"/>
        <v>35.26</v>
      </c>
      <c r="W89" s="3">
        <f t="shared" si="28"/>
        <v>45216</v>
      </c>
      <c r="X89" s="1">
        <f t="shared" si="26"/>
        <v>531.6</v>
      </c>
      <c r="Y89" s="1">
        <f t="shared" si="27"/>
        <v>4.58</v>
      </c>
      <c r="Z89" s="1" t="str">
        <f t="shared" si="29"/>
        <v>Liquid</v>
      </c>
      <c r="AA89" t="str">
        <f t="shared" si="30"/>
        <v>IVP</v>
      </c>
      <c r="AB89" t="str">
        <f t="shared" si="31"/>
        <v>R</v>
      </c>
    </row>
    <row r="90" spans="1:28" x14ac:dyDescent="0.25">
      <c r="A90">
        <f>IF([5]opstra_options!A90="","",[5]opstra_options!A90)</f>
        <v>80.540000000000006</v>
      </c>
      <c r="B90">
        <f>IF([5]opstra_options!B90="","",[5]opstra_options!B90)</f>
        <v>76.14</v>
      </c>
      <c r="C90">
        <f>IF([5]opstra_options!C90="","",[5]opstra_options!C90)</f>
        <v>5.66</v>
      </c>
      <c r="D90">
        <f>IF([5]opstra_options!D90="","",[5]opstra_options!D90)</f>
        <v>88.71</v>
      </c>
      <c r="E90">
        <f>IF([5]opstra_options!E90="","",[5]opstra_options!E90)</f>
        <v>66.67</v>
      </c>
      <c r="F90">
        <f>IF([5]opstra_options!F90="","",[5]opstra_options!F90)</f>
        <v>63.89</v>
      </c>
      <c r="G90" t="b">
        <f>IF([5]opstra_options!G90="","",[5]opstra_options!G90)</f>
        <v>1</v>
      </c>
      <c r="H90">
        <f>IF([5]opstra_options!H90="","",[5]opstra_options!H90)</f>
        <v>71.739999999999995</v>
      </c>
      <c r="I90" t="str">
        <f>IF([5]opstra_options!I90="","",[5]opstra_options!I90)</f>
        <v>None</v>
      </c>
      <c r="J90">
        <f>IF([5]opstra_options!J90="","",[5]opstra_options!J90)</f>
        <v>11.8</v>
      </c>
      <c r="K90">
        <f>IF([5]opstra_options!K90="","",[5]opstra_options!K90)</f>
        <v>10.17</v>
      </c>
      <c r="L90" t="str">
        <f>IF([5]opstra_options!L90="","",[5]opstra_options!L90)</f>
        <v>IDEA</v>
      </c>
      <c r="M90">
        <f>IF([5]opstra_options!M90="","",[5]opstra_options!M90)</f>
        <v>-0.25</v>
      </c>
      <c r="N90">
        <f>IF([5]opstra_options!N90="","",[5]opstra_options!N90)</f>
        <v>-2.0699999999999998</v>
      </c>
      <c r="O90" s="1">
        <f t="shared" si="18"/>
        <v>80.540000000000006</v>
      </c>
      <c r="P90" s="1">
        <f t="shared" si="19"/>
        <v>76.14</v>
      </c>
      <c r="Q90" s="1">
        <f t="shared" si="20"/>
        <v>5.66</v>
      </c>
      <c r="R90" s="1">
        <f t="shared" si="21"/>
        <v>88.71</v>
      </c>
      <c r="S90" s="1">
        <f t="shared" si="22"/>
        <v>66.67</v>
      </c>
      <c r="T90" s="1">
        <f t="shared" si="23"/>
        <v>63.89</v>
      </c>
      <c r="U90" s="1" t="b">
        <f t="shared" si="24"/>
        <v>1</v>
      </c>
      <c r="V90" s="1">
        <f t="shared" si="25"/>
        <v>71.739999999999995</v>
      </c>
      <c r="W90" s="3" t="str">
        <f t="shared" si="28"/>
        <v/>
      </c>
      <c r="X90" s="1">
        <f t="shared" si="26"/>
        <v>11.8</v>
      </c>
      <c r="Y90" s="1">
        <f t="shared" si="27"/>
        <v>10.17</v>
      </c>
      <c r="Z90" s="1" t="str">
        <f t="shared" si="29"/>
        <v>Liquid</v>
      </c>
      <c r="AA90" t="str">
        <f t="shared" si="30"/>
        <v/>
      </c>
      <c r="AB90" t="str">
        <f t="shared" si="31"/>
        <v/>
      </c>
    </row>
    <row r="91" spans="1:28" x14ac:dyDescent="0.25">
      <c r="A91">
        <f>IF([5]opstra_options!A91="","",[5]opstra_options!A91)</f>
        <v>28.95</v>
      </c>
      <c r="B91">
        <f>IF([5]opstra_options!B91="","",[5]opstra_options!B91)</f>
        <v>27.08</v>
      </c>
      <c r="C91">
        <f>IF([5]opstra_options!C91="","",[5]opstra_options!C91)</f>
        <v>7.46</v>
      </c>
      <c r="D91">
        <f>IF([5]opstra_options!D91="","",[5]opstra_options!D91)</f>
        <v>20.16</v>
      </c>
      <c r="E91">
        <f>IF([5]opstra_options!E91="","",[5]opstra_options!E91)</f>
        <v>22.22</v>
      </c>
      <c r="F91">
        <f>IF([5]opstra_options!F91="","",[5]opstra_options!F91)</f>
        <v>11.64</v>
      </c>
      <c r="G91" t="b">
        <f>IF([5]opstra_options!G91="","",[5]opstra_options!G91)</f>
        <v>0</v>
      </c>
      <c r="H91">
        <f>IF([5]opstra_options!H91="","",[5]opstra_options!H91)</f>
        <v>25.21</v>
      </c>
      <c r="I91">
        <f>IF([5]opstra_options!I91="","",[5]opstra_options!I91)</f>
        <v>45229</v>
      </c>
      <c r="J91">
        <f>IF([5]opstra_options!J91="","",[5]opstra_options!J91)</f>
        <v>125.6</v>
      </c>
      <c r="K91">
        <f>IF([5]opstra_options!K91="","",[5]opstra_options!K91)</f>
        <v>3.3</v>
      </c>
      <c r="L91" t="str">
        <f>IF([5]opstra_options!L91="","",[5]opstra_options!L91)</f>
        <v>IDFC</v>
      </c>
      <c r="M91">
        <f>IF([5]opstra_options!M91="","",[5]opstra_options!M91)</f>
        <v>0.3</v>
      </c>
      <c r="N91">
        <f>IF([5]opstra_options!N91="","",[5]opstra_options!N91)</f>
        <v>0.24</v>
      </c>
      <c r="O91" s="1">
        <f t="shared" si="18"/>
        <v>28.95</v>
      </c>
      <c r="P91" s="1">
        <f t="shared" si="19"/>
        <v>27.08</v>
      </c>
      <c r="Q91" s="1">
        <f t="shared" si="20"/>
        <v>7.46</v>
      </c>
      <c r="R91" s="1">
        <f t="shared" si="21"/>
        <v>20.16</v>
      </c>
      <c r="S91" s="1">
        <f t="shared" si="22"/>
        <v>22.22</v>
      </c>
      <c r="T91" s="1">
        <f t="shared" si="23"/>
        <v>11.64</v>
      </c>
      <c r="U91" s="1" t="b">
        <f t="shared" si="24"/>
        <v>0</v>
      </c>
      <c r="V91" s="1">
        <f t="shared" si="25"/>
        <v>25.21</v>
      </c>
      <c r="W91" s="3">
        <f t="shared" si="28"/>
        <v>45229</v>
      </c>
      <c r="X91" s="1">
        <f t="shared" si="26"/>
        <v>125.6</v>
      </c>
      <c r="Y91" s="1">
        <f t="shared" si="27"/>
        <v>3.3</v>
      </c>
      <c r="Z91" s="1" t="str">
        <f t="shared" si="29"/>
        <v/>
      </c>
      <c r="AA91" t="str">
        <f t="shared" si="30"/>
        <v/>
      </c>
      <c r="AB91" t="str">
        <f t="shared" si="31"/>
        <v>R</v>
      </c>
    </row>
    <row r="92" spans="1:28" x14ac:dyDescent="0.25">
      <c r="A92">
        <f>IF([5]opstra_options!A92="","",[5]opstra_options!A92)</f>
        <v>33.4</v>
      </c>
      <c r="B92">
        <f>IF([5]opstra_options!B92="","",[5]opstra_options!B92)</f>
        <v>32.340000000000003</v>
      </c>
      <c r="C92">
        <f>IF([5]opstra_options!C92="","",[5]opstra_options!C92)</f>
        <v>7.23</v>
      </c>
      <c r="D92">
        <f>IF([5]opstra_options!D92="","",[5]opstra_options!D92)</f>
        <v>43.95</v>
      </c>
      <c r="E92">
        <f>IF([5]opstra_options!E92="","",[5]opstra_options!E92)</f>
        <v>53.97</v>
      </c>
      <c r="F92">
        <f>IF([5]opstra_options!F92="","",[5]opstra_options!F92)</f>
        <v>23.42</v>
      </c>
      <c r="G92" t="b">
        <f>IF([5]opstra_options!G92="","",[5]opstra_options!G92)</f>
        <v>1</v>
      </c>
      <c r="H92">
        <f>IF([5]opstra_options!H92="","",[5]opstra_options!H92)</f>
        <v>31.27</v>
      </c>
      <c r="I92">
        <f>IF([5]opstra_options!I92="","",[5]opstra_options!I92)</f>
        <v>45227</v>
      </c>
      <c r="J92">
        <f>IF([5]opstra_options!J92="","",[5]opstra_options!J92)</f>
        <v>91.2</v>
      </c>
      <c r="K92">
        <f>IF([5]opstra_options!K92="","",[5]opstra_options!K92)</f>
        <v>3.84</v>
      </c>
      <c r="L92" t="str">
        <f>IF([5]opstra_options!L92="","",[5]opstra_options!L92)</f>
        <v>IDFCFIRSTB</v>
      </c>
      <c r="M92">
        <f>IF([5]opstra_options!M92="","",[5]opstra_options!M92)</f>
        <v>0.75</v>
      </c>
      <c r="N92">
        <f>IF([5]opstra_options!N92="","",[5]opstra_options!N92)</f>
        <v>0.83</v>
      </c>
      <c r="O92" s="1">
        <f t="shared" si="18"/>
        <v>33.4</v>
      </c>
      <c r="P92" s="1">
        <f t="shared" si="19"/>
        <v>32.340000000000003</v>
      </c>
      <c r="Q92" s="1">
        <f t="shared" si="20"/>
        <v>7.23</v>
      </c>
      <c r="R92" s="1">
        <f t="shared" si="21"/>
        <v>43.95</v>
      </c>
      <c r="S92" s="1">
        <f t="shared" si="22"/>
        <v>53.97</v>
      </c>
      <c r="T92" s="1">
        <f t="shared" si="23"/>
        <v>23.42</v>
      </c>
      <c r="U92" s="1" t="b">
        <f t="shared" si="24"/>
        <v>1</v>
      </c>
      <c r="V92" s="1">
        <f t="shared" si="25"/>
        <v>31.27</v>
      </c>
      <c r="W92" s="3">
        <f t="shared" si="28"/>
        <v>45227</v>
      </c>
      <c r="X92" s="1">
        <f t="shared" si="26"/>
        <v>91.2</v>
      </c>
      <c r="Y92" s="1">
        <f t="shared" si="27"/>
        <v>3.84</v>
      </c>
      <c r="Z92" s="1" t="str">
        <f t="shared" si="29"/>
        <v>Liquid</v>
      </c>
      <c r="AA92" t="str">
        <f t="shared" si="30"/>
        <v/>
      </c>
      <c r="AB92" t="str">
        <f t="shared" si="31"/>
        <v>R</v>
      </c>
    </row>
    <row r="93" spans="1:28" x14ac:dyDescent="0.25">
      <c r="A93">
        <f>IF([5]opstra_options!A93="","",[5]opstra_options!A93)</f>
        <v>39.82</v>
      </c>
      <c r="B93">
        <f>IF([5]opstra_options!B93="","",[5]opstra_options!B93)</f>
        <v>37.9</v>
      </c>
      <c r="C93">
        <f>IF([5]opstra_options!C93="","",[5]opstra_options!C93)</f>
        <v>6.88</v>
      </c>
      <c r="D93">
        <f>IF([5]opstra_options!D93="","",[5]opstra_options!D93)</f>
        <v>69.56</v>
      </c>
      <c r="E93">
        <f>IF([5]opstra_options!E93="","",[5]opstra_options!E93)</f>
        <v>61.9</v>
      </c>
      <c r="F93">
        <f>IF([5]opstra_options!F93="","",[5]opstra_options!F93)</f>
        <v>32.82</v>
      </c>
      <c r="G93" t="b">
        <f>IF([5]opstra_options!G93="","",[5]opstra_options!G93)</f>
        <v>1</v>
      </c>
      <c r="H93">
        <f>IF([5]opstra_options!H93="","",[5]opstra_options!H93)</f>
        <v>35.979999999999997</v>
      </c>
      <c r="I93" t="str">
        <f>IF([5]opstra_options!I93="","",[5]opstra_options!I93)</f>
        <v>None</v>
      </c>
      <c r="J93">
        <f>IF([5]opstra_options!J93="","",[5]opstra_options!J93)</f>
        <v>135.35</v>
      </c>
      <c r="K93">
        <f>IF([5]opstra_options!K93="","",[5]opstra_options!K93)</f>
        <v>4.88</v>
      </c>
      <c r="L93" t="str">
        <f>IF([5]opstra_options!L93="","",[5]opstra_options!L93)</f>
        <v>IEX</v>
      </c>
      <c r="M93">
        <f>IF([5]opstra_options!M93="","",[5]opstra_options!M93)</f>
        <v>0.4</v>
      </c>
      <c r="N93">
        <f>IF([5]opstra_options!N93="","",[5]opstra_options!N93)</f>
        <v>0.3</v>
      </c>
      <c r="O93" s="1">
        <f t="shared" si="18"/>
        <v>39.82</v>
      </c>
      <c r="P93" s="1">
        <f t="shared" si="19"/>
        <v>37.9</v>
      </c>
      <c r="Q93" s="1">
        <f t="shared" si="20"/>
        <v>6.88</v>
      </c>
      <c r="R93" s="1">
        <f t="shared" si="21"/>
        <v>69.56</v>
      </c>
      <c r="S93" s="1">
        <f t="shared" si="22"/>
        <v>61.9</v>
      </c>
      <c r="T93" s="1">
        <f t="shared" si="23"/>
        <v>32.82</v>
      </c>
      <c r="U93" s="1" t="b">
        <f t="shared" si="24"/>
        <v>1</v>
      </c>
      <c r="V93" s="1">
        <f t="shared" si="25"/>
        <v>35.979999999999997</v>
      </c>
      <c r="W93" s="3" t="str">
        <f t="shared" si="28"/>
        <v/>
      </c>
      <c r="X93" s="1">
        <f t="shared" si="26"/>
        <v>135.35</v>
      </c>
      <c r="Y93" s="1">
        <f t="shared" si="27"/>
        <v>4.88</v>
      </c>
      <c r="Z93" s="1" t="str">
        <f t="shared" si="29"/>
        <v>Liquid</v>
      </c>
      <c r="AA93" t="str">
        <f t="shared" si="30"/>
        <v/>
      </c>
      <c r="AB93" t="str">
        <f t="shared" si="31"/>
        <v/>
      </c>
    </row>
    <row r="94" spans="1:28" x14ac:dyDescent="0.25">
      <c r="A94">
        <f>IF([5]opstra_options!A94="","",[5]opstra_options!A94)</f>
        <v>27.33</v>
      </c>
      <c r="B94">
        <f>IF([5]opstra_options!B94="","",[5]opstra_options!B94)</f>
        <v>28.59</v>
      </c>
      <c r="C94">
        <f>IF([5]opstra_options!C94="","",[5]opstra_options!C94)</f>
        <v>3.14</v>
      </c>
      <c r="D94">
        <f>IF([5]opstra_options!D94="","",[5]opstra_options!D94)</f>
        <v>29.84</v>
      </c>
      <c r="E94">
        <f>IF([5]opstra_options!E94="","",[5]opstra_options!E94)</f>
        <v>44.44</v>
      </c>
      <c r="F94">
        <f>IF([5]opstra_options!F94="","",[5]opstra_options!F94)</f>
        <v>32.53</v>
      </c>
      <c r="G94" t="b">
        <f>IF([5]opstra_options!G94="","",[5]opstra_options!G94)</f>
        <v>1</v>
      </c>
      <c r="H94">
        <f>IF([5]opstra_options!H94="","",[5]opstra_options!H94)</f>
        <v>29.85</v>
      </c>
      <c r="I94" t="str">
        <f>IF([5]opstra_options!I94="","",[5]opstra_options!I94)</f>
        <v>None</v>
      </c>
      <c r="J94">
        <f>IF([5]opstra_options!J94="","",[5]opstra_options!J94)</f>
        <v>482.55</v>
      </c>
      <c r="K94">
        <f>IF([5]opstra_options!K94="","",[5]opstra_options!K94)</f>
        <v>3.65</v>
      </c>
      <c r="L94" t="str">
        <f>IF([5]opstra_options!L94="","",[5]opstra_options!L94)</f>
        <v>IGL</v>
      </c>
      <c r="M94">
        <f>IF([5]opstra_options!M94="","",[5]opstra_options!M94)</f>
        <v>8.5500000000000007</v>
      </c>
      <c r="N94">
        <f>IF([5]opstra_options!N94="","",[5]opstra_options!N94)</f>
        <v>1.8</v>
      </c>
      <c r="O94" s="1">
        <f t="shared" si="18"/>
        <v>27.33</v>
      </c>
      <c r="P94" s="1">
        <f t="shared" si="19"/>
        <v>28.59</v>
      </c>
      <c r="Q94" s="1">
        <f t="shared" si="20"/>
        <v>3.14</v>
      </c>
      <c r="R94" s="1">
        <f t="shared" si="21"/>
        <v>29.84</v>
      </c>
      <c r="S94" s="1">
        <f t="shared" si="22"/>
        <v>44.44</v>
      </c>
      <c r="T94" s="1">
        <f t="shared" si="23"/>
        <v>32.53</v>
      </c>
      <c r="U94" s="1" t="b">
        <f t="shared" si="24"/>
        <v>1</v>
      </c>
      <c r="V94" s="1">
        <f t="shared" si="25"/>
        <v>29.85</v>
      </c>
      <c r="W94" s="3" t="str">
        <f t="shared" si="28"/>
        <v/>
      </c>
      <c r="X94" s="1">
        <f t="shared" si="26"/>
        <v>482.55</v>
      </c>
      <c r="Y94" s="1">
        <f t="shared" si="27"/>
        <v>3.65</v>
      </c>
      <c r="Z94" s="1" t="str">
        <f t="shared" si="29"/>
        <v>Liquid</v>
      </c>
      <c r="AA94" t="str">
        <f t="shared" si="30"/>
        <v/>
      </c>
      <c r="AB94" t="str">
        <f t="shared" si="31"/>
        <v/>
      </c>
    </row>
    <row r="95" spans="1:28" x14ac:dyDescent="0.25">
      <c r="A95">
        <f>IF([5]opstra_options!A95="","",[5]opstra_options!A95)</f>
        <v>30.71</v>
      </c>
      <c r="B95">
        <f>IF([5]opstra_options!B95="","",[5]opstra_options!B95)</f>
        <v>30.2</v>
      </c>
      <c r="C95">
        <f>IF([5]opstra_options!C95="","",[5]opstra_options!C95)</f>
        <v>8.83</v>
      </c>
      <c r="D95">
        <f>IF([5]opstra_options!D95="","",[5]opstra_options!D95)</f>
        <v>66.73</v>
      </c>
      <c r="E95">
        <f>IF([5]opstra_options!E95="","",[5]opstra_options!E95)</f>
        <v>65.87</v>
      </c>
      <c r="F95">
        <f>IF([5]opstra_options!F95="","",[5]opstra_options!F95)</f>
        <v>41.34</v>
      </c>
      <c r="G95" t="b">
        <f>IF([5]opstra_options!G95="","",[5]opstra_options!G95)</f>
        <v>1</v>
      </c>
      <c r="H95">
        <f>IF([5]opstra_options!H95="","",[5]opstra_options!H95)</f>
        <v>29.69</v>
      </c>
      <c r="I95" t="str">
        <f>IF([5]opstra_options!I95="","",[5]opstra_options!I95)</f>
        <v>None</v>
      </c>
      <c r="J95">
        <f>IF([5]opstra_options!J95="","",[5]opstra_options!J95)</f>
        <v>417.55</v>
      </c>
      <c r="K95">
        <f>IF([5]opstra_options!K95="","",[5]opstra_options!K95)</f>
        <v>3.94</v>
      </c>
      <c r="L95" t="str">
        <f>IF([5]opstra_options!L95="","",[5]opstra_options!L95)</f>
        <v>INDHOTEL</v>
      </c>
      <c r="M95">
        <f>IF([5]opstra_options!M95="","",[5]opstra_options!M95)</f>
        <v>1.45</v>
      </c>
      <c r="N95">
        <f>IF([5]opstra_options!N95="","",[5]opstra_options!N95)</f>
        <v>0.35</v>
      </c>
      <c r="O95" s="1">
        <f t="shared" si="18"/>
        <v>30.71</v>
      </c>
      <c r="P95" s="1">
        <f t="shared" si="19"/>
        <v>30.2</v>
      </c>
      <c r="Q95" s="1">
        <f t="shared" si="20"/>
        <v>8.83</v>
      </c>
      <c r="R95" s="1">
        <f t="shared" si="21"/>
        <v>66.73</v>
      </c>
      <c r="S95" s="1">
        <f t="shared" si="22"/>
        <v>65.87</v>
      </c>
      <c r="T95" s="1">
        <f t="shared" si="23"/>
        <v>41.34</v>
      </c>
      <c r="U95" s="1" t="b">
        <f t="shared" si="24"/>
        <v>1</v>
      </c>
      <c r="V95" s="1">
        <f t="shared" si="25"/>
        <v>29.69</v>
      </c>
      <c r="W95" s="3" t="str">
        <f t="shared" si="28"/>
        <v/>
      </c>
      <c r="X95" s="1">
        <f t="shared" si="26"/>
        <v>417.55</v>
      </c>
      <c r="Y95" s="1">
        <f t="shared" si="27"/>
        <v>3.94</v>
      </c>
      <c r="Z95" s="1" t="str">
        <f t="shared" si="29"/>
        <v>Liquid</v>
      </c>
      <c r="AA95" t="str">
        <f t="shared" si="30"/>
        <v/>
      </c>
      <c r="AB95" t="str">
        <f t="shared" si="31"/>
        <v/>
      </c>
    </row>
    <row r="96" spans="1:28" x14ac:dyDescent="0.25">
      <c r="A96">
        <f>IF([5]opstra_options!A96="","",[5]opstra_options!A96)</f>
        <v>49.48</v>
      </c>
      <c r="B96">
        <f>IF([5]opstra_options!B96="","",[5]opstra_options!B96)</f>
        <v>43.51</v>
      </c>
      <c r="C96">
        <f>IF([5]opstra_options!C96="","",[5]opstra_options!C96)</f>
        <v>7.94</v>
      </c>
      <c r="D96">
        <f>IF([5]opstra_options!D96="","",[5]opstra_options!D96)</f>
        <v>75.2</v>
      </c>
      <c r="E96">
        <f>IF([5]opstra_options!E96="","",[5]opstra_options!E96)</f>
        <v>66.67</v>
      </c>
      <c r="F96">
        <f>IF([5]opstra_options!F96="","",[5]opstra_options!F96)</f>
        <v>54.77</v>
      </c>
      <c r="G96" t="b">
        <f>IF([5]opstra_options!G96="","",[5]opstra_options!G96)</f>
        <v>0</v>
      </c>
      <c r="H96">
        <f>IF([5]opstra_options!H96="","",[5]opstra_options!H96)</f>
        <v>37.54</v>
      </c>
      <c r="I96" t="str">
        <f>IF([5]opstra_options!I96="","",[5]opstra_options!I96)</f>
        <v>None</v>
      </c>
      <c r="J96">
        <f>IF([5]opstra_options!J96="","",[5]opstra_options!J96)</f>
        <v>219.2</v>
      </c>
      <c r="K96">
        <f>IF([5]opstra_options!K96="","",[5]opstra_options!K96)</f>
        <v>5.91</v>
      </c>
      <c r="L96" t="str">
        <f>IF([5]opstra_options!L96="","",[5]opstra_options!L96)</f>
        <v>INDIACEM</v>
      </c>
      <c r="M96">
        <f>IF([5]opstra_options!M96="","",[5]opstra_options!M96)</f>
        <v>-4.25</v>
      </c>
      <c r="N96">
        <f>IF([5]opstra_options!N96="","",[5]opstra_options!N96)</f>
        <v>-1.9</v>
      </c>
      <c r="O96" s="1">
        <f t="shared" si="18"/>
        <v>49.48</v>
      </c>
      <c r="P96" s="1">
        <f t="shared" si="19"/>
        <v>43.51</v>
      </c>
      <c r="Q96" s="1">
        <f t="shared" si="20"/>
        <v>7.94</v>
      </c>
      <c r="R96" s="1">
        <f t="shared" si="21"/>
        <v>75.2</v>
      </c>
      <c r="S96" s="1">
        <f t="shared" si="22"/>
        <v>66.67</v>
      </c>
      <c r="T96" s="1">
        <f t="shared" si="23"/>
        <v>54.77</v>
      </c>
      <c r="U96" s="1" t="b">
        <f t="shared" si="24"/>
        <v>0</v>
      </c>
      <c r="V96" s="1">
        <f t="shared" si="25"/>
        <v>37.54</v>
      </c>
      <c r="W96" s="3" t="str">
        <f t="shared" si="28"/>
        <v/>
      </c>
      <c r="X96" s="1">
        <f t="shared" si="26"/>
        <v>219.2</v>
      </c>
      <c r="Y96" s="1">
        <f t="shared" si="27"/>
        <v>5.91</v>
      </c>
      <c r="Z96" s="1" t="str">
        <f t="shared" si="29"/>
        <v/>
      </c>
      <c r="AA96" t="str">
        <f t="shared" si="30"/>
        <v/>
      </c>
      <c r="AB96" t="str">
        <f t="shared" si="31"/>
        <v/>
      </c>
    </row>
    <row r="97" spans="1:28" x14ac:dyDescent="0.25">
      <c r="A97">
        <f>IF([5]opstra_options!A97="","",[5]opstra_options!A97)</f>
        <v>39.03</v>
      </c>
      <c r="B97">
        <f>IF([5]opstra_options!B97="","",[5]opstra_options!B97)</f>
        <v>38.44</v>
      </c>
      <c r="C97">
        <f>IF([5]opstra_options!C97="","",[5]opstra_options!C97)</f>
        <v>10.97</v>
      </c>
      <c r="D97">
        <f>IF([5]opstra_options!D97="","",[5]opstra_options!D97)</f>
        <v>91.94</v>
      </c>
      <c r="E97">
        <f>IF([5]opstra_options!E97="","",[5]opstra_options!E97)</f>
        <v>92.06</v>
      </c>
      <c r="F97">
        <f>IF([5]opstra_options!F97="","",[5]opstra_options!F97)</f>
        <v>56.01</v>
      </c>
      <c r="G97" t="b">
        <f>IF([5]opstra_options!G97="","",[5]opstra_options!G97)</f>
        <v>1</v>
      </c>
      <c r="H97">
        <f>IF([5]opstra_options!H97="","",[5]opstra_options!H97)</f>
        <v>37.86</v>
      </c>
      <c r="I97" t="str">
        <f>IF([5]opstra_options!I97="","",[5]opstra_options!I97)</f>
        <v>None</v>
      </c>
      <c r="J97">
        <f>IF([5]opstra_options!J97="","",[5]opstra_options!J97)</f>
        <v>2833.1</v>
      </c>
      <c r="K97">
        <f>IF([5]opstra_options!K97="","",[5]opstra_options!K97)</f>
        <v>5.0199999999999996</v>
      </c>
      <c r="L97" t="str">
        <f>IF([5]opstra_options!L97="","",[5]opstra_options!L97)</f>
        <v>INDIAMART</v>
      </c>
      <c r="M97">
        <f>IF([5]opstra_options!M97="","",[5]opstra_options!M97)</f>
        <v>1.05</v>
      </c>
      <c r="N97">
        <f>IF([5]opstra_options!N97="","",[5]opstra_options!N97)</f>
        <v>0.04</v>
      </c>
      <c r="O97" s="1">
        <f t="shared" si="18"/>
        <v>39.03</v>
      </c>
      <c r="P97" s="1">
        <f t="shared" si="19"/>
        <v>38.44</v>
      </c>
      <c r="Q97" s="1">
        <f t="shared" si="20"/>
        <v>10.97</v>
      </c>
      <c r="R97" s="1">
        <f t="shared" si="21"/>
        <v>91.94</v>
      </c>
      <c r="S97" s="1">
        <f t="shared" si="22"/>
        <v>92.06</v>
      </c>
      <c r="T97" s="1">
        <f t="shared" si="23"/>
        <v>56.01</v>
      </c>
      <c r="U97" s="1" t="b">
        <f t="shared" si="24"/>
        <v>1</v>
      </c>
      <c r="V97" s="1">
        <f t="shared" si="25"/>
        <v>37.86</v>
      </c>
      <c r="W97" s="3" t="str">
        <f t="shared" si="28"/>
        <v/>
      </c>
      <c r="X97" s="1">
        <f t="shared" si="26"/>
        <v>2833.1</v>
      </c>
      <c r="Y97" s="1">
        <f t="shared" si="27"/>
        <v>5.0199999999999996</v>
      </c>
      <c r="Z97" s="1" t="str">
        <f t="shared" si="29"/>
        <v>Liquid</v>
      </c>
      <c r="AA97" t="str">
        <f t="shared" si="30"/>
        <v>IVP</v>
      </c>
      <c r="AB97" t="str">
        <f t="shared" si="31"/>
        <v/>
      </c>
    </row>
    <row r="98" spans="1:28" x14ac:dyDescent="0.25">
      <c r="A98">
        <f>IF([5]opstra_options!A98="","",[5]opstra_options!A98)</f>
        <v>26.53</v>
      </c>
      <c r="B98">
        <f>IF([5]opstra_options!B98="","",[5]opstra_options!B98)</f>
        <v>26.27</v>
      </c>
      <c r="C98">
        <f>IF([5]opstra_options!C98="","",[5]opstra_options!C98)</f>
        <v>5.25</v>
      </c>
      <c r="D98">
        <f>IF([5]opstra_options!D98="","",[5]opstra_options!D98)</f>
        <v>15.32</v>
      </c>
      <c r="E98">
        <f>IF([5]opstra_options!E98="","",[5]opstra_options!E98)</f>
        <v>38.1</v>
      </c>
      <c r="F98">
        <f>IF([5]opstra_options!F98="","",[5]opstra_options!F98)</f>
        <v>16.73</v>
      </c>
      <c r="G98" t="b">
        <f>IF([5]opstra_options!G98="","",[5]opstra_options!G98)</f>
        <v>1</v>
      </c>
      <c r="H98">
        <f>IF([5]opstra_options!H98="","",[5]opstra_options!H98)</f>
        <v>26.02</v>
      </c>
      <c r="I98" t="str">
        <f>IF([5]opstra_options!I98="","",[5]opstra_options!I98)</f>
        <v>None</v>
      </c>
      <c r="J98">
        <f>IF([5]opstra_options!J98="","",[5]opstra_options!J98)</f>
        <v>2596.9499999999998</v>
      </c>
      <c r="K98">
        <f>IF([5]opstra_options!K98="","",[5]opstra_options!K98)</f>
        <v>3.23</v>
      </c>
      <c r="L98" t="str">
        <f>IF([5]opstra_options!L98="","",[5]opstra_options!L98)</f>
        <v>INDIGO</v>
      </c>
      <c r="M98">
        <f>IF([5]opstra_options!M98="","",[5]opstra_options!M98)</f>
        <v>-21.25</v>
      </c>
      <c r="N98">
        <f>IF([5]opstra_options!N98="","",[5]opstra_options!N98)</f>
        <v>-0.81</v>
      </c>
      <c r="O98" s="1">
        <f t="shared" si="18"/>
        <v>26.53</v>
      </c>
      <c r="P98" s="1">
        <f t="shared" si="19"/>
        <v>26.27</v>
      </c>
      <c r="Q98" s="1">
        <f t="shared" si="20"/>
        <v>5.25</v>
      </c>
      <c r="R98" s="1">
        <f t="shared" si="21"/>
        <v>15.32</v>
      </c>
      <c r="S98" s="1">
        <f t="shared" si="22"/>
        <v>38.1</v>
      </c>
      <c r="T98" s="1">
        <f t="shared" si="23"/>
        <v>16.73</v>
      </c>
      <c r="U98" s="1" t="b">
        <f t="shared" si="24"/>
        <v>1</v>
      </c>
      <c r="V98" s="1">
        <f t="shared" si="25"/>
        <v>26.02</v>
      </c>
      <c r="W98" s="3" t="str">
        <f t="shared" si="28"/>
        <v/>
      </c>
      <c r="X98" s="1">
        <f t="shared" si="26"/>
        <v>2596.9499999999998</v>
      </c>
      <c r="Y98" s="1">
        <f t="shared" si="27"/>
        <v>3.23</v>
      </c>
      <c r="Z98" s="1" t="str">
        <f t="shared" si="29"/>
        <v>Liquid</v>
      </c>
      <c r="AA98" t="str">
        <f t="shared" si="30"/>
        <v/>
      </c>
      <c r="AB98" t="str">
        <f t="shared" si="31"/>
        <v/>
      </c>
    </row>
    <row r="99" spans="1:28" x14ac:dyDescent="0.25">
      <c r="A99">
        <f>IF([5]opstra_options!A99="","",[5]opstra_options!A99)</f>
        <v>32.869999999999997</v>
      </c>
      <c r="B99">
        <f>IF([5]opstra_options!B99="","",[5]opstra_options!B99)</f>
        <v>32.81</v>
      </c>
      <c r="C99">
        <f>IF([5]opstra_options!C99="","",[5]opstra_options!C99)</f>
        <v>12.56</v>
      </c>
      <c r="D99">
        <f>IF([5]opstra_options!D99="","",[5]opstra_options!D99)</f>
        <v>83.06</v>
      </c>
      <c r="E99">
        <f>IF([5]opstra_options!E99="","",[5]opstra_options!E99)</f>
        <v>96.83</v>
      </c>
      <c r="F99">
        <f>IF([5]opstra_options!F99="","",[5]opstra_options!F99)</f>
        <v>55.78</v>
      </c>
      <c r="G99" t="b">
        <f>IF([5]opstra_options!G99="","",[5]opstra_options!G99)</f>
        <v>1</v>
      </c>
      <c r="H99">
        <f>IF([5]opstra_options!H99="","",[5]opstra_options!H99)</f>
        <v>32.75</v>
      </c>
      <c r="I99">
        <f>IF([5]opstra_options!I99="","",[5]opstra_options!I99)</f>
        <v>45217</v>
      </c>
      <c r="J99">
        <f>IF([5]opstra_options!J99="","",[5]opstra_options!J99)</f>
        <v>1448.25</v>
      </c>
      <c r="K99">
        <f>IF([5]opstra_options!K99="","",[5]opstra_options!K99)</f>
        <v>4.25</v>
      </c>
      <c r="L99" t="str">
        <f>IF([5]opstra_options!L99="","",[5]opstra_options!L99)</f>
        <v>INDUSINDBK</v>
      </c>
      <c r="M99">
        <f>IF([5]opstra_options!M99="","",[5]opstra_options!M99)</f>
        <v>-17.7</v>
      </c>
      <c r="N99">
        <f>IF([5]opstra_options!N99="","",[5]opstra_options!N99)</f>
        <v>-1.21</v>
      </c>
      <c r="O99" s="1">
        <f t="shared" si="18"/>
        <v>32.869999999999997</v>
      </c>
      <c r="P99" s="1">
        <f t="shared" si="19"/>
        <v>32.81</v>
      </c>
      <c r="Q99" s="1">
        <f t="shared" si="20"/>
        <v>12.56</v>
      </c>
      <c r="R99" s="1">
        <f t="shared" si="21"/>
        <v>83.06</v>
      </c>
      <c r="S99" s="1">
        <f t="shared" si="22"/>
        <v>96.83</v>
      </c>
      <c r="T99" s="1">
        <f t="shared" si="23"/>
        <v>55.78</v>
      </c>
      <c r="U99" s="1" t="b">
        <f t="shared" si="24"/>
        <v>1</v>
      </c>
      <c r="V99" s="1">
        <f t="shared" si="25"/>
        <v>32.75</v>
      </c>
      <c r="W99" s="3">
        <f t="shared" si="28"/>
        <v>45217</v>
      </c>
      <c r="X99" s="1">
        <f t="shared" si="26"/>
        <v>1448.25</v>
      </c>
      <c r="Y99" s="1">
        <f t="shared" si="27"/>
        <v>4.25</v>
      </c>
      <c r="Z99" s="1" t="str">
        <f t="shared" si="29"/>
        <v>Liquid</v>
      </c>
      <c r="AA99" t="str">
        <f t="shared" si="30"/>
        <v>IVP</v>
      </c>
      <c r="AB99" t="str">
        <f t="shared" si="31"/>
        <v>R</v>
      </c>
    </row>
    <row r="100" spans="1:28" x14ac:dyDescent="0.25">
      <c r="A100">
        <f>IF([5]opstra_options!A100="","",[5]opstra_options!A100)</f>
        <v>43.21</v>
      </c>
      <c r="B100">
        <f>IF([5]opstra_options!B100="","",[5]opstra_options!B100)</f>
        <v>40.5</v>
      </c>
      <c r="C100">
        <f>IF([5]opstra_options!C100="","",[5]opstra_options!C100)</f>
        <v>5.47</v>
      </c>
      <c r="D100">
        <f>IF([5]opstra_options!D100="","",[5]opstra_options!D100)</f>
        <v>67.739999999999995</v>
      </c>
      <c r="E100">
        <f>IF([5]opstra_options!E100="","",[5]opstra_options!E100)</f>
        <v>50.79</v>
      </c>
      <c r="F100">
        <f>IF([5]opstra_options!F100="","",[5]opstra_options!F100)</f>
        <v>58.01</v>
      </c>
      <c r="G100" t="b">
        <f>IF([5]opstra_options!G100="","",[5]opstra_options!G100)</f>
        <v>1</v>
      </c>
      <c r="H100">
        <f>IF([5]opstra_options!H100="","",[5]opstra_options!H100)</f>
        <v>37.799999999999997</v>
      </c>
      <c r="I100">
        <f>IF([5]opstra_options!I100="","",[5]opstra_options!I100)</f>
        <v>45224</v>
      </c>
      <c r="J100">
        <f>IF([5]opstra_options!J100="","",[5]opstra_options!J100)</f>
        <v>188.05</v>
      </c>
      <c r="K100">
        <f>IF([5]opstra_options!K100="","",[5]opstra_options!K100)</f>
        <v>5.05</v>
      </c>
      <c r="L100" t="str">
        <f>IF([5]opstra_options!L100="","",[5]opstra_options!L100)</f>
        <v>INDUSTOWER</v>
      </c>
      <c r="M100">
        <f>IF([5]opstra_options!M100="","",[5]opstra_options!M100)</f>
        <v>-3.4</v>
      </c>
      <c r="N100">
        <f>IF([5]opstra_options!N100="","",[5]opstra_options!N100)</f>
        <v>-1.78</v>
      </c>
      <c r="O100" s="1">
        <f t="shared" si="18"/>
        <v>43.21</v>
      </c>
      <c r="P100" s="1">
        <f t="shared" si="19"/>
        <v>40.5</v>
      </c>
      <c r="Q100" s="1">
        <f t="shared" si="20"/>
        <v>5.47</v>
      </c>
      <c r="R100" s="1">
        <f t="shared" si="21"/>
        <v>67.739999999999995</v>
      </c>
      <c r="S100" s="1">
        <f t="shared" si="22"/>
        <v>50.79</v>
      </c>
      <c r="T100" s="1">
        <f t="shared" si="23"/>
        <v>58.01</v>
      </c>
      <c r="U100" s="1" t="b">
        <f t="shared" si="24"/>
        <v>1</v>
      </c>
      <c r="V100" s="1">
        <f t="shared" si="25"/>
        <v>37.799999999999997</v>
      </c>
      <c r="W100" s="3">
        <f t="shared" si="28"/>
        <v>45224</v>
      </c>
      <c r="X100" s="1">
        <f t="shared" si="26"/>
        <v>188.05</v>
      </c>
      <c r="Y100" s="1">
        <f t="shared" si="27"/>
        <v>5.05</v>
      </c>
      <c r="Z100" s="1" t="str">
        <f t="shared" si="29"/>
        <v>Liquid</v>
      </c>
      <c r="AA100" t="str">
        <f t="shared" si="30"/>
        <v/>
      </c>
      <c r="AB100" t="str">
        <f t="shared" si="31"/>
        <v>R</v>
      </c>
    </row>
    <row r="101" spans="1:28" x14ac:dyDescent="0.25">
      <c r="A101">
        <f>IF([5]opstra_options!A101="","",[5]opstra_options!A101)</f>
        <v>22.31</v>
      </c>
      <c r="B101">
        <f>IF([5]opstra_options!B101="","",[5]opstra_options!B101)</f>
        <v>21.44</v>
      </c>
      <c r="C101">
        <f>IF([5]opstra_options!C101="","",[5]opstra_options!C101)</f>
        <v>0.14000000000000001</v>
      </c>
      <c r="D101">
        <f>IF([5]opstra_options!D101="","",[5]opstra_options!D101)</f>
        <v>53.23</v>
      </c>
      <c r="E101">
        <f>IF([5]opstra_options!E101="","",[5]opstra_options!E101)</f>
        <v>68.25</v>
      </c>
      <c r="F101">
        <f>IF([5]opstra_options!F101="","",[5]opstra_options!F101)</f>
        <v>33.049999999999997</v>
      </c>
      <c r="G101" t="b">
        <f>IF([5]opstra_options!G101="","",[5]opstra_options!G101)</f>
        <v>1</v>
      </c>
      <c r="H101">
        <f>IF([5]opstra_options!H101="","",[5]opstra_options!H101)</f>
        <v>20.58</v>
      </c>
      <c r="I101" t="str">
        <f>IF([5]opstra_options!I101="","",[5]opstra_options!I101)</f>
        <v>None</v>
      </c>
      <c r="J101">
        <f>IF([5]opstra_options!J101="","",[5]opstra_options!J101)</f>
        <v>1414</v>
      </c>
      <c r="K101">
        <f>IF([5]opstra_options!K101="","",[5]opstra_options!K101)</f>
        <v>2.42</v>
      </c>
      <c r="L101" t="str">
        <f>IF([5]opstra_options!L101="","",[5]opstra_options!L101)</f>
        <v>INFY</v>
      </c>
      <c r="M101">
        <f>IF([5]opstra_options!M101="","",[5]opstra_options!M101)</f>
        <v>-0.6</v>
      </c>
      <c r="N101">
        <f>IF([5]opstra_options!N101="","",[5]opstra_options!N101)</f>
        <v>-0.04</v>
      </c>
      <c r="O101" s="1">
        <f t="shared" si="18"/>
        <v>22.31</v>
      </c>
      <c r="P101" s="1">
        <f t="shared" si="19"/>
        <v>21.44</v>
      </c>
      <c r="Q101" s="1">
        <f t="shared" si="20"/>
        <v>0.14000000000000001</v>
      </c>
      <c r="R101" s="1">
        <f t="shared" si="21"/>
        <v>53.23</v>
      </c>
      <c r="S101" s="1">
        <f t="shared" si="22"/>
        <v>68.25</v>
      </c>
      <c r="T101" s="1">
        <f t="shared" si="23"/>
        <v>33.049999999999997</v>
      </c>
      <c r="U101" s="1" t="b">
        <f t="shared" si="24"/>
        <v>1</v>
      </c>
      <c r="V101" s="1">
        <f t="shared" si="25"/>
        <v>20.58</v>
      </c>
      <c r="W101" s="3" t="str">
        <f t="shared" si="28"/>
        <v/>
      </c>
      <c r="X101" s="1">
        <f t="shared" si="26"/>
        <v>1414</v>
      </c>
      <c r="Y101" s="1">
        <f t="shared" si="27"/>
        <v>2.42</v>
      </c>
      <c r="Z101" s="1" t="str">
        <f t="shared" si="29"/>
        <v>Liquid</v>
      </c>
      <c r="AA101" t="str">
        <f t="shared" si="30"/>
        <v/>
      </c>
      <c r="AB101" t="str">
        <f t="shared" si="31"/>
        <v/>
      </c>
    </row>
    <row r="102" spans="1:28" x14ac:dyDescent="0.25">
      <c r="A102">
        <f>IF([5]opstra_options!A102="","",[5]opstra_options!A102)</f>
        <v>26.57</v>
      </c>
      <c r="B102">
        <f>IF([5]opstra_options!B102="","",[5]opstra_options!B102)</f>
        <v>24.96</v>
      </c>
      <c r="C102">
        <f>IF([5]opstra_options!C102="","",[5]opstra_options!C102)</f>
        <v>9.81</v>
      </c>
      <c r="D102">
        <f>IF([5]opstra_options!D102="","",[5]opstra_options!D102)</f>
        <v>51.21</v>
      </c>
      <c r="E102">
        <f>IF([5]opstra_options!E102="","",[5]opstra_options!E102)</f>
        <v>36.51</v>
      </c>
      <c r="F102">
        <f>IF([5]opstra_options!F102="","",[5]opstra_options!F102)</f>
        <v>49.23</v>
      </c>
      <c r="G102" t="b">
        <f>IF([5]opstra_options!G102="","",[5]opstra_options!G102)</f>
        <v>1</v>
      </c>
      <c r="H102">
        <f>IF([5]opstra_options!H102="","",[5]opstra_options!H102)</f>
        <v>23.35</v>
      </c>
      <c r="I102" t="str">
        <f>IF([5]opstra_options!I102="","",[5]opstra_options!I102)</f>
        <v>None</v>
      </c>
      <c r="J102">
        <f>IF([5]opstra_options!J102="","",[5]opstra_options!J102)</f>
        <v>90.95</v>
      </c>
      <c r="K102">
        <f>IF([5]opstra_options!K102="","",[5]opstra_options!K102)</f>
        <v>2.91</v>
      </c>
      <c r="L102" t="str">
        <f>IF([5]opstra_options!L102="","",[5]opstra_options!L102)</f>
        <v>IOC</v>
      </c>
      <c r="M102">
        <f>IF([5]opstra_options!M102="","",[5]opstra_options!M102)</f>
        <v>0</v>
      </c>
      <c r="N102">
        <f>IF([5]opstra_options!N102="","",[5]opstra_options!N102)</f>
        <v>0</v>
      </c>
      <c r="O102" s="1">
        <f t="shared" si="18"/>
        <v>26.57</v>
      </c>
      <c r="P102" s="1">
        <f t="shared" si="19"/>
        <v>24.96</v>
      </c>
      <c r="Q102" s="1">
        <f t="shared" si="20"/>
        <v>9.81</v>
      </c>
      <c r="R102" s="1">
        <f t="shared" si="21"/>
        <v>51.21</v>
      </c>
      <c r="S102" s="1">
        <f t="shared" si="22"/>
        <v>36.51</v>
      </c>
      <c r="T102" s="1">
        <f t="shared" si="23"/>
        <v>49.23</v>
      </c>
      <c r="U102" s="1" t="b">
        <f t="shared" si="24"/>
        <v>1</v>
      </c>
      <c r="V102" s="1">
        <f t="shared" si="25"/>
        <v>23.35</v>
      </c>
      <c r="W102" s="3" t="str">
        <f t="shared" si="28"/>
        <v/>
      </c>
      <c r="X102" s="1">
        <f t="shared" si="26"/>
        <v>90.95</v>
      </c>
      <c r="Y102" s="1">
        <f t="shared" si="27"/>
        <v>2.91</v>
      </c>
      <c r="Z102" s="1" t="str">
        <f t="shared" si="29"/>
        <v>Liquid</v>
      </c>
      <c r="AA102" t="str">
        <f t="shared" si="30"/>
        <v/>
      </c>
      <c r="AB102" t="str">
        <f t="shared" si="31"/>
        <v/>
      </c>
    </row>
    <row r="103" spans="1:28" x14ac:dyDescent="0.25">
      <c r="A103">
        <f>IF([5]opstra_options!A103="","",[5]opstra_options!A103)</f>
        <v>37.270000000000003</v>
      </c>
      <c r="B103">
        <f>IF([5]opstra_options!B103="","",[5]opstra_options!B103)</f>
        <v>36.409999999999997</v>
      </c>
      <c r="C103">
        <f>IF([5]opstra_options!C103="","",[5]opstra_options!C103)</f>
        <v>9.14</v>
      </c>
      <c r="D103">
        <f>IF([5]opstra_options!D103="","",[5]opstra_options!D103)</f>
        <v>87.35</v>
      </c>
      <c r="E103">
        <f>IF([5]opstra_options!E103="","",[5]opstra_options!E103)</f>
        <v>84.13</v>
      </c>
      <c r="F103">
        <f>IF([5]opstra_options!F103="","",[5]opstra_options!F103)</f>
        <v>74.98</v>
      </c>
      <c r="G103" t="b">
        <f>IF([5]opstra_options!G103="","",[5]opstra_options!G103)</f>
        <v>1</v>
      </c>
      <c r="H103">
        <f>IF([5]opstra_options!H103="","",[5]opstra_options!H103)</f>
        <v>35.549999999999997</v>
      </c>
      <c r="I103" t="str">
        <f>IF([5]opstra_options!I103="","",[5]opstra_options!I103)</f>
        <v>None</v>
      </c>
      <c r="J103">
        <f>IF([5]opstra_options!J103="","",[5]opstra_options!J103)</f>
        <v>958.6</v>
      </c>
      <c r="K103">
        <f>IF([5]opstra_options!K103="","",[5]opstra_options!K103)</f>
        <v>4.63</v>
      </c>
      <c r="L103" t="str">
        <f>IF([5]opstra_options!L103="","",[5]opstra_options!L103)</f>
        <v>IPCALAB</v>
      </c>
      <c r="M103">
        <f>IF([5]opstra_options!M103="","",[5]opstra_options!M103)</f>
        <v>3.5</v>
      </c>
      <c r="N103">
        <f>IF([5]opstra_options!N103="","",[5]opstra_options!N103)</f>
        <v>0.37</v>
      </c>
      <c r="O103" s="1">
        <f t="shared" si="18"/>
        <v>37.270000000000003</v>
      </c>
      <c r="P103" s="1">
        <f t="shared" si="19"/>
        <v>36.409999999999997</v>
      </c>
      <c r="Q103" s="1">
        <f t="shared" si="20"/>
        <v>9.14</v>
      </c>
      <c r="R103" s="1">
        <f t="shared" si="21"/>
        <v>87.35</v>
      </c>
      <c r="S103" s="1">
        <f t="shared" si="22"/>
        <v>84.13</v>
      </c>
      <c r="T103" s="1">
        <f t="shared" si="23"/>
        <v>74.98</v>
      </c>
      <c r="U103" s="1" t="b">
        <f t="shared" si="24"/>
        <v>1</v>
      </c>
      <c r="V103" s="1">
        <f t="shared" si="25"/>
        <v>35.549999999999997</v>
      </c>
      <c r="W103" s="3" t="str">
        <f t="shared" si="28"/>
        <v/>
      </c>
      <c r="X103" s="1">
        <f t="shared" si="26"/>
        <v>958.6</v>
      </c>
      <c r="Y103" s="1">
        <f t="shared" si="27"/>
        <v>4.63</v>
      </c>
      <c r="Z103" s="1" t="str">
        <f t="shared" si="29"/>
        <v>Liquid</v>
      </c>
      <c r="AA103" t="str">
        <f t="shared" si="30"/>
        <v>IVP</v>
      </c>
      <c r="AB103" t="str">
        <f t="shared" si="31"/>
        <v/>
      </c>
    </row>
    <row r="104" spans="1:28" x14ac:dyDescent="0.25">
      <c r="A104">
        <f>IF([5]opstra_options!A104="","",[5]opstra_options!A104)</f>
        <v>30.31</v>
      </c>
      <c r="B104">
        <f>IF([5]opstra_options!B104="","",[5]opstra_options!B104)</f>
        <v>29.57</v>
      </c>
      <c r="C104">
        <f>IF([5]opstra_options!C104="","",[5]opstra_options!C104)</f>
        <v>9.24</v>
      </c>
      <c r="D104">
        <f>IF([5]opstra_options!D104="","",[5]opstra_options!D104)</f>
        <v>75</v>
      </c>
      <c r="E104">
        <f>IF([5]opstra_options!E104="","",[5]opstra_options!E104)</f>
        <v>82.54</v>
      </c>
      <c r="F104">
        <f>IF([5]opstra_options!F104="","",[5]opstra_options!F104)</f>
        <v>28.43</v>
      </c>
      <c r="G104" t="b">
        <f>IF([5]opstra_options!G104="","",[5]opstra_options!G104)</f>
        <v>1</v>
      </c>
      <c r="H104">
        <f>IF([5]opstra_options!H104="","",[5]opstra_options!H104)</f>
        <v>28.83</v>
      </c>
      <c r="I104" t="str">
        <f>IF([5]opstra_options!I104="","",[5]opstra_options!I104)</f>
        <v>None</v>
      </c>
      <c r="J104">
        <f>IF([5]opstra_options!J104="","",[5]opstra_options!J104)</f>
        <v>705.5</v>
      </c>
      <c r="K104">
        <f>IF([5]opstra_options!K104="","",[5]opstra_options!K104)</f>
        <v>3.62</v>
      </c>
      <c r="L104" t="str">
        <f>IF([5]opstra_options!L104="","",[5]opstra_options!L104)</f>
        <v>IRCTC</v>
      </c>
      <c r="M104">
        <f>IF([5]opstra_options!M104="","",[5]opstra_options!M104)</f>
        <v>-0.6</v>
      </c>
      <c r="N104">
        <f>IF([5]opstra_options!N104="","",[5]opstra_options!N104)</f>
        <v>-0.08</v>
      </c>
      <c r="O104" s="1">
        <f t="shared" si="18"/>
        <v>30.31</v>
      </c>
      <c r="P104" s="1">
        <f t="shared" si="19"/>
        <v>29.57</v>
      </c>
      <c r="Q104" s="1">
        <f t="shared" si="20"/>
        <v>9.24</v>
      </c>
      <c r="R104" s="1">
        <f t="shared" si="21"/>
        <v>75</v>
      </c>
      <c r="S104" s="1">
        <f t="shared" si="22"/>
        <v>82.54</v>
      </c>
      <c r="T104" s="1">
        <f t="shared" si="23"/>
        <v>28.43</v>
      </c>
      <c r="U104" s="1" t="b">
        <f t="shared" si="24"/>
        <v>1</v>
      </c>
      <c r="V104" s="1">
        <f t="shared" si="25"/>
        <v>28.83</v>
      </c>
      <c r="W104" s="3" t="str">
        <f t="shared" si="28"/>
        <v/>
      </c>
      <c r="X104" s="1">
        <f t="shared" si="26"/>
        <v>705.5</v>
      </c>
      <c r="Y104" s="1">
        <f t="shared" si="27"/>
        <v>3.62</v>
      </c>
      <c r="Z104" s="1" t="str">
        <f t="shared" si="29"/>
        <v>Liquid</v>
      </c>
      <c r="AA104" t="str">
        <f t="shared" si="30"/>
        <v>IVP</v>
      </c>
      <c r="AB104" t="str">
        <f t="shared" si="31"/>
        <v/>
      </c>
    </row>
    <row r="105" spans="1:28" x14ac:dyDescent="0.25">
      <c r="A105">
        <f>IF([5]opstra_options!A105="","",[5]opstra_options!A105)</f>
        <v>19.77</v>
      </c>
      <c r="B105">
        <f>IF([5]opstra_options!B105="","",[5]opstra_options!B105)</f>
        <v>19.97</v>
      </c>
      <c r="C105">
        <f>IF([5]opstra_options!C105="","",[5]opstra_options!C105)</f>
        <v>13.59</v>
      </c>
      <c r="D105">
        <f>IF([5]opstra_options!D105="","",[5]opstra_options!D105)</f>
        <v>57.66</v>
      </c>
      <c r="E105">
        <f>IF([5]opstra_options!E105="","",[5]opstra_options!E105)</f>
        <v>58.73</v>
      </c>
      <c r="F105">
        <f>IF([5]opstra_options!F105="","",[5]opstra_options!F105)</f>
        <v>23.95</v>
      </c>
      <c r="G105" t="b">
        <f>IF([5]opstra_options!G105="","",[5]opstra_options!G105)</f>
        <v>1</v>
      </c>
      <c r="H105">
        <f>IF([5]opstra_options!H105="","",[5]opstra_options!H105)</f>
        <v>20.170000000000002</v>
      </c>
      <c r="I105">
        <f>IF([5]opstra_options!I105="","",[5]opstra_options!I105)</f>
        <v>45218</v>
      </c>
      <c r="J105">
        <f>IF([5]opstra_options!J105="","",[5]opstra_options!J105)</f>
        <v>449.3</v>
      </c>
      <c r="K105">
        <f>IF([5]opstra_options!K105="","",[5]opstra_options!K105)</f>
        <v>2.48</v>
      </c>
      <c r="L105" t="str">
        <f>IF([5]opstra_options!L105="","",[5]opstra_options!L105)</f>
        <v>ITC</v>
      </c>
      <c r="M105">
        <f>IF([5]opstra_options!M105="","",[5]opstra_options!M105)</f>
        <v>0.85</v>
      </c>
      <c r="N105">
        <f>IF([5]opstra_options!N105="","",[5]opstra_options!N105)</f>
        <v>0.19</v>
      </c>
      <c r="O105" s="1">
        <f t="shared" si="18"/>
        <v>19.77</v>
      </c>
      <c r="P105" s="1">
        <f t="shared" si="19"/>
        <v>19.97</v>
      </c>
      <c r="Q105" s="1">
        <f t="shared" si="20"/>
        <v>13.59</v>
      </c>
      <c r="R105" s="1">
        <f t="shared" si="21"/>
        <v>57.66</v>
      </c>
      <c r="S105" s="1">
        <f t="shared" si="22"/>
        <v>58.73</v>
      </c>
      <c r="T105" s="1">
        <f t="shared" si="23"/>
        <v>23.95</v>
      </c>
      <c r="U105" s="1" t="b">
        <f t="shared" si="24"/>
        <v>1</v>
      </c>
      <c r="V105" s="1">
        <f t="shared" si="25"/>
        <v>20.170000000000002</v>
      </c>
      <c r="W105" s="3">
        <f t="shared" si="28"/>
        <v>45218</v>
      </c>
      <c r="X105" s="1">
        <f t="shared" si="26"/>
        <v>449.3</v>
      </c>
      <c r="Y105" s="1">
        <f t="shared" si="27"/>
        <v>2.48</v>
      </c>
      <c r="Z105" s="1" t="str">
        <f t="shared" si="29"/>
        <v>Liquid</v>
      </c>
      <c r="AA105" t="str">
        <f t="shared" si="30"/>
        <v/>
      </c>
      <c r="AB105" t="str">
        <f t="shared" si="31"/>
        <v>R</v>
      </c>
    </row>
    <row r="106" spans="1:28" x14ac:dyDescent="0.25">
      <c r="A106">
        <f>IF([5]opstra_options!A106="","",[5]opstra_options!A106)</f>
        <v>30.18</v>
      </c>
      <c r="B106">
        <f>IF([5]opstra_options!B106="","",[5]opstra_options!B106)</f>
        <v>30.66</v>
      </c>
      <c r="C106">
        <f>IF([5]opstra_options!C106="","",[5]opstra_options!C106)</f>
        <v>6.38</v>
      </c>
      <c r="D106">
        <f>IF([5]opstra_options!D106="","",[5]opstra_options!D106)</f>
        <v>26.61</v>
      </c>
      <c r="E106">
        <f>IF([5]opstra_options!E106="","",[5]opstra_options!E106)</f>
        <v>46.03</v>
      </c>
      <c r="F106">
        <f>IF([5]opstra_options!F106="","",[5]opstra_options!F106)</f>
        <v>33.700000000000003</v>
      </c>
      <c r="G106" t="b">
        <f>IF([5]opstra_options!G106="","",[5]opstra_options!G106)</f>
        <v>1</v>
      </c>
      <c r="H106">
        <f>IF([5]opstra_options!H106="","",[5]opstra_options!H106)</f>
        <v>31.14</v>
      </c>
      <c r="I106" t="str">
        <f>IF([5]opstra_options!I106="","",[5]opstra_options!I106)</f>
        <v>None</v>
      </c>
      <c r="J106">
        <f>IF([5]opstra_options!J106="","",[5]opstra_options!J106)</f>
        <v>694.55</v>
      </c>
      <c r="K106">
        <f>IF([5]opstra_options!K106="","",[5]opstra_options!K106)</f>
        <v>3.93</v>
      </c>
      <c r="L106" t="str">
        <f>IF([5]opstra_options!L106="","",[5]opstra_options!L106)</f>
        <v>JINDALSTEL</v>
      </c>
      <c r="M106">
        <f>IF([5]opstra_options!M106="","",[5]opstra_options!M106)</f>
        <v>11.15</v>
      </c>
      <c r="N106">
        <f>IF([5]opstra_options!N106="","",[5]opstra_options!N106)</f>
        <v>1.63</v>
      </c>
      <c r="O106" s="1">
        <f t="shared" si="18"/>
        <v>30.18</v>
      </c>
      <c r="P106" s="1">
        <f t="shared" si="19"/>
        <v>30.66</v>
      </c>
      <c r="Q106" s="1">
        <f t="shared" si="20"/>
        <v>6.38</v>
      </c>
      <c r="R106" s="1">
        <f t="shared" si="21"/>
        <v>26.61</v>
      </c>
      <c r="S106" s="1">
        <f t="shared" si="22"/>
        <v>46.03</v>
      </c>
      <c r="T106" s="1">
        <f t="shared" si="23"/>
        <v>33.700000000000003</v>
      </c>
      <c r="U106" s="1" t="b">
        <f t="shared" si="24"/>
        <v>1</v>
      </c>
      <c r="V106" s="1">
        <f t="shared" si="25"/>
        <v>31.14</v>
      </c>
      <c r="W106" s="3" t="str">
        <f t="shared" si="28"/>
        <v/>
      </c>
      <c r="X106" s="1">
        <f t="shared" si="26"/>
        <v>694.55</v>
      </c>
      <c r="Y106" s="1">
        <f t="shared" si="27"/>
        <v>3.93</v>
      </c>
      <c r="Z106" s="1" t="str">
        <f t="shared" si="29"/>
        <v>Liquid</v>
      </c>
      <c r="AA106" t="str">
        <f t="shared" si="30"/>
        <v/>
      </c>
      <c r="AB106" t="str">
        <f t="shared" si="31"/>
        <v/>
      </c>
    </row>
    <row r="107" spans="1:28" x14ac:dyDescent="0.25">
      <c r="A107">
        <f>IF([5]opstra_options!A107="","",[5]opstra_options!A107)</f>
        <v>33.49</v>
      </c>
      <c r="B107">
        <f>IF([5]opstra_options!B107="","",[5]opstra_options!B107)</f>
        <v>35.950000000000003</v>
      </c>
      <c r="C107">
        <f>IF([5]opstra_options!C107="","",[5]opstra_options!C107)</f>
        <v>13.23</v>
      </c>
      <c r="D107">
        <f>IF([5]opstra_options!D107="","",[5]opstra_options!D107)</f>
        <v>73.459999999999994</v>
      </c>
      <c r="E107">
        <f>IF([5]opstra_options!E107="","",[5]opstra_options!E107)</f>
        <v>77.78</v>
      </c>
      <c r="F107">
        <f>IF([5]opstra_options!F107="","",[5]opstra_options!F107)</f>
        <v>43.56</v>
      </c>
      <c r="G107" t="b">
        <f>IF([5]opstra_options!G107="","",[5]opstra_options!G107)</f>
        <v>0</v>
      </c>
      <c r="H107">
        <f>IF([5]opstra_options!H107="","",[5]opstra_options!H107)</f>
        <v>38.42</v>
      </c>
      <c r="I107" t="str">
        <f>IF([5]opstra_options!I107="","",[5]opstra_options!I107)</f>
        <v>None</v>
      </c>
      <c r="J107">
        <f>IF([5]opstra_options!J107="","",[5]opstra_options!J107)</f>
        <v>3236.55</v>
      </c>
      <c r="K107">
        <f>IF([5]opstra_options!K107="","",[5]opstra_options!K107)</f>
        <v>3.84</v>
      </c>
      <c r="L107" t="str">
        <f>IF([5]opstra_options!L107="","",[5]opstra_options!L107)</f>
        <v>JKCEMENT</v>
      </c>
      <c r="M107">
        <f>IF([5]opstra_options!M107="","",[5]opstra_options!M107)</f>
        <v>-14.1</v>
      </c>
      <c r="N107">
        <f>IF([5]opstra_options!N107="","",[5]opstra_options!N107)</f>
        <v>-0.43</v>
      </c>
      <c r="O107" s="1">
        <f t="shared" si="18"/>
        <v>33.49</v>
      </c>
      <c r="P107" s="1">
        <f t="shared" si="19"/>
        <v>35.950000000000003</v>
      </c>
      <c r="Q107" s="1">
        <f t="shared" si="20"/>
        <v>13.23</v>
      </c>
      <c r="R107" s="1">
        <f t="shared" si="21"/>
        <v>73.459999999999994</v>
      </c>
      <c r="S107" s="1">
        <f t="shared" si="22"/>
        <v>77.78</v>
      </c>
      <c r="T107" s="1">
        <f t="shared" si="23"/>
        <v>43.56</v>
      </c>
      <c r="U107" s="1" t="b">
        <f t="shared" si="24"/>
        <v>0</v>
      </c>
      <c r="V107" s="1">
        <f t="shared" si="25"/>
        <v>38.42</v>
      </c>
      <c r="W107" s="3" t="str">
        <f t="shared" si="28"/>
        <v/>
      </c>
      <c r="X107" s="1">
        <f t="shared" si="26"/>
        <v>3236.55</v>
      </c>
      <c r="Y107" s="1">
        <f t="shared" si="27"/>
        <v>3.84</v>
      </c>
      <c r="Z107" s="1" t="str">
        <f t="shared" si="29"/>
        <v/>
      </c>
      <c r="AA107" t="str">
        <f t="shared" si="30"/>
        <v>IVP</v>
      </c>
      <c r="AB107" t="str">
        <f t="shared" si="31"/>
        <v/>
      </c>
    </row>
    <row r="108" spans="1:28" x14ac:dyDescent="0.25">
      <c r="A108">
        <f>IF([5]opstra_options!A108="","",[5]opstra_options!A108)</f>
        <v>29.3</v>
      </c>
      <c r="B108">
        <f>IF([5]opstra_options!B108="","",[5]opstra_options!B108)</f>
        <v>29.27</v>
      </c>
      <c r="C108">
        <f>IF([5]opstra_options!C108="","",[5]opstra_options!C108)</f>
        <v>9.5399999999999991</v>
      </c>
      <c r="D108">
        <f>IF([5]opstra_options!D108="","",[5]opstra_options!D108)</f>
        <v>74.599999999999994</v>
      </c>
      <c r="E108">
        <f>IF([5]opstra_options!E108="","",[5]opstra_options!E108)</f>
        <v>87.3</v>
      </c>
      <c r="F108">
        <f>IF([5]opstra_options!F108="","",[5]opstra_options!F108)</f>
        <v>46.69</v>
      </c>
      <c r="G108" t="b">
        <f>IF([5]opstra_options!G108="","",[5]opstra_options!G108)</f>
        <v>1</v>
      </c>
      <c r="H108">
        <f>IF([5]opstra_options!H108="","",[5]opstra_options!H108)</f>
        <v>29.25</v>
      </c>
      <c r="I108">
        <f>IF([5]opstra_options!I108="","",[5]opstra_options!I108)</f>
        <v>45219</v>
      </c>
      <c r="J108">
        <f>IF([5]opstra_options!J108="","",[5]opstra_options!J108)</f>
        <v>791.3</v>
      </c>
      <c r="K108">
        <f>IF([5]opstra_options!K108="","",[5]opstra_options!K108)</f>
        <v>3.73</v>
      </c>
      <c r="L108" t="str">
        <f>IF([5]opstra_options!L108="","",[5]opstra_options!L108)</f>
        <v>JSWSTEEL</v>
      </c>
      <c r="M108">
        <f>IF([5]opstra_options!M108="","",[5]opstra_options!M108)</f>
        <v>13.85</v>
      </c>
      <c r="N108">
        <f>IF([5]opstra_options!N108="","",[5]opstra_options!N108)</f>
        <v>1.78</v>
      </c>
      <c r="O108" s="1">
        <f t="shared" si="18"/>
        <v>29.3</v>
      </c>
      <c r="P108" s="1">
        <f t="shared" si="19"/>
        <v>29.27</v>
      </c>
      <c r="Q108" s="1">
        <f t="shared" si="20"/>
        <v>9.5399999999999991</v>
      </c>
      <c r="R108" s="1">
        <f t="shared" si="21"/>
        <v>74.599999999999994</v>
      </c>
      <c r="S108" s="1">
        <f t="shared" si="22"/>
        <v>87.3</v>
      </c>
      <c r="T108" s="1">
        <f t="shared" si="23"/>
        <v>46.69</v>
      </c>
      <c r="U108" s="1" t="b">
        <f t="shared" si="24"/>
        <v>1</v>
      </c>
      <c r="V108" s="1">
        <f t="shared" si="25"/>
        <v>29.25</v>
      </c>
      <c r="W108" s="3">
        <f t="shared" si="28"/>
        <v>45219</v>
      </c>
      <c r="X108" s="1">
        <f t="shared" si="26"/>
        <v>791.3</v>
      </c>
      <c r="Y108" s="1">
        <f t="shared" si="27"/>
        <v>3.73</v>
      </c>
      <c r="Z108" s="1" t="str">
        <f t="shared" si="29"/>
        <v>Liquid</v>
      </c>
      <c r="AA108" t="str">
        <f t="shared" si="30"/>
        <v>IVP</v>
      </c>
      <c r="AB108" t="str">
        <f t="shared" si="31"/>
        <v>R</v>
      </c>
    </row>
    <row r="109" spans="1:28" x14ac:dyDescent="0.25">
      <c r="A109">
        <f>IF([5]opstra_options!A109="","",[5]opstra_options!A109)</f>
        <v>35.86</v>
      </c>
      <c r="B109">
        <f>IF([5]opstra_options!B109="","",[5]opstra_options!B109)</f>
        <v>34.46</v>
      </c>
      <c r="C109">
        <f>IF([5]opstra_options!C109="","",[5]opstra_options!C109)</f>
        <v>10.17</v>
      </c>
      <c r="D109">
        <f>IF([5]opstra_options!D109="","",[5]opstra_options!D109)</f>
        <v>77.819999999999993</v>
      </c>
      <c r="E109">
        <f>IF([5]opstra_options!E109="","",[5]opstra_options!E109)</f>
        <v>90.48</v>
      </c>
      <c r="F109">
        <f>IF([5]opstra_options!F109="","",[5]opstra_options!F109)</f>
        <v>43.43</v>
      </c>
      <c r="G109" t="b">
        <f>IF([5]opstra_options!G109="","",[5]opstra_options!G109)</f>
        <v>1</v>
      </c>
      <c r="H109">
        <f>IF([5]opstra_options!H109="","",[5]opstra_options!H109)</f>
        <v>33.049999999999997</v>
      </c>
      <c r="I109">
        <f>IF([5]opstra_options!I109="","",[5]opstra_options!I109)</f>
        <v>45224</v>
      </c>
      <c r="J109">
        <f>IF([5]opstra_options!J109="","",[5]opstra_options!J109)</f>
        <v>529.9</v>
      </c>
      <c r="K109">
        <f>IF([5]opstra_options!K109="","",[5]opstra_options!K109)</f>
        <v>4.42</v>
      </c>
      <c r="L109" t="str">
        <f>IF([5]opstra_options!L109="","",[5]opstra_options!L109)</f>
        <v>JUBLFOOD</v>
      </c>
      <c r="M109">
        <f>IF([5]opstra_options!M109="","",[5]opstra_options!M109)</f>
        <v>-6.95</v>
      </c>
      <c r="N109">
        <f>IF([5]opstra_options!N109="","",[5]opstra_options!N109)</f>
        <v>-1.29</v>
      </c>
      <c r="O109" s="1">
        <f t="shared" si="18"/>
        <v>35.86</v>
      </c>
      <c r="P109" s="1">
        <f t="shared" si="19"/>
        <v>34.46</v>
      </c>
      <c r="Q109" s="1">
        <f t="shared" si="20"/>
        <v>10.17</v>
      </c>
      <c r="R109" s="1">
        <f t="shared" si="21"/>
        <v>77.819999999999993</v>
      </c>
      <c r="S109" s="1">
        <f t="shared" si="22"/>
        <v>90.48</v>
      </c>
      <c r="T109" s="1">
        <f t="shared" si="23"/>
        <v>43.43</v>
      </c>
      <c r="U109" s="1" t="b">
        <f t="shared" si="24"/>
        <v>1</v>
      </c>
      <c r="V109" s="1">
        <f t="shared" si="25"/>
        <v>33.049999999999997</v>
      </c>
      <c r="W109" s="3">
        <f t="shared" si="28"/>
        <v>45224</v>
      </c>
      <c r="X109" s="1">
        <f t="shared" si="26"/>
        <v>529.9</v>
      </c>
      <c r="Y109" s="1">
        <f t="shared" si="27"/>
        <v>4.42</v>
      </c>
      <c r="Z109" s="1" t="str">
        <f t="shared" si="29"/>
        <v>Liquid</v>
      </c>
      <c r="AA109" t="str">
        <f t="shared" si="30"/>
        <v>IVP</v>
      </c>
      <c r="AB109" t="str">
        <f t="shared" si="31"/>
        <v>R</v>
      </c>
    </row>
    <row r="110" spans="1:28" x14ac:dyDescent="0.25">
      <c r="A110">
        <f>IF([5]opstra_options!A110="","",[5]opstra_options!A110)</f>
        <v>22.08</v>
      </c>
      <c r="B110">
        <f>IF([5]opstra_options!B110="","",[5]opstra_options!B110)</f>
        <v>21.25</v>
      </c>
      <c r="C110">
        <f>IF([5]opstra_options!C110="","",[5]opstra_options!C110)</f>
        <v>10.39</v>
      </c>
      <c r="D110">
        <f>IF([5]opstra_options!D110="","",[5]opstra_options!D110)</f>
        <v>69.150000000000006</v>
      </c>
      <c r="E110">
        <f>IF([5]opstra_options!E110="","",[5]opstra_options!E110)</f>
        <v>92.06</v>
      </c>
      <c r="F110">
        <f>IF([5]opstra_options!F110="","",[5]opstra_options!F110)</f>
        <v>39.76</v>
      </c>
      <c r="G110" t="b">
        <f>IF([5]opstra_options!G110="","",[5]opstra_options!G110)</f>
        <v>1</v>
      </c>
      <c r="H110">
        <f>IF([5]opstra_options!H110="","",[5]opstra_options!H110)</f>
        <v>20.43</v>
      </c>
      <c r="I110">
        <f>IF([5]opstra_options!I110="","",[5]opstra_options!I110)</f>
        <v>45220</v>
      </c>
      <c r="J110">
        <f>IF([5]opstra_options!J110="","",[5]opstra_options!J110)</f>
        <v>1753.2</v>
      </c>
      <c r="K110">
        <f>IF([5]opstra_options!K110="","",[5]opstra_options!K110)</f>
        <v>2.67</v>
      </c>
      <c r="L110" t="str">
        <f>IF([5]opstra_options!L110="","",[5]opstra_options!L110)</f>
        <v>KOTAKBANK</v>
      </c>
      <c r="M110">
        <f>IF([5]opstra_options!M110="","",[5]opstra_options!M110)</f>
        <v>-9.1999999999999993</v>
      </c>
      <c r="N110">
        <f>IF([5]opstra_options!N110="","",[5]opstra_options!N110)</f>
        <v>-0.52</v>
      </c>
      <c r="O110" s="1">
        <f t="shared" si="18"/>
        <v>22.08</v>
      </c>
      <c r="P110" s="1">
        <f t="shared" si="19"/>
        <v>21.25</v>
      </c>
      <c r="Q110" s="1">
        <f t="shared" si="20"/>
        <v>10.39</v>
      </c>
      <c r="R110" s="1">
        <f t="shared" si="21"/>
        <v>69.150000000000006</v>
      </c>
      <c r="S110" s="1">
        <f t="shared" si="22"/>
        <v>92.06</v>
      </c>
      <c r="T110" s="1">
        <f t="shared" si="23"/>
        <v>39.76</v>
      </c>
      <c r="U110" s="1" t="b">
        <f t="shared" si="24"/>
        <v>1</v>
      </c>
      <c r="V110" s="1">
        <f t="shared" si="25"/>
        <v>20.43</v>
      </c>
      <c r="W110" s="3">
        <f t="shared" si="28"/>
        <v>45220</v>
      </c>
      <c r="X110" s="1">
        <f t="shared" si="26"/>
        <v>1753.2</v>
      </c>
      <c r="Y110" s="1">
        <f t="shared" si="27"/>
        <v>2.67</v>
      </c>
      <c r="Z110" s="1" t="str">
        <f t="shared" si="29"/>
        <v>Liquid</v>
      </c>
      <c r="AA110" t="str">
        <f t="shared" si="30"/>
        <v>IVP</v>
      </c>
      <c r="AB110" t="str">
        <f t="shared" si="31"/>
        <v>R</v>
      </c>
    </row>
    <row r="111" spans="1:28" x14ac:dyDescent="0.25">
      <c r="A111">
        <f>IF([5]opstra_options!A111="","",[5]opstra_options!A111)</f>
        <v>46.39</v>
      </c>
      <c r="B111">
        <f>IF([5]opstra_options!B111="","",[5]opstra_options!B111)</f>
        <v>43.66</v>
      </c>
      <c r="C111">
        <f>IF([5]opstra_options!C111="","",[5]opstra_options!C111)</f>
        <v>23.86</v>
      </c>
      <c r="D111">
        <f>IF([5]opstra_options!D111="","",[5]opstra_options!D111)</f>
        <v>91.9</v>
      </c>
      <c r="E111">
        <f>IF([5]opstra_options!E111="","",[5]opstra_options!E111)</f>
        <v>93.65</v>
      </c>
      <c r="F111">
        <f>IF([5]opstra_options!F111="","",[5]opstra_options!F111)</f>
        <v>69.599999999999994</v>
      </c>
      <c r="G111" t="b">
        <f>IF([5]opstra_options!G111="","",[5]opstra_options!G111)</f>
        <v>0</v>
      </c>
      <c r="H111">
        <f>IF([5]opstra_options!H111="","",[5]opstra_options!H111)</f>
        <v>40.92</v>
      </c>
      <c r="I111">
        <f>IF([5]opstra_options!I111="","",[5]opstra_options!I111)</f>
        <v>45219</v>
      </c>
      <c r="J111">
        <f>IF([5]opstra_options!J111="","",[5]opstra_options!J111)</f>
        <v>134.85</v>
      </c>
      <c r="K111">
        <f>IF([5]opstra_options!K111="","",[5]opstra_options!K111)</f>
        <v>6.82</v>
      </c>
      <c r="L111" t="str">
        <f>IF([5]opstra_options!L111="","",[5]opstra_options!L111)</f>
        <v>L&amp;TFH</v>
      </c>
      <c r="M111">
        <f>IF([5]opstra_options!M111="","",[5]opstra_options!M111)</f>
        <v>1.2</v>
      </c>
      <c r="N111">
        <f>IF([5]opstra_options!N111="","",[5]opstra_options!N111)</f>
        <v>0.9</v>
      </c>
      <c r="O111" s="1">
        <f t="shared" si="18"/>
        <v>46.39</v>
      </c>
      <c r="P111" s="1">
        <f t="shared" si="19"/>
        <v>43.66</v>
      </c>
      <c r="Q111" s="1">
        <f t="shared" si="20"/>
        <v>23.86</v>
      </c>
      <c r="R111" s="1">
        <f t="shared" si="21"/>
        <v>91.9</v>
      </c>
      <c r="S111" s="1">
        <f t="shared" si="22"/>
        <v>93.65</v>
      </c>
      <c r="T111" s="1">
        <f t="shared" si="23"/>
        <v>69.599999999999994</v>
      </c>
      <c r="U111" s="1" t="b">
        <f t="shared" si="24"/>
        <v>0</v>
      </c>
      <c r="V111" s="1">
        <f t="shared" si="25"/>
        <v>40.92</v>
      </c>
      <c r="W111" s="3">
        <f t="shared" si="28"/>
        <v>45219</v>
      </c>
      <c r="X111" s="1">
        <f t="shared" si="26"/>
        <v>134.85</v>
      </c>
      <c r="Y111" s="1">
        <f t="shared" si="27"/>
        <v>6.82</v>
      </c>
      <c r="Z111" s="1" t="str">
        <f t="shared" si="29"/>
        <v/>
      </c>
      <c r="AA111" t="str">
        <f t="shared" si="30"/>
        <v>IVP</v>
      </c>
      <c r="AB111" t="str">
        <f t="shared" si="31"/>
        <v>R</v>
      </c>
    </row>
    <row r="112" spans="1:28" x14ac:dyDescent="0.25">
      <c r="A112">
        <f>IF([5]opstra_options!A112="","",[5]opstra_options!A112)</f>
        <v>37.54</v>
      </c>
      <c r="B112">
        <f>IF([5]opstra_options!B112="","",[5]opstra_options!B112)</f>
        <v>36.61</v>
      </c>
      <c r="C112">
        <f>IF([5]opstra_options!C112="","",[5]opstra_options!C112)</f>
        <v>7.11</v>
      </c>
      <c r="D112">
        <f>IF([5]opstra_options!D112="","",[5]opstra_options!D112)</f>
        <v>70.56</v>
      </c>
      <c r="E112">
        <f>IF([5]opstra_options!E112="","",[5]opstra_options!E112)</f>
        <v>87.3</v>
      </c>
      <c r="F112">
        <f>IF([5]opstra_options!F112="","",[5]opstra_options!F112)</f>
        <v>52.89</v>
      </c>
      <c r="G112" t="b">
        <f>IF([5]opstra_options!G112="","",[5]opstra_options!G112)</f>
        <v>1</v>
      </c>
      <c r="H112">
        <f>IF([5]opstra_options!H112="","",[5]opstra_options!H112)</f>
        <v>35.67</v>
      </c>
      <c r="I112" t="str">
        <f>IF([5]opstra_options!I112="","",[5]opstra_options!I112)</f>
        <v>None</v>
      </c>
      <c r="J112">
        <f>IF([5]opstra_options!J112="","",[5]opstra_options!J112)</f>
        <v>2554.35</v>
      </c>
      <c r="K112">
        <f>IF([5]opstra_options!K112="","",[5]opstra_options!K112)</f>
        <v>4.57</v>
      </c>
      <c r="L112" t="str">
        <f>IF([5]opstra_options!L112="","",[5]opstra_options!L112)</f>
        <v>LALPATHLAB</v>
      </c>
      <c r="M112">
        <f>IF([5]opstra_options!M112="","",[5]opstra_options!M112)</f>
        <v>5.15</v>
      </c>
      <c r="N112">
        <f>IF([5]opstra_options!N112="","",[5]opstra_options!N112)</f>
        <v>0.2</v>
      </c>
      <c r="O112" s="1">
        <f t="shared" si="18"/>
        <v>37.54</v>
      </c>
      <c r="P112" s="1">
        <f t="shared" si="19"/>
        <v>36.61</v>
      </c>
      <c r="Q112" s="1">
        <f t="shared" si="20"/>
        <v>7.11</v>
      </c>
      <c r="R112" s="1">
        <f t="shared" si="21"/>
        <v>70.56</v>
      </c>
      <c r="S112" s="1">
        <f t="shared" si="22"/>
        <v>87.3</v>
      </c>
      <c r="T112" s="1">
        <f t="shared" si="23"/>
        <v>52.89</v>
      </c>
      <c r="U112" s="1" t="b">
        <f t="shared" si="24"/>
        <v>1</v>
      </c>
      <c r="V112" s="1">
        <f t="shared" si="25"/>
        <v>35.67</v>
      </c>
      <c r="W112" s="3" t="str">
        <f t="shared" si="28"/>
        <v/>
      </c>
      <c r="X112" s="1">
        <f t="shared" si="26"/>
        <v>2554.35</v>
      </c>
      <c r="Y112" s="1">
        <f t="shared" si="27"/>
        <v>4.57</v>
      </c>
      <c r="Z112" s="1" t="str">
        <f t="shared" si="29"/>
        <v>Liquid</v>
      </c>
      <c r="AA112" t="str">
        <f t="shared" si="30"/>
        <v>IVP</v>
      </c>
      <c r="AB112" t="str">
        <f t="shared" si="31"/>
        <v/>
      </c>
    </row>
    <row r="113" spans="1:28" x14ac:dyDescent="0.25">
      <c r="A113">
        <f>IF([5]opstra_options!A113="","",[5]opstra_options!A113)</f>
        <v>42.84</v>
      </c>
      <c r="B113">
        <f>IF([5]opstra_options!B113="","",[5]opstra_options!B113)</f>
        <v>43.74</v>
      </c>
      <c r="C113">
        <f>IF([5]opstra_options!C113="","",[5]opstra_options!C113)</f>
        <v>26.82</v>
      </c>
      <c r="D113">
        <f>IF([5]opstra_options!D113="","",[5]opstra_options!D113)</f>
        <v>95.97</v>
      </c>
      <c r="E113">
        <f>IF([5]opstra_options!E113="","",[5]opstra_options!E113)</f>
        <v>98.41</v>
      </c>
      <c r="F113">
        <f>IF([5]opstra_options!F113="","",[5]opstra_options!F113)</f>
        <v>77.739999999999995</v>
      </c>
      <c r="G113" t="b">
        <f>IF([5]opstra_options!G113="","",[5]opstra_options!G113)</f>
        <v>0</v>
      </c>
      <c r="H113">
        <f>IF([5]opstra_options!H113="","",[5]opstra_options!H113)</f>
        <v>44.64</v>
      </c>
      <c r="I113">
        <f>IF([5]opstra_options!I113="","",[5]opstra_options!I113)</f>
        <v>45219</v>
      </c>
      <c r="J113">
        <f>IF([5]opstra_options!J113="","",[5]opstra_options!J113)</f>
        <v>395.05</v>
      </c>
      <c r="K113">
        <f>IF([5]opstra_options!K113="","",[5]opstra_options!K113)</f>
        <v>5.57</v>
      </c>
      <c r="L113" t="str">
        <f>IF([5]opstra_options!L113="","",[5]opstra_options!L113)</f>
        <v>LAURUSLABS</v>
      </c>
      <c r="M113">
        <f>IF([5]opstra_options!M113="","",[5]opstra_options!M113)</f>
        <v>-8.6999999999999993</v>
      </c>
      <c r="N113">
        <f>IF([5]opstra_options!N113="","",[5]opstra_options!N113)</f>
        <v>-2.15</v>
      </c>
      <c r="O113" s="1">
        <f t="shared" si="18"/>
        <v>42.84</v>
      </c>
      <c r="P113" s="1">
        <f t="shared" si="19"/>
        <v>43.74</v>
      </c>
      <c r="Q113" s="1">
        <f t="shared" si="20"/>
        <v>26.82</v>
      </c>
      <c r="R113" s="1">
        <f t="shared" si="21"/>
        <v>95.97</v>
      </c>
      <c r="S113" s="1">
        <f t="shared" si="22"/>
        <v>98.41</v>
      </c>
      <c r="T113" s="1">
        <f t="shared" si="23"/>
        <v>77.739999999999995</v>
      </c>
      <c r="U113" s="1" t="b">
        <f t="shared" si="24"/>
        <v>0</v>
      </c>
      <c r="V113" s="1">
        <f t="shared" si="25"/>
        <v>44.64</v>
      </c>
      <c r="W113" s="3">
        <f t="shared" si="28"/>
        <v>45219</v>
      </c>
      <c r="X113" s="1">
        <f t="shared" si="26"/>
        <v>395.05</v>
      </c>
      <c r="Y113" s="1">
        <f t="shared" si="27"/>
        <v>5.57</v>
      </c>
      <c r="Z113" s="1" t="str">
        <f t="shared" si="29"/>
        <v/>
      </c>
      <c r="AA113" t="str">
        <f t="shared" si="30"/>
        <v>IVP</v>
      </c>
      <c r="AB113" t="str">
        <f t="shared" si="31"/>
        <v>R</v>
      </c>
    </row>
    <row r="114" spans="1:28" x14ac:dyDescent="0.25">
      <c r="A114">
        <f>IF([5]opstra_options!A114="","",[5]opstra_options!A114)</f>
        <v>30.42</v>
      </c>
      <c r="B114">
        <f>IF([5]opstra_options!B114="","",[5]opstra_options!B114)</f>
        <v>30.39</v>
      </c>
      <c r="C114">
        <f>IF([5]opstra_options!C114="","",[5]opstra_options!C114)</f>
        <v>6.71</v>
      </c>
      <c r="D114">
        <f>IF([5]opstra_options!D114="","",[5]opstra_options!D114)</f>
        <v>55.24</v>
      </c>
      <c r="E114">
        <f>IF([5]opstra_options!E114="","",[5]opstra_options!E114)</f>
        <v>63.49</v>
      </c>
      <c r="F114">
        <f>IF([5]opstra_options!F114="","",[5]opstra_options!F114)</f>
        <v>35.96</v>
      </c>
      <c r="G114" t="b">
        <f>IF([5]opstra_options!G114="","",[5]opstra_options!G114)</f>
        <v>1</v>
      </c>
      <c r="H114">
        <f>IF([5]opstra_options!H114="","",[5]opstra_options!H114)</f>
        <v>30.37</v>
      </c>
      <c r="I114" t="str">
        <f>IF([5]opstra_options!I114="","",[5]opstra_options!I114)</f>
        <v>None</v>
      </c>
      <c r="J114">
        <f>IF([5]opstra_options!J114="","",[5]opstra_options!J114)</f>
        <v>472.25</v>
      </c>
      <c r="K114">
        <f>IF([5]opstra_options!K114="","",[5]opstra_options!K114)</f>
        <v>0</v>
      </c>
      <c r="L114" t="str">
        <f>IF([5]opstra_options!L114="","",[5]opstra_options!L114)</f>
        <v>LICHSGFIN</v>
      </c>
      <c r="M114">
        <f>IF([5]opstra_options!M114="","",[5]opstra_options!M114)</f>
        <v>1.9</v>
      </c>
      <c r="N114">
        <f>IF([5]opstra_options!N114="","",[5]opstra_options!N114)</f>
        <v>0.4</v>
      </c>
      <c r="O114" s="1">
        <f t="shared" si="18"/>
        <v>30.42</v>
      </c>
      <c r="P114" s="1">
        <f t="shared" si="19"/>
        <v>30.39</v>
      </c>
      <c r="Q114" s="1">
        <f t="shared" si="20"/>
        <v>6.71</v>
      </c>
      <c r="R114" s="1">
        <f t="shared" si="21"/>
        <v>55.24</v>
      </c>
      <c r="S114" s="1">
        <f t="shared" si="22"/>
        <v>63.49</v>
      </c>
      <c r="T114" s="1">
        <f t="shared" si="23"/>
        <v>35.96</v>
      </c>
      <c r="U114" s="1" t="b">
        <f t="shared" si="24"/>
        <v>1</v>
      </c>
      <c r="V114" s="1">
        <f t="shared" si="25"/>
        <v>30.37</v>
      </c>
      <c r="W114" s="3" t="str">
        <f t="shared" si="28"/>
        <v/>
      </c>
      <c r="X114" s="1">
        <f t="shared" si="26"/>
        <v>472.25</v>
      </c>
      <c r="Y114" s="1">
        <f t="shared" si="27"/>
        <v>0</v>
      </c>
      <c r="Z114" s="1" t="str">
        <f t="shared" si="29"/>
        <v>Liquid</v>
      </c>
      <c r="AA114" t="str">
        <f t="shared" si="30"/>
        <v/>
      </c>
      <c r="AB114" t="str">
        <f t="shared" si="31"/>
        <v/>
      </c>
    </row>
    <row r="115" spans="1:28" x14ac:dyDescent="0.25">
      <c r="A115">
        <f>IF([5]opstra_options!A115="","",[5]opstra_options!A115)</f>
        <v>22.25</v>
      </c>
      <c r="B115">
        <f>IF([5]opstra_options!B115="","",[5]opstra_options!B115)</f>
        <v>22.79</v>
      </c>
      <c r="C115">
        <f>IF([5]opstra_options!C115="","",[5]opstra_options!C115)</f>
        <v>10.1</v>
      </c>
      <c r="D115">
        <f>IF([5]opstra_options!D115="","",[5]opstra_options!D115)</f>
        <v>85.89</v>
      </c>
      <c r="E115">
        <f>IF([5]opstra_options!E115="","",[5]opstra_options!E115)</f>
        <v>92.06</v>
      </c>
      <c r="F115">
        <f>IF([5]opstra_options!F115="","",[5]opstra_options!F115)</f>
        <v>43.99</v>
      </c>
      <c r="G115" t="b">
        <f>IF([5]opstra_options!G115="","",[5]opstra_options!G115)</f>
        <v>1</v>
      </c>
      <c r="H115">
        <f>IF([5]opstra_options!H115="","",[5]opstra_options!H115)</f>
        <v>23.33</v>
      </c>
      <c r="I115" t="str">
        <f>IF([5]opstra_options!I115="","",[5]opstra_options!I115)</f>
        <v>None</v>
      </c>
      <c r="J115">
        <f>IF([5]opstra_options!J115="","",[5]opstra_options!J115)</f>
        <v>3110</v>
      </c>
      <c r="K115">
        <f>IF([5]opstra_options!K115="","",[5]opstra_options!K115)</f>
        <v>2.85</v>
      </c>
      <c r="L115" t="str">
        <f>IF([5]opstra_options!L115="","",[5]opstra_options!L115)</f>
        <v>LT</v>
      </c>
      <c r="M115">
        <f>IF([5]opstra_options!M115="","",[5]opstra_options!M115)</f>
        <v>12.4</v>
      </c>
      <c r="N115">
        <f>IF([5]opstra_options!N115="","",[5]opstra_options!N115)</f>
        <v>0.4</v>
      </c>
      <c r="O115" s="1">
        <f t="shared" si="18"/>
        <v>22.25</v>
      </c>
      <c r="P115" s="1">
        <f t="shared" si="19"/>
        <v>22.79</v>
      </c>
      <c r="Q115" s="1">
        <f t="shared" si="20"/>
        <v>10.1</v>
      </c>
      <c r="R115" s="1">
        <f t="shared" si="21"/>
        <v>85.89</v>
      </c>
      <c r="S115" s="1">
        <f t="shared" si="22"/>
        <v>92.06</v>
      </c>
      <c r="T115" s="1">
        <f t="shared" si="23"/>
        <v>43.99</v>
      </c>
      <c r="U115" s="1" t="b">
        <f t="shared" si="24"/>
        <v>1</v>
      </c>
      <c r="V115" s="1">
        <f t="shared" si="25"/>
        <v>23.33</v>
      </c>
      <c r="W115" s="3" t="str">
        <f t="shared" si="28"/>
        <v/>
      </c>
      <c r="X115" s="1">
        <f t="shared" si="26"/>
        <v>3110</v>
      </c>
      <c r="Y115" s="1">
        <f t="shared" si="27"/>
        <v>2.85</v>
      </c>
      <c r="Z115" s="1" t="str">
        <f t="shared" si="29"/>
        <v>Liquid</v>
      </c>
      <c r="AA115" t="str">
        <f t="shared" si="30"/>
        <v>IVP</v>
      </c>
      <c r="AB115" t="str">
        <f t="shared" si="31"/>
        <v/>
      </c>
    </row>
    <row r="116" spans="1:28" x14ac:dyDescent="0.25">
      <c r="A116">
        <f>IF([5]opstra_options!A116="","",[5]opstra_options!A116)</f>
        <v>37.229999999999997</v>
      </c>
      <c r="B116">
        <f>IF([5]opstra_options!B116="","",[5]opstra_options!B116)</f>
        <v>37.06</v>
      </c>
      <c r="C116">
        <f>IF([5]opstra_options!C116="","",[5]opstra_options!C116)</f>
        <v>5.86</v>
      </c>
      <c r="D116">
        <f>IF([5]opstra_options!D116="","",[5]opstra_options!D116)</f>
        <v>90.19</v>
      </c>
      <c r="E116">
        <f>IF([5]opstra_options!E116="","",[5]opstra_options!E116)</f>
        <v>96.83</v>
      </c>
      <c r="F116">
        <f>IF([5]opstra_options!F116="","",[5]opstra_options!F116)</f>
        <v>56.54</v>
      </c>
      <c r="G116" t="b">
        <f>IF([5]opstra_options!G116="","",[5]opstra_options!G116)</f>
        <v>0</v>
      </c>
      <c r="H116">
        <f>IF([5]opstra_options!H116="","",[5]opstra_options!H116)</f>
        <v>36.880000000000003</v>
      </c>
      <c r="I116">
        <f>IF([5]opstra_options!I116="","",[5]opstra_options!I116)</f>
        <v>45217</v>
      </c>
      <c r="J116">
        <f>IF([5]opstra_options!J116="","",[5]opstra_options!J116)</f>
        <v>5185.1000000000004</v>
      </c>
      <c r="K116">
        <f>IF([5]opstra_options!K116="","",[5]opstra_options!K116)</f>
        <v>4.8</v>
      </c>
      <c r="L116" t="str">
        <f>IF([5]opstra_options!L116="","",[5]opstra_options!L116)</f>
        <v>LTIM</v>
      </c>
      <c r="M116">
        <f>IF([5]opstra_options!M116="","",[5]opstra_options!M116)</f>
        <v>85.35</v>
      </c>
      <c r="N116">
        <f>IF([5]opstra_options!N116="","",[5]opstra_options!N116)</f>
        <v>1.67</v>
      </c>
      <c r="O116" s="1">
        <f t="shared" si="18"/>
        <v>37.229999999999997</v>
      </c>
      <c r="P116" s="1">
        <f t="shared" si="19"/>
        <v>37.06</v>
      </c>
      <c r="Q116" s="1">
        <f t="shared" si="20"/>
        <v>5.86</v>
      </c>
      <c r="R116" s="1">
        <f t="shared" si="21"/>
        <v>90.19</v>
      </c>
      <c r="S116" s="1">
        <f t="shared" si="22"/>
        <v>96.83</v>
      </c>
      <c r="T116" s="1">
        <f t="shared" si="23"/>
        <v>56.54</v>
      </c>
      <c r="U116" s="1" t="b">
        <f t="shared" si="24"/>
        <v>0</v>
      </c>
      <c r="V116" s="1">
        <f t="shared" si="25"/>
        <v>36.880000000000003</v>
      </c>
      <c r="W116" s="3">
        <f t="shared" si="28"/>
        <v>45217</v>
      </c>
      <c r="X116" s="1">
        <f t="shared" si="26"/>
        <v>5185.1000000000004</v>
      </c>
      <c r="Y116" s="1">
        <f t="shared" si="27"/>
        <v>4.8</v>
      </c>
      <c r="Z116" s="1" t="str">
        <f t="shared" si="29"/>
        <v/>
      </c>
      <c r="AA116" t="str">
        <f t="shared" si="30"/>
        <v>IVP</v>
      </c>
      <c r="AB116" t="str">
        <f t="shared" si="31"/>
        <v>R</v>
      </c>
    </row>
    <row r="117" spans="1:28" x14ac:dyDescent="0.25">
      <c r="A117">
        <f>IF([5]opstra_options!A117="","",[5]opstra_options!A117)</f>
        <v>37.33</v>
      </c>
      <c r="B117">
        <f>IF([5]opstra_options!B117="","",[5]opstra_options!B117)</f>
        <v>40.130000000000003</v>
      </c>
      <c r="C117">
        <f>IF([5]opstra_options!C117="","",[5]opstra_options!C117)</f>
        <v>13.94</v>
      </c>
      <c r="D117">
        <f>IF([5]opstra_options!D117="","",[5]opstra_options!D117)</f>
        <v>96.37</v>
      </c>
      <c r="E117">
        <f>IF([5]opstra_options!E117="","",[5]opstra_options!E117)</f>
        <v>96.83</v>
      </c>
      <c r="F117">
        <f>IF([5]opstra_options!F117="","",[5]opstra_options!F117)</f>
        <v>65.819999999999993</v>
      </c>
      <c r="G117" t="b">
        <f>IF([5]opstra_options!G117="","",[5]opstra_options!G117)</f>
        <v>1</v>
      </c>
      <c r="H117">
        <f>IF([5]opstra_options!H117="","",[5]opstra_options!H117)</f>
        <v>42.93</v>
      </c>
      <c r="I117">
        <f>IF([5]opstra_options!I117="","",[5]opstra_options!I117)</f>
        <v>45216</v>
      </c>
      <c r="J117">
        <f>IF([5]opstra_options!J117="","",[5]opstra_options!J117)</f>
        <v>4703.8</v>
      </c>
      <c r="K117">
        <f>IF([5]opstra_options!K117="","",[5]opstra_options!K117)</f>
        <v>4.78</v>
      </c>
      <c r="L117" t="str">
        <f>IF([5]opstra_options!L117="","",[5]opstra_options!L117)</f>
        <v>LTTS</v>
      </c>
      <c r="M117">
        <f>IF([5]opstra_options!M117="","",[5]opstra_options!M117)</f>
        <v>-24.5</v>
      </c>
      <c r="N117">
        <f>IF([5]opstra_options!N117="","",[5]opstra_options!N117)</f>
        <v>-0.52</v>
      </c>
      <c r="O117" s="1">
        <f t="shared" si="18"/>
        <v>37.33</v>
      </c>
      <c r="P117" s="1">
        <f t="shared" si="19"/>
        <v>40.130000000000003</v>
      </c>
      <c r="Q117" s="1">
        <f t="shared" si="20"/>
        <v>13.94</v>
      </c>
      <c r="R117" s="1">
        <f t="shared" si="21"/>
        <v>96.37</v>
      </c>
      <c r="S117" s="1">
        <f t="shared" si="22"/>
        <v>96.83</v>
      </c>
      <c r="T117" s="1">
        <f t="shared" si="23"/>
        <v>65.819999999999993</v>
      </c>
      <c r="U117" s="1" t="b">
        <f t="shared" si="24"/>
        <v>1</v>
      </c>
      <c r="V117" s="1">
        <f t="shared" si="25"/>
        <v>42.93</v>
      </c>
      <c r="W117" s="3">
        <f t="shared" si="28"/>
        <v>45216</v>
      </c>
      <c r="X117" s="1">
        <f t="shared" si="26"/>
        <v>4703.8</v>
      </c>
      <c r="Y117" s="1">
        <f t="shared" si="27"/>
        <v>4.78</v>
      </c>
      <c r="Z117" s="1" t="str">
        <f t="shared" si="29"/>
        <v>Liquid</v>
      </c>
      <c r="AA117" t="str">
        <f t="shared" si="30"/>
        <v>IVP</v>
      </c>
      <c r="AB117" t="str">
        <f t="shared" si="31"/>
        <v>R</v>
      </c>
    </row>
    <row r="118" spans="1:28" x14ac:dyDescent="0.25">
      <c r="A118">
        <f>IF([5]opstra_options!A118="","",[5]opstra_options!A118)</f>
        <v>25.66</v>
      </c>
      <c r="B118">
        <f>IF([5]opstra_options!B118="","",[5]opstra_options!B118)</f>
        <v>26.51</v>
      </c>
      <c r="C118">
        <f>IF([5]opstra_options!C118="","",[5]opstra_options!C118)</f>
        <v>4.78</v>
      </c>
      <c r="D118">
        <f>IF([5]opstra_options!D118="","",[5]opstra_options!D118)</f>
        <v>39.11</v>
      </c>
      <c r="E118">
        <f>IF([5]opstra_options!E118="","",[5]opstra_options!E118)</f>
        <v>26.98</v>
      </c>
      <c r="F118">
        <f>IF([5]opstra_options!F118="","",[5]opstra_options!F118)</f>
        <v>33.56</v>
      </c>
      <c r="G118" t="b">
        <f>IF([5]opstra_options!G118="","",[5]opstra_options!G118)</f>
        <v>1</v>
      </c>
      <c r="H118">
        <f>IF([5]opstra_options!H118="","",[5]opstra_options!H118)</f>
        <v>27.36</v>
      </c>
      <c r="I118" t="str">
        <f>IF([5]opstra_options!I118="","",[5]opstra_options!I118)</f>
        <v>None</v>
      </c>
      <c r="J118">
        <f>IF([5]opstra_options!J118="","",[5]opstra_options!J118)</f>
        <v>1204</v>
      </c>
      <c r="K118">
        <f>IF([5]opstra_options!K118="","",[5]opstra_options!K118)</f>
        <v>3.33</v>
      </c>
      <c r="L118" t="str">
        <f>IF([5]opstra_options!L118="","",[5]opstra_options!L118)</f>
        <v>LUPIN</v>
      </c>
      <c r="M118">
        <f>IF([5]opstra_options!M118="","",[5]opstra_options!M118)</f>
        <v>12.3</v>
      </c>
      <c r="N118">
        <f>IF([5]opstra_options!N118="","",[5]opstra_options!N118)</f>
        <v>1.03</v>
      </c>
      <c r="O118" s="1">
        <f t="shared" si="18"/>
        <v>25.66</v>
      </c>
      <c r="P118" s="1">
        <f t="shared" si="19"/>
        <v>26.51</v>
      </c>
      <c r="Q118" s="1">
        <f t="shared" si="20"/>
        <v>4.78</v>
      </c>
      <c r="R118" s="1">
        <f t="shared" si="21"/>
        <v>39.11</v>
      </c>
      <c r="S118" s="1">
        <f t="shared" si="22"/>
        <v>26.98</v>
      </c>
      <c r="T118" s="1">
        <f t="shared" si="23"/>
        <v>33.56</v>
      </c>
      <c r="U118" s="1" t="b">
        <f t="shared" si="24"/>
        <v>1</v>
      </c>
      <c r="V118" s="1">
        <f t="shared" si="25"/>
        <v>27.36</v>
      </c>
      <c r="W118" s="3" t="str">
        <f t="shared" si="28"/>
        <v/>
      </c>
      <c r="X118" s="1">
        <f t="shared" si="26"/>
        <v>1204</v>
      </c>
      <c r="Y118" s="1">
        <f t="shared" si="27"/>
        <v>3.33</v>
      </c>
      <c r="Z118" s="1" t="str">
        <f t="shared" si="29"/>
        <v>Liquid</v>
      </c>
      <c r="AA118" t="str">
        <f t="shared" si="30"/>
        <v/>
      </c>
      <c r="AB118" t="str">
        <f t="shared" si="31"/>
        <v/>
      </c>
    </row>
    <row r="119" spans="1:28" x14ac:dyDescent="0.25">
      <c r="A119">
        <f>IF([5]opstra_options!A119="","",[5]opstra_options!A119)</f>
        <v>23.26</v>
      </c>
      <c r="B119">
        <f>IF([5]opstra_options!B119="","",[5]opstra_options!B119)</f>
        <v>23.13</v>
      </c>
      <c r="C119">
        <f>IF([5]opstra_options!C119="","",[5]opstra_options!C119)</f>
        <v>11.04</v>
      </c>
      <c r="D119">
        <f>IF([5]opstra_options!D119="","",[5]opstra_options!D119)</f>
        <v>53.23</v>
      </c>
      <c r="E119">
        <f>IF([5]opstra_options!E119="","",[5]opstra_options!E119)</f>
        <v>60.32</v>
      </c>
      <c r="F119">
        <f>IF([5]opstra_options!F119="","",[5]opstra_options!F119)</f>
        <v>54.34</v>
      </c>
      <c r="G119" t="b">
        <f>IF([5]opstra_options!G119="","",[5]opstra_options!G119)</f>
        <v>1</v>
      </c>
      <c r="H119">
        <f>IF([5]opstra_options!H119="","",[5]opstra_options!H119)</f>
        <v>23.01</v>
      </c>
      <c r="I119" t="str">
        <f>IF([5]opstra_options!I119="","",[5]opstra_options!I119)</f>
        <v>None</v>
      </c>
      <c r="J119">
        <f>IF([5]opstra_options!J119="","",[5]opstra_options!J119)</f>
        <v>1574.2</v>
      </c>
      <c r="K119">
        <f>IF([5]opstra_options!K119="","",[5]opstra_options!K119)</f>
        <v>2.9</v>
      </c>
      <c r="L119" t="str">
        <f>IF([5]opstra_options!L119="","",[5]opstra_options!L119)</f>
        <v>M&amp;M</v>
      </c>
      <c r="M119">
        <f>IF([5]opstra_options!M119="","",[5]opstra_options!M119)</f>
        <v>6.3</v>
      </c>
      <c r="N119">
        <f>IF([5]opstra_options!N119="","",[5]opstra_options!N119)</f>
        <v>0.4</v>
      </c>
      <c r="O119" s="1">
        <f t="shared" si="18"/>
        <v>23.26</v>
      </c>
      <c r="P119" s="1">
        <f t="shared" si="19"/>
        <v>23.13</v>
      </c>
      <c r="Q119" s="1">
        <f t="shared" si="20"/>
        <v>11.04</v>
      </c>
      <c r="R119" s="1">
        <f t="shared" si="21"/>
        <v>53.23</v>
      </c>
      <c r="S119" s="1">
        <f t="shared" si="22"/>
        <v>60.32</v>
      </c>
      <c r="T119" s="1">
        <f t="shared" si="23"/>
        <v>54.34</v>
      </c>
      <c r="U119" s="1" t="b">
        <f t="shared" si="24"/>
        <v>1</v>
      </c>
      <c r="V119" s="1">
        <f t="shared" si="25"/>
        <v>23.01</v>
      </c>
      <c r="W119" s="3" t="str">
        <f t="shared" si="28"/>
        <v/>
      </c>
      <c r="X119" s="1">
        <f t="shared" si="26"/>
        <v>1574.2</v>
      </c>
      <c r="Y119" s="1">
        <f t="shared" si="27"/>
        <v>2.9</v>
      </c>
      <c r="Z119" s="1" t="str">
        <f t="shared" si="29"/>
        <v>Liquid</v>
      </c>
      <c r="AA119" t="str">
        <f t="shared" si="30"/>
        <v/>
      </c>
      <c r="AB119" t="str">
        <f t="shared" si="31"/>
        <v/>
      </c>
    </row>
    <row r="120" spans="1:28" x14ac:dyDescent="0.25">
      <c r="A120">
        <f>IF([5]opstra_options!A120="","",[5]opstra_options!A120)</f>
        <v>35.71</v>
      </c>
      <c r="B120">
        <f>IF([5]opstra_options!B120="","",[5]opstra_options!B120)</f>
        <v>36.01</v>
      </c>
      <c r="C120">
        <f>IF([5]opstra_options!C120="","",[5]opstra_options!C120)</f>
        <v>9.7200000000000006</v>
      </c>
      <c r="D120">
        <f>IF([5]opstra_options!D120="","",[5]opstra_options!D120)</f>
        <v>78.23</v>
      </c>
      <c r="E120">
        <f>IF([5]opstra_options!E120="","",[5]opstra_options!E120)</f>
        <v>95.24</v>
      </c>
      <c r="F120">
        <f>IF([5]opstra_options!F120="","",[5]opstra_options!F120)</f>
        <v>60.98</v>
      </c>
      <c r="G120" t="b">
        <f>IF([5]opstra_options!G120="","",[5]opstra_options!G120)</f>
        <v>1</v>
      </c>
      <c r="H120">
        <f>IF([5]opstra_options!H120="","",[5]opstra_options!H120)</f>
        <v>36.32</v>
      </c>
      <c r="I120">
        <f>IF([5]opstra_options!I120="","",[5]opstra_options!I120)</f>
        <v>45226</v>
      </c>
      <c r="J120">
        <f>IF([5]opstra_options!J120="","",[5]opstra_options!J120)</f>
        <v>286.3</v>
      </c>
      <c r="K120">
        <f>IF([5]opstra_options!K120="","",[5]opstra_options!K120)</f>
        <v>4.51</v>
      </c>
      <c r="L120" t="str">
        <f>IF([5]opstra_options!L120="","",[5]opstra_options!L120)</f>
        <v>M&amp;MFIN</v>
      </c>
      <c r="M120">
        <f>IF([5]opstra_options!M120="","",[5]opstra_options!M120)</f>
        <v>-0.05</v>
      </c>
      <c r="N120">
        <f>IF([5]opstra_options!N120="","",[5]opstra_options!N120)</f>
        <v>-0.02</v>
      </c>
      <c r="O120" s="1">
        <f t="shared" si="18"/>
        <v>35.71</v>
      </c>
      <c r="P120" s="1">
        <f t="shared" si="19"/>
        <v>36.01</v>
      </c>
      <c r="Q120" s="1">
        <f t="shared" si="20"/>
        <v>9.7200000000000006</v>
      </c>
      <c r="R120" s="1">
        <f t="shared" si="21"/>
        <v>78.23</v>
      </c>
      <c r="S120" s="1">
        <f t="shared" si="22"/>
        <v>95.24</v>
      </c>
      <c r="T120" s="1">
        <f t="shared" si="23"/>
        <v>60.98</v>
      </c>
      <c r="U120" s="1" t="b">
        <f t="shared" si="24"/>
        <v>1</v>
      </c>
      <c r="V120" s="1">
        <f t="shared" si="25"/>
        <v>36.32</v>
      </c>
      <c r="W120" s="3">
        <f t="shared" si="28"/>
        <v>45226</v>
      </c>
      <c r="X120" s="1">
        <f t="shared" si="26"/>
        <v>286.3</v>
      </c>
      <c r="Y120" s="1">
        <f t="shared" si="27"/>
        <v>4.51</v>
      </c>
      <c r="Z120" s="1" t="str">
        <f t="shared" si="29"/>
        <v>Liquid</v>
      </c>
      <c r="AA120" t="str">
        <f t="shared" si="30"/>
        <v>IVP</v>
      </c>
      <c r="AB120" t="str">
        <f t="shared" si="31"/>
        <v>R</v>
      </c>
    </row>
    <row r="121" spans="1:28" x14ac:dyDescent="0.25">
      <c r="A121">
        <f>IF([5]opstra_options!A121="","",[5]opstra_options!A121)</f>
        <v>52.66</v>
      </c>
      <c r="B121">
        <f>IF([5]opstra_options!B121="","",[5]opstra_options!B121)</f>
        <v>48.74</v>
      </c>
      <c r="C121">
        <f>IF([5]opstra_options!C121="","",[5]opstra_options!C121)</f>
        <v>8.41</v>
      </c>
      <c r="D121">
        <f>IF([5]opstra_options!D121="","",[5]opstra_options!D121)</f>
        <v>94.61</v>
      </c>
      <c r="E121">
        <f>IF([5]opstra_options!E121="","",[5]opstra_options!E121)</f>
        <v>90.48</v>
      </c>
      <c r="F121">
        <f>IF([5]opstra_options!F121="","",[5]opstra_options!F121)</f>
        <v>55.57</v>
      </c>
      <c r="G121" t="b">
        <f>IF([5]opstra_options!G121="","",[5]opstra_options!G121)</f>
        <v>1</v>
      </c>
      <c r="H121">
        <f>IF([5]opstra_options!H121="","",[5]opstra_options!H121)</f>
        <v>44.82</v>
      </c>
      <c r="I121">
        <f>IF([5]opstra_options!I121="","",[5]opstra_options!I121)</f>
        <v>45240</v>
      </c>
      <c r="J121">
        <f>IF([5]opstra_options!J121="","",[5]opstra_options!J121)</f>
        <v>144</v>
      </c>
      <c r="K121">
        <f>IF([5]opstra_options!K121="","",[5]opstra_options!K121)</f>
        <v>0</v>
      </c>
      <c r="L121" t="str">
        <f>IF([5]opstra_options!L121="","",[5]opstra_options!L121)</f>
        <v>MANAPPURAM</v>
      </c>
      <c r="M121">
        <f>IF([5]opstra_options!M121="","",[5]opstra_options!M121)</f>
        <v>-1.55</v>
      </c>
      <c r="N121">
        <f>IF([5]opstra_options!N121="","",[5]opstra_options!N121)</f>
        <v>-1.06</v>
      </c>
      <c r="O121" s="1">
        <f t="shared" si="18"/>
        <v>52.66</v>
      </c>
      <c r="P121" s="1">
        <f t="shared" si="19"/>
        <v>48.74</v>
      </c>
      <c r="Q121" s="1">
        <f t="shared" si="20"/>
        <v>8.41</v>
      </c>
      <c r="R121" s="1">
        <f t="shared" si="21"/>
        <v>94.61</v>
      </c>
      <c r="S121" s="1">
        <f t="shared" si="22"/>
        <v>90.48</v>
      </c>
      <c r="T121" s="1">
        <f t="shared" si="23"/>
        <v>55.57</v>
      </c>
      <c r="U121" s="1" t="b">
        <f t="shared" si="24"/>
        <v>1</v>
      </c>
      <c r="V121" s="1">
        <f t="shared" si="25"/>
        <v>44.82</v>
      </c>
      <c r="W121" s="3">
        <f t="shared" si="28"/>
        <v>45240</v>
      </c>
      <c r="X121" s="1">
        <f t="shared" si="26"/>
        <v>144</v>
      </c>
      <c r="Y121" s="1">
        <f t="shared" si="27"/>
        <v>0</v>
      </c>
      <c r="Z121" s="1" t="str">
        <f t="shared" si="29"/>
        <v>Liquid</v>
      </c>
      <c r="AA121" t="str">
        <f t="shared" si="30"/>
        <v>IVP</v>
      </c>
      <c r="AB121" t="str">
        <f t="shared" si="31"/>
        <v>R</v>
      </c>
    </row>
    <row r="122" spans="1:28" x14ac:dyDescent="0.25">
      <c r="A122">
        <f>IF([5]opstra_options!A122="","",[5]opstra_options!A122)</f>
        <v>23.61</v>
      </c>
      <c r="B122">
        <f>IF([5]opstra_options!B122="","",[5]opstra_options!B122)</f>
        <v>24.14</v>
      </c>
      <c r="C122">
        <f>IF([5]opstra_options!C122="","",[5]opstra_options!C122)</f>
        <v>12.96</v>
      </c>
      <c r="D122">
        <f>IF([5]opstra_options!D122="","",[5]opstra_options!D122)</f>
        <v>80.239999999999995</v>
      </c>
      <c r="E122">
        <f>IF([5]opstra_options!E122="","",[5]opstra_options!E122)</f>
        <v>82.54</v>
      </c>
      <c r="F122">
        <f>IF([5]opstra_options!F122="","",[5]opstra_options!F122)</f>
        <v>56.54</v>
      </c>
      <c r="G122" t="b">
        <f>IF([5]opstra_options!G122="","",[5]opstra_options!G122)</f>
        <v>1</v>
      </c>
      <c r="H122">
        <f>IF([5]opstra_options!H122="","",[5]opstra_options!H122)</f>
        <v>24.67</v>
      </c>
      <c r="I122">
        <f>IF([5]opstra_options!I122="","",[5]opstra_options!I122)</f>
        <v>45229</v>
      </c>
      <c r="J122">
        <f>IF([5]opstra_options!J122="","",[5]opstra_options!J122)</f>
        <v>542.95000000000005</v>
      </c>
      <c r="K122">
        <f>IF([5]opstra_options!K122="","",[5]opstra_options!K122)</f>
        <v>2.86</v>
      </c>
      <c r="L122" t="str">
        <f>IF([5]opstra_options!L122="","",[5]opstra_options!L122)</f>
        <v>MARICO</v>
      </c>
      <c r="M122">
        <f>IF([5]opstra_options!M122="","",[5]opstra_options!M122)</f>
        <v>0.5</v>
      </c>
      <c r="N122">
        <f>IF([5]opstra_options!N122="","",[5]opstra_options!N122)</f>
        <v>0.09</v>
      </c>
      <c r="O122" s="1">
        <f t="shared" si="18"/>
        <v>23.61</v>
      </c>
      <c r="P122" s="1">
        <f t="shared" si="19"/>
        <v>24.14</v>
      </c>
      <c r="Q122" s="1">
        <f t="shared" si="20"/>
        <v>12.96</v>
      </c>
      <c r="R122" s="1">
        <f t="shared" si="21"/>
        <v>80.239999999999995</v>
      </c>
      <c r="S122" s="1">
        <f t="shared" si="22"/>
        <v>82.54</v>
      </c>
      <c r="T122" s="1">
        <f t="shared" si="23"/>
        <v>56.54</v>
      </c>
      <c r="U122" s="1" t="b">
        <f t="shared" si="24"/>
        <v>1</v>
      </c>
      <c r="V122" s="1">
        <f t="shared" si="25"/>
        <v>24.67</v>
      </c>
      <c r="W122" s="3">
        <f t="shared" si="28"/>
        <v>45229</v>
      </c>
      <c r="X122" s="1">
        <f t="shared" si="26"/>
        <v>542.95000000000005</v>
      </c>
      <c r="Y122" s="1">
        <f t="shared" si="27"/>
        <v>2.86</v>
      </c>
      <c r="Z122" s="1" t="str">
        <f t="shared" si="29"/>
        <v>Liquid</v>
      </c>
      <c r="AA122" t="str">
        <f t="shared" si="30"/>
        <v>IVP</v>
      </c>
      <c r="AB122" t="str">
        <f t="shared" si="31"/>
        <v>R</v>
      </c>
    </row>
    <row r="123" spans="1:28" x14ac:dyDescent="0.25">
      <c r="A123">
        <f>IF([5]opstra_options!A123="","",[5]opstra_options!A123)</f>
        <v>19.75</v>
      </c>
      <c r="B123">
        <f>IF([5]opstra_options!B123="","",[5]opstra_options!B123)</f>
        <v>20.53</v>
      </c>
      <c r="C123">
        <f>IF([5]opstra_options!C123="","",[5]opstra_options!C123)</f>
        <v>9.61</v>
      </c>
      <c r="D123">
        <f>IF([5]opstra_options!D123="","",[5]opstra_options!D123)</f>
        <v>41.53</v>
      </c>
      <c r="E123">
        <f>IF([5]opstra_options!E123="","",[5]opstra_options!E123)</f>
        <v>47.62</v>
      </c>
      <c r="F123">
        <f>IF([5]opstra_options!F123="","",[5]opstra_options!F123)</f>
        <v>34.57</v>
      </c>
      <c r="G123" t="b">
        <f>IF([5]opstra_options!G123="","",[5]opstra_options!G123)</f>
        <v>1</v>
      </c>
      <c r="H123">
        <f>IF([5]opstra_options!H123="","",[5]opstra_options!H123)</f>
        <v>21.31</v>
      </c>
      <c r="I123">
        <f>IF([5]opstra_options!I123="","",[5]opstra_options!I123)</f>
        <v>45226</v>
      </c>
      <c r="J123">
        <f>IF([5]opstra_options!J123="","",[5]opstra_options!J123)</f>
        <v>10735.5</v>
      </c>
      <c r="K123">
        <f>IF([5]opstra_options!K123="","",[5]opstra_options!K123)</f>
        <v>2.5099999999999998</v>
      </c>
      <c r="L123" t="str">
        <f>IF([5]opstra_options!L123="","",[5]opstra_options!L123)</f>
        <v>MARUTI</v>
      </c>
      <c r="M123">
        <f>IF([5]opstra_options!M123="","",[5]opstra_options!M123)</f>
        <v>6.7</v>
      </c>
      <c r="N123">
        <f>IF([5]opstra_options!N123="","",[5]opstra_options!N123)</f>
        <v>0.06</v>
      </c>
      <c r="O123" s="1">
        <f t="shared" si="18"/>
        <v>19.75</v>
      </c>
      <c r="P123" s="1">
        <f t="shared" si="19"/>
        <v>20.53</v>
      </c>
      <c r="Q123" s="1">
        <f t="shared" si="20"/>
        <v>9.61</v>
      </c>
      <c r="R123" s="1">
        <f t="shared" si="21"/>
        <v>41.53</v>
      </c>
      <c r="S123" s="1">
        <f t="shared" si="22"/>
        <v>47.62</v>
      </c>
      <c r="T123" s="1">
        <f t="shared" si="23"/>
        <v>34.57</v>
      </c>
      <c r="U123" s="1" t="b">
        <f t="shared" si="24"/>
        <v>1</v>
      </c>
      <c r="V123" s="1">
        <f t="shared" si="25"/>
        <v>21.31</v>
      </c>
      <c r="W123" s="3">
        <f t="shared" si="28"/>
        <v>45226</v>
      </c>
      <c r="X123" s="1">
        <f t="shared" si="26"/>
        <v>10735.5</v>
      </c>
      <c r="Y123" s="1">
        <f t="shared" si="27"/>
        <v>2.5099999999999998</v>
      </c>
      <c r="Z123" s="1" t="str">
        <f t="shared" si="29"/>
        <v>Liquid</v>
      </c>
      <c r="AA123" t="str">
        <f t="shared" si="30"/>
        <v/>
      </c>
      <c r="AB123" t="str">
        <f t="shared" si="31"/>
        <v>R</v>
      </c>
    </row>
    <row r="124" spans="1:28" x14ac:dyDescent="0.25">
      <c r="A124">
        <f>IF([5]opstra_options!A124="","",[5]opstra_options!A124)</f>
        <v>32.869999999999997</v>
      </c>
      <c r="B124">
        <f>IF([5]opstra_options!B124="","",[5]opstra_options!B124)</f>
        <v>32.89</v>
      </c>
      <c r="C124">
        <f>IF([5]opstra_options!C124="","",[5]opstra_options!C124)</f>
        <v>15.89</v>
      </c>
      <c r="D124">
        <f>IF([5]opstra_options!D124="","",[5]opstra_options!D124)</f>
        <v>93.55</v>
      </c>
      <c r="E124">
        <f>IF([5]opstra_options!E124="","",[5]opstra_options!E124)</f>
        <v>92.06</v>
      </c>
      <c r="F124">
        <f>IF([5]opstra_options!F124="","",[5]opstra_options!F124)</f>
        <v>61.06</v>
      </c>
      <c r="G124" t="b">
        <f>IF([5]opstra_options!G124="","",[5]opstra_options!G124)</f>
        <v>1</v>
      </c>
      <c r="H124">
        <f>IF([5]opstra_options!H124="","",[5]opstra_options!H124)</f>
        <v>32.92</v>
      </c>
      <c r="I124" t="str">
        <f>IF([5]opstra_options!I124="","",[5]opstra_options!I124)</f>
        <v>None</v>
      </c>
      <c r="J124">
        <f>IF([5]opstra_options!J124="","",[5]opstra_options!J124)</f>
        <v>1082.5</v>
      </c>
      <c r="K124">
        <f>IF([5]opstra_options!K124="","",[5]opstra_options!K124)</f>
        <v>4.25</v>
      </c>
      <c r="L124" t="str">
        <f>IF([5]opstra_options!L124="","",[5]opstra_options!L124)</f>
        <v>MCDOWELL-N</v>
      </c>
      <c r="M124">
        <f>IF([5]opstra_options!M124="","",[5]opstra_options!M124)</f>
        <v>13.15</v>
      </c>
      <c r="N124">
        <f>IF([5]opstra_options!N124="","",[5]opstra_options!N124)</f>
        <v>1.23</v>
      </c>
      <c r="O124" s="1">
        <f t="shared" si="18"/>
        <v>32.869999999999997</v>
      </c>
      <c r="P124" s="1">
        <f t="shared" si="19"/>
        <v>32.89</v>
      </c>
      <c r="Q124" s="1">
        <f t="shared" si="20"/>
        <v>15.89</v>
      </c>
      <c r="R124" s="1">
        <f t="shared" si="21"/>
        <v>93.55</v>
      </c>
      <c r="S124" s="1">
        <f t="shared" si="22"/>
        <v>92.06</v>
      </c>
      <c r="T124" s="1">
        <f t="shared" si="23"/>
        <v>61.06</v>
      </c>
      <c r="U124" s="1" t="b">
        <f t="shared" si="24"/>
        <v>1</v>
      </c>
      <c r="V124" s="1">
        <f t="shared" si="25"/>
        <v>32.92</v>
      </c>
      <c r="W124" s="3" t="str">
        <f t="shared" si="28"/>
        <v/>
      </c>
      <c r="X124" s="1">
        <f t="shared" si="26"/>
        <v>1082.5</v>
      </c>
      <c r="Y124" s="1">
        <f t="shared" si="27"/>
        <v>4.25</v>
      </c>
      <c r="Z124" s="1" t="str">
        <f t="shared" si="29"/>
        <v>Liquid</v>
      </c>
      <c r="AA124" t="str">
        <f t="shared" si="30"/>
        <v>IVP</v>
      </c>
      <c r="AB124" t="str">
        <f t="shared" si="31"/>
        <v/>
      </c>
    </row>
    <row r="125" spans="1:28" x14ac:dyDescent="0.25">
      <c r="A125">
        <f>IF([5]opstra_options!A125="","",[5]opstra_options!A125)</f>
        <v>39.340000000000003</v>
      </c>
      <c r="B125">
        <f>IF([5]opstra_options!B125="","",[5]opstra_options!B125)</f>
        <v>41.75</v>
      </c>
      <c r="C125">
        <f>IF([5]opstra_options!C125="","",[5]opstra_options!C125)</f>
        <v>2.35</v>
      </c>
      <c r="D125">
        <f>IF([5]opstra_options!D125="","",[5]opstra_options!D125)</f>
        <v>96.77</v>
      </c>
      <c r="E125">
        <f>IF([5]opstra_options!E125="","",[5]opstra_options!E125)</f>
        <v>95.24</v>
      </c>
      <c r="F125">
        <f>IF([5]opstra_options!F125="","",[5]opstra_options!F125)</f>
        <v>86.25</v>
      </c>
      <c r="G125" t="b">
        <f>IF([5]opstra_options!G125="","",[5]opstra_options!G125)</f>
        <v>0</v>
      </c>
      <c r="H125">
        <f>IF([5]opstra_options!H125="","",[5]opstra_options!H125)</f>
        <v>44.16</v>
      </c>
      <c r="I125" t="str">
        <f>IF([5]opstra_options!I125="","",[5]opstra_options!I125)</f>
        <v>None</v>
      </c>
      <c r="J125">
        <f>IF([5]opstra_options!J125="","",[5]opstra_options!J125)</f>
        <v>2197</v>
      </c>
      <c r="K125">
        <f>IF([5]opstra_options!K125="","",[5]opstra_options!K125)</f>
        <v>5.13</v>
      </c>
      <c r="L125" t="str">
        <f>IF([5]opstra_options!L125="","",[5]opstra_options!L125)</f>
        <v>MCX</v>
      </c>
      <c r="M125">
        <f>IF([5]opstra_options!M125="","",[5]opstra_options!M125)</f>
        <v>93.9</v>
      </c>
      <c r="N125">
        <f>IF([5]opstra_options!N125="","",[5]opstra_options!N125)</f>
        <v>4.46</v>
      </c>
      <c r="O125" s="1">
        <f t="shared" si="18"/>
        <v>39.340000000000003</v>
      </c>
      <c r="P125" s="1">
        <f t="shared" si="19"/>
        <v>41.75</v>
      </c>
      <c r="Q125" s="1">
        <f t="shared" si="20"/>
        <v>2.35</v>
      </c>
      <c r="R125" s="1">
        <f t="shared" si="21"/>
        <v>96.77</v>
      </c>
      <c r="S125" s="1">
        <f t="shared" si="22"/>
        <v>95.24</v>
      </c>
      <c r="T125" s="1">
        <f t="shared" si="23"/>
        <v>86.25</v>
      </c>
      <c r="U125" s="1" t="b">
        <f t="shared" si="24"/>
        <v>0</v>
      </c>
      <c r="V125" s="1">
        <f t="shared" si="25"/>
        <v>44.16</v>
      </c>
      <c r="W125" s="3" t="str">
        <f t="shared" si="28"/>
        <v/>
      </c>
      <c r="X125" s="1">
        <f t="shared" si="26"/>
        <v>2197</v>
      </c>
      <c r="Y125" s="1">
        <f t="shared" si="27"/>
        <v>5.13</v>
      </c>
      <c r="Z125" s="1" t="str">
        <f t="shared" si="29"/>
        <v/>
      </c>
      <c r="AA125" t="str">
        <f t="shared" si="30"/>
        <v>IVP</v>
      </c>
      <c r="AB125" t="str">
        <f t="shared" si="31"/>
        <v/>
      </c>
    </row>
    <row r="126" spans="1:28" x14ac:dyDescent="0.25">
      <c r="A126">
        <f>IF([5]opstra_options!A126="","",[5]opstra_options!A126)</f>
        <v>39.090000000000003</v>
      </c>
      <c r="B126">
        <f>IF([5]opstra_options!B126="","",[5]opstra_options!B126)</f>
        <v>40.54</v>
      </c>
      <c r="C126">
        <f>IF([5]opstra_options!C126="","",[5]opstra_options!C126)</f>
        <v>11.68</v>
      </c>
      <c r="D126">
        <f>IF([5]opstra_options!D126="","",[5]opstra_options!D126)</f>
        <v>74.8</v>
      </c>
      <c r="E126">
        <f>IF([5]opstra_options!E126="","",[5]opstra_options!E126)</f>
        <v>87.3</v>
      </c>
      <c r="F126">
        <f>IF([5]opstra_options!F126="","",[5]opstra_options!F126)</f>
        <v>50.3</v>
      </c>
      <c r="G126" t="b">
        <f>IF([5]opstra_options!G126="","",[5]opstra_options!G126)</f>
        <v>1</v>
      </c>
      <c r="H126">
        <f>IF([5]opstra_options!H126="","",[5]opstra_options!H126)</f>
        <v>42</v>
      </c>
      <c r="I126" t="str">
        <f>IF([5]opstra_options!I126="","",[5]opstra_options!I126)</f>
        <v>None</v>
      </c>
      <c r="J126">
        <f>IF([5]opstra_options!J126="","",[5]opstra_options!J126)</f>
        <v>1534.4</v>
      </c>
      <c r="K126">
        <f>IF([5]opstra_options!K126="","",[5]opstra_options!K126)</f>
        <v>5.05</v>
      </c>
      <c r="L126" t="str">
        <f>IF([5]opstra_options!L126="","",[5]opstra_options!L126)</f>
        <v>METROPOLIS</v>
      </c>
      <c r="M126">
        <f>IF([5]opstra_options!M126="","",[5]opstra_options!M126)</f>
        <v>-17.55</v>
      </c>
      <c r="N126">
        <f>IF([5]opstra_options!N126="","",[5]opstra_options!N126)</f>
        <v>-1.1299999999999999</v>
      </c>
      <c r="O126" s="1">
        <f t="shared" si="18"/>
        <v>39.090000000000003</v>
      </c>
      <c r="P126" s="1">
        <f t="shared" si="19"/>
        <v>40.54</v>
      </c>
      <c r="Q126" s="1">
        <f t="shared" si="20"/>
        <v>11.68</v>
      </c>
      <c r="R126" s="1">
        <f t="shared" si="21"/>
        <v>74.8</v>
      </c>
      <c r="S126" s="1">
        <f t="shared" si="22"/>
        <v>87.3</v>
      </c>
      <c r="T126" s="1">
        <f t="shared" si="23"/>
        <v>50.3</v>
      </c>
      <c r="U126" s="1" t="b">
        <f t="shared" si="24"/>
        <v>1</v>
      </c>
      <c r="V126" s="1">
        <f t="shared" si="25"/>
        <v>42</v>
      </c>
      <c r="W126" s="3" t="str">
        <f t="shared" si="28"/>
        <v/>
      </c>
      <c r="X126" s="1">
        <f t="shared" si="26"/>
        <v>1534.4</v>
      </c>
      <c r="Y126" s="1">
        <f t="shared" si="27"/>
        <v>5.05</v>
      </c>
      <c r="Z126" s="1" t="str">
        <f t="shared" si="29"/>
        <v>Liquid</v>
      </c>
      <c r="AA126" t="str">
        <f t="shared" si="30"/>
        <v>IVP</v>
      </c>
      <c r="AB126" t="str">
        <f t="shared" si="31"/>
        <v/>
      </c>
    </row>
    <row r="127" spans="1:28" x14ac:dyDescent="0.25">
      <c r="A127">
        <f>IF([5]opstra_options!A127="","",[5]opstra_options!A127)</f>
        <v>35.86</v>
      </c>
      <c r="B127">
        <f>IF([5]opstra_options!B127="","",[5]opstra_options!B127)</f>
        <v>39.99</v>
      </c>
      <c r="C127">
        <f>IF([5]opstra_options!C127="","",[5]opstra_options!C127)</f>
        <v>16.66</v>
      </c>
      <c r="D127">
        <f>IF([5]opstra_options!D127="","",[5]opstra_options!D127)</f>
        <v>83.4</v>
      </c>
      <c r="E127">
        <f>IF([5]opstra_options!E127="","",[5]opstra_options!E127)</f>
        <v>82.54</v>
      </c>
      <c r="F127">
        <f>IF([5]opstra_options!F127="","",[5]opstra_options!F127)</f>
        <v>60.5</v>
      </c>
      <c r="G127" t="b">
        <f>IF([5]opstra_options!G127="","",[5]opstra_options!G127)</f>
        <v>1</v>
      </c>
      <c r="H127">
        <f>IF([5]opstra_options!H127="","",[5]opstra_options!H127)</f>
        <v>44.12</v>
      </c>
      <c r="I127">
        <f>IF([5]opstra_options!I127="","",[5]opstra_options!I127)</f>
        <v>45230</v>
      </c>
      <c r="J127">
        <f>IF([5]opstra_options!J127="","",[5]opstra_options!J127)</f>
        <v>920.7</v>
      </c>
      <c r="K127">
        <f>IF([5]opstra_options!K127="","",[5]opstra_options!K127)</f>
        <v>4.74</v>
      </c>
      <c r="L127" t="str">
        <f>IF([5]opstra_options!L127="","",[5]opstra_options!L127)</f>
        <v>MFSL</v>
      </c>
      <c r="M127">
        <f>IF([5]opstra_options!M127="","",[5]opstra_options!M127)</f>
        <v>4.25</v>
      </c>
      <c r="N127">
        <f>IF([5]opstra_options!N127="","",[5]opstra_options!N127)</f>
        <v>0.46</v>
      </c>
      <c r="O127" s="1">
        <f t="shared" si="18"/>
        <v>35.86</v>
      </c>
      <c r="P127" s="1">
        <f t="shared" si="19"/>
        <v>39.99</v>
      </c>
      <c r="Q127" s="1">
        <f t="shared" si="20"/>
        <v>16.66</v>
      </c>
      <c r="R127" s="1">
        <f t="shared" si="21"/>
        <v>83.4</v>
      </c>
      <c r="S127" s="1">
        <f t="shared" si="22"/>
        <v>82.54</v>
      </c>
      <c r="T127" s="1">
        <f t="shared" si="23"/>
        <v>60.5</v>
      </c>
      <c r="U127" s="1" t="b">
        <f t="shared" si="24"/>
        <v>1</v>
      </c>
      <c r="V127" s="1">
        <f t="shared" si="25"/>
        <v>44.12</v>
      </c>
      <c r="W127" s="3">
        <f t="shared" si="28"/>
        <v>45230</v>
      </c>
      <c r="X127" s="1">
        <f t="shared" si="26"/>
        <v>920.7</v>
      </c>
      <c r="Y127" s="1">
        <f t="shared" si="27"/>
        <v>4.74</v>
      </c>
      <c r="Z127" s="1" t="str">
        <f t="shared" si="29"/>
        <v>Liquid</v>
      </c>
      <c r="AA127" t="str">
        <f t="shared" si="30"/>
        <v>IVP</v>
      </c>
      <c r="AB127" t="str">
        <f t="shared" si="31"/>
        <v>R</v>
      </c>
    </row>
    <row r="128" spans="1:28" x14ac:dyDescent="0.25">
      <c r="A128">
        <f>IF([5]opstra_options!A128="","",[5]opstra_options!A128)</f>
        <v>31.19</v>
      </c>
      <c r="B128">
        <f>IF([5]opstra_options!B128="","",[5]opstra_options!B128)</f>
        <v>31.68</v>
      </c>
      <c r="C128">
        <f>IF([5]opstra_options!C128="","",[5]opstra_options!C128)</f>
        <v>8.23</v>
      </c>
      <c r="D128">
        <f>IF([5]opstra_options!D128="","",[5]opstra_options!D128)</f>
        <v>74.19</v>
      </c>
      <c r="E128">
        <f>IF([5]opstra_options!E128="","",[5]opstra_options!E128)</f>
        <v>77.78</v>
      </c>
      <c r="F128">
        <f>IF([5]opstra_options!F128="","",[5]opstra_options!F128)</f>
        <v>53.79</v>
      </c>
      <c r="G128" t="b">
        <f>IF([5]opstra_options!G128="","",[5]opstra_options!G128)</f>
        <v>1</v>
      </c>
      <c r="H128">
        <f>IF([5]opstra_options!H128="","",[5]opstra_options!H128)</f>
        <v>32.17</v>
      </c>
      <c r="I128" t="str">
        <f>IF([5]opstra_options!I128="","",[5]opstra_options!I128)</f>
        <v>None</v>
      </c>
      <c r="J128">
        <f>IF([5]opstra_options!J128="","",[5]opstra_options!J128)</f>
        <v>1137.75</v>
      </c>
      <c r="K128">
        <f>IF([5]opstra_options!K128="","",[5]opstra_options!K128)</f>
        <v>4.05</v>
      </c>
      <c r="L128" t="str">
        <f>IF([5]opstra_options!L128="","",[5]opstra_options!L128)</f>
        <v>MGL</v>
      </c>
      <c r="M128">
        <f>IF([5]opstra_options!M128="","",[5]opstra_options!M128)</f>
        <v>6.95</v>
      </c>
      <c r="N128">
        <f>IF([5]opstra_options!N128="","",[5]opstra_options!N128)</f>
        <v>0.61</v>
      </c>
      <c r="O128" s="1">
        <f t="shared" si="18"/>
        <v>31.19</v>
      </c>
      <c r="P128" s="1">
        <f t="shared" si="19"/>
        <v>31.68</v>
      </c>
      <c r="Q128" s="1">
        <f t="shared" si="20"/>
        <v>8.23</v>
      </c>
      <c r="R128" s="1">
        <f t="shared" si="21"/>
        <v>74.19</v>
      </c>
      <c r="S128" s="1">
        <f t="shared" si="22"/>
        <v>77.78</v>
      </c>
      <c r="T128" s="1">
        <f t="shared" si="23"/>
        <v>53.79</v>
      </c>
      <c r="U128" s="1" t="b">
        <f t="shared" si="24"/>
        <v>1</v>
      </c>
      <c r="V128" s="1">
        <f t="shared" si="25"/>
        <v>32.17</v>
      </c>
      <c r="W128" s="3" t="str">
        <f t="shared" si="28"/>
        <v/>
      </c>
      <c r="X128" s="1">
        <f t="shared" si="26"/>
        <v>1137.75</v>
      </c>
      <c r="Y128" s="1">
        <f t="shared" si="27"/>
        <v>4.05</v>
      </c>
      <c r="Z128" s="1" t="str">
        <f t="shared" si="29"/>
        <v>Liquid</v>
      </c>
      <c r="AA128" t="str">
        <f t="shared" si="30"/>
        <v>IVP</v>
      </c>
      <c r="AB128" t="str">
        <f t="shared" si="31"/>
        <v/>
      </c>
    </row>
    <row r="129" spans="1:28" x14ac:dyDescent="0.25">
      <c r="A129">
        <f>IF([5]opstra_options!A129="","",[5]opstra_options!A129)</f>
        <v>32.15</v>
      </c>
      <c r="B129">
        <f>IF([5]opstra_options!B129="","",[5]opstra_options!B129)</f>
        <v>31.52</v>
      </c>
      <c r="C129">
        <f>IF([5]opstra_options!C129="","",[5]opstra_options!C129)</f>
        <v>5.35</v>
      </c>
      <c r="D129">
        <f>IF([5]opstra_options!D129="","",[5]opstra_options!D129)</f>
        <v>14.52</v>
      </c>
      <c r="E129">
        <f>IF([5]opstra_options!E129="","",[5]opstra_options!E129)</f>
        <v>11.11</v>
      </c>
      <c r="F129">
        <f>IF([5]opstra_options!F129="","",[5]opstra_options!F129)</f>
        <v>18.55</v>
      </c>
      <c r="G129" t="b">
        <f>IF([5]opstra_options!G129="","",[5]opstra_options!G129)</f>
        <v>0</v>
      </c>
      <c r="H129">
        <f>IF([5]opstra_options!H129="","",[5]opstra_options!H129)</f>
        <v>30.9</v>
      </c>
      <c r="I129">
        <f>IF([5]opstra_options!I129="","",[5]opstra_options!I129)</f>
        <v>45239</v>
      </c>
      <c r="J129">
        <f>IF([5]opstra_options!J129="","",[5]opstra_options!J129)</f>
        <v>97.5</v>
      </c>
      <c r="K129">
        <f>IF([5]opstra_options!K129="","",[5]opstra_options!K129)</f>
        <v>4.1500000000000004</v>
      </c>
      <c r="L129" t="str">
        <f>IF([5]opstra_options!L129="","",[5]opstra_options!L129)</f>
        <v>MOTHERSON</v>
      </c>
      <c r="M129">
        <f>IF([5]opstra_options!M129="","",[5]opstra_options!M129)</f>
        <v>2.8</v>
      </c>
      <c r="N129">
        <f>IF([5]opstra_options!N129="","",[5]opstra_options!N129)</f>
        <v>2.96</v>
      </c>
      <c r="O129" s="1">
        <f t="shared" si="18"/>
        <v>32.15</v>
      </c>
      <c r="P129" s="1">
        <f t="shared" si="19"/>
        <v>31.52</v>
      </c>
      <c r="Q129" s="1">
        <f t="shared" si="20"/>
        <v>5.35</v>
      </c>
      <c r="R129" s="1">
        <f t="shared" si="21"/>
        <v>14.52</v>
      </c>
      <c r="S129" s="1">
        <f t="shared" si="22"/>
        <v>11.11</v>
      </c>
      <c r="T129" s="1">
        <f t="shared" si="23"/>
        <v>18.55</v>
      </c>
      <c r="U129" s="1" t="b">
        <f t="shared" si="24"/>
        <v>0</v>
      </c>
      <c r="V129" s="1">
        <f t="shared" si="25"/>
        <v>30.9</v>
      </c>
      <c r="W129" s="3">
        <f t="shared" si="28"/>
        <v>45239</v>
      </c>
      <c r="X129" s="1">
        <f t="shared" si="26"/>
        <v>97.5</v>
      </c>
      <c r="Y129" s="1">
        <f t="shared" si="27"/>
        <v>4.1500000000000004</v>
      </c>
      <c r="Z129" s="1" t="str">
        <f t="shared" si="29"/>
        <v/>
      </c>
      <c r="AA129" t="str">
        <f t="shared" si="30"/>
        <v/>
      </c>
      <c r="AB129" t="str">
        <f t="shared" si="31"/>
        <v>R</v>
      </c>
    </row>
    <row r="130" spans="1:28" x14ac:dyDescent="0.25">
      <c r="A130">
        <f>IF([5]opstra_options!A130="","",[5]opstra_options!A130)</f>
        <v>44.88</v>
      </c>
      <c r="B130">
        <f>IF([5]opstra_options!B130="","",[5]opstra_options!B130)</f>
        <v>43.93</v>
      </c>
      <c r="C130">
        <f>IF([5]opstra_options!C130="","",[5]opstra_options!C130)</f>
        <v>10.16</v>
      </c>
      <c r="D130">
        <f>IF([5]opstra_options!D130="","",[5]opstra_options!D130)</f>
        <v>98.79</v>
      </c>
      <c r="E130">
        <f>IF([5]opstra_options!E130="","",[5]opstra_options!E130)</f>
        <v>100</v>
      </c>
      <c r="F130">
        <f>IF([5]opstra_options!F130="","",[5]opstra_options!F130)</f>
        <v>88.11</v>
      </c>
      <c r="G130" t="b">
        <f>IF([5]opstra_options!G130="","",[5]opstra_options!G130)</f>
        <v>1</v>
      </c>
      <c r="H130">
        <f>IF([5]opstra_options!H130="","",[5]opstra_options!H130)</f>
        <v>42.97</v>
      </c>
      <c r="I130">
        <f>IF([5]opstra_options!I130="","",[5]opstra_options!I130)</f>
        <v>45218</v>
      </c>
      <c r="J130">
        <f>IF([5]opstra_options!J130="","",[5]opstra_options!J130)</f>
        <v>2349.9499999999998</v>
      </c>
      <c r="K130">
        <f>IF([5]opstra_options!K130="","",[5]opstra_options!K130)</f>
        <v>0</v>
      </c>
      <c r="L130" t="str">
        <f>IF([5]opstra_options!L130="","",[5]opstra_options!L130)</f>
        <v>MPHASIS</v>
      </c>
      <c r="M130">
        <f>IF([5]opstra_options!M130="","",[5]opstra_options!M130)</f>
        <v>-25.7</v>
      </c>
      <c r="N130">
        <f>IF([5]opstra_options!N130="","",[5]opstra_options!N130)</f>
        <v>-1.08</v>
      </c>
      <c r="O130" s="1">
        <f t="shared" ref="O130:O193" si="32">A130</f>
        <v>44.88</v>
      </c>
      <c r="P130" s="1">
        <f t="shared" ref="P130:P193" si="33">B130</f>
        <v>43.93</v>
      </c>
      <c r="Q130" s="1">
        <f t="shared" ref="Q130:Q193" si="34">C130</f>
        <v>10.16</v>
      </c>
      <c r="R130" s="1">
        <f t="shared" ref="R130:R193" si="35">D130</f>
        <v>98.79</v>
      </c>
      <c r="S130" s="1">
        <f t="shared" ref="S130:S193" si="36">E130</f>
        <v>100</v>
      </c>
      <c r="T130" s="1">
        <f t="shared" ref="T130:T193" si="37">F130</f>
        <v>88.11</v>
      </c>
      <c r="U130" s="1" t="b">
        <f t="shared" ref="U130:U193" si="38">G130</f>
        <v>1</v>
      </c>
      <c r="V130" s="1">
        <f t="shared" ref="V130:V193" si="39">H130</f>
        <v>42.97</v>
      </c>
      <c r="W130" s="3">
        <f t="shared" si="28"/>
        <v>45218</v>
      </c>
      <c r="X130" s="1">
        <f t="shared" ref="X130:X193" si="40">J130</f>
        <v>2349.9499999999998</v>
      </c>
      <c r="Y130" s="1">
        <f t="shared" ref="Y130:Y193" si="41">K130</f>
        <v>0</v>
      </c>
      <c r="Z130" s="1" t="str">
        <f t="shared" si="29"/>
        <v>Liquid</v>
      </c>
      <c r="AA130" t="str">
        <f t="shared" si="30"/>
        <v>IVP</v>
      </c>
      <c r="AB130" t="str">
        <f t="shared" si="31"/>
        <v>R</v>
      </c>
    </row>
    <row r="131" spans="1:28" x14ac:dyDescent="0.25">
      <c r="A131">
        <f>IF([5]opstra_options!A131="","",[5]opstra_options!A131)</f>
        <v>19.12</v>
      </c>
      <c r="B131">
        <f>IF([5]opstra_options!B131="","",[5]opstra_options!B131)</f>
        <v>19.649999999999999</v>
      </c>
      <c r="C131">
        <f>IF([5]opstra_options!C131="","",[5]opstra_options!C131)</f>
        <v>6.33</v>
      </c>
      <c r="D131">
        <f>IF([5]opstra_options!D131="","",[5]opstra_options!D131)</f>
        <v>6.45</v>
      </c>
      <c r="E131">
        <f>IF([5]opstra_options!E131="","",[5]opstra_options!E131)</f>
        <v>25.4</v>
      </c>
      <c r="F131">
        <f>IF([5]opstra_options!F131="","",[5]opstra_options!F131)</f>
        <v>7.86</v>
      </c>
      <c r="G131" t="b">
        <f>IF([5]opstra_options!G131="","",[5]opstra_options!G131)</f>
        <v>0</v>
      </c>
      <c r="H131">
        <f>IF([5]opstra_options!H131="","",[5]opstra_options!H131)</f>
        <v>20.190000000000001</v>
      </c>
      <c r="I131" t="str">
        <f>IF([5]opstra_options!I131="","",[5]opstra_options!I131)</f>
        <v>None</v>
      </c>
      <c r="J131">
        <f>IF([5]opstra_options!J131="","",[5]opstra_options!J131)</f>
        <v>109504.25</v>
      </c>
      <c r="K131">
        <f>IF([5]opstra_options!K131="","",[5]opstra_options!K131)</f>
        <v>2.27</v>
      </c>
      <c r="L131" t="str">
        <f>IF([5]opstra_options!L131="","",[5]opstra_options!L131)</f>
        <v>MRF</v>
      </c>
      <c r="M131">
        <f>IF([5]opstra_options!M131="","",[5]opstra_options!M131)</f>
        <v>175.25</v>
      </c>
      <c r="N131">
        <f>IF([5]opstra_options!N131="","",[5]opstra_options!N131)</f>
        <v>0.16</v>
      </c>
      <c r="O131" s="1">
        <f t="shared" si="32"/>
        <v>19.12</v>
      </c>
      <c r="P131" s="1">
        <f t="shared" si="33"/>
        <v>19.649999999999999</v>
      </c>
      <c r="Q131" s="1">
        <f t="shared" si="34"/>
        <v>6.33</v>
      </c>
      <c r="R131" s="1">
        <f t="shared" si="35"/>
        <v>6.45</v>
      </c>
      <c r="S131" s="1">
        <f t="shared" si="36"/>
        <v>25.4</v>
      </c>
      <c r="T131" s="1">
        <f t="shared" si="37"/>
        <v>7.86</v>
      </c>
      <c r="U131" s="1" t="b">
        <f t="shared" si="38"/>
        <v>0</v>
      </c>
      <c r="V131" s="1">
        <f t="shared" si="39"/>
        <v>20.190000000000001</v>
      </c>
      <c r="W131" s="3" t="str">
        <f t="shared" ref="W131:W194" si="42">IF(I131="None","",I131)</f>
        <v/>
      </c>
      <c r="X131" s="1">
        <f t="shared" si="40"/>
        <v>109504.25</v>
      </c>
      <c r="Y131" s="1">
        <f t="shared" si="41"/>
        <v>2.27</v>
      </c>
      <c r="Z131" s="1" t="str">
        <f t="shared" ref="Z131:Z194" si="43">IF(U131=TRUE,"Liquid","")</f>
        <v/>
      </c>
      <c r="AA131" t="str">
        <f t="shared" ref="AA131:AA194" si="44">IF(E131="","",IF(E131&gt;70,"IVP",""))</f>
        <v/>
      </c>
      <c r="AB131" t="str">
        <f t="shared" ref="AB131:AB194" si="45">IF(W131="","","R")</f>
        <v/>
      </c>
    </row>
    <row r="132" spans="1:28" x14ac:dyDescent="0.25">
      <c r="A132">
        <f>IF([5]opstra_options!A132="","",[5]opstra_options!A132)</f>
        <v>27.51</v>
      </c>
      <c r="B132">
        <f>IF([5]opstra_options!B132="","",[5]opstra_options!B132)</f>
        <v>28.49</v>
      </c>
      <c r="C132">
        <f>IF([5]opstra_options!C132="","",[5]opstra_options!C132)</f>
        <v>10.64</v>
      </c>
      <c r="D132">
        <f>IF([5]opstra_options!D132="","",[5]opstra_options!D132)</f>
        <v>35.08</v>
      </c>
      <c r="E132">
        <f>IF([5]opstra_options!E132="","",[5]opstra_options!E132)</f>
        <v>66.67</v>
      </c>
      <c r="F132">
        <f>IF([5]opstra_options!F132="","",[5]opstra_options!F132)</f>
        <v>28.48</v>
      </c>
      <c r="G132" t="b">
        <f>IF([5]opstra_options!G132="","",[5]opstra_options!G132)</f>
        <v>1</v>
      </c>
      <c r="H132">
        <f>IF([5]opstra_options!H132="","",[5]opstra_options!H132)</f>
        <v>29.47</v>
      </c>
      <c r="I132" t="str">
        <f>IF([5]opstra_options!I132="","",[5]opstra_options!I132)</f>
        <v>None</v>
      </c>
      <c r="J132">
        <f>IF([5]opstra_options!J132="","",[5]opstra_options!J132)</f>
        <v>1245.1500000000001</v>
      </c>
      <c r="K132">
        <f>IF([5]opstra_options!K132="","",[5]opstra_options!K132)</f>
        <v>3.56</v>
      </c>
      <c r="L132" t="str">
        <f>IF([5]opstra_options!L132="","",[5]opstra_options!L132)</f>
        <v>MUTHOOTFIN</v>
      </c>
      <c r="M132">
        <f>IF([5]opstra_options!M132="","",[5]opstra_options!M132)</f>
        <v>10.5</v>
      </c>
      <c r="N132">
        <f>IF([5]opstra_options!N132="","",[5]opstra_options!N132)</f>
        <v>0.85</v>
      </c>
      <c r="O132" s="1">
        <f t="shared" si="32"/>
        <v>27.51</v>
      </c>
      <c r="P132" s="1">
        <f t="shared" si="33"/>
        <v>28.49</v>
      </c>
      <c r="Q132" s="1">
        <f t="shared" si="34"/>
        <v>10.64</v>
      </c>
      <c r="R132" s="1">
        <f t="shared" si="35"/>
        <v>35.08</v>
      </c>
      <c r="S132" s="1">
        <f t="shared" si="36"/>
        <v>66.67</v>
      </c>
      <c r="T132" s="1">
        <f t="shared" si="37"/>
        <v>28.48</v>
      </c>
      <c r="U132" s="1" t="b">
        <f t="shared" si="38"/>
        <v>1</v>
      </c>
      <c r="V132" s="1">
        <f t="shared" si="39"/>
        <v>29.47</v>
      </c>
      <c r="W132" s="3" t="str">
        <f t="shared" si="42"/>
        <v/>
      </c>
      <c r="X132" s="1">
        <f t="shared" si="40"/>
        <v>1245.1500000000001</v>
      </c>
      <c r="Y132" s="1">
        <f t="shared" si="41"/>
        <v>3.56</v>
      </c>
      <c r="Z132" s="1" t="str">
        <f t="shared" si="43"/>
        <v>Liquid</v>
      </c>
      <c r="AA132" t="str">
        <f t="shared" si="44"/>
        <v/>
      </c>
      <c r="AB132" t="str">
        <f t="shared" si="45"/>
        <v/>
      </c>
    </row>
    <row r="133" spans="1:28" x14ac:dyDescent="0.25">
      <c r="A133">
        <f>IF([5]opstra_options!A133="","",[5]opstra_options!A133)</f>
        <v>39</v>
      </c>
      <c r="B133">
        <f>IF([5]opstra_options!B133="","",[5]opstra_options!B133)</f>
        <v>38.5</v>
      </c>
      <c r="C133">
        <f>IF([5]opstra_options!C133="","",[5]opstra_options!C133)</f>
        <v>8.33</v>
      </c>
      <c r="D133">
        <f>IF([5]opstra_options!D133="","",[5]opstra_options!D133)</f>
        <v>84.27</v>
      </c>
      <c r="E133">
        <f>IF([5]opstra_options!E133="","",[5]opstra_options!E133)</f>
        <v>85.71</v>
      </c>
      <c r="F133">
        <f>IF([5]opstra_options!F133="","",[5]opstra_options!F133)</f>
        <v>68.709999999999994</v>
      </c>
      <c r="G133" t="b">
        <f>IF([5]opstra_options!G133="","",[5]opstra_options!G133)</f>
        <v>0</v>
      </c>
      <c r="H133">
        <f>IF([5]opstra_options!H133="","",[5]opstra_options!H133)</f>
        <v>37.99</v>
      </c>
      <c r="I133" t="str">
        <f>IF([5]opstra_options!I133="","",[5]opstra_options!I133)</f>
        <v>None</v>
      </c>
      <c r="J133">
        <f>IF([5]opstra_options!J133="","",[5]opstra_options!J133)</f>
        <v>100.8</v>
      </c>
      <c r="K133">
        <f>IF([5]opstra_options!K133="","",[5]opstra_options!K133)</f>
        <v>5.0599999999999996</v>
      </c>
      <c r="L133" t="str">
        <f>IF([5]opstra_options!L133="","",[5]opstra_options!L133)</f>
        <v>NATIONALUM</v>
      </c>
      <c r="M133">
        <f>IF([5]opstra_options!M133="","",[5]opstra_options!M133)</f>
        <v>1.55</v>
      </c>
      <c r="N133">
        <f>IF([5]opstra_options!N133="","",[5]opstra_options!N133)</f>
        <v>1.56</v>
      </c>
      <c r="O133" s="1">
        <f t="shared" si="32"/>
        <v>39</v>
      </c>
      <c r="P133" s="1">
        <f t="shared" si="33"/>
        <v>38.5</v>
      </c>
      <c r="Q133" s="1">
        <f t="shared" si="34"/>
        <v>8.33</v>
      </c>
      <c r="R133" s="1">
        <f t="shared" si="35"/>
        <v>84.27</v>
      </c>
      <c r="S133" s="1">
        <f t="shared" si="36"/>
        <v>85.71</v>
      </c>
      <c r="T133" s="1">
        <f t="shared" si="37"/>
        <v>68.709999999999994</v>
      </c>
      <c r="U133" s="1" t="b">
        <f t="shared" si="38"/>
        <v>0</v>
      </c>
      <c r="V133" s="1">
        <f t="shared" si="39"/>
        <v>37.99</v>
      </c>
      <c r="W133" s="3" t="str">
        <f t="shared" si="42"/>
        <v/>
      </c>
      <c r="X133" s="1">
        <f t="shared" si="40"/>
        <v>100.8</v>
      </c>
      <c r="Y133" s="1">
        <f t="shared" si="41"/>
        <v>5.0599999999999996</v>
      </c>
      <c r="Z133" s="1" t="str">
        <f t="shared" si="43"/>
        <v/>
      </c>
      <c r="AA133" t="str">
        <f t="shared" si="44"/>
        <v>IVP</v>
      </c>
      <c r="AB133" t="str">
        <f t="shared" si="45"/>
        <v/>
      </c>
    </row>
    <row r="134" spans="1:28" x14ac:dyDescent="0.25">
      <c r="A134">
        <f>IF([5]opstra_options!A134="","",[5]opstra_options!A134)</f>
        <v>37.15</v>
      </c>
      <c r="B134">
        <f>IF([5]opstra_options!B134="","",[5]opstra_options!B134)</f>
        <v>35.340000000000003</v>
      </c>
      <c r="C134">
        <f>IF([5]opstra_options!C134="","",[5]opstra_options!C134)</f>
        <v>7.03</v>
      </c>
      <c r="D134">
        <f>IF([5]opstra_options!D134="","",[5]opstra_options!D134)</f>
        <v>55.24</v>
      </c>
      <c r="E134">
        <f>IF([5]opstra_options!E134="","",[5]opstra_options!E134)</f>
        <v>79.37</v>
      </c>
      <c r="F134">
        <f>IF([5]opstra_options!F134="","",[5]opstra_options!F134)</f>
        <v>44.27</v>
      </c>
      <c r="G134" t="b">
        <f>IF([5]opstra_options!G134="","",[5]opstra_options!G134)</f>
        <v>1</v>
      </c>
      <c r="H134">
        <f>IF([5]opstra_options!H134="","",[5]opstra_options!H134)</f>
        <v>33.520000000000003</v>
      </c>
      <c r="I134" t="str">
        <f>IF([5]opstra_options!I134="","",[5]opstra_options!I134)</f>
        <v>None</v>
      </c>
      <c r="J134">
        <f>IF([5]opstra_options!J134="","",[5]opstra_options!J134)</f>
        <v>4123.1000000000004</v>
      </c>
      <c r="K134">
        <f>IF([5]opstra_options!K134="","",[5]opstra_options!K134)</f>
        <v>4.43</v>
      </c>
      <c r="L134" t="str">
        <f>IF([5]opstra_options!L134="","",[5]opstra_options!L134)</f>
        <v>NAUKRI</v>
      </c>
      <c r="M134">
        <f>IF([5]opstra_options!M134="","",[5]opstra_options!M134)</f>
        <v>-15.95</v>
      </c>
      <c r="N134">
        <f>IF([5]opstra_options!N134="","",[5]opstra_options!N134)</f>
        <v>-0.39</v>
      </c>
      <c r="O134" s="1">
        <f t="shared" si="32"/>
        <v>37.15</v>
      </c>
      <c r="P134" s="1">
        <f t="shared" si="33"/>
        <v>35.340000000000003</v>
      </c>
      <c r="Q134" s="1">
        <f t="shared" si="34"/>
        <v>7.03</v>
      </c>
      <c r="R134" s="1">
        <f t="shared" si="35"/>
        <v>55.24</v>
      </c>
      <c r="S134" s="1">
        <f t="shared" si="36"/>
        <v>79.37</v>
      </c>
      <c r="T134" s="1">
        <f t="shared" si="37"/>
        <v>44.27</v>
      </c>
      <c r="U134" s="1" t="b">
        <f t="shared" si="38"/>
        <v>1</v>
      </c>
      <c r="V134" s="1">
        <f t="shared" si="39"/>
        <v>33.520000000000003</v>
      </c>
      <c r="W134" s="3" t="str">
        <f t="shared" si="42"/>
        <v/>
      </c>
      <c r="X134" s="1">
        <f t="shared" si="40"/>
        <v>4123.1000000000004</v>
      </c>
      <c r="Y134" s="1">
        <f t="shared" si="41"/>
        <v>4.43</v>
      </c>
      <c r="Z134" s="1" t="str">
        <f t="shared" si="43"/>
        <v>Liquid</v>
      </c>
      <c r="AA134" t="str">
        <f t="shared" si="44"/>
        <v>IVP</v>
      </c>
      <c r="AB134" t="str">
        <f t="shared" si="45"/>
        <v/>
      </c>
    </row>
    <row r="135" spans="1:28" x14ac:dyDescent="0.25">
      <c r="A135">
        <f>IF([5]opstra_options!A135="","",[5]opstra_options!A135)</f>
        <v>38.14</v>
      </c>
      <c r="B135">
        <f>IF([5]opstra_options!B135="","",[5]opstra_options!B135)</f>
        <v>38.71</v>
      </c>
      <c r="C135">
        <f>IF([5]opstra_options!C135="","",[5]opstra_options!C135)</f>
        <v>12.24</v>
      </c>
      <c r="D135">
        <f>IF([5]opstra_options!D135="","",[5]opstra_options!D135)</f>
        <v>97.18</v>
      </c>
      <c r="E135">
        <f>IF([5]opstra_options!E135="","",[5]opstra_options!E135)</f>
        <v>100</v>
      </c>
      <c r="F135">
        <f>IF([5]opstra_options!F135="","",[5]opstra_options!F135)</f>
        <v>66.42</v>
      </c>
      <c r="G135" t="b">
        <f>IF([5]opstra_options!G135="","",[5]opstra_options!G135)</f>
        <v>1</v>
      </c>
      <c r="H135">
        <f>IF([5]opstra_options!H135="","",[5]opstra_options!H135)</f>
        <v>39.29</v>
      </c>
      <c r="I135">
        <f>IF([5]opstra_options!I135="","",[5]opstra_options!I135)</f>
        <v>45230</v>
      </c>
      <c r="J135">
        <f>IF([5]opstra_options!J135="","",[5]opstra_options!J135)</f>
        <v>3700.25</v>
      </c>
      <c r="K135">
        <f>IF([5]opstra_options!K135="","",[5]opstra_options!K135)</f>
        <v>4.49</v>
      </c>
      <c r="L135" t="str">
        <f>IF([5]opstra_options!L135="","",[5]opstra_options!L135)</f>
        <v>NAVINFLUOR</v>
      </c>
      <c r="M135">
        <f>IF([5]opstra_options!M135="","",[5]opstra_options!M135)</f>
        <v>7.8</v>
      </c>
      <c r="N135">
        <f>IF([5]opstra_options!N135="","",[5]opstra_options!N135)</f>
        <v>0.21</v>
      </c>
      <c r="O135" s="1">
        <f t="shared" si="32"/>
        <v>38.14</v>
      </c>
      <c r="P135" s="1">
        <f t="shared" si="33"/>
        <v>38.71</v>
      </c>
      <c r="Q135" s="1">
        <f t="shared" si="34"/>
        <v>12.24</v>
      </c>
      <c r="R135" s="1">
        <f t="shared" si="35"/>
        <v>97.18</v>
      </c>
      <c r="S135" s="1">
        <f t="shared" si="36"/>
        <v>100</v>
      </c>
      <c r="T135" s="1">
        <f t="shared" si="37"/>
        <v>66.42</v>
      </c>
      <c r="U135" s="1" t="b">
        <f t="shared" si="38"/>
        <v>1</v>
      </c>
      <c r="V135" s="1">
        <f t="shared" si="39"/>
        <v>39.29</v>
      </c>
      <c r="W135" s="3">
        <f t="shared" si="42"/>
        <v>45230</v>
      </c>
      <c r="X135" s="1">
        <f t="shared" si="40"/>
        <v>3700.25</v>
      </c>
      <c r="Y135" s="1">
        <f t="shared" si="41"/>
        <v>4.49</v>
      </c>
      <c r="Z135" s="1" t="str">
        <f t="shared" si="43"/>
        <v>Liquid</v>
      </c>
      <c r="AA135" t="str">
        <f t="shared" si="44"/>
        <v>IVP</v>
      </c>
      <c r="AB135" t="str">
        <f t="shared" si="45"/>
        <v>R</v>
      </c>
    </row>
    <row r="136" spans="1:28" x14ac:dyDescent="0.25">
      <c r="A136">
        <f>IF([5]opstra_options!A136="","",[5]opstra_options!A136)</f>
        <v>27.42</v>
      </c>
      <c r="B136">
        <f>IF([5]opstra_options!B136="","",[5]opstra_options!B136)</f>
        <v>26.67</v>
      </c>
      <c r="C136">
        <f>IF([5]opstra_options!C136="","",[5]opstra_options!C136)</f>
        <v>24.74</v>
      </c>
      <c r="D136">
        <f>IF([5]opstra_options!D136="","",[5]opstra_options!D136)</f>
        <v>98.39</v>
      </c>
      <c r="E136">
        <f>IF([5]opstra_options!E136="","",[5]opstra_options!E136)</f>
        <v>100</v>
      </c>
      <c r="F136">
        <f>IF([5]opstra_options!F136="","",[5]opstra_options!F136)</f>
        <v>85.22</v>
      </c>
      <c r="G136" t="b">
        <f>IF([5]opstra_options!G136="","",[5]opstra_options!G136)</f>
        <v>1</v>
      </c>
      <c r="H136">
        <f>IF([5]opstra_options!H136="","",[5]opstra_options!H136)</f>
        <v>25.93</v>
      </c>
      <c r="I136">
        <f>IF([5]opstra_options!I136="","",[5]opstra_options!I136)</f>
        <v>45218</v>
      </c>
      <c r="J136">
        <f>IF([5]opstra_options!J136="","",[5]opstra_options!J136)</f>
        <v>23132.25</v>
      </c>
      <c r="K136">
        <f>IF([5]opstra_options!K136="","",[5]opstra_options!K136)</f>
        <v>3.4</v>
      </c>
      <c r="L136" t="str">
        <f>IF([5]opstra_options!L136="","",[5]opstra_options!L136)</f>
        <v>NESTLEIND</v>
      </c>
      <c r="M136">
        <f>IF([5]opstra_options!M136="","",[5]opstra_options!M136)</f>
        <v>-436.9</v>
      </c>
      <c r="N136">
        <f>IF([5]opstra_options!N136="","",[5]opstra_options!N136)</f>
        <v>-1.85</v>
      </c>
      <c r="O136" s="1">
        <f t="shared" si="32"/>
        <v>27.42</v>
      </c>
      <c r="P136" s="1">
        <f t="shared" si="33"/>
        <v>26.67</v>
      </c>
      <c r="Q136" s="1">
        <f t="shared" si="34"/>
        <v>24.74</v>
      </c>
      <c r="R136" s="1">
        <f t="shared" si="35"/>
        <v>98.39</v>
      </c>
      <c r="S136" s="1">
        <f t="shared" si="36"/>
        <v>100</v>
      </c>
      <c r="T136" s="1">
        <f t="shared" si="37"/>
        <v>85.22</v>
      </c>
      <c r="U136" s="1" t="b">
        <f t="shared" si="38"/>
        <v>1</v>
      </c>
      <c r="V136" s="1">
        <f t="shared" si="39"/>
        <v>25.93</v>
      </c>
      <c r="W136" s="3">
        <f t="shared" si="42"/>
        <v>45218</v>
      </c>
      <c r="X136" s="1">
        <f t="shared" si="40"/>
        <v>23132.25</v>
      </c>
      <c r="Y136" s="1">
        <f t="shared" si="41"/>
        <v>3.4</v>
      </c>
      <c r="Z136" s="1" t="str">
        <f t="shared" si="43"/>
        <v>Liquid</v>
      </c>
      <c r="AA136" t="str">
        <f t="shared" si="44"/>
        <v>IVP</v>
      </c>
      <c r="AB136" t="str">
        <f t="shared" si="45"/>
        <v>R</v>
      </c>
    </row>
    <row r="137" spans="1:28" x14ac:dyDescent="0.25">
      <c r="A137">
        <f>IF([5]opstra_options!A137="","",[5]opstra_options!A137)</f>
        <v>37.82</v>
      </c>
      <c r="B137">
        <f>IF([5]opstra_options!B137="","",[5]opstra_options!B137)</f>
        <v>38.67</v>
      </c>
      <c r="C137">
        <f>IF([5]opstra_options!C137="","",[5]opstra_options!C137)</f>
        <v>7.42</v>
      </c>
      <c r="D137">
        <f>IF([5]opstra_options!D137="","",[5]opstra_options!D137)</f>
        <v>95.56</v>
      </c>
      <c r="E137">
        <f>IF([5]opstra_options!E137="","",[5]opstra_options!E137)</f>
        <v>88.89</v>
      </c>
      <c r="F137">
        <f>IF([5]opstra_options!F137="","",[5]opstra_options!F137)</f>
        <v>85.9</v>
      </c>
      <c r="G137" t="b">
        <f>IF([5]opstra_options!G137="","",[5]opstra_options!G137)</f>
        <v>1</v>
      </c>
      <c r="H137">
        <f>IF([5]opstra_options!H137="","",[5]opstra_options!H137)</f>
        <v>39.520000000000003</v>
      </c>
      <c r="I137" t="str">
        <f>IF([5]opstra_options!I137="","",[5]opstra_options!I137)</f>
        <v>None</v>
      </c>
      <c r="J137">
        <f>IF([5]opstra_options!J137="","",[5]opstra_options!J137)</f>
        <v>165.35</v>
      </c>
      <c r="K137">
        <f>IF([5]opstra_options!K137="","",[5]opstra_options!K137)</f>
        <v>4.8099999999999996</v>
      </c>
      <c r="L137" t="str">
        <f>IF([5]opstra_options!L137="","",[5]opstra_options!L137)</f>
        <v>NMDC</v>
      </c>
      <c r="M137">
        <f>IF([5]opstra_options!M137="","",[5]opstra_options!M137)</f>
        <v>5.2</v>
      </c>
      <c r="N137">
        <f>IF([5]opstra_options!N137="","",[5]opstra_options!N137)</f>
        <v>3.25</v>
      </c>
      <c r="O137" s="1">
        <f t="shared" si="32"/>
        <v>37.82</v>
      </c>
      <c r="P137" s="1">
        <f t="shared" si="33"/>
        <v>38.67</v>
      </c>
      <c r="Q137" s="1">
        <f t="shared" si="34"/>
        <v>7.42</v>
      </c>
      <c r="R137" s="1">
        <f t="shared" si="35"/>
        <v>95.56</v>
      </c>
      <c r="S137" s="1">
        <f t="shared" si="36"/>
        <v>88.89</v>
      </c>
      <c r="T137" s="1">
        <f t="shared" si="37"/>
        <v>85.9</v>
      </c>
      <c r="U137" s="1" t="b">
        <f t="shared" si="38"/>
        <v>1</v>
      </c>
      <c r="V137" s="1">
        <f t="shared" si="39"/>
        <v>39.520000000000003</v>
      </c>
      <c r="W137" s="3" t="str">
        <f t="shared" si="42"/>
        <v/>
      </c>
      <c r="X137" s="1">
        <f t="shared" si="40"/>
        <v>165.35</v>
      </c>
      <c r="Y137" s="1">
        <f t="shared" si="41"/>
        <v>4.8099999999999996</v>
      </c>
      <c r="Z137" s="1" t="str">
        <f t="shared" si="43"/>
        <v>Liquid</v>
      </c>
      <c r="AA137" t="str">
        <f t="shared" si="44"/>
        <v>IVP</v>
      </c>
      <c r="AB137" t="str">
        <f t="shared" si="45"/>
        <v/>
      </c>
    </row>
    <row r="138" spans="1:28" x14ac:dyDescent="0.25">
      <c r="A138">
        <f>IF([5]opstra_options!A138="","",[5]opstra_options!A138)</f>
        <v>18.96</v>
      </c>
      <c r="B138">
        <f>IF([5]opstra_options!B138="","",[5]opstra_options!B138)</f>
        <v>19.48</v>
      </c>
      <c r="C138">
        <f>IF([5]opstra_options!C138="","",[5]opstra_options!C138)</f>
        <v>2.5299999999999998</v>
      </c>
      <c r="D138">
        <f>IF([5]opstra_options!D138="","",[5]opstra_options!D138)</f>
        <v>38.31</v>
      </c>
      <c r="E138">
        <f>IF([5]opstra_options!E138="","",[5]opstra_options!E138)</f>
        <v>33.33</v>
      </c>
      <c r="F138">
        <f>IF([5]opstra_options!F138="","",[5]opstra_options!F138)</f>
        <v>43.8</v>
      </c>
      <c r="G138" t="b">
        <f>IF([5]opstra_options!G138="","",[5]opstra_options!G138)</f>
        <v>1</v>
      </c>
      <c r="H138">
        <f>IF([5]opstra_options!H138="","",[5]opstra_options!H138)</f>
        <v>20.010000000000002</v>
      </c>
      <c r="I138" t="str">
        <f>IF([5]opstra_options!I138="","",[5]opstra_options!I138)</f>
        <v>None</v>
      </c>
      <c r="J138">
        <f>IF([5]opstra_options!J138="","",[5]opstra_options!J138)</f>
        <v>243.7</v>
      </c>
      <c r="K138">
        <f>IF([5]opstra_options!K138="","",[5]opstra_options!K138)</f>
        <v>2.2400000000000002</v>
      </c>
      <c r="L138" t="str">
        <f>IF([5]opstra_options!L138="","",[5]opstra_options!L138)</f>
        <v>NTPC</v>
      </c>
      <c r="M138">
        <f>IF([5]opstra_options!M138="","",[5]opstra_options!M138)</f>
        <v>1.5</v>
      </c>
      <c r="N138">
        <f>IF([5]opstra_options!N138="","",[5]opstra_options!N138)</f>
        <v>0.62</v>
      </c>
      <c r="O138" s="1">
        <f t="shared" si="32"/>
        <v>18.96</v>
      </c>
      <c r="P138" s="1">
        <f t="shared" si="33"/>
        <v>19.48</v>
      </c>
      <c r="Q138" s="1">
        <f t="shared" si="34"/>
        <v>2.5299999999999998</v>
      </c>
      <c r="R138" s="1">
        <f t="shared" si="35"/>
        <v>38.31</v>
      </c>
      <c r="S138" s="1">
        <f t="shared" si="36"/>
        <v>33.33</v>
      </c>
      <c r="T138" s="1">
        <f t="shared" si="37"/>
        <v>43.8</v>
      </c>
      <c r="U138" s="1" t="b">
        <f t="shared" si="38"/>
        <v>1</v>
      </c>
      <c r="V138" s="1">
        <f t="shared" si="39"/>
        <v>20.010000000000002</v>
      </c>
      <c r="W138" s="3" t="str">
        <f t="shared" si="42"/>
        <v/>
      </c>
      <c r="X138" s="1">
        <f t="shared" si="40"/>
        <v>243.7</v>
      </c>
      <c r="Y138" s="1">
        <f t="shared" si="41"/>
        <v>2.2400000000000002</v>
      </c>
      <c r="Z138" s="1" t="str">
        <f t="shared" si="43"/>
        <v>Liquid</v>
      </c>
      <c r="AA138" t="str">
        <f t="shared" si="44"/>
        <v/>
      </c>
      <c r="AB138" t="str">
        <f t="shared" si="45"/>
        <v/>
      </c>
    </row>
    <row r="139" spans="1:28" x14ac:dyDescent="0.25">
      <c r="A139">
        <f>IF([5]opstra_options!A139="","",[5]opstra_options!A139)</f>
        <v>31.94</v>
      </c>
      <c r="B139">
        <f>IF([5]opstra_options!B139="","",[5]opstra_options!B139)</f>
        <v>30.77</v>
      </c>
      <c r="C139">
        <f>IF([5]opstra_options!C139="","",[5]opstra_options!C139)</f>
        <v>-1.98</v>
      </c>
      <c r="D139">
        <f>IF([5]opstra_options!D139="","",[5]opstra_options!D139)</f>
        <v>36.18</v>
      </c>
      <c r="E139">
        <f>IF([5]opstra_options!E139="","",[5]opstra_options!E139)</f>
        <v>27.78</v>
      </c>
      <c r="F139">
        <f>IF([5]opstra_options!F139="","",[5]opstra_options!F139)</f>
        <v>33.35</v>
      </c>
      <c r="G139" t="b">
        <f>IF([5]opstra_options!G139="","",[5]opstra_options!G139)</f>
        <v>0</v>
      </c>
      <c r="H139">
        <f>IF([5]opstra_options!H139="","",[5]opstra_options!H139)</f>
        <v>29.59</v>
      </c>
      <c r="I139" t="str">
        <f>IF([5]opstra_options!I139="","",[5]opstra_options!I139)</f>
        <v>None</v>
      </c>
      <c r="J139">
        <f>IF([5]opstra_options!J139="","",[5]opstra_options!J139)</f>
        <v>1134.45</v>
      </c>
      <c r="K139">
        <f>IF([5]opstra_options!K139="","",[5]opstra_options!K139)</f>
        <v>3.83</v>
      </c>
      <c r="L139" t="str">
        <f>IF([5]opstra_options!L139="","",[5]opstra_options!L139)</f>
        <v>OBEROIRLTY</v>
      </c>
      <c r="M139">
        <f>IF([5]opstra_options!M139="","",[5]opstra_options!M139)</f>
        <v>3</v>
      </c>
      <c r="N139">
        <f>IF([5]opstra_options!N139="","",[5]opstra_options!N139)</f>
        <v>0.27</v>
      </c>
      <c r="O139" s="1">
        <f t="shared" si="32"/>
        <v>31.94</v>
      </c>
      <c r="P139" s="1">
        <f t="shared" si="33"/>
        <v>30.77</v>
      </c>
      <c r="Q139" s="1">
        <f t="shared" si="34"/>
        <v>-1.98</v>
      </c>
      <c r="R139" s="1">
        <f t="shared" si="35"/>
        <v>36.18</v>
      </c>
      <c r="S139" s="1">
        <f t="shared" si="36"/>
        <v>27.78</v>
      </c>
      <c r="T139" s="1">
        <f t="shared" si="37"/>
        <v>33.35</v>
      </c>
      <c r="U139" s="1" t="b">
        <f t="shared" si="38"/>
        <v>0</v>
      </c>
      <c r="V139" s="1">
        <f t="shared" si="39"/>
        <v>29.59</v>
      </c>
      <c r="W139" s="3" t="str">
        <f t="shared" si="42"/>
        <v/>
      </c>
      <c r="X139" s="1">
        <f t="shared" si="40"/>
        <v>1134.45</v>
      </c>
      <c r="Y139" s="1">
        <f t="shared" si="41"/>
        <v>3.83</v>
      </c>
      <c r="Z139" s="1" t="str">
        <f t="shared" si="43"/>
        <v/>
      </c>
      <c r="AA139" t="str">
        <f t="shared" si="44"/>
        <v/>
      </c>
      <c r="AB139" t="str">
        <f t="shared" si="45"/>
        <v/>
      </c>
    </row>
    <row r="140" spans="1:28" x14ac:dyDescent="0.25">
      <c r="A140">
        <f>IF([5]opstra_options!A140="","",[5]opstra_options!A140)</f>
        <v>35.770000000000003</v>
      </c>
      <c r="B140">
        <f>IF([5]opstra_options!B140="","",[5]opstra_options!B140)</f>
        <v>36.07</v>
      </c>
      <c r="C140">
        <f>IF([5]opstra_options!C140="","",[5]opstra_options!C140)</f>
        <v>14.44</v>
      </c>
      <c r="D140">
        <f>IF([5]opstra_options!D140="","",[5]opstra_options!D140)</f>
        <v>99.59</v>
      </c>
      <c r="E140">
        <f>IF([5]opstra_options!E140="","",[5]opstra_options!E140)</f>
        <v>100</v>
      </c>
      <c r="F140">
        <f>IF([5]opstra_options!F140="","",[5]opstra_options!F140)</f>
        <v>96.4</v>
      </c>
      <c r="G140" t="b">
        <f>IF([5]opstra_options!G140="","",[5]opstra_options!G140)</f>
        <v>1</v>
      </c>
      <c r="H140">
        <f>IF([5]opstra_options!H140="","",[5]opstra_options!H140)</f>
        <v>36.36</v>
      </c>
      <c r="I140">
        <f>IF([5]opstra_options!I140="","",[5]opstra_options!I140)</f>
        <v>45217</v>
      </c>
      <c r="J140">
        <f>IF([5]opstra_options!J140="","",[5]opstra_options!J140)</f>
        <v>4119.5</v>
      </c>
      <c r="K140">
        <f>IF([5]opstra_options!K140="","",[5]opstra_options!K140)</f>
        <v>4.8600000000000003</v>
      </c>
      <c r="L140" t="str">
        <f>IF([5]opstra_options!L140="","",[5]opstra_options!L140)</f>
        <v>OFSS</v>
      </c>
      <c r="M140">
        <f>IF([5]opstra_options!M140="","",[5]opstra_options!M140)</f>
        <v>17.45</v>
      </c>
      <c r="N140">
        <f>IF([5]opstra_options!N140="","",[5]opstra_options!N140)</f>
        <v>0.43</v>
      </c>
      <c r="O140" s="1">
        <f t="shared" si="32"/>
        <v>35.770000000000003</v>
      </c>
      <c r="P140" s="1">
        <f t="shared" si="33"/>
        <v>36.07</v>
      </c>
      <c r="Q140" s="1">
        <f t="shared" si="34"/>
        <v>14.44</v>
      </c>
      <c r="R140" s="1">
        <f t="shared" si="35"/>
        <v>99.59</v>
      </c>
      <c r="S140" s="1">
        <f t="shared" si="36"/>
        <v>100</v>
      </c>
      <c r="T140" s="1">
        <f t="shared" si="37"/>
        <v>96.4</v>
      </c>
      <c r="U140" s="1" t="b">
        <f t="shared" si="38"/>
        <v>1</v>
      </c>
      <c r="V140" s="1">
        <f t="shared" si="39"/>
        <v>36.36</v>
      </c>
      <c r="W140" s="3">
        <f t="shared" si="42"/>
        <v>45217</v>
      </c>
      <c r="X140" s="1">
        <f t="shared" si="40"/>
        <v>4119.5</v>
      </c>
      <c r="Y140" s="1">
        <f t="shared" si="41"/>
        <v>4.8600000000000003</v>
      </c>
      <c r="Z140" s="1" t="str">
        <f t="shared" si="43"/>
        <v>Liquid</v>
      </c>
      <c r="AA140" t="str">
        <f t="shared" si="44"/>
        <v>IVP</v>
      </c>
      <c r="AB140" t="str">
        <f t="shared" si="45"/>
        <v>R</v>
      </c>
    </row>
    <row r="141" spans="1:28" x14ac:dyDescent="0.25">
      <c r="A141">
        <f>IF([5]opstra_options!A141="","",[5]opstra_options!A141)</f>
        <v>15.32</v>
      </c>
      <c r="B141">
        <f>IF([5]opstra_options!B141="","",[5]opstra_options!B141)</f>
        <v>14.8</v>
      </c>
      <c r="C141">
        <f>IF([5]opstra_options!C141="","",[5]opstra_options!C141)</f>
        <v>-3.52</v>
      </c>
      <c r="D141">
        <f>IF([5]opstra_options!D141="","",[5]opstra_options!D141)</f>
        <v>3.23</v>
      </c>
      <c r="E141">
        <f>IF([5]opstra_options!E141="","",[5]opstra_options!E141)</f>
        <v>7.94</v>
      </c>
      <c r="F141">
        <f>IF([5]opstra_options!F141="","",[5]opstra_options!F141)</f>
        <v>10.09</v>
      </c>
      <c r="G141" t="b">
        <f>IF([5]opstra_options!G141="","",[5]opstra_options!G141)</f>
        <v>1</v>
      </c>
      <c r="H141">
        <f>IF([5]opstra_options!H141="","",[5]opstra_options!H141)</f>
        <v>14.29</v>
      </c>
      <c r="I141" t="str">
        <f>IF([5]opstra_options!I141="","",[5]opstra_options!I141)</f>
        <v>None</v>
      </c>
      <c r="J141">
        <f>IF([5]opstra_options!J141="","",[5]opstra_options!J141)</f>
        <v>186.9</v>
      </c>
      <c r="K141">
        <f>IF([5]opstra_options!K141="","",[5]opstra_options!K141)</f>
        <v>1.85</v>
      </c>
      <c r="L141" t="str">
        <f>IF([5]opstra_options!L141="","",[5]opstra_options!L141)</f>
        <v>ONGC</v>
      </c>
      <c r="M141">
        <f>IF([5]opstra_options!M141="","",[5]opstra_options!M141)</f>
        <v>1.75</v>
      </c>
      <c r="N141">
        <f>IF([5]opstra_options!N141="","",[5]opstra_options!N141)</f>
        <v>0.95</v>
      </c>
      <c r="O141" s="1">
        <f t="shared" si="32"/>
        <v>15.32</v>
      </c>
      <c r="P141" s="1">
        <f t="shared" si="33"/>
        <v>14.8</v>
      </c>
      <c r="Q141" s="1">
        <f t="shared" si="34"/>
        <v>-3.52</v>
      </c>
      <c r="R141" s="1">
        <f t="shared" si="35"/>
        <v>3.23</v>
      </c>
      <c r="S141" s="1">
        <f t="shared" si="36"/>
        <v>7.94</v>
      </c>
      <c r="T141" s="1">
        <f t="shared" si="37"/>
        <v>10.09</v>
      </c>
      <c r="U141" s="1" t="b">
        <f t="shared" si="38"/>
        <v>1</v>
      </c>
      <c r="V141" s="1">
        <f t="shared" si="39"/>
        <v>14.29</v>
      </c>
      <c r="W141" s="3" t="str">
        <f t="shared" si="42"/>
        <v/>
      </c>
      <c r="X141" s="1">
        <f t="shared" si="40"/>
        <v>186.9</v>
      </c>
      <c r="Y141" s="1">
        <f t="shared" si="41"/>
        <v>1.85</v>
      </c>
      <c r="Z141" s="1" t="str">
        <f t="shared" si="43"/>
        <v>Liquid</v>
      </c>
      <c r="AA141" t="str">
        <f t="shared" si="44"/>
        <v/>
      </c>
      <c r="AB141" t="str">
        <f t="shared" si="45"/>
        <v/>
      </c>
    </row>
    <row r="142" spans="1:28" x14ac:dyDescent="0.25">
      <c r="A142">
        <f>IF([5]opstra_options!A142="","",[5]opstra_options!A142)</f>
        <v>29.17</v>
      </c>
      <c r="B142">
        <f>IF([5]opstra_options!B142="","",[5]opstra_options!B142)</f>
        <v>29.55</v>
      </c>
      <c r="C142">
        <f>IF([5]opstra_options!C142="","",[5]opstra_options!C142)</f>
        <v>14.31</v>
      </c>
      <c r="D142">
        <f>IF([5]opstra_options!D142="","",[5]opstra_options!D142)</f>
        <v>82.52</v>
      </c>
      <c r="E142">
        <f>IF([5]opstra_options!E142="","",[5]opstra_options!E142)</f>
        <v>87.3</v>
      </c>
      <c r="F142">
        <f>IF([5]opstra_options!F142="","",[5]opstra_options!F142)</f>
        <v>49.79</v>
      </c>
      <c r="G142" t="b">
        <f>IF([5]opstra_options!G142="","",[5]opstra_options!G142)</f>
        <v>0</v>
      </c>
      <c r="H142">
        <f>IF([5]opstra_options!H142="","",[5]opstra_options!H142)</f>
        <v>29.93</v>
      </c>
      <c r="I142" t="str">
        <f>IF([5]opstra_options!I142="","",[5]opstra_options!I142)</f>
        <v>None</v>
      </c>
      <c r="J142">
        <f>IF([5]opstra_options!J142="","",[5]opstra_options!J142)</f>
        <v>39083.800000000003</v>
      </c>
      <c r="K142">
        <f>IF([5]opstra_options!K142="","",[5]opstra_options!K142)</f>
        <v>3.72</v>
      </c>
      <c r="L142" t="str">
        <f>IF([5]opstra_options!L142="","",[5]opstra_options!L142)</f>
        <v>PAGEIND</v>
      </c>
      <c r="M142">
        <f>IF([5]opstra_options!M142="","",[5]opstra_options!M142)</f>
        <v>-247.25</v>
      </c>
      <c r="N142">
        <f>IF([5]opstra_options!N142="","",[5]opstra_options!N142)</f>
        <v>-0.63</v>
      </c>
      <c r="O142" s="1">
        <f t="shared" si="32"/>
        <v>29.17</v>
      </c>
      <c r="P142" s="1">
        <f t="shared" si="33"/>
        <v>29.55</v>
      </c>
      <c r="Q142" s="1">
        <f t="shared" si="34"/>
        <v>14.31</v>
      </c>
      <c r="R142" s="1">
        <f t="shared" si="35"/>
        <v>82.52</v>
      </c>
      <c r="S142" s="1">
        <f t="shared" si="36"/>
        <v>87.3</v>
      </c>
      <c r="T142" s="1">
        <f t="shared" si="37"/>
        <v>49.79</v>
      </c>
      <c r="U142" s="1" t="b">
        <f t="shared" si="38"/>
        <v>0</v>
      </c>
      <c r="V142" s="1">
        <f t="shared" si="39"/>
        <v>29.93</v>
      </c>
      <c r="W142" s="3" t="str">
        <f t="shared" si="42"/>
        <v/>
      </c>
      <c r="X142" s="1">
        <f t="shared" si="40"/>
        <v>39083.800000000003</v>
      </c>
      <c r="Y142" s="1">
        <f t="shared" si="41"/>
        <v>3.72</v>
      </c>
      <c r="Z142" s="1" t="str">
        <f t="shared" si="43"/>
        <v/>
      </c>
      <c r="AA142" t="str">
        <f t="shared" si="44"/>
        <v>IVP</v>
      </c>
      <c r="AB142" t="str">
        <f t="shared" si="45"/>
        <v/>
      </c>
    </row>
    <row r="143" spans="1:28" x14ac:dyDescent="0.25">
      <c r="A143">
        <f>IF([5]opstra_options!A143="","",[5]opstra_options!A143)</f>
        <v>33.56</v>
      </c>
      <c r="B143">
        <f>IF([5]opstra_options!B143="","",[5]opstra_options!B143)</f>
        <v>31.85</v>
      </c>
      <c r="C143">
        <f>IF([5]opstra_options!C143="","",[5]opstra_options!C143)</f>
        <v>8.6300000000000008</v>
      </c>
      <c r="D143">
        <f>IF([5]opstra_options!D143="","",[5]opstra_options!D143)</f>
        <v>14.92</v>
      </c>
      <c r="E143">
        <f>IF([5]opstra_options!E143="","",[5]opstra_options!E143)</f>
        <v>22.22</v>
      </c>
      <c r="F143">
        <f>IF([5]opstra_options!F143="","",[5]opstra_options!F143)</f>
        <v>19.29</v>
      </c>
      <c r="G143" t="b">
        <f>IF([5]opstra_options!G143="","",[5]opstra_options!G143)</f>
        <v>1</v>
      </c>
      <c r="H143">
        <f>IF([5]opstra_options!H143="","",[5]opstra_options!H143)</f>
        <v>30.13</v>
      </c>
      <c r="I143" t="str">
        <f>IF([5]opstra_options!I143="","",[5]opstra_options!I143)</f>
        <v>None</v>
      </c>
      <c r="J143">
        <f>IF([5]opstra_options!J143="","",[5]opstra_options!J143)</f>
        <v>1057.75</v>
      </c>
      <c r="K143">
        <f>IF([5]opstra_options!K143="","",[5]opstra_options!K143)</f>
        <v>3.97</v>
      </c>
      <c r="L143" t="str">
        <f>IF([5]opstra_options!L143="","",[5]opstra_options!L143)</f>
        <v>PEL</v>
      </c>
      <c r="M143">
        <f>IF([5]opstra_options!M143="","",[5]opstra_options!M143)</f>
        <v>0.6</v>
      </c>
      <c r="N143">
        <f>IF([5]opstra_options!N143="","",[5]opstra_options!N143)</f>
        <v>0.06</v>
      </c>
      <c r="O143" s="1">
        <f t="shared" si="32"/>
        <v>33.56</v>
      </c>
      <c r="P143" s="1">
        <f t="shared" si="33"/>
        <v>31.85</v>
      </c>
      <c r="Q143" s="1">
        <f t="shared" si="34"/>
        <v>8.6300000000000008</v>
      </c>
      <c r="R143" s="1">
        <f t="shared" si="35"/>
        <v>14.92</v>
      </c>
      <c r="S143" s="1">
        <f t="shared" si="36"/>
        <v>22.22</v>
      </c>
      <c r="T143" s="1">
        <f t="shared" si="37"/>
        <v>19.29</v>
      </c>
      <c r="U143" s="1" t="b">
        <f t="shared" si="38"/>
        <v>1</v>
      </c>
      <c r="V143" s="1">
        <f t="shared" si="39"/>
        <v>30.13</v>
      </c>
      <c r="W143" s="3" t="str">
        <f t="shared" si="42"/>
        <v/>
      </c>
      <c r="X143" s="1">
        <f t="shared" si="40"/>
        <v>1057.75</v>
      </c>
      <c r="Y143" s="1">
        <f t="shared" si="41"/>
        <v>3.97</v>
      </c>
      <c r="Z143" s="1" t="str">
        <f t="shared" si="43"/>
        <v>Liquid</v>
      </c>
      <c r="AA143" t="str">
        <f t="shared" si="44"/>
        <v/>
      </c>
      <c r="AB143" t="str">
        <f t="shared" si="45"/>
        <v/>
      </c>
    </row>
    <row r="144" spans="1:28" x14ac:dyDescent="0.25">
      <c r="A144">
        <f>IF([5]opstra_options!A144="","",[5]opstra_options!A144)</f>
        <v>38.99</v>
      </c>
      <c r="B144">
        <f>IF([5]opstra_options!B144="","",[5]opstra_options!B144)</f>
        <v>39.9</v>
      </c>
      <c r="C144">
        <f>IF([5]opstra_options!C144="","",[5]opstra_options!C144)</f>
        <v>8.4499999999999993</v>
      </c>
      <c r="D144">
        <f>IF([5]opstra_options!D144="","",[5]opstra_options!D144)</f>
        <v>91.53</v>
      </c>
      <c r="E144">
        <f>IF([5]opstra_options!E144="","",[5]opstra_options!E144)</f>
        <v>93.65</v>
      </c>
      <c r="F144">
        <f>IF([5]opstra_options!F144="","",[5]opstra_options!F144)</f>
        <v>65.95</v>
      </c>
      <c r="G144" t="b">
        <f>IF([5]opstra_options!G144="","",[5]opstra_options!G144)</f>
        <v>0</v>
      </c>
      <c r="H144">
        <f>IF([5]opstra_options!H144="","",[5]opstra_options!H144)</f>
        <v>40.82</v>
      </c>
      <c r="I144">
        <f>IF([5]opstra_options!I144="","",[5]opstra_options!I144)</f>
        <v>45217</v>
      </c>
      <c r="J144">
        <f>IF([5]opstra_options!J144="","",[5]opstra_options!J144)</f>
        <v>5784.95</v>
      </c>
      <c r="K144">
        <f>IF([5]opstra_options!K144="","",[5]opstra_options!K144)</f>
        <v>5.07</v>
      </c>
      <c r="L144" t="str">
        <f>IF([5]opstra_options!L144="","",[5]opstra_options!L144)</f>
        <v>PERSISTENT</v>
      </c>
      <c r="M144">
        <f>IF([5]opstra_options!M144="","",[5]opstra_options!M144)</f>
        <v>6.95</v>
      </c>
      <c r="N144">
        <f>IF([5]opstra_options!N144="","",[5]opstra_options!N144)</f>
        <v>0.12</v>
      </c>
      <c r="O144" s="1">
        <f t="shared" si="32"/>
        <v>38.99</v>
      </c>
      <c r="P144" s="1">
        <f t="shared" si="33"/>
        <v>39.9</v>
      </c>
      <c r="Q144" s="1">
        <f t="shared" si="34"/>
        <v>8.4499999999999993</v>
      </c>
      <c r="R144" s="1">
        <f t="shared" si="35"/>
        <v>91.53</v>
      </c>
      <c r="S144" s="1">
        <f t="shared" si="36"/>
        <v>93.65</v>
      </c>
      <c r="T144" s="1">
        <f t="shared" si="37"/>
        <v>65.95</v>
      </c>
      <c r="U144" s="1" t="b">
        <f t="shared" si="38"/>
        <v>0</v>
      </c>
      <c r="V144" s="1">
        <f t="shared" si="39"/>
        <v>40.82</v>
      </c>
      <c r="W144" s="3">
        <f t="shared" si="42"/>
        <v>45217</v>
      </c>
      <c r="X144" s="1">
        <f t="shared" si="40"/>
        <v>5784.95</v>
      </c>
      <c r="Y144" s="1">
        <f t="shared" si="41"/>
        <v>5.07</v>
      </c>
      <c r="Z144" s="1" t="str">
        <f t="shared" si="43"/>
        <v/>
      </c>
      <c r="AA144" t="str">
        <f t="shared" si="44"/>
        <v>IVP</v>
      </c>
      <c r="AB144" t="str">
        <f t="shared" si="45"/>
        <v>R</v>
      </c>
    </row>
    <row r="145" spans="1:28" x14ac:dyDescent="0.25">
      <c r="A145">
        <f>IF([5]opstra_options!A145="","",[5]opstra_options!A145)</f>
        <v>30.32</v>
      </c>
      <c r="B145">
        <f>IF([5]opstra_options!B145="","",[5]opstra_options!B145)</f>
        <v>28.2</v>
      </c>
      <c r="C145">
        <f>IF([5]opstra_options!C145="","",[5]opstra_options!C145)</f>
        <v>10.37</v>
      </c>
      <c r="D145">
        <f>IF([5]opstra_options!D145="","",[5]opstra_options!D145)</f>
        <v>94.76</v>
      </c>
      <c r="E145">
        <f>IF([5]opstra_options!E145="","",[5]opstra_options!E145)</f>
        <v>84.13</v>
      </c>
      <c r="F145">
        <f>IF([5]opstra_options!F145="","",[5]opstra_options!F145)</f>
        <v>83.85</v>
      </c>
      <c r="G145" t="b">
        <f>IF([5]opstra_options!G145="","",[5]opstra_options!G145)</f>
        <v>0</v>
      </c>
      <c r="H145">
        <f>IF([5]opstra_options!H145="","",[5]opstra_options!H145)</f>
        <v>26.09</v>
      </c>
      <c r="I145" t="str">
        <f>IF([5]opstra_options!I145="","",[5]opstra_options!I145)</f>
        <v>None</v>
      </c>
      <c r="J145">
        <f>IF([5]opstra_options!J145="","",[5]opstra_options!J145)</f>
        <v>231</v>
      </c>
      <c r="K145">
        <f>IF([5]opstra_options!K145="","",[5]opstra_options!K145)</f>
        <v>3.51</v>
      </c>
      <c r="L145" t="str">
        <f>IF([5]opstra_options!L145="","",[5]opstra_options!L145)</f>
        <v>PETRONET</v>
      </c>
      <c r="M145">
        <f>IF([5]opstra_options!M145="","",[5]opstra_options!M145)</f>
        <v>-0.5</v>
      </c>
      <c r="N145">
        <f>IF([5]opstra_options!N145="","",[5]opstra_options!N145)</f>
        <v>-0.22</v>
      </c>
      <c r="O145" s="1">
        <f t="shared" si="32"/>
        <v>30.32</v>
      </c>
      <c r="P145" s="1">
        <f t="shared" si="33"/>
        <v>28.2</v>
      </c>
      <c r="Q145" s="1">
        <f t="shared" si="34"/>
        <v>10.37</v>
      </c>
      <c r="R145" s="1">
        <f t="shared" si="35"/>
        <v>94.76</v>
      </c>
      <c r="S145" s="1">
        <f t="shared" si="36"/>
        <v>84.13</v>
      </c>
      <c r="T145" s="1">
        <f t="shared" si="37"/>
        <v>83.85</v>
      </c>
      <c r="U145" s="1" t="b">
        <f t="shared" si="38"/>
        <v>0</v>
      </c>
      <c r="V145" s="1">
        <f t="shared" si="39"/>
        <v>26.09</v>
      </c>
      <c r="W145" s="3" t="str">
        <f t="shared" si="42"/>
        <v/>
      </c>
      <c r="X145" s="1">
        <f t="shared" si="40"/>
        <v>231</v>
      </c>
      <c r="Y145" s="1">
        <f t="shared" si="41"/>
        <v>3.51</v>
      </c>
      <c r="Z145" s="1" t="str">
        <f t="shared" si="43"/>
        <v/>
      </c>
      <c r="AA145" t="str">
        <f t="shared" si="44"/>
        <v>IVP</v>
      </c>
      <c r="AB145" t="str">
        <f t="shared" si="45"/>
        <v/>
      </c>
    </row>
    <row r="146" spans="1:28" x14ac:dyDescent="0.25">
      <c r="A146">
        <f>IF([5]opstra_options!A146="","",[5]opstra_options!A146)</f>
        <v>41.18</v>
      </c>
      <c r="B146">
        <f>IF([5]opstra_options!B146="","",[5]opstra_options!B146)</f>
        <v>40.53</v>
      </c>
      <c r="C146">
        <f>IF([5]opstra_options!C146="","",[5]opstra_options!C146)</f>
        <v>8.3699999999999992</v>
      </c>
      <c r="D146">
        <f>IF([5]opstra_options!D146="","",[5]opstra_options!D146)</f>
        <v>96.37</v>
      </c>
      <c r="E146">
        <f>IF([5]opstra_options!E146="","",[5]opstra_options!E146)</f>
        <v>85.71</v>
      </c>
      <c r="F146">
        <f>IF([5]opstra_options!F146="","",[5]opstra_options!F146)</f>
        <v>77.739999999999995</v>
      </c>
      <c r="G146" t="b">
        <f>IF([5]opstra_options!G146="","",[5]opstra_options!G146)</f>
        <v>1</v>
      </c>
      <c r="H146">
        <f>IF([5]opstra_options!H146="","",[5]opstra_options!H146)</f>
        <v>39.869999999999997</v>
      </c>
      <c r="I146" t="str">
        <f>IF([5]opstra_options!I146="","",[5]opstra_options!I146)</f>
        <v>None</v>
      </c>
      <c r="J146">
        <f>IF([5]opstra_options!J146="","",[5]opstra_options!J146)</f>
        <v>252.8</v>
      </c>
      <c r="K146">
        <f>IF([5]opstra_options!K146="","",[5]opstra_options!K146)</f>
        <v>5.24</v>
      </c>
      <c r="L146" t="str">
        <f>IF([5]opstra_options!L146="","",[5]opstra_options!L146)</f>
        <v>PFC</v>
      </c>
      <c r="M146">
        <f>IF([5]opstra_options!M146="","",[5]opstra_options!M146)</f>
        <v>2.15</v>
      </c>
      <c r="N146">
        <f>IF([5]opstra_options!N146="","",[5]opstra_options!N146)</f>
        <v>0.86</v>
      </c>
      <c r="O146" s="1">
        <f t="shared" si="32"/>
        <v>41.18</v>
      </c>
      <c r="P146" s="1">
        <f t="shared" si="33"/>
        <v>40.53</v>
      </c>
      <c r="Q146" s="1">
        <f t="shared" si="34"/>
        <v>8.3699999999999992</v>
      </c>
      <c r="R146" s="1">
        <f t="shared" si="35"/>
        <v>96.37</v>
      </c>
      <c r="S146" s="1">
        <f t="shared" si="36"/>
        <v>85.71</v>
      </c>
      <c r="T146" s="1">
        <f t="shared" si="37"/>
        <v>77.739999999999995</v>
      </c>
      <c r="U146" s="1" t="b">
        <f t="shared" si="38"/>
        <v>1</v>
      </c>
      <c r="V146" s="1">
        <f t="shared" si="39"/>
        <v>39.869999999999997</v>
      </c>
      <c r="W146" s="3" t="str">
        <f t="shared" si="42"/>
        <v/>
      </c>
      <c r="X146" s="1">
        <f t="shared" si="40"/>
        <v>252.8</v>
      </c>
      <c r="Y146" s="1">
        <f t="shared" si="41"/>
        <v>5.24</v>
      </c>
      <c r="Z146" s="1" t="str">
        <f t="shared" si="43"/>
        <v>Liquid</v>
      </c>
      <c r="AA146" t="str">
        <f t="shared" si="44"/>
        <v>IVP</v>
      </c>
      <c r="AB146" t="str">
        <f t="shared" si="45"/>
        <v/>
      </c>
    </row>
    <row r="147" spans="1:28" x14ac:dyDescent="0.25">
      <c r="A147">
        <f>IF([5]opstra_options!A147="","",[5]opstra_options!A147)</f>
        <v>22.36</v>
      </c>
      <c r="B147">
        <f>IF([5]opstra_options!B147="","",[5]opstra_options!B147)</f>
        <v>21.19</v>
      </c>
      <c r="C147">
        <f>IF([5]opstra_options!C147="","",[5]opstra_options!C147)</f>
        <v>12.95</v>
      </c>
      <c r="D147">
        <f>IF([5]opstra_options!D147="","",[5]opstra_options!D147)</f>
        <v>38.71</v>
      </c>
      <c r="E147">
        <f>IF([5]opstra_options!E147="","",[5]opstra_options!E147)</f>
        <v>58.73</v>
      </c>
      <c r="F147">
        <f>IF([5]opstra_options!F147="","",[5]opstra_options!F147)</f>
        <v>30.21</v>
      </c>
      <c r="G147" t="b">
        <f>IF([5]opstra_options!G147="","",[5]opstra_options!G147)</f>
        <v>1</v>
      </c>
      <c r="H147">
        <f>IF([5]opstra_options!H147="","",[5]opstra_options!H147)</f>
        <v>20.010000000000002</v>
      </c>
      <c r="I147">
        <f>IF([5]opstra_options!I147="","",[5]opstra_options!I147)</f>
        <v>45238</v>
      </c>
      <c r="J147">
        <f>IF([5]opstra_options!J147="","",[5]opstra_options!J147)</f>
        <v>2433.1</v>
      </c>
      <c r="K147">
        <f>IF([5]opstra_options!K147="","",[5]opstra_options!K147)</f>
        <v>2.7</v>
      </c>
      <c r="L147" t="str">
        <f>IF([5]opstra_options!L147="","",[5]opstra_options!L147)</f>
        <v>PIDILITIND</v>
      </c>
      <c r="M147">
        <f>IF([5]opstra_options!M147="","",[5]opstra_options!M147)</f>
        <v>-34.25</v>
      </c>
      <c r="N147">
        <f>IF([5]opstra_options!N147="","",[5]opstra_options!N147)</f>
        <v>-1.39</v>
      </c>
      <c r="O147" s="1">
        <f t="shared" si="32"/>
        <v>22.36</v>
      </c>
      <c r="P147" s="1">
        <f t="shared" si="33"/>
        <v>21.19</v>
      </c>
      <c r="Q147" s="1">
        <f t="shared" si="34"/>
        <v>12.95</v>
      </c>
      <c r="R147" s="1">
        <f t="shared" si="35"/>
        <v>38.71</v>
      </c>
      <c r="S147" s="1">
        <f t="shared" si="36"/>
        <v>58.73</v>
      </c>
      <c r="T147" s="1">
        <f t="shared" si="37"/>
        <v>30.21</v>
      </c>
      <c r="U147" s="1" t="b">
        <f t="shared" si="38"/>
        <v>1</v>
      </c>
      <c r="V147" s="1">
        <f t="shared" si="39"/>
        <v>20.010000000000002</v>
      </c>
      <c r="W147" s="3">
        <f t="shared" si="42"/>
        <v>45238</v>
      </c>
      <c r="X147" s="1">
        <f t="shared" si="40"/>
        <v>2433.1</v>
      </c>
      <c r="Y147" s="1">
        <f t="shared" si="41"/>
        <v>2.7</v>
      </c>
      <c r="Z147" s="1" t="str">
        <f t="shared" si="43"/>
        <v>Liquid</v>
      </c>
      <c r="AA147" t="str">
        <f t="shared" si="44"/>
        <v/>
      </c>
      <c r="AB147" t="str">
        <f t="shared" si="45"/>
        <v>R</v>
      </c>
    </row>
    <row r="148" spans="1:28" x14ac:dyDescent="0.25">
      <c r="A148">
        <f>IF([5]opstra_options!A148="","",[5]opstra_options!A148)</f>
        <v>28.16</v>
      </c>
      <c r="B148">
        <f>IF([5]opstra_options!B148="","",[5]opstra_options!B148)</f>
        <v>30.56</v>
      </c>
      <c r="C148">
        <f>IF([5]opstra_options!C148="","",[5]opstra_options!C148)</f>
        <v>11.7</v>
      </c>
      <c r="D148">
        <f>IF([5]opstra_options!D148="","",[5]opstra_options!D148)</f>
        <v>45.16</v>
      </c>
      <c r="E148">
        <f>IF([5]opstra_options!E148="","",[5]opstra_options!E148)</f>
        <v>49.21</v>
      </c>
      <c r="F148">
        <f>IF([5]opstra_options!F148="","",[5]opstra_options!F148)</f>
        <v>22.17</v>
      </c>
      <c r="G148" t="b">
        <f>IF([5]opstra_options!G148="","",[5]opstra_options!G148)</f>
        <v>0</v>
      </c>
      <c r="H148">
        <f>IF([5]opstra_options!H148="","",[5]opstra_options!H148)</f>
        <v>32.96</v>
      </c>
      <c r="I148" t="str">
        <f>IF([5]opstra_options!I148="","",[5]opstra_options!I148)</f>
        <v>None</v>
      </c>
      <c r="J148">
        <f>IF([5]opstra_options!J148="","",[5]opstra_options!J148)</f>
        <v>3511.85</v>
      </c>
      <c r="K148">
        <f>IF([5]opstra_options!K148="","",[5]opstra_options!K148)</f>
        <v>3.64</v>
      </c>
      <c r="L148" t="str">
        <f>IF([5]opstra_options!L148="","",[5]opstra_options!L148)</f>
        <v>PIIND</v>
      </c>
      <c r="M148">
        <f>IF([5]opstra_options!M148="","",[5]opstra_options!M148)</f>
        <v>18.8</v>
      </c>
      <c r="N148">
        <f>IF([5]opstra_options!N148="","",[5]opstra_options!N148)</f>
        <v>0.54</v>
      </c>
      <c r="O148" s="1">
        <f t="shared" si="32"/>
        <v>28.16</v>
      </c>
      <c r="P148" s="1">
        <f t="shared" si="33"/>
        <v>30.56</v>
      </c>
      <c r="Q148" s="1">
        <f t="shared" si="34"/>
        <v>11.7</v>
      </c>
      <c r="R148" s="1">
        <f t="shared" si="35"/>
        <v>45.16</v>
      </c>
      <c r="S148" s="1">
        <f t="shared" si="36"/>
        <v>49.21</v>
      </c>
      <c r="T148" s="1">
        <f t="shared" si="37"/>
        <v>22.17</v>
      </c>
      <c r="U148" s="1" t="b">
        <f t="shared" si="38"/>
        <v>0</v>
      </c>
      <c r="V148" s="1">
        <f t="shared" si="39"/>
        <v>32.96</v>
      </c>
      <c r="W148" s="3" t="str">
        <f t="shared" si="42"/>
        <v/>
      </c>
      <c r="X148" s="1">
        <f t="shared" si="40"/>
        <v>3511.85</v>
      </c>
      <c r="Y148" s="1">
        <f t="shared" si="41"/>
        <v>3.64</v>
      </c>
      <c r="Z148" s="1" t="str">
        <f t="shared" si="43"/>
        <v/>
      </c>
      <c r="AA148" t="str">
        <f t="shared" si="44"/>
        <v/>
      </c>
      <c r="AB148" t="str">
        <f t="shared" si="45"/>
        <v/>
      </c>
    </row>
    <row r="149" spans="1:28" x14ac:dyDescent="0.25">
      <c r="A149">
        <f>IF([5]opstra_options!A149="","",[5]opstra_options!A149)</f>
        <v>54.9</v>
      </c>
      <c r="B149">
        <f>IF([5]opstra_options!B149="","",[5]opstra_options!B149)</f>
        <v>45.45</v>
      </c>
      <c r="C149">
        <f>IF([5]opstra_options!C149="","",[5]opstra_options!C149)</f>
        <v>8.19</v>
      </c>
      <c r="D149">
        <f>IF([5]opstra_options!D149="","",[5]opstra_options!D149)</f>
        <v>68.95</v>
      </c>
      <c r="E149">
        <f>IF([5]opstra_options!E149="","",[5]opstra_options!E149)</f>
        <v>80.95</v>
      </c>
      <c r="F149">
        <f>IF([5]opstra_options!F149="","",[5]opstra_options!F149)</f>
        <v>48.85</v>
      </c>
      <c r="G149" t="b">
        <f>IF([5]opstra_options!G149="","",[5]opstra_options!G149)</f>
        <v>1</v>
      </c>
      <c r="H149">
        <f>IF([5]opstra_options!H149="","",[5]opstra_options!H149)</f>
        <v>36</v>
      </c>
      <c r="I149" t="str">
        <f>IF([5]opstra_options!I149="","",[5]opstra_options!I149)</f>
        <v>None</v>
      </c>
      <c r="J149">
        <f>IF([5]opstra_options!J149="","",[5]opstra_options!J149)</f>
        <v>75</v>
      </c>
      <c r="K149">
        <f>IF([5]opstra_options!K149="","",[5]opstra_options!K149)</f>
        <v>0</v>
      </c>
      <c r="L149" t="str">
        <f>IF([5]opstra_options!L149="","",[5]opstra_options!L149)</f>
        <v>PNB</v>
      </c>
      <c r="M149">
        <f>IF([5]opstra_options!M149="","",[5]opstra_options!M149)</f>
        <v>-0.3</v>
      </c>
      <c r="N149">
        <f>IF([5]opstra_options!N149="","",[5]opstra_options!N149)</f>
        <v>-0.4</v>
      </c>
      <c r="O149" s="1">
        <f t="shared" si="32"/>
        <v>54.9</v>
      </c>
      <c r="P149" s="1">
        <f t="shared" si="33"/>
        <v>45.45</v>
      </c>
      <c r="Q149" s="1">
        <f t="shared" si="34"/>
        <v>8.19</v>
      </c>
      <c r="R149" s="1">
        <f t="shared" si="35"/>
        <v>68.95</v>
      </c>
      <c r="S149" s="1">
        <f t="shared" si="36"/>
        <v>80.95</v>
      </c>
      <c r="T149" s="1">
        <f t="shared" si="37"/>
        <v>48.85</v>
      </c>
      <c r="U149" s="1" t="b">
        <f t="shared" si="38"/>
        <v>1</v>
      </c>
      <c r="V149" s="1">
        <f t="shared" si="39"/>
        <v>36</v>
      </c>
      <c r="W149" s="3" t="str">
        <f t="shared" si="42"/>
        <v/>
      </c>
      <c r="X149" s="1">
        <f t="shared" si="40"/>
        <v>75</v>
      </c>
      <c r="Y149" s="1">
        <f t="shared" si="41"/>
        <v>0</v>
      </c>
      <c r="Z149" s="1" t="str">
        <f t="shared" si="43"/>
        <v>Liquid</v>
      </c>
      <c r="AA149" t="str">
        <f t="shared" si="44"/>
        <v>IVP</v>
      </c>
      <c r="AB149" t="str">
        <f t="shared" si="45"/>
        <v/>
      </c>
    </row>
    <row r="150" spans="1:28" x14ac:dyDescent="0.25">
      <c r="A150">
        <f>IF([5]opstra_options!A150="","",[5]opstra_options!A150)</f>
        <v>37.549999999999997</v>
      </c>
      <c r="B150">
        <f>IF([5]opstra_options!B150="","",[5]opstra_options!B150)</f>
        <v>38.29</v>
      </c>
      <c r="C150">
        <f>IF([5]opstra_options!C150="","",[5]opstra_options!C150)</f>
        <v>16.739999999999998</v>
      </c>
      <c r="D150">
        <f>IF([5]opstra_options!D150="","",[5]opstra_options!D150)</f>
        <v>97.18</v>
      </c>
      <c r="E150">
        <f>IF([5]opstra_options!E150="","",[5]opstra_options!E150)</f>
        <v>93.65</v>
      </c>
      <c r="F150">
        <f>IF([5]opstra_options!F150="","",[5]opstra_options!F150)</f>
        <v>53.12</v>
      </c>
      <c r="G150" t="b">
        <f>IF([5]opstra_options!G150="","",[5]opstra_options!G150)</f>
        <v>1</v>
      </c>
      <c r="H150">
        <f>IF([5]opstra_options!H150="","",[5]opstra_options!H150)</f>
        <v>39.020000000000003</v>
      </c>
      <c r="I150">
        <f>IF([5]opstra_options!I150="","",[5]opstra_options!I150)</f>
        <v>45217</v>
      </c>
      <c r="J150">
        <f>IF([5]opstra_options!J150="","",[5]opstra_options!J150)</f>
        <v>5442.95</v>
      </c>
      <c r="K150">
        <f>IF([5]opstra_options!K150="","",[5]opstra_options!K150)</f>
        <v>4.9400000000000004</v>
      </c>
      <c r="L150" t="str">
        <f>IF([5]opstra_options!L150="","",[5]opstra_options!L150)</f>
        <v>POLYCAB</v>
      </c>
      <c r="M150">
        <f>IF([5]opstra_options!M150="","",[5]opstra_options!M150)</f>
        <v>108.85</v>
      </c>
      <c r="N150">
        <f>IF([5]opstra_options!N150="","",[5]opstra_options!N150)</f>
        <v>2.04</v>
      </c>
      <c r="O150" s="1">
        <f t="shared" si="32"/>
        <v>37.549999999999997</v>
      </c>
      <c r="P150" s="1">
        <f t="shared" si="33"/>
        <v>38.29</v>
      </c>
      <c r="Q150" s="1">
        <f t="shared" si="34"/>
        <v>16.739999999999998</v>
      </c>
      <c r="R150" s="1">
        <f t="shared" si="35"/>
        <v>97.18</v>
      </c>
      <c r="S150" s="1">
        <f t="shared" si="36"/>
        <v>93.65</v>
      </c>
      <c r="T150" s="1">
        <f t="shared" si="37"/>
        <v>53.12</v>
      </c>
      <c r="U150" s="1" t="b">
        <f t="shared" si="38"/>
        <v>1</v>
      </c>
      <c r="V150" s="1">
        <f t="shared" si="39"/>
        <v>39.020000000000003</v>
      </c>
      <c r="W150" s="3">
        <f t="shared" si="42"/>
        <v>45217</v>
      </c>
      <c r="X150" s="1">
        <f t="shared" si="40"/>
        <v>5442.95</v>
      </c>
      <c r="Y150" s="1">
        <f t="shared" si="41"/>
        <v>4.9400000000000004</v>
      </c>
      <c r="Z150" s="1" t="str">
        <f t="shared" si="43"/>
        <v>Liquid</v>
      </c>
      <c r="AA150" t="str">
        <f t="shared" si="44"/>
        <v>IVP</v>
      </c>
      <c r="AB150" t="str">
        <f t="shared" si="45"/>
        <v>R</v>
      </c>
    </row>
    <row r="151" spans="1:28" x14ac:dyDescent="0.25">
      <c r="A151">
        <f>IF([5]opstra_options!A151="","",[5]opstra_options!A151)</f>
        <v>22.58</v>
      </c>
      <c r="B151">
        <f>IF([5]opstra_options!B151="","",[5]opstra_options!B151)</f>
        <v>23.19</v>
      </c>
      <c r="C151">
        <f>IF([5]opstra_options!C151="","",[5]opstra_options!C151)</f>
        <v>3.39</v>
      </c>
      <c r="D151">
        <f>IF([5]opstra_options!D151="","",[5]opstra_options!D151)</f>
        <v>55.04</v>
      </c>
      <c r="E151">
        <f>IF([5]opstra_options!E151="","",[5]opstra_options!E151)</f>
        <v>36.51</v>
      </c>
      <c r="F151">
        <f>IF([5]opstra_options!F151="","",[5]opstra_options!F151)</f>
        <v>42.25</v>
      </c>
      <c r="G151" t="b">
        <f>IF([5]opstra_options!G151="","",[5]opstra_options!G151)</f>
        <v>1</v>
      </c>
      <c r="H151">
        <f>IF([5]opstra_options!H151="","",[5]opstra_options!H151)</f>
        <v>23.8</v>
      </c>
      <c r="I151" t="str">
        <f>IF([5]opstra_options!I151="","",[5]opstra_options!I151)</f>
        <v>None</v>
      </c>
      <c r="J151">
        <f>IF([5]opstra_options!J151="","",[5]opstra_options!J151)</f>
        <v>203.45</v>
      </c>
      <c r="K151">
        <f>IF([5]opstra_options!K151="","",[5]opstra_options!K151)</f>
        <v>2.95</v>
      </c>
      <c r="L151" t="str">
        <f>IF([5]opstra_options!L151="","",[5]opstra_options!L151)</f>
        <v>POWERGRID</v>
      </c>
      <c r="M151">
        <f>IF([5]opstra_options!M151="","",[5]opstra_options!M151)</f>
        <v>1.55</v>
      </c>
      <c r="N151">
        <f>IF([5]opstra_options!N151="","",[5]opstra_options!N151)</f>
        <v>0.77</v>
      </c>
      <c r="O151" s="1">
        <f t="shared" si="32"/>
        <v>22.58</v>
      </c>
      <c r="P151" s="1">
        <f t="shared" si="33"/>
        <v>23.19</v>
      </c>
      <c r="Q151" s="1">
        <f t="shared" si="34"/>
        <v>3.39</v>
      </c>
      <c r="R151" s="1">
        <f t="shared" si="35"/>
        <v>55.04</v>
      </c>
      <c r="S151" s="1">
        <f t="shared" si="36"/>
        <v>36.51</v>
      </c>
      <c r="T151" s="1">
        <f t="shared" si="37"/>
        <v>42.25</v>
      </c>
      <c r="U151" s="1" t="b">
        <f t="shared" si="38"/>
        <v>1</v>
      </c>
      <c r="V151" s="1">
        <f t="shared" si="39"/>
        <v>23.8</v>
      </c>
      <c r="W151" s="3" t="str">
        <f t="shared" si="42"/>
        <v/>
      </c>
      <c r="X151" s="1">
        <f t="shared" si="40"/>
        <v>203.45</v>
      </c>
      <c r="Y151" s="1">
        <f t="shared" si="41"/>
        <v>2.95</v>
      </c>
      <c r="Z151" s="1" t="str">
        <f t="shared" si="43"/>
        <v>Liquid</v>
      </c>
      <c r="AA151" t="str">
        <f t="shared" si="44"/>
        <v/>
      </c>
      <c r="AB151" t="str">
        <f t="shared" si="45"/>
        <v/>
      </c>
    </row>
    <row r="152" spans="1:28" x14ac:dyDescent="0.25">
      <c r="A152">
        <f>IF([5]opstra_options!A152="","",[5]opstra_options!A152)</f>
        <v>39.049999999999997</v>
      </c>
      <c r="B152">
        <f>IF([5]opstra_options!B152="","",[5]opstra_options!B152)</f>
        <v>37.76</v>
      </c>
      <c r="C152">
        <f>IF([5]opstra_options!C152="","",[5]opstra_options!C152)</f>
        <v>24.91</v>
      </c>
      <c r="D152">
        <f>IF([5]opstra_options!D152="","",[5]opstra_options!D152)</f>
        <v>95.37</v>
      </c>
      <c r="E152">
        <f>IF([5]opstra_options!E152="","",[5]opstra_options!E152)</f>
        <v>98.41</v>
      </c>
      <c r="F152">
        <f>IF([5]opstra_options!F152="","",[5]opstra_options!F152)</f>
        <v>72.56</v>
      </c>
      <c r="G152" t="b">
        <f>IF([5]opstra_options!G152="","",[5]opstra_options!G152)</f>
        <v>0</v>
      </c>
      <c r="H152">
        <f>IF([5]opstra_options!H152="","",[5]opstra_options!H152)</f>
        <v>36.479999999999997</v>
      </c>
      <c r="I152">
        <f>IF([5]opstra_options!I152="","",[5]opstra_options!I152)</f>
        <v>45218</v>
      </c>
      <c r="J152">
        <f>IF([5]opstra_options!J152="","",[5]opstra_options!J152)</f>
        <v>1748.5</v>
      </c>
      <c r="K152">
        <f>IF([5]opstra_options!K152="","",[5]opstra_options!K152)</f>
        <v>4.62</v>
      </c>
      <c r="L152" t="str">
        <f>IF([5]opstra_options!L152="","",[5]opstra_options!L152)</f>
        <v>PVRINOX</v>
      </c>
      <c r="M152">
        <f>IF([5]opstra_options!M152="","",[5]opstra_options!M152)</f>
        <v>-10.8</v>
      </c>
      <c r="N152">
        <f>IF([5]opstra_options!N152="","",[5]opstra_options!N152)</f>
        <v>-0.61</v>
      </c>
      <c r="O152" s="1">
        <f t="shared" si="32"/>
        <v>39.049999999999997</v>
      </c>
      <c r="P152" s="1">
        <f t="shared" si="33"/>
        <v>37.76</v>
      </c>
      <c r="Q152" s="1">
        <f t="shared" si="34"/>
        <v>24.91</v>
      </c>
      <c r="R152" s="1">
        <f t="shared" si="35"/>
        <v>95.37</v>
      </c>
      <c r="S152" s="1">
        <f t="shared" si="36"/>
        <v>98.41</v>
      </c>
      <c r="T152" s="1">
        <f t="shared" si="37"/>
        <v>72.56</v>
      </c>
      <c r="U152" s="1" t="b">
        <f t="shared" si="38"/>
        <v>0</v>
      </c>
      <c r="V152" s="1">
        <f t="shared" si="39"/>
        <v>36.479999999999997</v>
      </c>
      <c r="W152" s="3">
        <f t="shared" si="42"/>
        <v>45218</v>
      </c>
      <c r="X152" s="1">
        <f t="shared" si="40"/>
        <v>1748.5</v>
      </c>
      <c r="Y152" s="1">
        <f t="shared" si="41"/>
        <v>4.62</v>
      </c>
      <c r="Z152" s="1" t="str">
        <f t="shared" si="43"/>
        <v/>
      </c>
      <c r="AA152" t="str">
        <f t="shared" si="44"/>
        <v>IVP</v>
      </c>
      <c r="AB152" t="str">
        <f t="shared" si="45"/>
        <v>R</v>
      </c>
    </row>
    <row r="153" spans="1:28" x14ac:dyDescent="0.25">
      <c r="A153">
        <f>IF([5]opstra_options!A153="","",[5]opstra_options!A153)</f>
        <v>30.76</v>
      </c>
      <c r="B153">
        <f>IF([5]opstra_options!B153="","",[5]opstra_options!B153)</f>
        <v>31.42</v>
      </c>
      <c r="C153">
        <f>IF([5]opstra_options!C153="","",[5]opstra_options!C153)</f>
        <v>5.76</v>
      </c>
      <c r="D153">
        <f>IF([5]opstra_options!D153="","",[5]opstra_options!D153)</f>
        <v>49.19</v>
      </c>
      <c r="E153">
        <f>IF([5]opstra_options!E153="","",[5]opstra_options!E153)</f>
        <v>53.97</v>
      </c>
      <c r="F153">
        <f>IF([5]opstra_options!F153="","",[5]opstra_options!F153)</f>
        <v>17.350000000000001</v>
      </c>
      <c r="G153" t="b">
        <f>IF([5]opstra_options!G153="","",[5]opstra_options!G153)</f>
        <v>0</v>
      </c>
      <c r="H153">
        <f>IF([5]opstra_options!H153="","",[5]opstra_options!H153)</f>
        <v>32.08</v>
      </c>
      <c r="I153" t="str">
        <f>IF([5]opstra_options!I153="","",[5]opstra_options!I153)</f>
        <v>None</v>
      </c>
      <c r="J153">
        <f>IF([5]opstra_options!J153="","",[5]opstra_options!J153)</f>
        <v>1002</v>
      </c>
      <c r="K153">
        <f>IF([5]opstra_options!K153="","",[5]opstra_options!K153)</f>
        <v>4.0999999999999996</v>
      </c>
      <c r="L153" t="str">
        <f>IF([5]opstra_options!L153="","",[5]opstra_options!L153)</f>
        <v>RAMCOCEM</v>
      </c>
      <c r="M153">
        <f>IF([5]opstra_options!M153="","",[5]opstra_options!M153)</f>
        <v>4.8499999999999996</v>
      </c>
      <c r="N153">
        <f>IF([5]opstra_options!N153="","",[5]opstra_options!N153)</f>
        <v>0.49</v>
      </c>
      <c r="O153" s="1">
        <f t="shared" si="32"/>
        <v>30.76</v>
      </c>
      <c r="P153" s="1">
        <f t="shared" si="33"/>
        <v>31.42</v>
      </c>
      <c r="Q153" s="1">
        <f t="shared" si="34"/>
        <v>5.76</v>
      </c>
      <c r="R153" s="1">
        <f t="shared" si="35"/>
        <v>49.19</v>
      </c>
      <c r="S153" s="1">
        <f t="shared" si="36"/>
        <v>53.97</v>
      </c>
      <c r="T153" s="1">
        <f t="shared" si="37"/>
        <v>17.350000000000001</v>
      </c>
      <c r="U153" s="1" t="b">
        <f t="shared" si="38"/>
        <v>0</v>
      </c>
      <c r="V153" s="1">
        <f t="shared" si="39"/>
        <v>32.08</v>
      </c>
      <c r="W153" s="3" t="str">
        <f t="shared" si="42"/>
        <v/>
      </c>
      <c r="X153" s="1">
        <f t="shared" si="40"/>
        <v>1002</v>
      </c>
      <c r="Y153" s="1">
        <f t="shared" si="41"/>
        <v>4.0999999999999996</v>
      </c>
      <c r="Z153" s="1" t="str">
        <f t="shared" si="43"/>
        <v/>
      </c>
      <c r="AA153" t="str">
        <f t="shared" si="44"/>
        <v/>
      </c>
      <c r="AB153" t="str">
        <f t="shared" si="45"/>
        <v/>
      </c>
    </row>
    <row r="154" spans="1:28" x14ac:dyDescent="0.25">
      <c r="A154">
        <f>IF([5]opstra_options!A154="","",[5]opstra_options!A154)</f>
        <v>48.33</v>
      </c>
      <c r="B154">
        <f>IF([5]opstra_options!B154="","",[5]opstra_options!B154)</f>
        <v>47.52</v>
      </c>
      <c r="C154">
        <f>IF([5]opstra_options!C154="","",[5]opstra_options!C154)</f>
        <v>13.01</v>
      </c>
      <c r="D154">
        <f>IF([5]opstra_options!D154="","",[5]opstra_options!D154)</f>
        <v>87.1</v>
      </c>
      <c r="E154">
        <f>IF([5]opstra_options!E154="","",[5]opstra_options!E154)</f>
        <v>87.3</v>
      </c>
      <c r="F154">
        <f>IF([5]opstra_options!F154="","",[5]opstra_options!F154)</f>
        <v>47.02</v>
      </c>
      <c r="G154" t="b">
        <f>IF([5]opstra_options!G154="","",[5]opstra_options!G154)</f>
        <v>1</v>
      </c>
      <c r="H154">
        <f>IF([5]opstra_options!H154="","",[5]opstra_options!H154)</f>
        <v>46.71</v>
      </c>
      <c r="I154">
        <f>IF([5]opstra_options!I154="","",[5]opstra_options!I154)</f>
        <v>45220</v>
      </c>
      <c r="J154">
        <f>IF([5]opstra_options!J154="","",[5]opstra_options!J154)</f>
        <v>244</v>
      </c>
      <c r="K154">
        <f>IF([5]opstra_options!K154="","",[5]opstra_options!K154)</f>
        <v>6.09</v>
      </c>
      <c r="L154" t="str">
        <f>IF([5]opstra_options!L154="","",[5]opstra_options!L154)</f>
        <v>RBLBANK</v>
      </c>
      <c r="M154">
        <f>IF([5]opstra_options!M154="","",[5]opstra_options!M154)</f>
        <v>-2.6</v>
      </c>
      <c r="N154">
        <f>IF([5]opstra_options!N154="","",[5]opstra_options!N154)</f>
        <v>-1.05</v>
      </c>
      <c r="O154" s="1">
        <f t="shared" si="32"/>
        <v>48.33</v>
      </c>
      <c r="P154" s="1">
        <f t="shared" si="33"/>
        <v>47.52</v>
      </c>
      <c r="Q154" s="1">
        <f t="shared" si="34"/>
        <v>13.01</v>
      </c>
      <c r="R154" s="1">
        <f t="shared" si="35"/>
        <v>87.1</v>
      </c>
      <c r="S154" s="1">
        <f t="shared" si="36"/>
        <v>87.3</v>
      </c>
      <c r="T154" s="1">
        <f t="shared" si="37"/>
        <v>47.02</v>
      </c>
      <c r="U154" s="1" t="b">
        <f t="shared" si="38"/>
        <v>1</v>
      </c>
      <c r="V154" s="1">
        <f t="shared" si="39"/>
        <v>46.71</v>
      </c>
      <c r="W154" s="3">
        <f t="shared" si="42"/>
        <v>45220</v>
      </c>
      <c r="X154" s="1">
        <f t="shared" si="40"/>
        <v>244</v>
      </c>
      <c r="Y154" s="1">
        <f t="shared" si="41"/>
        <v>6.09</v>
      </c>
      <c r="Z154" s="1" t="str">
        <f t="shared" si="43"/>
        <v>Liquid</v>
      </c>
      <c r="AA154" t="str">
        <f t="shared" si="44"/>
        <v>IVP</v>
      </c>
      <c r="AB154" t="str">
        <f t="shared" si="45"/>
        <v>R</v>
      </c>
    </row>
    <row r="155" spans="1:28" x14ac:dyDescent="0.25">
      <c r="A155">
        <f>IF([5]opstra_options!A155="","",[5]opstra_options!A155)</f>
        <v>41.05</v>
      </c>
      <c r="B155">
        <f>IF([5]opstra_options!B155="","",[5]opstra_options!B155)</f>
        <v>41.62</v>
      </c>
      <c r="C155">
        <f>IF([5]opstra_options!C155="","",[5]opstra_options!C155)</f>
        <v>8.98</v>
      </c>
      <c r="D155">
        <f>IF([5]opstra_options!D155="","",[5]opstra_options!D155)</f>
        <v>96.77</v>
      </c>
      <c r="E155">
        <f>IF([5]opstra_options!E155="","",[5]opstra_options!E155)</f>
        <v>87.3</v>
      </c>
      <c r="F155">
        <f>IF([5]opstra_options!F155="","",[5]opstra_options!F155)</f>
        <v>77.41</v>
      </c>
      <c r="G155" t="b">
        <f>IF([5]opstra_options!G155="","",[5]opstra_options!G155)</f>
        <v>1</v>
      </c>
      <c r="H155">
        <f>IF([5]opstra_options!H155="","",[5]opstra_options!H155)</f>
        <v>42.19</v>
      </c>
      <c r="I155" t="str">
        <f>IF([5]opstra_options!I155="","",[5]opstra_options!I155)</f>
        <v>None</v>
      </c>
      <c r="J155">
        <f>IF([5]opstra_options!J155="","",[5]opstra_options!J155)</f>
        <v>295</v>
      </c>
      <c r="K155">
        <f>IF([5]opstra_options!K155="","",[5]opstra_options!K155)</f>
        <v>5.29</v>
      </c>
      <c r="L155" t="str">
        <f>IF([5]opstra_options!L155="","",[5]opstra_options!L155)</f>
        <v>RECLTD</v>
      </c>
      <c r="M155">
        <f>IF([5]opstra_options!M155="","",[5]opstra_options!M155)</f>
        <v>1.65</v>
      </c>
      <c r="N155">
        <f>IF([5]opstra_options!N155="","",[5]opstra_options!N155)</f>
        <v>0.56000000000000005</v>
      </c>
      <c r="O155" s="1">
        <f t="shared" si="32"/>
        <v>41.05</v>
      </c>
      <c r="P155" s="1">
        <f t="shared" si="33"/>
        <v>41.62</v>
      </c>
      <c r="Q155" s="1">
        <f t="shared" si="34"/>
        <v>8.98</v>
      </c>
      <c r="R155" s="1">
        <f t="shared" si="35"/>
        <v>96.77</v>
      </c>
      <c r="S155" s="1">
        <f t="shared" si="36"/>
        <v>87.3</v>
      </c>
      <c r="T155" s="1">
        <f t="shared" si="37"/>
        <v>77.41</v>
      </c>
      <c r="U155" s="1" t="b">
        <f t="shared" si="38"/>
        <v>1</v>
      </c>
      <c r="V155" s="1">
        <f t="shared" si="39"/>
        <v>42.19</v>
      </c>
      <c r="W155" s="3" t="str">
        <f t="shared" si="42"/>
        <v/>
      </c>
      <c r="X155" s="1">
        <f t="shared" si="40"/>
        <v>295</v>
      </c>
      <c r="Y155" s="1">
        <f t="shared" si="41"/>
        <v>5.29</v>
      </c>
      <c r="Z155" s="1" t="str">
        <f t="shared" si="43"/>
        <v>Liquid</v>
      </c>
      <c r="AA155" t="str">
        <f t="shared" si="44"/>
        <v>IVP</v>
      </c>
      <c r="AB155" t="str">
        <f t="shared" si="45"/>
        <v/>
      </c>
    </row>
    <row r="156" spans="1:28" x14ac:dyDescent="0.25">
      <c r="A156">
        <f>IF([5]opstra_options!A156="","",[5]opstra_options!A156)</f>
        <v>21.22</v>
      </c>
      <c r="B156">
        <f>IF([5]opstra_options!B156="","",[5]opstra_options!B156)</f>
        <v>20.329999999999998</v>
      </c>
      <c r="C156">
        <f>IF([5]opstra_options!C156="","",[5]opstra_options!C156)</f>
        <v>9.9499999999999993</v>
      </c>
      <c r="D156">
        <f>IF([5]opstra_options!D156="","",[5]opstra_options!D156)</f>
        <v>46.57</v>
      </c>
      <c r="E156">
        <f>IF([5]opstra_options!E156="","",[5]opstra_options!E156)</f>
        <v>65.87</v>
      </c>
      <c r="F156">
        <f>IF([5]opstra_options!F156="","",[5]opstra_options!F156)</f>
        <v>64.02</v>
      </c>
      <c r="G156" t="b">
        <f>IF([5]opstra_options!G156="","",[5]opstra_options!G156)</f>
        <v>1</v>
      </c>
      <c r="H156">
        <f>IF([5]opstra_options!H156="","",[5]opstra_options!H156)</f>
        <v>19.440000000000001</v>
      </c>
      <c r="I156" t="str">
        <f>IF([5]opstra_options!I156="","",[5]opstra_options!I156)</f>
        <v>None</v>
      </c>
      <c r="J156">
        <f>IF([5]opstra_options!J156="","",[5]opstra_options!J156)</f>
        <v>2349.3000000000002</v>
      </c>
      <c r="K156">
        <f>IF([5]opstra_options!K156="","",[5]opstra_options!K156)</f>
        <v>2.5099999999999998</v>
      </c>
      <c r="L156" t="str">
        <f>IF([5]opstra_options!L156="","",[5]opstra_options!L156)</f>
        <v>RELIANCE</v>
      </c>
      <c r="M156">
        <f>IF([5]opstra_options!M156="","",[5]opstra_options!M156)</f>
        <v>-2.6</v>
      </c>
      <c r="N156">
        <f>IF([5]opstra_options!N156="","",[5]opstra_options!N156)</f>
        <v>-0.11</v>
      </c>
      <c r="O156" s="1">
        <f t="shared" si="32"/>
        <v>21.22</v>
      </c>
      <c r="P156" s="1">
        <f t="shared" si="33"/>
        <v>20.329999999999998</v>
      </c>
      <c r="Q156" s="1">
        <f t="shared" si="34"/>
        <v>9.9499999999999993</v>
      </c>
      <c r="R156" s="1">
        <f t="shared" si="35"/>
        <v>46.57</v>
      </c>
      <c r="S156" s="1">
        <f t="shared" si="36"/>
        <v>65.87</v>
      </c>
      <c r="T156" s="1">
        <f t="shared" si="37"/>
        <v>64.02</v>
      </c>
      <c r="U156" s="1" t="b">
        <f t="shared" si="38"/>
        <v>1</v>
      </c>
      <c r="V156" s="1">
        <f t="shared" si="39"/>
        <v>19.440000000000001</v>
      </c>
      <c r="W156" s="3" t="str">
        <f t="shared" si="42"/>
        <v/>
      </c>
      <c r="X156" s="1">
        <f t="shared" si="40"/>
        <v>2349.3000000000002</v>
      </c>
      <c r="Y156" s="1">
        <f t="shared" si="41"/>
        <v>2.5099999999999998</v>
      </c>
      <c r="Z156" s="1" t="str">
        <f t="shared" si="43"/>
        <v>Liquid</v>
      </c>
      <c r="AA156" t="str">
        <f t="shared" si="44"/>
        <v/>
      </c>
      <c r="AB156" t="str">
        <f t="shared" si="45"/>
        <v/>
      </c>
    </row>
    <row r="157" spans="1:28" x14ac:dyDescent="0.25">
      <c r="A157">
        <f>IF([5]opstra_options!A157="","",[5]opstra_options!A157)</f>
        <v>36.89</v>
      </c>
      <c r="B157">
        <f>IF([5]opstra_options!B157="","",[5]opstra_options!B157)</f>
        <v>35.29</v>
      </c>
      <c r="C157">
        <f>IF([5]opstra_options!C157="","",[5]opstra_options!C157)</f>
        <v>12.1</v>
      </c>
      <c r="D157">
        <f>IF([5]opstra_options!D157="","",[5]opstra_options!D157)</f>
        <v>74.599999999999994</v>
      </c>
      <c r="E157">
        <f>IF([5]opstra_options!E157="","",[5]opstra_options!E157)</f>
        <v>90.48</v>
      </c>
      <c r="F157">
        <f>IF([5]opstra_options!F157="","",[5]opstra_options!F157)</f>
        <v>46.62</v>
      </c>
      <c r="G157" t="b">
        <f>IF([5]opstra_options!G157="","",[5]opstra_options!G157)</f>
        <v>1</v>
      </c>
      <c r="H157">
        <f>IF([5]opstra_options!H157="","",[5]opstra_options!H157)</f>
        <v>33.69</v>
      </c>
      <c r="I157" t="str">
        <f>IF([5]opstra_options!I157="","",[5]opstra_options!I157)</f>
        <v>None</v>
      </c>
      <c r="J157">
        <f>IF([5]opstra_options!J157="","",[5]opstra_options!J157)</f>
        <v>89.65</v>
      </c>
      <c r="K157">
        <f>IF([5]opstra_options!K157="","",[5]opstra_options!K157)</f>
        <v>4.18</v>
      </c>
      <c r="L157" t="str">
        <f>IF([5]opstra_options!L157="","",[5]opstra_options!L157)</f>
        <v>SAIL</v>
      </c>
      <c r="M157">
        <f>IF([5]opstra_options!M157="","",[5]opstra_options!M157)</f>
        <v>0.7</v>
      </c>
      <c r="N157">
        <f>IF([5]opstra_options!N157="","",[5]opstra_options!N157)</f>
        <v>0.79</v>
      </c>
      <c r="O157" s="1">
        <f t="shared" si="32"/>
        <v>36.89</v>
      </c>
      <c r="P157" s="1">
        <f t="shared" si="33"/>
        <v>35.29</v>
      </c>
      <c r="Q157" s="1">
        <f t="shared" si="34"/>
        <v>12.1</v>
      </c>
      <c r="R157" s="1">
        <f t="shared" si="35"/>
        <v>74.599999999999994</v>
      </c>
      <c r="S157" s="1">
        <f t="shared" si="36"/>
        <v>90.48</v>
      </c>
      <c r="T157" s="1">
        <f t="shared" si="37"/>
        <v>46.62</v>
      </c>
      <c r="U157" s="1" t="b">
        <f t="shared" si="38"/>
        <v>1</v>
      </c>
      <c r="V157" s="1">
        <f t="shared" si="39"/>
        <v>33.69</v>
      </c>
      <c r="W157" s="3" t="str">
        <f t="shared" si="42"/>
        <v/>
      </c>
      <c r="X157" s="1">
        <f t="shared" si="40"/>
        <v>89.65</v>
      </c>
      <c r="Y157" s="1">
        <f t="shared" si="41"/>
        <v>4.18</v>
      </c>
      <c r="Z157" s="1" t="str">
        <f t="shared" si="43"/>
        <v>Liquid</v>
      </c>
      <c r="AA157" t="str">
        <f t="shared" si="44"/>
        <v>IVP</v>
      </c>
      <c r="AB157" t="str">
        <f t="shared" si="45"/>
        <v/>
      </c>
    </row>
    <row r="158" spans="1:28" x14ac:dyDescent="0.25">
      <c r="A158">
        <f>IF([5]opstra_options!A158="","",[5]opstra_options!A158)</f>
        <v>27.15</v>
      </c>
      <c r="B158">
        <f>IF([5]opstra_options!B158="","",[5]opstra_options!B158)</f>
        <v>27.03</v>
      </c>
      <c r="C158">
        <f>IF([5]opstra_options!C158="","",[5]opstra_options!C158)</f>
        <v>7.13</v>
      </c>
      <c r="D158">
        <f>IF([5]opstra_options!D158="","",[5]opstra_options!D158)</f>
        <v>68.55</v>
      </c>
      <c r="E158">
        <f>IF([5]opstra_options!E158="","",[5]opstra_options!E158)</f>
        <v>67.459999999999994</v>
      </c>
      <c r="F158">
        <f>IF([5]opstra_options!F158="","",[5]opstra_options!F158)</f>
        <v>37.409999999999997</v>
      </c>
      <c r="G158" t="b">
        <f>IF([5]opstra_options!G158="","",[5]opstra_options!G158)</f>
        <v>0</v>
      </c>
      <c r="H158">
        <f>IF([5]opstra_options!H158="","",[5]opstra_options!H158)</f>
        <v>26.91</v>
      </c>
      <c r="I158" t="str">
        <f>IF([5]opstra_options!I158="","",[5]opstra_options!I158)</f>
        <v>None</v>
      </c>
      <c r="J158">
        <f>IF([5]opstra_options!J158="","",[5]opstra_options!J158)</f>
        <v>799.9</v>
      </c>
      <c r="K158">
        <f>IF([5]opstra_options!K158="","",[5]opstra_options!K158)</f>
        <v>3.34</v>
      </c>
      <c r="L158" t="str">
        <f>IF([5]opstra_options!L158="","",[5]opstra_options!L158)</f>
        <v>SBICARD</v>
      </c>
      <c r="M158">
        <f>IF([5]opstra_options!M158="","",[5]opstra_options!M158)</f>
        <v>7.4</v>
      </c>
      <c r="N158">
        <f>IF([5]opstra_options!N158="","",[5]opstra_options!N158)</f>
        <v>0.93</v>
      </c>
      <c r="O158" s="1">
        <f t="shared" si="32"/>
        <v>27.15</v>
      </c>
      <c r="P158" s="1">
        <f t="shared" si="33"/>
        <v>27.03</v>
      </c>
      <c r="Q158" s="1">
        <f t="shared" si="34"/>
        <v>7.13</v>
      </c>
      <c r="R158" s="1">
        <f t="shared" si="35"/>
        <v>68.55</v>
      </c>
      <c r="S158" s="1">
        <f t="shared" si="36"/>
        <v>67.459999999999994</v>
      </c>
      <c r="T158" s="1">
        <f t="shared" si="37"/>
        <v>37.409999999999997</v>
      </c>
      <c r="U158" s="1" t="b">
        <f t="shared" si="38"/>
        <v>0</v>
      </c>
      <c r="V158" s="1">
        <f t="shared" si="39"/>
        <v>26.91</v>
      </c>
      <c r="W158" s="3" t="str">
        <f t="shared" si="42"/>
        <v/>
      </c>
      <c r="X158" s="1">
        <f t="shared" si="40"/>
        <v>799.9</v>
      </c>
      <c r="Y158" s="1">
        <f t="shared" si="41"/>
        <v>3.34</v>
      </c>
      <c r="Z158" s="1" t="str">
        <f t="shared" si="43"/>
        <v/>
      </c>
      <c r="AA158" t="str">
        <f t="shared" si="44"/>
        <v/>
      </c>
      <c r="AB158" t="str">
        <f t="shared" si="45"/>
        <v/>
      </c>
    </row>
    <row r="159" spans="1:28" x14ac:dyDescent="0.25">
      <c r="A159">
        <f>IF([5]opstra_options!A159="","",[5]opstra_options!A159)</f>
        <v>21.77</v>
      </c>
      <c r="B159">
        <f>IF([5]opstra_options!B159="","",[5]opstra_options!B159)</f>
        <v>23.19</v>
      </c>
      <c r="C159">
        <f>IF([5]opstra_options!C159="","",[5]opstra_options!C159)</f>
        <v>9.75</v>
      </c>
      <c r="D159">
        <f>IF([5]opstra_options!D159="","",[5]opstra_options!D159)</f>
        <v>59.88</v>
      </c>
      <c r="E159">
        <f>IF([5]opstra_options!E159="","",[5]opstra_options!E159)</f>
        <v>84.13</v>
      </c>
      <c r="F159">
        <f>IF([5]opstra_options!F159="","",[5]opstra_options!F159)</f>
        <v>43.46</v>
      </c>
      <c r="G159" t="b">
        <f>IF([5]opstra_options!G159="","",[5]opstra_options!G159)</f>
        <v>1</v>
      </c>
      <c r="H159">
        <f>IF([5]opstra_options!H159="","",[5]opstra_options!H159)</f>
        <v>24.61</v>
      </c>
      <c r="I159" t="str">
        <f>IF([5]opstra_options!I159="","",[5]opstra_options!I159)</f>
        <v>None</v>
      </c>
      <c r="J159">
        <f>IF([5]opstra_options!J159="","",[5]opstra_options!J159)</f>
        <v>1327</v>
      </c>
      <c r="K159">
        <f>IF([5]opstra_options!K159="","",[5]opstra_options!K159)</f>
        <v>2.84</v>
      </c>
      <c r="L159" t="str">
        <f>IF([5]opstra_options!L159="","",[5]opstra_options!L159)</f>
        <v>SBILIFE</v>
      </c>
      <c r="M159">
        <f>IF([5]opstra_options!M159="","",[5]opstra_options!M159)</f>
        <v>10</v>
      </c>
      <c r="N159">
        <f>IF([5]opstra_options!N159="","",[5]opstra_options!N159)</f>
        <v>0.76</v>
      </c>
      <c r="O159" s="1">
        <f t="shared" si="32"/>
        <v>21.77</v>
      </c>
      <c r="P159" s="1">
        <f t="shared" si="33"/>
        <v>23.19</v>
      </c>
      <c r="Q159" s="1">
        <f t="shared" si="34"/>
        <v>9.75</v>
      </c>
      <c r="R159" s="1">
        <f t="shared" si="35"/>
        <v>59.88</v>
      </c>
      <c r="S159" s="1">
        <f t="shared" si="36"/>
        <v>84.13</v>
      </c>
      <c r="T159" s="1">
        <f t="shared" si="37"/>
        <v>43.46</v>
      </c>
      <c r="U159" s="1" t="b">
        <f t="shared" si="38"/>
        <v>1</v>
      </c>
      <c r="V159" s="1">
        <f t="shared" si="39"/>
        <v>24.61</v>
      </c>
      <c r="W159" s="3" t="str">
        <f t="shared" si="42"/>
        <v/>
      </c>
      <c r="X159" s="1">
        <f t="shared" si="40"/>
        <v>1327</v>
      </c>
      <c r="Y159" s="1">
        <f t="shared" si="41"/>
        <v>2.84</v>
      </c>
      <c r="Z159" s="1" t="str">
        <f t="shared" si="43"/>
        <v>Liquid</v>
      </c>
      <c r="AA159" t="str">
        <f t="shared" si="44"/>
        <v>IVP</v>
      </c>
      <c r="AB159" t="str">
        <f t="shared" si="45"/>
        <v/>
      </c>
    </row>
    <row r="160" spans="1:28" x14ac:dyDescent="0.25">
      <c r="A160">
        <f>IF([5]opstra_options!A160="","",[5]opstra_options!A160)</f>
        <v>24.41</v>
      </c>
      <c r="B160">
        <f>IF([5]opstra_options!B160="","",[5]opstra_options!B160)</f>
        <v>23.82</v>
      </c>
      <c r="C160">
        <f>IF([5]opstra_options!C160="","",[5]opstra_options!C160)</f>
        <v>9.17</v>
      </c>
      <c r="D160">
        <f>IF([5]opstra_options!D160="","",[5]opstra_options!D160)</f>
        <v>62.5</v>
      </c>
      <c r="E160">
        <f>IF([5]opstra_options!E160="","",[5]opstra_options!E160)</f>
        <v>73.02</v>
      </c>
      <c r="F160">
        <f>IF([5]opstra_options!F160="","",[5]opstra_options!F160)</f>
        <v>20.239999999999998</v>
      </c>
      <c r="G160" t="b">
        <f>IF([5]opstra_options!G160="","",[5]opstra_options!G160)</f>
        <v>1</v>
      </c>
      <c r="H160">
        <f>IF([5]opstra_options!H160="","",[5]opstra_options!H160)</f>
        <v>23.23</v>
      </c>
      <c r="I160" t="str">
        <f>IF([5]opstra_options!I160="","",[5]opstra_options!I160)</f>
        <v>None</v>
      </c>
      <c r="J160">
        <f>IF([5]opstra_options!J160="","",[5]opstra_options!J160)</f>
        <v>576.9</v>
      </c>
      <c r="K160">
        <f>IF([5]opstra_options!K160="","",[5]opstra_options!K160)</f>
        <v>2.81</v>
      </c>
      <c r="L160" t="str">
        <f>IF([5]opstra_options!L160="","",[5]opstra_options!L160)</f>
        <v>SBIN</v>
      </c>
      <c r="M160">
        <f>IF([5]opstra_options!M160="","",[5]opstra_options!M160)</f>
        <v>0.15</v>
      </c>
      <c r="N160">
        <f>IF([5]opstra_options!N160="","",[5]opstra_options!N160)</f>
        <v>0.03</v>
      </c>
      <c r="O160" s="1">
        <f t="shared" si="32"/>
        <v>24.41</v>
      </c>
      <c r="P160" s="1">
        <f t="shared" si="33"/>
        <v>23.82</v>
      </c>
      <c r="Q160" s="1">
        <f t="shared" si="34"/>
        <v>9.17</v>
      </c>
      <c r="R160" s="1">
        <f t="shared" si="35"/>
        <v>62.5</v>
      </c>
      <c r="S160" s="1">
        <f t="shared" si="36"/>
        <v>73.02</v>
      </c>
      <c r="T160" s="1">
        <f t="shared" si="37"/>
        <v>20.239999999999998</v>
      </c>
      <c r="U160" s="1" t="b">
        <f t="shared" si="38"/>
        <v>1</v>
      </c>
      <c r="V160" s="1">
        <f t="shared" si="39"/>
        <v>23.23</v>
      </c>
      <c r="W160" s="3" t="str">
        <f t="shared" si="42"/>
        <v/>
      </c>
      <c r="X160" s="1">
        <f t="shared" si="40"/>
        <v>576.9</v>
      </c>
      <c r="Y160" s="1">
        <f t="shared" si="41"/>
        <v>2.81</v>
      </c>
      <c r="Z160" s="1" t="str">
        <f t="shared" si="43"/>
        <v>Liquid</v>
      </c>
      <c r="AA160" t="str">
        <f t="shared" si="44"/>
        <v>IVP</v>
      </c>
      <c r="AB160" t="str">
        <f t="shared" si="45"/>
        <v/>
      </c>
    </row>
    <row r="161" spans="1:28" x14ac:dyDescent="0.25">
      <c r="A161">
        <f>IF([5]opstra_options!A161="","",[5]opstra_options!A161)</f>
        <v>26.72</v>
      </c>
      <c r="B161">
        <f>IF([5]opstra_options!B161="","",[5]opstra_options!B161)</f>
        <v>26.59</v>
      </c>
      <c r="C161">
        <f>IF([5]opstra_options!C161="","",[5]opstra_options!C161)</f>
        <v>7.05</v>
      </c>
      <c r="D161">
        <f>IF([5]opstra_options!D161="","",[5]opstra_options!D161)</f>
        <v>33.81</v>
      </c>
      <c r="E161">
        <f>IF([5]opstra_options!E161="","",[5]opstra_options!E161)</f>
        <v>69.05</v>
      </c>
      <c r="F161">
        <f>IF([5]opstra_options!F161="","",[5]opstra_options!F161)</f>
        <v>21.08</v>
      </c>
      <c r="G161" t="b">
        <f>IF([5]opstra_options!G161="","",[5]opstra_options!G161)</f>
        <v>0</v>
      </c>
      <c r="H161">
        <f>IF([5]opstra_options!H161="","",[5]opstra_options!H161)</f>
        <v>26.47</v>
      </c>
      <c r="I161">
        <f>IF([5]opstra_options!I161="","",[5]opstra_options!I161)</f>
        <v>45237</v>
      </c>
      <c r="J161">
        <f>IF([5]opstra_options!J161="","",[5]opstra_options!J161)</f>
        <v>26716.35</v>
      </c>
      <c r="K161">
        <f>IF([5]opstra_options!K161="","",[5]opstra_options!K161)</f>
        <v>3.37</v>
      </c>
      <c r="L161" t="str">
        <f>IF([5]opstra_options!L161="","",[5]opstra_options!L161)</f>
        <v>SHREECEM</v>
      </c>
      <c r="M161">
        <f>IF([5]opstra_options!M161="","",[5]opstra_options!M161)</f>
        <v>-136.15</v>
      </c>
      <c r="N161">
        <f>IF([5]opstra_options!N161="","",[5]opstra_options!N161)</f>
        <v>-0.51</v>
      </c>
      <c r="O161" s="1">
        <f t="shared" si="32"/>
        <v>26.72</v>
      </c>
      <c r="P161" s="1">
        <f t="shared" si="33"/>
        <v>26.59</v>
      </c>
      <c r="Q161" s="1">
        <f t="shared" si="34"/>
        <v>7.05</v>
      </c>
      <c r="R161" s="1">
        <f t="shared" si="35"/>
        <v>33.81</v>
      </c>
      <c r="S161" s="1">
        <f t="shared" si="36"/>
        <v>69.05</v>
      </c>
      <c r="T161" s="1">
        <f t="shared" si="37"/>
        <v>21.08</v>
      </c>
      <c r="U161" s="1" t="b">
        <f t="shared" si="38"/>
        <v>0</v>
      </c>
      <c r="V161" s="1">
        <f t="shared" si="39"/>
        <v>26.47</v>
      </c>
      <c r="W161" s="3">
        <f t="shared" si="42"/>
        <v>45237</v>
      </c>
      <c r="X161" s="1">
        <f t="shared" si="40"/>
        <v>26716.35</v>
      </c>
      <c r="Y161" s="1">
        <f t="shared" si="41"/>
        <v>3.37</v>
      </c>
      <c r="Z161" s="1" t="str">
        <f t="shared" si="43"/>
        <v/>
      </c>
      <c r="AA161" t="str">
        <f t="shared" si="44"/>
        <v/>
      </c>
      <c r="AB161" t="str">
        <f t="shared" si="45"/>
        <v>R</v>
      </c>
    </row>
    <row r="162" spans="1:28" x14ac:dyDescent="0.25">
      <c r="A162">
        <f>IF([5]opstra_options!A162="","",[5]opstra_options!A162)</f>
        <v>29.61</v>
      </c>
      <c r="B162">
        <f>IF([5]opstra_options!B162="","",[5]opstra_options!B162)</f>
        <v>27.49</v>
      </c>
      <c r="C162">
        <f>IF([5]opstra_options!C162="","",[5]opstra_options!C162)</f>
        <v>8.4</v>
      </c>
      <c r="D162">
        <f>IF([5]opstra_options!D162="","",[5]opstra_options!D162)</f>
        <v>55.26</v>
      </c>
      <c r="E162">
        <f>IF([5]opstra_options!E162="","",[5]opstra_options!E162)</f>
        <v>57.14</v>
      </c>
      <c r="F162">
        <f>IF([5]opstra_options!F162="","",[5]opstra_options!F162)</f>
        <v>35.880000000000003</v>
      </c>
      <c r="G162" t="b">
        <f>IF([5]opstra_options!G162="","",[5]opstra_options!G162)</f>
        <v>0</v>
      </c>
      <c r="H162">
        <f>IF([5]opstra_options!H162="","",[5]opstra_options!H162)</f>
        <v>25.36</v>
      </c>
      <c r="I162" t="str">
        <f>IF([5]opstra_options!I162="","",[5]opstra_options!I162)</f>
        <v>None</v>
      </c>
      <c r="J162">
        <f>IF([5]opstra_options!J162="","",[5]opstra_options!J162)</f>
        <v>3609</v>
      </c>
      <c r="K162">
        <f>IF([5]opstra_options!K162="","",[5]opstra_options!K162)</f>
        <v>3.39</v>
      </c>
      <c r="L162" t="str">
        <f>IF([5]opstra_options!L162="","",[5]opstra_options!L162)</f>
        <v>SIEMENS</v>
      </c>
      <c r="M162">
        <f>IF([5]opstra_options!M162="","",[5]opstra_options!M162)</f>
        <v>14.05</v>
      </c>
      <c r="N162">
        <f>IF([5]opstra_options!N162="","",[5]opstra_options!N162)</f>
        <v>0.39</v>
      </c>
      <c r="O162" s="1">
        <f t="shared" si="32"/>
        <v>29.61</v>
      </c>
      <c r="P162" s="1">
        <f t="shared" si="33"/>
        <v>27.49</v>
      </c>
      <c r="Q162" s="1">
        <f t="shared" si="34"/>
        <v>8.4</v>
      </c>
      <c r="R162" s="1">
        <f t="shared" si="35"/>
        <v>55.26</v>
      </c>
      <c r="S162" s="1">
        <f t="shared" si="36"/>
        <v>57.14</v>
      </c>
      <c r="T162" s="1">
        <f t="shared" si="37"/>
        <v>35.880000000000003</v>
      </c>
      <c r="U162" s="1" t="b">
        <f t="shared" si="38"/>
        <v>0</v>
      </c>
      <c r="V162" s="1">
        <f t="shared" si="39"/>
        <v>25.36</v>
      </c>
      <c r="W162" s="3" t="str">
        <f t="shared" si="42"/>
        <v/>
      </c>
      <c r="X162" s="1">
        <f t="shared" si="40"/>
        <v>3609</v>
      </c>
      <c r="Y162" s="1">
        <f t="shared" si="41"/>
        <v>3.39</v>
      </c>
      <c r="Z162" s="1" t="str">
        <f t="shared" si="43"/>
        <v/>
      </c>
      <c r="AA162" t="str">
        <f t="shared" si="44"/>
        <v/>
      </c>
      <c r="AB162" t="str">
        <f t="shared" si="45"/>
        <v/>
      </c>
    </row>
    <row r="163" spans="1:28" x14ac:dyDescent="0.25">
      <c r="A163">
        <f>IF([5]opstra_options!A163="","",[5]opstra_options!A163)</f>
        <v>29.08</v>
      </c>
      <c r="B163">
        <f>IF([5]opstra_options!B163="","",[5]opstra_options!B163)</f>
        <v>28.24</v>
      </c>
      <c r="C163">
        <f>IF([5]opstra_options!C163="","",[5]opstra_options!C163)</f>
        <v>5.73</v>
      </c>
      <c r="D163">
        <f>IF([5]opstra_options!D163="","",[5]opstra_options!D163)</f>
        <v>56.05</v>
      </c>
      <c r="E163">
        <f>IF([5]opstra_options!E163="","",[5]opstra_options!E163)</f>
        <v>82.54</v>
      </c>
      <c r="F163">
        <f>IF([5]opstra_options!F163="","",[5]opstra_options!F163)</f>
        <v>51.12</v>
      </c>
      <c r="G163" t="b">
        <f>IF([5]opstra_options!G163="","",[5]opstra_options!G163)</f>
        <v>1</v>
      </c>
      <c r="H163">
        <f>IF([5]opstra_options!H163="","",[5]opstra_options!H163)</f>
        <v>27.4</v>
      </c>
      <c r="I163" t="str">
        <f>IF([5]opstra_options!I163="","",[5]opstra_options!I163)</f>
        <v>None</v>
      </c>
      <c r="J163">
        <f>IF([5]opstra_options!J163="","",[5]opstra_options!J163)</f>
        <v>2256.0500000000002</v>
      </c>
      <c r="K163">
        <f>IF([5]opstra_options!K163="","",[5]opstra_options!K163)</f>
        <v>3.55</v>
      </c>
      <c r="L163" t="str">
        <f>IF([5]opstra_options!L163="","",[5]opstra_options!L163)</f>
        <v>SRF</v>
      </c>
      <c r="M163">
        <f>IF([5]opstra_options!M163="","",[5]opstra_options!M163)</f>
        <v>-2.2999999999999998</v>
      </c>
      <c r="N163">
        <f>IF([5]opstra_options!N163="","",[5]opstra_options!N163)</f>
        <v>-0.1</v>
      </c>
      <c r="O163" s="1">
        <f t="shared" si="32"/>
        <v>29.08</v>
      </c>
      <c r="P163" s="1">
        <f t="shared" si="33"/>
        <v>28.24</v>
      </c>
      <c r="Q163" s="1">
        <f t="shared" si="34"/>
        <v>5.73</v>
      </c>
      <c r="R163" s="1">
        <f t="shared" si="35"/>
        <v>56.05</v>
      </c>
      <c r="S163" s="1">
        <f t="shared" si="36"/>
        <v>82.54</v>
      </c>
      <c r="T163" s="1">
        <f t="shared" si="37"/>
        <v>51.12</v>
      </c>
      <c r="U163" s="1" t="b">
        <f t="shared" si="38"/>
        <v>1</v>
      </c>
      <c r="V163" s="1">
        <f t="shared" si="39"/>
        <v>27.4</v>
      </c>
      <c r="W163" s="3" t="str">
        <f t="shared" si="42"/>
        <v/>
      </c>
      <c r="X163" s="1">
        <f t="shared" si="40"/>
        <v>2256.0500000000002</v>
      </c>
      <c r="Y163" s="1">
        <f t="shared" si="41"/>
        <v>3.55</v>
      </c>
      <c r="Z163" s="1" t="str">
        <f t="shared" si="43"/>
        <v>Liquid</v>
      </c>
      <c r="AA163" t="str">
        <f t="shared" si="44"/>
        <v>IVP</v>
      </c>
      <c r="AB163" t="str">
        <f t="shared" si="45"/>
        <v/>
      </c>
    </row>
    <row r="164" spans="1:28" x14ac:dyDescent="0.25">
      <c r="A164">
        <f>IF([5]opstra_options!A164="","",[5]opstra_options!A164)</f>
        <v>30.37</v>
      </c>
      <c r="B164">
        <f>IF([5]opstra_options!B164="","",[5]opstra_options!B164)</f>
        <v>29.71</v>
      </c>
      <c r="C164">
        <f>IF([5]opstra_options!C164="","",[5]opstra_options!C164)</f>
        <v>8.43</v>
      </c>
      <c r="D164">
        <f>IF([5]opstra_options!D164="","",[5]opstra_options!D164)</f>
        <v>60.51</v>
      </c>
      <c r="E164">
        <f>IF([5]opstra_options!E164="","",[5]opstra_options!E164)</f>
        <v>63.49</v>
      </c>
      <c r="F164">
        <f>IF([5]opstra_options!F164="","",[5]opstra_options!F164)</f>
        <v>30.53</v>
      </c>
      <c r="G164" t="b">
        <f>IF([5]opstra_options!G164="","",[5]opstra_options!G164)</f>
        <v>0</v>
      </c>
      <c r="H164">
        <f>IF([5]opstra_options!H164="","",[5]opstra_options!H164)</f>
        <v>29.04</v>
      </c>
      <c r="I164" t="str">
        <f>IF([5]opstra_options!I164="","",[5]opstra_options!I164)</f>
        <v>None</v>
      </c>
      <c r="J164">
        <f>IF([5]opstra_options!J164="","",[5]opstra_options!J164)</f>
        <v>1874.75</v>
      </c>
      <c r="K164">
        <f>IF([5]opstra_options!K164="","",[5]opstra_options!K164)</f>
        <v>3.79</v>
      </c>
      <c r="L164" t="str">
        <f>IF([5]opstra_options!L164="","",[5]opstra_options!L164)</f>
        <v>SHRIRAMFIN</v>
      </c>
      <c r="M164">
        <f>IF([5]opstra_options!M164="","",[5]opstra_options!M164)</f>
        <v>-9.5500000000000007</v>
      </c>
      <c r="N164">
        <f>IF([5]opstra_options!N164="","",[5]opstra_options!N164)</f>
        <v>-0.51</v>
      </c>
      <c r="O164" s="1">
        <f t="shared" si="32"/>
        <v>30.37</v>
      </c>
      <c r="P164" s="1">
        <f t="shared" si="33"/>
        <v>29.71</v>
      </c>
      <c r="Q164" s="1">
        <f t="shared" si="34"/>
        <v>8.43</v>
      </c>
      <c r="R164" s="1">
        <f t="shared" si="35"/>
        <v>60.51</v>
      </c>
      <c r="S164" s="1">
        <f t="shared" si="36"/>
        <v>63.49</v>
      </c>
      <c r="T164" s="1">
        <f t="shared" si="37"/>
        <v>30.53</v>
      </c>
      <c r="U164" s="1" t="b">
        <f t="shared" si="38"/>
        <v>0</v>
      </c>
      <c r="V164" s="1">
        <f t="shared" si="39"/>
        <v>29.04</v>
      </c>
      <c r="W164" s="3" t="str">
        <f t="shared" si="42"/>
        <v/>
      </c>
      <c r="X164" s="1">
        <f t="shared" si="40"/>
        <v>1874.75</v>
      </c>
      <c r="Y164" s="1">
        <f t="shared" si="41"/>
        <v>3.79</v>
      </c>
      <c r="Z164" s="1" t="str">
        <f t="shared" si="43"/>
        <v/>
      </c>
      <c r="AA164" t="str">
        <f t="shared" si="44"/>
        <v/>
      </c>
      <c r="AB164" t="str">
        <f t="shared" si="45"/>
        <v/>
      </c>
    </row>
    <row r="165" spans="1:28" x14ac:dyDescent="0.25">
      <c r="A165">
        <f>IF([5]opstra_options!A165="","",[5]opstra_options!A165)</f>
        <v>20.5</v>
      </c>
      <c r="B165">
        <f>IF([5]opstra_options!B165="","",[5]opstra_options!B165)</f>
        <v>20</v>
      </c>
      <c r="C165">
        <f>IF([5]opstra_options!C165="","",[5]opstra_options!C165)</f>
        <v>11.86</v>
      </c>
      <c r="D165">
        <f>IF([5]opstra_options!D165="","",[5]opstra_options!D165)</f>
        <v>56.45</v>
      </c>
      <c r="E165">
        <f>IF([5]opstra_options!E165="","",[5]opstra_options!E165)</f>
        <v>76.19</v>
      </c>
      <c r="F165">
        <f>IF([5]opstra_options!F165="","",[5]opstra_options!F165)</f>
        <v>42.04</v>
      </c>
      <c r="G165" t="b">
        <f>IF([5]opstra_options!G165="","",[5]opstra_options!G165)</f>
        <v>1</v>
      </c>
      <c r="H165">
        <f>IF([5]opstra_options!H165="","",[5]opstra_options!H165)</f>
        <v>19.510000000000002</v>
      </c>
      <c r="I165">
        <f>IF([5]opstra_options!I165="","",[5]opstra_options!I165)</f>
        <v>45231</v>
      </c>
      <c r="J165">
        <f>IF([5]opstra_options!J165="","",[5]opstra_options!J165)</f>
        <v>1135</v>
      </c>
      <c r="K165">
        <f>IF([5]opstra_options!K165="","",[5]opstra_options!K165)</f>
        <v>2.56</v>
      </c>
      <c r="L165" t="str">
        <f>IF([5]opstra_options!L165="","",[5]opstra_options!L165)</f>
        <v>SUNPHARMA</v>
      </c>
      <c r="M165">
        <f>IF([5]opstra_options!M165="","",[5]opstra_options!M165)</f>
        <v>-10.85</v>
      </c>
      <c r="N165">
        <f>IF([5]opstra_options!N165="","",[5]opstra_options!N165)</f>
        <v>-0.95</v>
      </c>
      <c r="O165" s="1">
        <f t="shared" si="32"/>
        <v>20.5</v>
      </c>
      <c r="P165" s="1">
        <f t="shared" si="33"/>
        <v>20</v>
      </c>
      <c r="Q165" s="1">
        <f t="shared" si="34"/>
        <v>11.86</v>
      </c>
      <c r="R165" s="1">
        <f t="shared" si="35"/>
        <v>56.45</v>
      </c>
      <c r="S165" s="1">
        <f t="shared" si="36"/>
        <v>76.19</v>
      </c>
      <c r="T165" s="1">
        <f t="shared" si="37"/>
        <v>42.04</v>
      </c>
      <c r="U165" s="1" t="b">
        <f t="shared" si="38"/>
        <v>1</v>
      </c>
      <c r="V165" s="1">
        <f t="shared" si="39"/>
        <v>19.510000000000002</v>
      </c>
      <c r="W165" s="3">
        <f t="shared" si="42"/>
        <v>45231</v>
      </c>
      <c r="X165" s="1">
        <f t="shared" si="40"/>
        <v>1135</v>
      </c>
      <c r="Y165" s="1">
        <f t="shared" si="41"/>
        <v>2.56</v>
      </c>
      <c r="Z165" s="1" t="str">
        <f t="shared" si="43"/>
        <v>Liquid</v>
      </c>
      <c r="AA165" t="str">
        <f t="shared" si="44"/>
        <v>IVP</v>
      </c>
      <c r="AB165" t="str">
        <f t="shared" si="45"/>
        <v>R</v>
      </c>
    </row>
    <row r="166" spans="1:28" x14ac:dyDescent="0.25">
      <c r="A166">
        <f>IF([5]opstra_options!A166="","",[5]opstra_options!A166)</f>
        <v>33.200000000000003</v>
      </c>
      <c r="B166">
        <f>IF([5]opstra_options!B166="","",[5]opstra_options!B166)</f>
        <v>32.01</v>
      </c>
      <c r="C166">
        <f>IF([5]opstra_options!C166="","",[5]opstra_options!C166)</f>
        <v>6.45</v>
      </c>
      <c r="D166">
        <f>IF([5]opstra_options!D166="","",[5]opstra_options!D166)</f>
        <v>55.28</v>
      </c>
      <c r="E166">
        <f>IF([5]opstra_options!E166="","",[5]opstra_options!E166)</f>
        <v>28.57</v>
      </c>
      <c r="F166">
        <f>IF([5]opstra_options!F166="","",[5]opstra_options!F166)</f>
        <v>36.049999999999997</v>
      </c>
      <c r="G166" t="b">
        <f>IF([5]opstra_options!G166="","",[5]opstra_options!G166)</f>
        <v>0</v>
      </c>
      <c r="H166">
        <f>IF([5]opstra_options!H166="","",[5]opstra_options!H166)</f>
        <v>30.82</v>
      </c>
      <c r="I166" t="str">
        <f>IF([5]opstra_options!I166="","",[5]opstra_options!I166)</f>
        <v>None</v>
      </c>
      <c r="J166">
        <f>IF([5]opstra_options!J166="","",[5]opstra_options!J166)</f>
        <v>640.70000000000005</v>
      </c>
      <c r="K166">
        <f>IF([5]opstra_options!K166="","",[5]opstra_options!K166)</f>
        <v>4.47</v>
      </c>
      <c r="L166" t="str">
        <f>IF([5]opstra_options!L166="","",[5]opstra_options!L166)</f>
        <v>SUNTV</v>
      </c>
      <c r="M166">
        <f>IF([5]opstra_options!M166="","",[5]opstra_options!M166)</f>
        <v>6.5</v>
      </c>
      <c r="N166">
        <f>IF([5]opstra_options!N166="","",[5]opstra_options!N166)</f>
        <v>1.02</v>
      </c>
      <c r="O166" s="1">
        <f t="shared" si="32"/>
        <v>33.200000000000003</v>
      </c>
      <c r="P166" s="1">
        <f t="shared" si="33"/>
        <v>32.01</v>
      </c>
      <c r="Q166" s="1">
        <f t="shared" si="34"/>
        <v>6.45</v>
      </c>
      <c r="R166" s="1">
        <f t="shared" si="35"/>
        <v>55.28</v>
      </c>
      <c r="S166" s="1">
        <f t="shared" si="36"/>
        <v>28.57</v>
      </c>
      <c r="T166" s="1">
        <f t="shared" si="37"/>
        <v>36.049999999999997</v>
      </c>
      <c r="U166" s="1" t="b">
        <f t="shared" si="38"/>
        <v>0</v>
      </c>
      <c r="V166" s="1">
        <f t="shared" si="39"/>
        <v>30.82</v>
      </c>
      <c r="W166" s="3" t="str">
        <f t="shared" si="42"/>
        <v/>
      </c>
      <c r="X166" s="1">
        <f t="shared" si="40"/>
        <v>640.70000000000005</v>
      </c>
      <c r="Y166" s="1">
        <f t="shared" si="41"/>
        <v>4.47</v>
      </c>
      <c r="Z166" s="1" t="str">
        <f t="shared" si="43"/>
        <v/>
      </c>
      <c r="AA166" t="str">
        <f t="shared" si="44"/>
        <v/>
      </c>
      <c r="AB166" t="str">
        <f t="shared" si="45"/>
        <v/>
      </c>
    </row>
    <row r="167" spans="1:28" x14ac:dyDescent="0.25">
      <c r="A167">
        <f>IF([5]opstra_options!A167="","",[5]opstra_options!A167)</f>
        <v>39.869999999999997</v>
      </c>
      <c r="B167">
        <f>IF([5]opstra_options!B167="","",[5]opstra_options!B167)</f>
        <v>40.69</v>
      </c>
      <c r="C167">
        <f>IF([5]opstra_options!C167="","",[5]opstra_options!C167)</f>
        <v>22.67</v>
      </c>
      <c r="D167">
        <f>IF([5]opstra_options!D167="","",[5]opstra_options!D167)</f>
        <v>100</v>
      </c>
      <c r="E167">
        <f>IF([5]opstra_options!E167="","",[5]opstra_options!E167)</f>
        <v>100</v>
      </c>
      <c r="F167">
        <f>IF([5]opstra_options!F167="","",[5]opstra_options!F167)</f>
        <v>100</v>
      </c>
      <c r="G167" t="b">
        <f>IF([5]opstra_options!G167="","",[5]opstra_options!G167)</f>
        <v>1</v>
      </c>
      <c r="H167">
        <f>IF([5]opstra_options!H167="","",[5]opstra_options!H167)</f>
        <v>41.5</v>
      </c>
      <c r="I167">
        <f>IF([5]opstra_options!I167="","",[5]opstra_options!I167)</f>
        <v>45216</v>
      </c>
      <c r="J167">
        <f>IF([5]opstra_options!J167="","",[5]opstra_options!J167)</f>
        <v>778.35</v>
      </c>
      <c r="K167">
        <f>IF([5]opstra_options!K167="","",[5]opstra_options!K167)</f>
        <v>5.18</v>
      </c>
      <c r="L167" t="str">
        <f>IF([5]opstra_options!L167="","",[5]opstra_options!L167)</f>
        <v>SYNGENE</v>
      </c>
      <c r="M167">
        <f>IF([5]opstra_options!M167="","",[5]opstra_options!M167)</f>
        <v>-2.2999999999999998</v>
      </c>
      <c r="N167">
        <f>IF([5]opstra_options!N167="","",[5]opstra_options!N167)</f>
        <v>-0.28999999999999998</v>
      </c>
      <c r="O167" s="1">
        <f t="shared" si="32"/>
        <v>39.869999999999997</v>
      </c>
      <c r="P167" s="1">
        <f t="shared" si="33"/>
        <v>40.69</v>
      </c>
      <c r="Q167" s="1">
        <f t="shared" si="34"/>
        <v>22.67</v>
      </c>
      <c r="R167" s="1">
        <f t="shared" si="35"/>
        <v>100</v>
      </c>
      <c r="S167" s="1">
        <f t="shared" si="36"/>
        <v>100</v>
      </c>
      <c r="T167" s="1">
        <f t="shared" si="37"/>
        <v>100</v>
      </c>
      <c r="U167" s="1" t="b">
        <f t="shared" si="38"/>
        <v>1</v>
      </c>
      <c r="V167" s="1">
        <f t="shared" si="39"/>
        <v>41.5</v>
      </c>
      <c r="W167" s="3">
        <f t="shared" si="42"/>
        <v>45216</v>
      </c>
      <c r="X167" s="1">
        <f t="shared" si="40"/>
        <v>778.35</v>
      </c>
      <c r="Y167" s="1">
        <f t="shared" si="41"/>
        <v>5.18</v>
      </c>
      <c r="Z167" s="1" t="str">
        <f t="shared" si="43"/>
        <v>Liquid</v>
      </c>
      <c r="AA167" t="str">
        <f t="shared" si="44"/>
        <v>IVP</v>
      </c>
      <c r="AB167" t="str">
        <f t="shared" si="45"/>
        <v>R</v>
      </c>
    </row>
    <row r="168" spans="1:28" x14ac:dyDescent="0.25">
      <c r="A168">
        <f>IF([5]opstra_options!A168="","",[5]opstra_options!A168)</f>
        <v>28.82</v>
      </c>
      <c r="B168">
        <f>IF([5]opstra_options!B168="","",[5]opstra_options!B168)</f>
        <v>27.96</v>
      </c>
      <c r="C168">
        <f>IF([5]opstra_options!C168="","",[5]opstra_options!C168)</f>
        <v>7.83</v>
      </c>
      <c r="D168">
        <f>IF([5]opstra_options!D168="","",[5]opstra_options!D168)</f>
        <v>38.31</v>
      </c>
      <c r="E168">
        <f>IF([5]opstra_options!E168="","",[5]opstra_options!E168)</f>
        <v>44.44</v>
      </c>
      <c r="F168">
        <f>IF([5]opstra_options!F168="","",[5]opstra_options!F168)</f>
        <v>29.85</v>
      </c>
      <c r="G168" t="b">
        <f>IF([5]opstra_options!G168="","",[5]opstra_options!G168)</f>
        <v>1</v>
      </c>
      <c r="H168">
        <f>IF([5]opstra_options!H168="","",[5]opstra_options!H168)</f>
        <v>27.1</v>
      </c>
      <c r="I168" t="str">
        <f>IF([5]opstra_options!I168="","",[5]opstra_options!I168)</f>
        <v>None</v>
      </c>
      <c r="J168">
        <f>IF([5]opstra_options!J168="","",[5]opstra_options!J168)</f>
        <v>1042.7</v>
      </c>
      <c r="K168">
        <f>IF([5]opstra_options!K168="","",[5]opstra_options!K168)</f>
        <v>3.49</v>
      </c>
      <c r="L168" t="str">
        <f>IF([5]opstra_options!L168="","",[5]opstra_options!L168)</f>
        <v>TATACHEM</v>
      </c>
      <c r="M168">
        <f>IF([5]opstra_options!M168="","",[5]opstra_options!M168)</f>
        <v>8.5500000000000007</v>
      </c>
      <c r="N168">
        <f>IF([5]opstra_options!N168="","",[5]opstra_options!N168)</f>
        <v>0.83</v>
      </c>
      <c r="O168" s="1">
        <f t="shared" si="32"/>
        <v>28.82</v>
      </c>
      <c r="P168" s="1">
        <f t="shared" si="33"/>
        <v>27.96</v>
      </c>
      <c r="Q168" s="1">
        <f t="shared" si="34"/>
        <v>7.83</v>
      </c>
      <c r="R168" s="1">
        <f t="shared" si="35"/>
        <v>38.31</v>
      </c>
      <c r="S168" s="1">
        <f t="shared" si="36"/>
        <v>44.44</v>
      </c>
      <c r="T168" s="1">
        <f t="shared" si="37"/>
        <v>29.85</v>
      </c>
      <c r="U168" s="1" t="b">
        <f t="shared" si="38"/>
        <v>1</v>
      </c>
      <c r="V168" s="1">
        <f t="shared" si="39"/>
        <v>27.1</v>
      </c>
      <c r="W168" s="3" t="str">
        <f t="shared" si="42"/>
        <v/>
      </c>
      <c r="X168" s="1">
        <f t="shared" si="40"/>
        <v>1042.7</v>
      </c>
      <c r="Y168" s="1">
        <f t="shared" si="41"/>
        <v>3.49</v>
      </c>
      <c r="Z168" s="1" t="str">
        <f t="shared" si="43"/>
        <v>Liquid</v>
      </c>
      <c r="AA168" t="str">
        <f t="shared" si="44"/>
        <v/>
      </c>
      <c r="AB168" t="str">
        <f t="shared" si="45"/>
        <v/>
      </c>
    </row>
    <row r="169" spans="1:28" x14ac:dyDescent="0.25">
      <c r="A169">
        <f>IF([5]opstra_options!A169="","",[5]opstra_options!A169)</f>
        <v>34.15</v>
      </c>
      <c r="B169">
        <f>IF([5]opstra_options!B169="","",[5]opstra_options!B169)</f>
        <v>33.39</v>
      </c>
      <c r="C169">
        <f>IF([5]opstra_options!C169="","",[5]opstra_options!C169)</f>
        <v>11.75</v>
      </c>
      <c r="D169">
        <f>IF([5]opstra_options!D169="","",[5]opstra_options!D169)</f>
        <v>80.650000000000006</v>
      </c>
      <c r="E169">
        <f>IF([5]opstra_options!E169="","",[5]opstra_options!E169)</f>
        <v>87.3</v>
      </c>
      <c r="F169">
        <f>IF([5]opstra_options!F169="","",[5]opstra_options!F169)</f>
        <v>34.71</v>
      </c>
      <c r="G169" t="b">
        <f>IF([5]opstra_options!G169="","",[5]opstra_options!G169)</f>
        <v>0</v>
      </c>
      <c r="H169">
        <f>IF([5]opstra_options!H169="","",[5]opstra_options!H169)</f>
        <v>32.64</v>
      </c>
      <c r="I169">
        <f>IF([5]opstra_options!I169="","",[5]opstra_options!I169)</f>
        <v>45218</v>
      </c>
      <c r="J169">
        <f>IF([5]opstra_options!J169="","",[5]opstra_options!J169)</f>
        <v>1801.25</v>
      </c>
      <c r="K169">
        <f>IF([5]opstra_options!K169="","",[5]opstra_options!K169)</f>
        <v>4.22</v>
      </c>
      <c r="L169" t="str">
        <f>IF([5]opstra_options!L169="","",[5]opstra_options!L169)</f>
        <v>TATACOMM</v>
      </c>
      <c r="M169">
        <f>IF([5]opstra_options!M169="","",[5]opstra_options!M169)</f>
        <v>-10.1</v>
      </c>
      <c r="N169">
        <f>IF([5]opstra_options!N169="","",[5]opstra_options!N169)</f>
        <v>-0.56000000000000005</v>
      </c>
      <c r="O169" s="1">
        <f t="shared" si="32"/>
        <v>34.15</v>
      </c>
      <c r="P169" s="1">
        <f t="shared" si="33"/>
        <v>33.39</v>
      </c>
      <c r="Q169" s="1">
        <f t="shared" si="34"/>
        <v>11.75</v>
      </c>
      <c r="R169" s="1">
        <f t="shared" si="35"/>
        <v>80.650000000000006</v>
      </c>
      <c r="S169" s="1">
        <f t="shared" si="36"/>
        <v>87.3</v>
      </c>
      <c r="T169" s="1">
        <f t="shared" si="37"/>
        <v>34.71</v>
      </c>
      <c r="U169" s="1" t="b">
        <f t="shared" si="38"/>
        <v>0</v>
      </c>
      <c r="V169" s="1">
        <f t="shared" si="39"/>
        <v>32.64</v>
      </c>
      <c r="W169" s="3">
        <f t="shared" si="42"/>
        <v>45218</v>
      </c>
      <c r="X169" s="1">
        <f t="shared" si="40"/>
        <v>1801.25</v>
      </c>
      <c r="Y169" s="1">
        <f t="shared" si="41"/>
        <v>4.22</v>
      </c>
      <c r="Z169" s="1" t="str">
        <f t="shared" si="43"/>
        <v/>
      </c>
      <c r="AA169" t="str">
        <f t="shared" si="44"/>
        <v>IVP</v>
      </c>
      <c r="AB169" t="str">
        <f t="shared" si="45"/>
        <v>R</v>
      </c>
    </row>
    <row r="170" spans="1:28" x14ac:dyDescent="0.25">
      <c r="A170">
        <f>IF([5]opstra_options!A170="","",[5]opstra_options!A170)</f>
        <v>24.52</v>
      </c>
      <c r="B170">
        <f>IF([5]opstra_options!B170="","",[5]opstra_options!B170)</f>
        <v>23.42</v>
      </c>
      <c r="C170">
        <f>IF([5]opstra_options!C170="","",[5]opstra_options!C170)</f>
        <v>13.19</v>
      </c>
      <c r="D170">
        <f>IF([5]opstra_options!D170="","",[5]opstra_options!D170)</f>
        <v>77.42</v>
      </c>
      <c r="E170">
        <f>IF([5]opstra_options!E170="","",[5]opstra_options!E170)</f>
        <v>71.430000000000007</v>
      </c>
      <c r="F170">
        <f>IF([5]opstra_options!F170="","",[5]opstra_options!F170)</f>
        <v>61.63</v>
      </c>
      <c r="G170" t="b">
        <f>IF([5]opstra_options!G170="","",[5]opstra_options!G170)</f>
        <v>1</v>
      </c>
      <c r="H170">
        <f>IF([5]opstra_options!H170="","",[5]opstra_options!H170)</f>
        <v>22.33</v>
      </c>
      <c r="I170">
        <f>IF([5]opstra_options!I170="","",[5]opstra_options!I170)</f>
        <v>45230</v>
      </c>
      <c r="J170">
        <f>IF([5]opstra_options!J170="","",[5]opstra_options!J170)</f>
        <v>908.6</v>
      </c>
      <c r="K170">
        <f>IF([5]opstra_options!K170="","",[5]opstra_options!K170)</f>
        <v>2.85</v>
      </c>
      <c r="L170" t="str">
        <f>IF([5]opstra_options!L170="","",[5]opstra_options!L170)</f>
        <v>TATACONSUM</v>
      </c>
      <c r="M170">
        <f>IF([5]opstra_options!M170="","",[5]opstra_options!M170)</f>
        <v>-5.35</v>
      </c>
      <c r="N170">
        <f>IF([5]opstra_options!N170="","",[5]opstra_options!N170)</f>
        <v>-0.59</v>
      </c>
      <c r="O170" s="1">
        <f t="shared" si="32"/>
        <v>24.52</v>
      </c>
      <c r="P170" s="1">
        <f t="shared" si="33"/>
        <v>23.42</v>
      </c>
      <c r="Q170" s="1">
        <f t="shared" si="34"/>
        <v>13.19</v>
      </c>
      <c r="R170" s="1">
        <f t="shared" si="35"/>
        <v>77.42</v>
      </c>
      <c r="S170" s="1">
        <f t="shared" si="36"/>
        <v>71.430000000000007</v>
      </c>
      <c r="T170" s="1">
        <f t="shared" si="37"/>
        <v>61.63</v>
      </c>
      <c r="U170" s="1" t="b">
        <f t="shared" si="38"/>
        <v>1</v>
      </c>
      <c r="V170" s="1">
        <f t="shared" si="39"/>
        <v>22.33</v>
      </c>
      <c r="W170" s="3">
        <f t="shared" si="42"/>
        <v>45230</v>
      </c>
      <c r="X170" s="1">
        <f t="shared" si="40"/>
        <v>908.6</v>
      </c>
      <c r="Y170" s="1">
        <f t="shared" si="41"/>
        <v>2.85</v>
      </c>
      <c r="Z170" s="1" t="str">
        <f t="shared" si="43"/>
        <v>Liquid</v>
      </c>
      <c r="AA170" t="str">
        <f t="shared" si="44"/>
        <v>IVP</v>
      </c>
      <c r="AB170" t="str">
        <f t="shared" si="45"/>
        <v>R</v>
      </c>
    </row>
    <row r="171" spans="1:28" x14ac:dyDescent="0.25">
      <c r="A171">
        <f>IF([5]opstra_options!A171="","",[5]opstra_options!A171)</f>
        <v>29.87</v>
      </c>
      <c r="B171">
        <f>IF([5]opstra_options!B171="","",[5]opstra_options!B171)</f>
        <v>29.51</v>
      </c>
      <c r="C171">
        <f>IF([5]opstra_options!C171="","",[5]opstra_options!C171)</f>
        <v>13.2</v>
      </c>
      <c r="D171">
        <f>IF([5]opstra_options!D171="","",[5]opstra_options!D171)</f>
        <v>62.1</v>
      </c>
      <c r="E171">
        <f>IF([5]opstra_options!E171="","",[5]opstra_options!E171)</f>
        <v>88.89</v>
      </c>
      <c r="F171">
        <f>IF([5]opstra_options!F171="","",[5]opstra_options!F171)</f>
        <v>39.020000000000003</v>
      </c>
      <c r="G171" t="b">
        <f>IF([5]opstra_options!G171="","",[5]opstra_options!G171)</f>
        <v>1</v>
      </c>
      <c r="H171">
        <f>IF([5]opstra_options!H171="","",[5]opstra_options!H171)</f>
        <v>29.15</v>
      </c>
      <c r="I171" t="str">
        <f>IF([5]opstra_options!I171="","",[5]opstra_options!I171)</f>
        <v>None</v>
      </c>
      <c r="J171">
        <f>IF([5]opstra_options!J171="","",[5]opstra_options!J171)</f>
        <v>667.1</v>
      </c>
      <c r="K171">
        <f>IF([5]opstra_options!K171="","",[5]opstra_options!K171)</f>
        <v>3.58</v>
      </c>
      <c r="L171" t="str">
        <f>IF([5]opstra_options!L171="","",[5]opstra_options!L171)</f>
        <v>TATAMOTORS</v>
      </c>
      <c r="M171">
        <f>IF([5]opstra_options!M171="","",[5]opstra_options!M171)</f>
        <v>-1.55</v>
      </c>
      <c r="N171">
        <f>IF([5]opstra_options!N171="","",[5]opstra_options!N171)</f>
        <v>-0.23</v>
      </c>
      <c r="O171" s="1">
        <f t="shared" si="32"/>
        <v>29.87</v>
      </c>
      <c r="P171" s="1">
        <f t="shared" si="33"/>
        <v>29.51</v>
      </c>
      <c r="Q171" s="1">
        <f t="shared" si="34"/>
        <v>13.2</v>
      </c>
      <c r="R171" s="1">
        <f t="shared" si="35"/>
        <v>62.1</v>
      </c>
      <c r="S171" s="1">
        <f t="shared" si="36"/>
        <v>88.89</v>
      </c>
      <c r="T171" s="1">
        <f t="shared" si="37"/>
        <v>39.020000000000003</v>
      </c>
      <c r="U171" s="1" t="b">
        <f t="shared" si="38"/>
        <v>1</v>
      </c>
      <c r="V171" s="1">
        <f t="shared" si="39"/>
        <v>29.15</v>
      </c>
      <c r="W171" s="3" t="str">
        <f t="shared" si="42"/>
        <v/>
      </c>
      <c r="X171" s="1">
        <f t="shared" si="40"/>
        <v>667.1</v>
      </c>
      <c r="Y171" s="1">
        <f t="shared" si="41"/>
        <v>3.58</v>
      </c>
      <c r="Z171" s="1" t="str">
        <f t="shared" si="43"/>
        <v>Liquid</v>
      </c>
      <c r="AA171" t="str">
        <f t="shared" si="44"/>
        <v>IVP</v>
      </c>
      <c r="AB171" t="str">
        <f t="shared" si="45"/>
        <v/>
      </c>
    </row>
    <row r="172" spans="1:28" x14ac:dyDescent="0.25">
      <c r="A172">
        <f>IF([5]opstra_options!A172="","",[5]opstra_options!A172)</f>
        <v>29.46</v>
      </c>
      <c r="B172">
        <f>IF([5]opstra_options!B172="","",[5]opstra_options!B172)</f>
        <v>28.04</v>
      </c>
      <c r="C172">
        <f>IF([5]opstra_options!C172="","",[5]opstra_options!C172)</f>
        <v>2.86</v>
      </c>
      <c r="D172">
        <f>IF([5]opstra_options!D172="","",[5]opstra_options!D172)</f>
        <v>52.22</v>
      </c>
      <c r="E172">
        <f>IF([5]opstra_options!E172="","",[5]opstra_options!E172)</f>
        <v>34.92</v>
      </c>
      <c r="F172">
        <f>IF([5]opstra_options!F172="","",[5]opstra_options!F172)</f>
        <v>30.85</v>
      </c>
      <c r="G172" t="b">
        <f>IF([5]opstra_options!G172="","",[5]opstra_options!G172)</f>
        <v>1</v>
      </c>
      <c r="H172">
        <f>IF([5]opstra_options!H172="","",[5]opstra_options!H172)</f>
        <v>26.62</v>
      </c>
      <c r="I172" t="str">
        <f>IF([5]opstra_options!I172="","",[5]opstra_options!I172)</f>
        <v>None</v>
      </c>
      <c r="J172">
        <f>IF([5]opstra_options!J172="","",[5]opstra_options!J172)</f>
        <v>255.55</v>
      </c>
      <c r="K172">
        <f>IF([5]opstra_options!K172="","",[5]opstra_options!K172)</f>
        <v>3.33</v>
      </c>
      <c r="L172" t="str">
        <f>IF([5]opstra_options!L172="","",[5]opstra_options!L172)</f>
        <v>TATAPOWER</v>
      </c>
      <c r="M172">
        <f>IF([5]opstra_options!M172="","",[5]opstra_options!M172)</f>
        <v>0.7</v>
      </c>
      <c r="N172">
        <f>IF([5]opstra_options!N172="","",[5]opstra_options!N172)</f>
        <v>0.27</v>
      </c>
      <c r="O172" s="1">
        <f t="shared" si="32"/>
        <v>29.46</v>
      </c>
      <c r="P172" s="1">
        <f t="shared" si="33"/>
        <v>28.04</v>
      </c>
      <c r="Q172" s="1">
        <f t="shared" si="34"/>
        <v>2.86</v>
      </c>
      <c r="R172" s="1">
        <f t="shared" si="35"/>
        <v>52.22</v>
      </c>
      <c r="S172" s="1">
        <f t="shared" si="36"/>
        <v>34.92</v>
      </c>
      <c r="T172" s="1">
        <f t="shared" si="37"/>
        <v>30.85</v>
      </c>
      <c r="U172" s="1" t="b">
        <f t="shared" si="38"/>
        <v>1</v>
      </c>
      <c r="V172" s="1">
        <f t="shared" si="39"/>
        <v>26.62</v>
      </c>
      <c r="W172" s="3" t="str">
        <f t="shared" si="42"/>
        <v/>
      </c>
      <c r="X172" s="1">
        <f t="shared" si="40"/>
        <v>255.55</v>
      </c>
      <c r="Y172" s="1">
        <f t="shared" si="41"/>
        <v>3.33</v>
      </c>
      <c r="Z172" s="1" t="str">
        <f t="shared" si="43"/>
        <v>Liquid</v>
      </c>
      <c r="AA172" t="str">
        <f t="shared" si="44"/>
        <v/>
      </c>
      <c r="AB172" t="str">
        <f t="shared" si="45"/>
        <v/>
      </c>
    </row>
    <row r="173" spans="1:28" x14ac:dyDescent="0.25">
      <c r="A173">
        <f>IF([5]opstra_options!A173="","",[5]opstra_options!A173)</f>
        <v>29.29</v>
      </c>
      <c r="B173">
        <f>IF([5]opstra_options!B173="","",[5]opstra_options!B173)</f>
        <v>27.94</v>
      </c>
      <c r="C173">
        <f>IF([5]opstra_options!C173="","",[5]opstra_options!C173)</f>
        <v>4.33</v>
      </c>
      <c r="D173">
        <f>IF([5]opstra_options!D173="","",[5]opstra_options!D173)</f>
        <v>34.880000000000003</v>
      </c>
      <c r="E173">
        <f>IF([5]opstra_options!E173="","",[5]opstra_options!E173)</f>
        <v>49.21</v>
      </c>
      <c r="F173">
        <f>IF([5]opstra_options!F173="","",[5]opstra_options!F173)</f>
        <v>31.21</v>
      </c>
      <c r="G173" t="b">
        <f>IF([5]opstra_options!G173="","",[5]opstra_options!G173)</f>
        <v>1</v>
      </c>
      <c r="H173">
        <f>IF([5]opstra_options!H173="","",[5]opstra_options!H173)</f>
        <v>26.58</v>
      </c>
      <c r="I173" t="str">
        <f>IF([5]opstra_options!I173="","",[5]opstra_options!I173)</f>
        <v>None</v>
      </c>
      <c r="J173">
        <f>IF([5]opstra_options!J173="","",[5]opstra_options!J173)</f>
        <v>127.05</v>
      </c>
      <c r="K173">
        <f>IF([5]opstra_options!K173="","",[5]opstra_options!K173)</f>
        <v>3.46</v>
      </c>
      <c r="L173" t="str">
        <f>IF([5]opstra_options!L173="","",[5]opstra_options!L173)</f>
        <v>TATASTEEL</v>
      </c>
      <c r="M173">
        <f>IF([5]opstra_options!M173="","",[5]opstra_options!M173)</f>
        <v>1.95</v>
      </c>
      <c r="N173">
        <f>IF([5]opstra_options!N173="","",[5]opstra_options!N173)</f>
        <v>1.56</v>
      </c>
      <c r="O173" s="1">
        <f t="shared" si="32"/>
        <v>29.29</v>
      </c>
      <c r="P173" s="1">
        <f t="shared" si="33"/>
        <v>27.94</v>
      </c>
      <c r="Q173" s="1">
        <f t="shared" si="34"/>
        <v>4.33</v>
      </c>
      <c r="R173" s="1">
        <f t="shared" si="35"/>
        <v>34.880000000000003</v>
      </c>
      <c r="S173" s="1">
        <f t="shared" si="36"/>
        <v>49.21</v>
      </c>
      <c r="T173" s="1">
        <f t="shared" si="37"/>
        <v>31.21</v>
      </c>
      <c r="U173" s="1" t="b">
        <f t="shared" si="38"/>
        <v>1</v>
      </c>
      <c r="V173" s="1">
        <f t="shared" si="39"/>
        <v>26.58</v>
      </c>
      <c r="W173" s="3" t="str">
        <f t="shared" si="42"/>
        <v/>
      </c>
      <c r="X173" s="1">
        <f t="shared" si="40"/>
        <v>127.05</v>
      </c>
      <c r="Y173" s="1">
        <f t="shared" si="41"/>
        <v>3.46</v>
      </c>
      <c r="Z173" s="1" t="str">
        <f t="shared" si="43"/>
        <v>Liquid</v>
      </c>
      <c r="AA173" t="str">
        <f t="shared" si="44"/>
        <v/>
      </c>
      <c r="AB173" t="str">
        <f t="shared" si="45"/>
        <v/>
      </c>
    </row>
    <row r="174" spans="1:28" x14ac:dyDescent="0.25">
      <c r="A174">
        <f>IF([5]opstra_options!A174="","",[5]opstra_options!A174)</f>
        <v>21</v>
      </c>
      <c r="B174">
        <f>IF([5]opstra_options!B174="","",[5]opstra_options!B174)</f>
        <v>20.18</v>
      </c>
      <c r="C174">
        <f>IF([5]opstra_options!C174="","",[5]opstra_options!C174)</f>
        <v>8.26</v>
      </c>
      <c r="D174">
        <f>IF([5]opstra_options!D174="","",[5]opstra_options!D174)</f>
        <v>75</v>
      </c>
      <c r="E174">
        <f>IF([5]opstra_options!E174="","",[5]opstra_options!E174)</f>
        <v>84.13</v>
      </c>
      <c r="F174">
        <f>IF([5]opstra_options!F174="","",[5]opstra_options!F174)</f>
        <v>52.11</v>
      </c>
      <c r="G174" t="b">
        <f>IF([5]opstra_options!G174="","",[5]opstra_options!G174)</f>
        <v>1</v>
      </c>
      <c r="H174">
        <f>IF([5]opstra_options!H174="","",[5]opstra_options!H174)</f>
        <v>19.36</v>
      </c>
      <c r="I174" t="str">
        <f>IF([5]opstra_options!I174="","",[5]opstra_options!I174)</f>
        <v>None</v>
      </c>
      <c r="J174">
        <f>IF([5]opstra_options!J174="","",[5]opstra_options!J174)</f>
        <v>3521</v>
      </c>
      <c r="K174">
        <f>IF([5]opstra_options!K174="","",[5]opstra_options!K174)</f>
        <v>2.33</v>
      </c>
      <c r="L174" t="str">
        <f>IF([5]opstra_options!L174="","",[5]opstra_options!L174)</f>
        <v>TCS</v>
      </c>
      <c r="M174">
        <f>IF([5]opstra_options!M174="","",[5]opstra_options!M174)</f>
        <v>-42.65</v>
      </c>
      <c r="N174">
        <f>IF([5]opstra_options!N174="","",[5]opstra_options!N174)</f>
        <v>-1.2</v>
      </c>
      <c r="O174" s="1">
        <f t="shared" si="32"/>
        <v>21</v>
      </c>
      <c r="P174" s="1">
        <f t="shared" si="33"/>
        <v>20.18</v>
      </c>
      <c r="Q174" s="1">
        <f t="shared" si="34"/>
        <v>8.26</v>
      </c>
      <c r="R174" s="1">
        <f t="shared" si="35"/>
        <v>75</v>
      </c>
      <c r="S174" s="1">
        <f t="shared" si="36"/>
        <v>84.13</v>
      </c>
      <c r="T174" s="1">
        <f t="shared" si="37"/>
        <v>52.11</v>
      </c>
      <c r="U174" s="1" t="b">
        <f t="shared" si="38"/>
        <v>1</v>
      </c>
      <c r="V174" s="1">
        <f t="shared" si="39"/>
        <v>19.36</v>
      </c>
      <c r="W174" s="3" t="str">
        <f t="shared" si="42"/>
        <v/>
      </c>
      <c r="X174" s="1">
        <f t="shared" si="40"/>
        <v>3521</v>
      </c>
      <c r="Y174" s="1">
        <f t="shared" si="41"/>
        <v>2.33</v>
      </c>
      <c r="Z174" s="1" t="str">
        <f t="shared" si="43"/>
        <v>Liquid</v>
      </c>
      <c r="AA174" t="str">
        <f t="shared" si="44"/>
        <v>IVP</v>
      </c>
      <c r="AB174" t="str">
        <f t="shared" si="45"/>
        <v/>
      </c>
    </row>
    <row r="175" spans="1:28" x14ac:dyDescent="0.25">
      <c r="A175">
        <f>IF([5]opstra_options!A175="","",[5]opstra_options!A175)</f>
        <v>33.200000000000003</v>
      </c>
      <c r="B175">
        <f>IF([5]opstra_options!B175="","",[5]opstra_options!B175)</f>
        <v>32.700000000000003</v>
      </c>
      <c r="C175">
        <f>IF([5]opstra_options!C175="","",[5]opstra_options!C175)</f>
        <v>10.7</v>
      </c>
      <c r="D175">
        <f>IF([5]opstra_options!D175="","",[5]opstra_options!D175)</f>
        <v>96.37</v>
      </c>
      <c r="E175">
        <f>IF([5]opstra_options!E175="","",[5]opstra_options!E175)</f>
        <v>100</v>
      </c>
      <c r="F175">
        <f>IF([5]opstra_options!F175="","",[5]opstra_options!F175)</f>
        <v>86.34</v>
      </c>
      <c r="G175" t="b">
        <f>IF([5]opstra_options!G175="","",[5]opstra_options!G175)</f>
        <v>1</v>
      </c>
      <c r="H175">
        <f>IF([5]opstra_options!H175="","",[5]opstra_options!H175)</f>
        <v>32.200000000000003</v>
      </c>
      <c r="I175">
        <f>IF([5]opstra_options!I175="","",[5]opstra_options!I175)</f>
        <v>45224</v>
      </c>
      <c r="J175">
        <f>IF([5]opstra_options!J175="","",[5]opstra_options!J175)</f>
        <v>1187.95</v>
      </c>
      <c r="K175">
        <f>IF([5]opstra_options!K175="","",[5]opstra_options!K175)</f>
        <v>4.04</v>
      </c>
      <c r="L175" t="str">
        <f>IF([5]opstra_options!L175="","",[5]opstra_options!L175)</f>
        <v>TECHM</v>
      </c>
      <c r="M175">
        <f>IF([5]opstra_options!M175="","",[5]opstra_options!M175)</f>
        <v>-10</v>
      </c>
      <c r="N175">
        <f>IF([5]opstra_options!N175="","",[5]opstra_options!N175)</f>
        <v>-0.83</v>
      </c>
      <c r="O175" s="1">
        <f t="shared" si="32"/>
        <v>33.200000000000003</v>
      </c>
      <c r="P175" s="1">
        <f t="shared" si="33"/>
        <v>32.700000000000003</v>
      </c>
      <c r="Q175" s="1">
        <f t="shared" si="34"/>
        <v>10.7</v>
      </c>
      <c r="R175" s="1">
        <f t="shared" si="35"/>
        <v>96.37</v>
      </c>
      <c r="S175" s="1">
        <f t="shared" si="36"/>
        <v>100</v>
      </c>
      <c r="T175" s="1">
        <f t="shared" si="37"/>
        <v>86.34</v>
      </c>
      <c r="U175" s="1" t="b">
        <f t="shared" si="38"/>
        <v>1</v>
      </c>
      <c r="V175" s="1">
        <f t="shared" si="39"/>
        <v>32.200000000000003</v>
      </c>
      <c r="W175" s="3">
        <f t="shared" si="42"/>
        <v>45224</v>
      </c>
      <c r="X175" s="1">
        <f t="shared" si="40"/>
        <v>1187.95</v>
      </c>
      <c r="Y175" s="1">
        <f t="shared" si="41"/>
        <v>4.04</v>
      </c>
      <c r="Z175" s="1" t="str">
        <f t="shared" si="43"/>
        <v>Liquid</v>
      </c>
      <c r="AA175" t="str">
        <f t="shared" si="44"/>
        <v>IVP</v>
      </c>
      <c r="AB175" t="str">
        <f t="shared" si="45"/>
        <v>R</v>
      </c>
    </row>
    <row r="176" spans="1:28" x14ac:dyDescent="0.25">
      <c r="A176">
        <f>IF([5]opstra_options!A176="","",[5]opstra_options!A176)</f>
        <v>22.02</v>
      </c>
      <c r="B176">
        <f>IF([5]opstra_options!B176="","",[5]opstra_options!B176)</f>
        <v>22.33</v>
      </c>
      <c r="C176">
        <f>IF([5]opstra_options!C176="","",[5]opstra_options!C176)</f>
        <v>10</v>
      </c>
      <c r="D176">
        <f>IF([5]opstra_options!D176="","",[5]opstra_options!D176)</f>
        <v>63.71</v>
      </c>
      <c r="E176">
        <f>IF([5]opstra_options!E176="","",[5]opstra_options!E176)</f>
        <v>76.19</v>
      </c>
      <c r="F176">
        <f>IF([5]opstra_options!F176="","",[5]opstra_options!F176)</f>
        <v>47.07</v>
      </c>
      <c r="G176" t="b">
        <f>IF([5]opstra_options!G176="","",[5]opstra_options!G176)</f>
        <v>1</v>
      </c>
      <c r="H176">
        <f>IF([5]opstra_options!H176="","",[5]opstra_options!H176)</f>
        <v>22.64</v>
      </c>
      <c r="I176" t="str">
        <f>IF([5]opstra_options!I176="","",[5]opstra_options!I176)</f>
        <v>None</v>
      </c>
      <c r="J176">
        <f>IF([5]opstra_options!J176="","",[5]opstra_options!J176)</f>
        <v>3311.05</v>
      </c>
      <c r="K176">
        <f>IF([5]opstra_options!K176="","",[5]opstra_options!K176)</f>
        <v>2.78</v>
      </c>
      <c r="L176" t="str">
        <f>IF([5]opstra_options!L176="","",[5]opstra_options!L176)</f>
        <v>TITAN</v>
      </c>
      <c r="M176">
        <f>IF([5]opstra_options!M176="","",[5]opstra_options!M176)</f>
        <v>25.9</v>
      </c>
      <c r="N176">
        <f>IF([5]opstra_options!N176="","",[5]opstra_options!N176)</f>
        <v>0.79</v>
      </c>
      <c r="O176" s="1">
        <f t="shared" si="32"/>
        <v>22.02</v>
      </c>
      <c r="P176" s="1">
        <f t="shared" si="33"/>
        <v>22.33</v>
      </c>
      <c r="Q176" s="1">
        <f t="shared" si="34"/>
        <v>10</v>
      </c>
      <c r="R176" s="1">
        <f t="shared" si="35"/>
        <v>63.71</v>
      </c>
      <c r="S176" s="1">
        <f t="shared" si="36"/>
        <v>76.19</v>
      </c>
      <c r="T176" s="1">
        <f t="shared" si="37"/>
        <v>47.07</v>
      </c>
      <c r="U176" s="1" t="b">
        <f t="shared" si="38"/>
        <v>1</v>
      </c>
      <c r="V176" s="1">
        <f t="shared" si="39"/>
        <v>22.64</v>
      </c>
      <c r="W176" s="3" t="str">
        <f t="shared" si="42"/>
        <v/>
      </c>
      <c r="X176" s="1">
        <f t="shared" si="40"/>
        <v>3311.05</v>
      </c>
      <c r="Y176" s="1">
        <f t="shared" si="41"/>
        <v>2.78</v>
      </c>
      <c r="Z176" s="1" t="str">
        <f t="shared" si="43"/>
        <v>Liquid</v>
      </c>
      <c r="AA176" t="str">
        <f t="shared" si="44"/>
        <v>IVP</v>
      </c>
      <c r="AB176" t="str">
        <f t="shared" si="45"/>
        <v/>
      </c>
    </row>
    <row r="177" spans="1:28" x14ac:dyDescent="0.25">
      <c r="A177">
        <f>IF([5]opstra_options!A177="","",[5]opstra_options!A177)</f>
        <v>33.42</v>
      </c>
      <c r="B177">
        <f>IF([5]opstra_options!B177="","",[5]opstra_options!B177)</f>
        <v>33.29</v>
      </c>
      <c r="C177">
        <f>IF([5]opstra_options!C177="","",[5]opstra_options!C177)</f>
        <v>10.27</v>
      </c>
      <c r="D177">
        <f>IF([5]opstra_options!D177="","",[5]opstra_options!D177)</f>
        <v>93.1</v>
      </c>
      <c r="E177">
        <f>IF([5]opstra_options!E177="","",[5]opstra_options!E177)</f>
        <v>89.68</v>
      </c>
      <c r="F177">
        <f>IF([5]opstra_options!F177="","",[5]opstra_options!F177)</f>
        <v>66.8</v>
      </c>
      <c r="G177" t="b">
        <f>IF([5]opstra_options!G177="","",[5]opstra_options!G177)</f>
        <v>0</v>
      </c>
      <c r="H177">
        <f>IF([5]opstra_options!H177="","",[5]opstra_options!H177)</f>
        <v>33.159999999999997</v>
      </c>
      <c r="I177">
        <f>IF([5]opstra_options!I177="","",[5]opstra_options!I177)</f>
        <v>45222</v>
      </c>
      <c r="J177">
        <f>IF([5]opstra_options!J177="","",[5]opstra_options!J177)</f>
        <v>1911.85</v>
      </c>
      <c r="K177">
        <f>IF([5]opstra_options!K177="","",[5]opstra_options!K177)</f>
        <v>0</v>
      </c>
      <c r="L177" t="str">
        <f>IF([5]opstra_options!L177="","",[5]opstra_options!L177)</f>
        <v>TORNTPHARM</v>
      </c>
      <c r="M177">
        <f>IF([5]opstra_options!M177="","",[5]opstra_options!M177)</f>
        <v>13.5</v>
      </c>
      <c r="N177">
        <f>IF([5]opstra_options!N177="","",[5]opstra_options!N177)</f>
        <v>0.71</v>
      </c>
      <c r="O177" s="1">
        <f t="shared" si="32"/>
        <v>33.42</v>
      </c>
      <c r="P177" s="1">
        <f t="shared" si="33"/>
        <v>33.29</v>
      </c>
      <c r="Q177" s="1">
        <f t="shared" si="34"/>
        <v>10.27</v>
      </c>
      <c r="R177" s="1">
        <f t="shared" si="35"/>
        <v>93.1</v>
      </c>
      <c r="S177" s="1">
        <f t="shared" si="36"/>
        <v>89.68</v>
      </c>
      <c r="T177" s="1">
        <f t="shared" si="37"/>
        <v>66.8</v>
      </c>
      <c r="U177" s="1" t="b">
        <f t="shared" si="38"/>
        <v>0</v>
      </c>
      <c r="V177" s="1">
        <f t="shared" si="39"/>
        <v>33.159999999999997</v>
      </c>
      <c r="W177" s="3">
        <f t="shared" si="42"/>
        <v>45222</v>
      </c>
      <c r="X177" s="1">
        <f t="shared" si="40"/>
        <v>1911.85</v>
      </c>
      <c r="Y177" s="1">
        <f t="shared" si="41"/>
        <v>0</v>
      </c>
      <c r="Z177" s="1" t="str">
        <f t="shared" si="43"/>
        <v/>
      </c>
      <c r="AA177" t="str">
        <f t="shared" si="44"/>
        <v>IVP</v>
      </c>
      <c r="AB177" t="str">
        <f t="shared" si="45"/>
        <v>R</v>
      </c>
    </row>
    <row r="178" spans="1:28" x14ac:dyDescent="0.25">
      <c r="A178">
        <f>IF([5]opstra_options!A178="","",[5]opstra_options!A178)</f>
        <v>32.6</v>
      </c>
      <c r="B178">
        <f>IF([5]opstra_options!B178="","",[5]opstra_options!B178)</f>
        <v>35.97</v>
      </c>
      <c r="C178">
        <f>IF([5]opstra_options!C178="","",[5]opstra_options!C178)</f>
        <v>22.31</v>
      </c>
      <c r="D178">
        <f>IF([5]opstra_options!D178="","",[5]opstra_options!D178)</f>
        <v>85.43</v>
      </c>
      <c r="E178">
        <f>IF([5]opstra_options!E178="","",[5]opstra_options!E178)</f>
        <v>90.48</v>
      </c>
      <c r="F178">
        <f>IF([5]opstra_options!F178="","",[5]opstra_options!F178)</f>
        <v>69.72</v>
      </c>
      <c r="G178" t="b">
        <f>IF([5]opstra_options!G178="","",[5]opstra_options!G178)</f>
        <v>1</v>
      </c>
      <c r="H178">
        <f>IF([5]opstra_options!H178="","",[5]opstra_options!H178)</f>
        <v>39.33</v>
      </c>
      <c r="I178" t="str">
        <f>IF([5]opstra_options!I178="","",[5]opstra_options!I178)</f>
        <v>None</v>
      </c>
      <c r="J178">
        <f>IF([5]opstra_options!J178="","",[5]opstra_options!J178)</f>
        <v>2111</v>
      </c>
      <c r="K178">
        <f>IF([5]opstra_options!K178="","",[5]opstra_options!K178)</f>
        <v>0</v>
      </c>
      <c r="L178" t="str">
        <f>IF([5]opstra_options!L178="","",[5]opstra_options!L178)</f>
        <v>TRENT</v>
      </c>
      <c r="M178">
        <f>IF([5]opstra_options!M178="","",[5]opstra_options!M178)</f>
        <v>19.05</v>
      </c>
      <c r="N178">
        <f>IF([5]opstra_options!N178="","",[5]opstra_options!N178)</f>
        <v>0.91</v>
      </c>
      <c r="O178" s="1">
        <f t="shared" si="32"/>
        <v>32.6</v>
      </c>
      <c r="P178" s="1">
        <f t="shared" si="33"/>
        <v>35.97</v>
      </c>
      <c r="Q178" s="1">
        <f t="shared" si="34"/>
        <v>22.31</v>
      </c>
      <c r="R178" s="1">
        <f t="shared" si="35"/>
        <v>85.43</v>
      </c>
      <c r="S178" s="1">
        <f t="shared" si="36"/>
        <v>90.48</v>
      </c>
      <c r="T178" s="1">
        <f t="shared" si="37"/>
        <v>69.72</v>
      </c>
      <c r="U178" s="1" t="b">
        <f t="shared" si="38"/>
        <v>1</v>
      </c>
      <c r="V178" s="1">
        <f t="shared" si="39"/>
        <v>39.33</v>
      </c>
      <c r="W178" s="3" t="str">
        <f t="shared" si="42"/>
        <v/>
      </c>
      <c r="X178" s="1">
        <f t="shared" si="40"/>
        <v>2111</v>
      </c>
      <c r="Y178" s="1">
        <f t="shared" si="41"/>
        <v>0</v>
      </c>
      <c r="Z178" s="1" t="str">
        <f t="shared" si="43"/>
        <v>Liquid</v>
      </c>
      <c r="AA178" t="str">
        <f t="shared" si="44"/>
        <v>IVP</v>
      </c>
      <c r="AB178" t="str">
        <f t="shared" si="45"/>
        <v/>
      </c>
    </row>
    <row r="179" spans="1:28" x14ac:dyDescent="0.25">
      <c r="A179">
        <f>IF([5]opstra_options!A179="","",[5]opstra_options!A179)</f>
        <v>24.57</v>
      </c>
      <c r="B179">
        <f>IF([5]opstra_options!B179="","",[5]opstra_options!B179)</f>
        <v>24.67</v>
      </c>
      <c r="C179">
        <f>IF([5]opstra_options!C179="","",[5]opstra_options!C179)</f>
        <v>8.77</v>
      </c>
      <c r="D179">
        <f>IF([5]opstra_options!D179="","",[5]opstra_options!D179)</f>
        <v>12.9</v>
      </c>
      <c r="E179">
        <f>IF([5]opstra_options!E179="","",[5]opstra_options!E179)</f>
        <v>22.22</v>
      </c>
      <c r="F179">
        <f>IF([5]opstra_options!F179="","",[5]opstra_options!F179)</f>
        <v>17.16</v>
      </c>
      <c r="G179" t="b">
        <f>IF([5]opstra_options!G179="","",[5]opstra_options!G179)</f>
        <v>1</v>
      </c>
      <c r="H179">
        <f>IF([5]opstra_options!H179="","",[5]opstra_options!H179)</f>
        <v>24.76</v>
      </c>
      <c r="I179">
        <f>IF([5]opstra_options!I179="","",[5]opstra_options!I179)</f>
        <v>45229</v>
      </c>
      <c r="J179">
        <f>IF([5]opstra_options!J179="","",[5]opstra_options!J179)</f>
        <v>1600.45</v>
      </c>
      <c r="K179">
        <f>IF([5]opstra_options!K179="","",[5]opstra_options!K179)</f>
        <v>3.11</v>
      </c>
      <c r="L179" t="str">
        <f>IF([5]opstra_options!L179="","",[5]opstra_options!L179)</f>
        <v>TVSMOTOR</v>
      </c>
      <c r="M179">
        <f>IF([5]opstra_options!M179="","",[5]opstra_options!M179)</f>
        <v>1.85</v>
      </c>
      <c r="N179">
        <f>IF([5]opstra_options!N179="","",[5]opstra_options!N179)</f>
        <v>0.12</v>
      </c>
      <c r="O179" s="1">
        <f t="shared" si="32"/>
        <v>24.57</v>
      </c>
      <c r="P179" s="1">
        <f t="shared" si="33"/>
        <v>24.67</v>
      </c>
      <c r="Q179" s="1">
        <f t="shared" si="34"/>
        <v>8.77</v>
      </c>
      <c r="R179" s="1">
        <f t="shared" si="35"/>
        <v>12.9</v>
      </c>
      <c r="S179" s="1">
        <f t="shared" si="36"/>
        <v>22.22</v>
      </c>
      <c r="T179" s="1">
        <f t="shared" si="37"/>
        <v>17.16</v>
      </c>
      <c r="U179" s="1" t="b">
        <f t="shared" si="38"/>
        <v>1</v>
      </c>
      <c r="V179" s="1">
        <f t="shared" si="39"/>
        <v>24.76</v>
      </c>
      <c r="W179" s="3">
        <f t="shared" si="42"/>
        <v>45229</v>
      </c>
      <c r="X179" s="1">
        <f t="shared" si="40"/>
        <v>1600.45</v>
      </c>
      <c r="Y179" s="1">
        <f t="shared" si="41"/>
        <v>3.11</v>
      </c>
      <c r="Z179" s="1" t="str">
        <f t="shared" si="43"/>
        <v>Liquid</v>
      </c>
      <c r="AA179" t="str">
        <f t="shared" si="44"/>
        <v/>
      </c>
      <c r="AB179" t="str">
        <f t="shared" si="45"/>
        <v>R</v>
      </c>
    </row>
    <row r="180" spans="1:28" x14ac:dyDescent="0.25">
      <c r="A180">
        <f>IF([5]opstra_options!A180="","",[5]opstra_options!A180)</f>
        <v>32.299999999999997</v>
      </c>
      <c r="B180">
        <f>IF([5]opstra_options!B180="","",[5]opstra_options!B180)</f>
        <v>31.04</v>
      </c>
      <c r="C180">
        <f>IF([5]opstra_options!C180="","",[5]opstra_options!C180)</f>
        <v>4.76</v>
      </c>
      <c r="D180">
        <f>IF([5]opstra_options!D180="","",[5]opstra_options!D180)</f>
        <v>87.7</v>
      </c>
      <c r="E180">
        <f>IF([5]opstra_options!E180="","",[5]opstra_options!E180)</f>
        <v>99.21</v>
      </c>
      <c r="F180">
        <f>IF([5]opstra_options!F180="","",[5]opstra_options!F180)</f>
        <v>68.12</v>
      </c>
      <c r="G180" t="b">
        <f>IF([5]opstra_options!G180="","",[5]opstra_options!G180)</f>
        <v>1</v>
      </c>
      <c r="H180">
        <f>IF([5]opstra_options!H180="","",[5]opstra_options!H180)</f>
        <v>29.79</v>
      </c>
      <c r="I180">
        <f>IF([5]opstra_options!I180="","",[5]opstra_options!I180)</f>
        <v>45218</v>
      </c>
      <c r="J180">
        <f>IF([5]opstra_options!J180="","",[5]opstra_options!J180)</f>
        <v>1567.75</v>
      </c>
      <c r="K180">
        <f>IF([5]opstra_options!K180="","",[5]opstra_options!K180)</f>
        <v>3.9</v>
      </c>
      <c r="L180" t="str">
        <f>IF([5]opstra_options!L180="","",[5]opstra_options!L180)</f>
        <v>UBL</v>
      </c>
      <c r="M180">
        <f>IF([5]opstra_options!M180="","",[5]opstra_options!M180)</f>
        <v>-19.45</v>
      </c>
      <c r="N180">
        <f>IF([5]opstra_options!N180="","",[5]opstra_options!N180)</f>
        <v>-1.23</v>
      </c>
      <c r="O180" s="1">
        <f t="shared" si="32"/>
        <v>32.299999999999997</v>
      </c>
      <c r="P180" s="1">
        <f t="shared" si="33"/>
        <v>31.04</v>
      </c>
      <c r="Q180" s="1">
        <f t="shared" si="34"/>
        <v>4.76</v>
      </c>
      <c r="R180" s="1">
        <f t="shared" si="35"/>
        <v>87.7</v>
      </c>
      <c r="S180" s="1">
        <f t="shared" si="36"/>
        <v>99.21</v>
      </c>
      <c r="T180" s="1">
        <f t="shared" si="37"/>
        <v>68.12</v>
      </c>
      <c r="U180" s="1" t="b">
        <f t="shared" si="38"/>
        <v>1</v>
      </c>
      <c r="V180" s="1">
        <f t="shared" si="39"/>
        <v>29.79</v>
      </c>
      <c r="W180" s="3">
        <f t="shared" si="42"/>
        <v>45218</v>
      </c>
      <c r="X180" s="1">
        <f t="shared" si="40"/>
        <v>1567.75</v>
      </c>
      <c r="Y180" s="1">
        <f t="shared" si="41"/>
        <v>3.9</v>
      </c>
      <c r="Z180" s="1" t="str">
        <f t="shared" si="43"/>
        <v>Liquid</v>
      </c>
      <c r="AA180" t="str">
        <f t="shared" si="44"/>
        <v>IVP</v>
      </c>
      <c r="AB180" t="str">
        <f t="shared" si="45"/>
        <v>R</v>
      </c>
    </row>
    <row r="181" spans="1:28" x14ac:dyDescent="0.25">
      <c r="A181">
        <f>IF([5]opstra_options!A181="","",[5]opstra_options!A181)</f>
        <v>25.7</v>
      </c>
      <c r="B181">
        <f>IF([5]opstra_options!B181="","",[5]opstra_options!B181)</f>
        <v>25.66</v>
      </c>
      <c r="C181">
        <f>IF([5]opstra_options!C181="","",[5]opstra_options!C181)</f>
        <v>15.53</v>
      </c>
      <c r="D181">
        <f>IF([5]opstra_options!D181="","",[5]opstra_options!D181)</f>
        <v>82.86</v>
      </c>
      <c r="E181">
        <f>IF([5]opstra_options!E181="","",[5]opstra_options!E181)</f>
        <v>93.65</v>
      </c>
      <c r="F181">
        <f>IF([5]opstra_options!F181="","",[5]opstra_options!F181)</f>
        <v>45.84</v>
      </c>
      <c r="G181" t="b">
        <f>IF([5]opstra_options!G181="","",[5]opstra_options!G181)</f>
        <v>1</v>
      </c>
      <c r="H181">
        <f>IF([5]opstra_options!H181="","",[5]opstra_options!H181)</f>
        <v>25.62</v>
      </c>
      <c r="I181">
        <f>IF([5]opstra_options!I181="","",[5]opstra_options!I181)</f>
        <v>45218</v>
      </c>
      <c r="J181">
        <f>IF([5]opstra_options!J181="","",[5]opstra_options!J181)</f>
        <v>8311.5</v>
      </c>
      <c r="K181">
        <f>IF([5]opstra_options!K181="","",[5]opstra_options!K181)</f>
        <v>3.33</v>
      </c>
      <c r="L181" t="str">
        <f>IF([5]opstra_options!L181="","",[5]opstra_options!L181)</f>
        <v>ULTRACEMCO</v>
      </c>
      <c r="M181">
        <f>IF([5]opstra_options!M181="","",[5]opstra_options!M181)</f>
        <v>-64.3</v>
      </c>
      <c r="N181">
        <f>IF([5]opstra_options!N181="","",[5]opstra_options!N181)</f>
        <v>-0.77</v>
      </c>
      <c r="O181" s="1">
        <f t="shared" si="32"/>
        <v>25.7</v>
      </c>
      <c r="P181" s="1">
        <f t="shared" si="33"/>
        <v>25.66</v>
      </c>
      <c r="Q181" s="1">
        <f t="shared" si="34"/>
        <v>15.53</v>
      </c>
      <c r="R181" s="1">
        <f t="shared" si="35"/>
        <v>82.86</v>
      </c>
      <c r="S181" s="1">
        <f t="shared" si="36"/>
        <v>93.65</v>
      </c>
      <c r="T181" s="1">
        <f t="shared" si="37"/>
        <v>45.84</v>
      </c>
      <c r="U181" s="1" t="b">
        <f t="shared" si="38"/>
        <v>1</v>
      </c>
      <c r="V181" s="1">
        <f t="shared" si="39"/>
        <v>25.62</v>
      </c>
      <c r="W181" s="3">
        <f t="shared" si="42"/>
        <v>45218</v>
      </c>
      <c r="X181" s="1">
        <f t="shared" si="40"/>
        <v>8311.5</v>
      </c>
      <c r="Y181" s="1">
        <f t="shared" si="41"/>
        <v>3.33</v>
      </c>
      <c r="Z181" s="1" t="str">
        <f t="shared" si="43"/>
        <v>Liquid</v>
      </c>
      <c r="AA181" t="str">
        <f t="shared" si="44"/>
        <v>IVP</v>
      </c>
      <c r="AB181" t="str">
        <f t="shared" si="45"/>
        <v>R</v>
      </c>
    </row>
    <row r="182" spans="1:28" x14ac:dyDescent="0.25">
      <c r="A182">
        <f>IF([5]opstra_options!A182="","",[5]opstra_options!A182)</f>
        <v>24.32</v>
      </c>
      <c r="B182">
        <f>IF([5]opstra_options!B182="","",[5]opstra_options!B182)</f>
        <v>24.1</v>
      </c>
      <c r="C182">
        <f>IF([5]opstra_options!C182="","",[5]opstra_options!C182)</f>
        <v>7.73</v>
      </c>
      <c r="D182">
        <f>IF([5]opstra_options!D182="","",[5]opstra_options!D182)</f>
        <v>39.31</v>
      </c>
      <c r="E182">
        <f>IF([5]opstra_options!E182="","",[5]opstra_options!E182)</f>
        <v>38.1</v>
      </c>
      <c r="F182">
        <f>IF([5]opstra_options!F182="","",[5]opstra_options!F182)</f>
        <v>27.06</v>
      </c>
      <c r="G182" t="b">
        <f>IF([5]opstra_options!G182="","",[5]opstra_options!G182)</f>
        <v>1</v>
      </c>
      <c r="H182">
        <f>IF([5]opstra_options!H182="","",[5]opstra_options!H182)</f>
        <v>23.87</v>
      </c>
      <c r="I182" t="str">
        <f>IF([5]opstra_options!I182="","",[5]opstra_options!I182)</f>
        <v>None</v>
      </c>
      <c r="J182">
        <f>IF([5]opstra_options!J182="","",[5]opstra_options!J182)</f>
        <v>632.20000000000005</v>
      </c>
      <c r="K182">
        <f>IF([5]opstra_options!K182="","",[5]opstra_options!K182)</f>
        <v>3.02</v>
      </c>
      <c r="L182" t="str">
        <f>IF([5]opstra_options!L182="","",[5]opstra_options!L182)</f>
        <v>UPL</v>
      </c>
      <c r="M182">
        <f>IF([5]opstra_options!M182="","",[5]opstra_options!M182)</f>
        <v>8.6</v>
      </c>
      <c r="N182">
        <f>IF([5]opstra_options!N182="","",[5]opstra_options!N182)</f>
        <v>1.38</v>
      </c>
      <c r="O182" s="1">
        <f t="shared" si="32"/>
        <v>24.32</v>
      </c>
      <c r="P182" s="1">
        <f t="shared" si="33"/>
        <v>24.1</v>
      </c>
      <c r="Q182" s="1">
        <f t="shared" si="34"/>
        <v>7.73</v>
      </c>
      <c r="R182" s="1">
        <f t="shared" si="35"/>
        <v>39.31</v>
      </c>
      <c r="S182" s="1">
        <f t="shared" si="36"/>
        <v>38.1</v>
      </c>
      <c r="T182" s="1">
        <f t="shared" si="37"/>
        <v>27.06</v>
      </c>
      <c r="U182" s="1" t="b">
        <f t="shared" si="38"/>
        <v>1</v>
      </c>
      <c r="V182" s="1">
        <f t="shared" si="39"/>
        <v>23.87</v>
      </c>
      <c r="W182" s="3" t="str">
        <f t="shared" si="42"/>
        <v/>
      </c>
      <c r="X182" s="1">
        <f t="shared" si="40"/>
        <v>632.20000000000005</v>
      </c>
      <c r="Y182" s="1">
        <f t="shared" si="41"/>
        <v>3.02</v>
      </c>
      <c r="Z182" s="1" t="str">
        <f t="shared" si="43"/>
        <v>Liquid</v>
      </c>
      <c r="AA182" t="str">
        <f t="shared" si="44"/>
        <v/>
      </c>
      <c r="AB182" t="str">
        <f t="shared" si="45"/>
        <v/>
      </c>
    </row>
    <row r="183" spans="1:28" x14ac:dyDescent="0.25">
      <c r="A183">
        <f>IF([5]opstra_options!A183="","",[5]opstra_options!A183)</f>
        <v>36.76</v>
      </c>
      <c r="B183">
        <f>IF([5]opstra_options!B183="","",[5]opstra_options!B183)</f>
        <v>36.64</v>
      </c>
      <c r="C183">
        <f>IF([5]opstra_options!C183="","",[5]opstra_options!C183)</f>
        <v>6.08</v>
      </c>
      <c r="D183">
        <f>IF([5]opstra_options!D183="","",[5]opstra_options!D183)</f>
        <v>73.790000000000006</v>
      </c>
      <c r="E183">
        <f>IF([5]opstra_options!E183="","",[5]opstra_options!E183)</f>
        <v>71.430000000000007</v>
      </c>
      <c r="F183">
        <f>IF([5]opstra_options!F183="","",[5]opstra_options!F183)</f>
        <v>42.09</v>
      </c>
      <c r="G183" t="b">
        <f>IF([5]opstra_options!G183="","",[5]opstra_options!G183)</f>
        <v>1</v>
      </c>
      <c r="H183">
        <f>IF([5]opstra_options!H183="","",[5]opstra_options!H183)</f>
        <v>36.520000000000003</v>
      </c>
      <c r="I183" t="str">
        <f>IF([5]opstra_options!I183="","",[5]opstra_options!I183)</f>
        <v>None</v>
      </c>
      <c r="J183">
        <f>IF([5]opstra_options!J183="","",[5]opstra_options!J183)</f>
        <v>230</v>
      </c>
      <c r="K183">
        <f>IF([5]opstra_options!K183="","",[5]opstra_options!K183)</f>
        <v>4.3499999999999996</v>
      </c>
      <c r="L183" t="str">
        <f>IF([5]opstra_options!L183="","",[5]opstra_options!L183)</f>
        <v>VEDL</v>
      </c>
      <c r="M183">
        <f>IF([5]opstra_options!M183="","",[5]opstra_options!M183)</f>
        <v>3.25</v>
      </c>
      <c r="N183">
        <f>IF([5]opstra_options!N183="","",[5]opstra_options!N183)</f>
        <v>1.43</v>
      </c>
      <c r="O183" s="1">
        <f t="shared" si="32"/>
        <v>36.76</v>
      </c>
      <c r="P183" s="1">
        <f t="shared" si="33"/>
        <v>36.64</v>
      </c>
      <c r="Q183" s="1">
        <f t="shared" si="34"/>
        <v>6.08</v>
      </c>
      <c r="R183" s="1">
        <f t="shared" si="35"/>
        <v>73.790000000000006</v>
      </c>
      <c r="S183" s="1">
        <f t="shared" si="36"/>
        <v>71.430000000000007</v>
      </c>
      <c r="T183" s="1">
        <f t="shared" si="37"/>
        <v>42.09</v>
      </c>
      <c r="U183" s="1" t="b">
        <f t="shared" si="38"/>
        <v>1</v>
      </c>
      <c r="V183" s="1">
        <f t="shared" si="39"/>
        <v>36.520000000000003</v>
      </c>
      <c r="W183" s="3" t="str">
        <f t="shared" si="42"/>
        <v/>
      </c>
      <c r="X183" s="1">
        <f t="shared" si="40"/>
        <v>230</v>
      </c>
      <c r="Y183" s="1">
        <f t="shared" si="41"/>
        <v>4.3499999999999996</v>
      </c>
      <c r="Z183" s="1" t="str">
        <f t="shared" si="43"/>
        <v>Liquid</v>
      </c>
      <c r="AA183" t="str">
        <f t="shared" si="44"/>
        <v>IVP</v>
      </c>
      <c r="AB183" t="str">
        <f t="shared" si="45"/>
        <v/>
      </c>
    </row>
    <row r="184" spans="1:28" x14ac:dyDescent="0.25">
      <c r="A184">
        <f>IF([5]opstra_options!A184="","",[5]opstra_options!A184)</f>
        <v>32.79</v>
      </c>
      <c r="B184">
        <f>IF([5]opstra_options!B184="","",[5]opstra_options!B184)</f>
        <v>32.21</v>
      </c>
      <c r="C184">
        <f>IF([5]opstra_options!C184="","",[5]opstra_options!C184)</f>
        <v>9.93</v>
      </c>
      <c r="D184">
        <f>IF([5]opstra_options!D184="","",[5]opstra_options!D184)</f>
        <v>92.74</v>
      </c>
      <c r="E184">
        <f>IF([5]opstra_options!E184="","",[5]opstra_options!E184)</f>
        <v>98.41</v>
      </c>
      <c r="F184">
        <f>IF([5]opstra_options!F184="","",[5]opstra_options!F184)</f>
        <v>61.06</v>
      </c>
      <c r="G184" t="b">
        <f>IF([5]opstra_options!G184="","",[5]opstra_options!G184)</f>
        <v>1</v>
      </c>
      <c r="H184">
        <f>IF([5]opstra_options!H184="","",[5]opstra_options!H184)</f>
        <v>31.63</v>
      </c>
      <c r="I184">
        <f>IF([5]opstra_options!I184="","",[5]opstra_options!I184)</f>
        <v>45218</v>
      </c>
      <c r="J184">
        <f>IF([5]opstra_options!J184="","",[5]opstra_options!J184)</f>
        <v>855</v>
      </c>
      <c r="K184">
        <f>IF([5]opstra_options!K184="","",[5]opstra_options!K184)</f>
        <v>4.1900000000000004</v>
      </c>
      <c r="L184" t="str">
        <f>IF([5]opstra_options!L184="","",[5]opstra_options!L184)</f>
        <v>VOLTAS</v>
      </c>
      <c r="M184">
        <f>IF([5]opstra_options!M184="","",[5]opstra_options!M184)</f>
        <v>7.5</v>
      </c>
      <c r="N184">
        <f>IF([5]opstra_options!N184="","",[5]opstra_options!N184)</f>
        <v>0.88</v>
      </c>
      <c r="O184" s="1">
        <f t="shared" si="32"/>
        <v>32.79</v>
      </c>
      <c r="P184" s="1">
        <f t="shared" si="33"/>
        <v>32.21</v>
      </c>
      <c r="Q184" s="1">
        <f t="shared" si="34"/>
        <v>9.93</v>
      </c>
      <c r="R184" s="1">
        <f t="shared" si="35"/>
        <v>92.74</v>
      </c>
      <c r="S184" s="1">
        <f t="shared" si="36"/>
        <v>98.41</v>
      </c>
      <c r="T184" s="1">
        <f t="shared" si="37"/>
        <v>61.06</v>
      </c>
      <c r="U184" s="1" t="b">
        <f t="shared" si="38"/>
        <v>1</v>
      </c>
      <c r="V184" s="1">
        <f t="shared" si="39"/>
        <v>31.63</v>
      </c>
      <c r="W184" s="3">
        <f t="shared" si="42"/>
        <v>45218</v>
      </c>
      <c r="X184" s="1">
        <f t="shared" si="40"/>
        <v>855</v>
      </c>
      <c r="Y184" s="1">
        <f t="shared" si="41"/>
        <v>4.1900000000000004</v>
      </c>
      <c r="Z184" s="1" t="str">
        <f t="shared" si="43"/>
        <v>Liquid</v>
      </c>
      <c r="AA184" t="str">
        <f t="shared" si="44"/>
        <v>IVP</v>
      </c>
      <c r="AB184" t="str">
        <f t="shared" si="45"/>
        <v>R</v>
      </c>
    </row>
    <row r="185" spans="1:28" x14ac:dyDescent="0.25">
      <c r="A185">
        <f>IF([5]opstra_options!A185="","",[5]opstra_options!A185)</f>
        <v>30.66</v>
      </c>
      <c r="B185">
        <f>IF([5]opstra_options!B185="","",[5]opstra_options!B185)</f>
        <v>29.8</v>
      </c>
      <c r="C185">
        <f>IF([5]opstra_options!C185="","",[5]opstra_options!C185)</f>
        <v>8.8800000000000008</v>
      </c>
      <c r="D185">
        <f>IF([5]opstra_options!D185="","",[5]opstra_options!D185)</f>
        <v>97.18</v>
      </c>
      <c r="E185">
        <f>IF([5]opstra_options!E185="","",[5]opstra_options!E185)</f>
        <v>100</v>
      </c>
      <c r="F185">
        <f>IF([5]opstra_options!F185="","",[5]opstra_options!F185)</f>
        <v>81.63</v>
      </c>
      <c r="G185" t="b">
        <f>IF([5]opstra_options!G185="","",[5]opstra_options!G185)</f>
        <v>1</v>
      </c>
      <c r="H185">
        <f>IF([5]opstra_options!H185="","",[5]opstra_options!H185)</f>
        <v>28.94</v>
      </c>
      <c r="I185">
        <f>IF([5]opstra_options!I185="","",[5]opstra_options!I185)</f>
        <v>45217</v>
      </c>
      <c r="J185">
        <f>IF([5]opstra_options!J185="","",[5]opstra_options!J185)</f>
        <v>411.65</v>
      </c>
      <c r="K185">
        <f>IF([5]opstra_options!K185="","",[5]opstra_options!K185)</f>
        <v>3.78</v>
      </c>
      <c r="L185" t="str">
        <f>IF([5]opstra_options!L185="","",[5]opstra_options!L185)</f>
        <v>WIPRO</v>
      </c>
      <c r="M185">
        <f>IF([5]opstra_options!M185="","",[5]opstra_options!M185)</f>
        <v>-0.1</v>
      </c>
      <c r="N185">
        <f>IF([5]opstra_options!N185="","",[5]opstra_options!N185)</f>
        <v>-0.02</v>
      </c>
      <c r="O185" s="1">
        <f t="shared" si="32"/>
        <v>30.66</v>
      </c>
      <c r="P185" s="1">
        <f t="shared" si="33"/>
        <v>29.8</v>
      </c>
      <c r="Q185" s="1">
        <f t="shared" si="34"/>
        <v>8.8800000000000008</v>
      </c>
      <c r="R185" s="1">
        <f t="shared" si="35"/>
        <v>97.18</v>
      </c>
      <c r="S185" s="1">
        <f t="shared" si="36"/>
        <v>100</v>
      </c>
      <c r="T185" s="1">
        <f t="shared" si="37"/>
        <v>81.63</v>
      </c>
      <c r="U185" s="1" t="b">
        <f t="shared" si="38"/>
        <v>1</v>
      </c>
      <c r="V185" s="1">
        <f t="shared" si="39"/>
        <v>28.94</v>
      </c>
      <c r="W185" s="3">
        <f t="shared" si="42"/>
        <v>45217</v>
      </c>
      <c r="X185" s="1">
        <f t="shared" si="40"/>
        <v>411.65</v>
      </c>
      <c r="Y185" s="1">
        <f t="shared" si="41"/>
        <v>3.78</v>
      </c>
      <c r="Z185" s="1" t="str">
        <f t="shared" si="43"/>
        <v>Liquid</v>
      </c>
      <c r="AA185" t="str">
        <f t="shared" si="44"/>
        <v>IVP</v>
      </c>
      <c r="AB185" t="str">
        <f t="shared" si="45"/>
        <v>R</v>
      </c>
    </row>
    <row r="186" spans="1:28" x14ac:dyDescent="0.25">
      <c r="A186">
        <f>IF([5]opstra_options!A186="","",[5]opstra_options!A186)</f>
        <v>28.98</v>
      </c>
      <c r="B186">
        <f>IF([5]opstra_options!B186="","",[5]opstra_options!B186)</f>
        <v>26.41</v>
      </c>
      <c r="C186">
        <f>IF([5]opstra_options!C186="","",[5]opstra_options!C186)</f>
        <v>1.38</v>
      </c>
      <c r="D186">
        <f>IF([5]opstra_options!D186="","",[5]opstra_options!D186)</f>
        <v>46.57</v>
      </c>
      <c r="E186">
        <f>IF([5]opstra_options!E186="","",[5]opstra_options!E186)</f>
        <v>43.65</v>
      </c>
      <c r="F186">
        <f>IF([5]opstra_options!F186="","",[5]opstra_options!F186)</f>
        <v>33.770000000000003</v>
      </c>
      <c r="G186" t="b">
        <f>IF([5]opstra_options!G186="","",[5]opstra_options!G186)</f>
        <v>0</v>
      </c>
      <c r="H186">
        <f>IF([5]opstra_options!H186="","",[5]opstra_options!H186)</f>
        <v>23.83</v>
      </c>
      <c r="I186" t="str">
        <f>IF([5]opstra_options!I186="","",[5]opstra_options!I186)</f>
        <v>None</v>
      </c>
      <c r="J186">
        <f>IF([5]opstra_options!J186="","",[5]opstra_options!J186)</f>
        <v>590.25</v>
      </c>
      <c r="K186">
        <f>IF([5]opstra_options!K186="","",[5]opstra_options!K186)</f>
        <v>3.13</v>
      </c>
      <c r="L186" t="str">
        <f>IF([5]opstra_options!L186="","",[5]opstra_options!L186)</f>
        <v>ZYDUSLIFE</v>
      </c>
      <c r="M186">
        <f>IF([5]opstra_options!M186="","",[5]opstra_options!M186)</f>
        <v>-2.2000000000000002</v>
      </c>
      <c r="N186">
        <f>IF([5]opstra_options!N186="","",[5]opstra_options!N186)</f>
        <v>-0.37</v>
      </c>
      <c r="O186" s="1">
        <f t="shared" si="32"/>
        <v>28.98</v>
      </c>
      <c r="P186" s="1">
        <f t="shared" si="33"/>
        <v>26.41</v>
      </c>
      <c r="Q186" s="1">
        <f t="shared" si="34"/>
        <v>1.38</v>
      </c>
      <c r="R186" s="1">
        <f t="shared" si="35"/>
        <v>46.57</v>
      </c>
      <c r="S186" s="1">
        <f t="shared" si="36"/>
        <v>43.65</v>
      </c>
      <c r="T186" s="1">
        <f t="shared" si="37"/>
        <v>33.770000000000003</v>
      </c>
      <c r="U186" s="1" t="b">
        <f t="shared" si="38"/>
        <v>0</v>
      </c>
      <c r="V186" s="1">
        <f t="shared" si="39"/>
        <v>23.83</v>
      </c>
      <c r="W186" s="3" t="str">
        <f t="shared" si="42"/>
        <v/>
      </c>
      <c r="X186" s="1">
        <f t="shared" si="40"/>
        <v>590.25</v>
      </c>
      <c r="Y186" s="1">
        <f t="shared" si="41"/>
        <v>3.13</v>
      </c>
      <c r="Z186" s="1" t="str">
        <f t="shared" si="43"/>
        <v/>
      </c>
      <c r="AA186" t="str">
        <f t="shared" si="44"/>
        <v/>
      </c>
      <c r="AB186" t="str">
        <f t="shared" si="45"/>
        <v/>
      </c>
    </row>
    <row r="187" spans="1:28" x14ac:dyDescent="0.25">
      <c r="A187" t="str">
        <f>IF([5]opstra_options!A187="","",[5]opstra_options!A187)</f>
        <v/>
      </c>
      <c r="B187" t="str">
        <f>IF([5]opstra_options!B187="","",[5]opstra_options!B187)</f>
        <v/>
      </c>
      <c r="C187" t="str">
        <f>IF([5]opstra_options!C187="","",[5]opstra_options!C187)</f>
        <v/>
      </c>
      <c r="D187" t="str">
        <f>IF([5]opstra_options!D187="","",[5]opstra_options!D187)</f>
        <v/>
      </c>
      <c r="E187" t="str">
        <f>IF([5]opstra_options!E187="","",[5]opstra_options!E187)</f>
        <v/>
      </c>
      <c r="F187" t="str">
        <f>IF([5]opstra_options!F187="","",[5]opstra_options!F187)</f>
        <v/>
      </c>
      <c r="G187" t="str">
        <f>IF([5]opstra_options!G187="","",[5]opstra_options!G187)</f>
        <v/>
      </c>
      <c r="H187" t="str">
        <f>IF([5]opstra_options!H187="","",[5]opstra_options!H187)</f>
        <v/>
      </c>
      <c r="I187" t="str">
        <f>IF([5]opstra_options!I187="","",[5]opstra_options!I187)</f>
        <v/>
      </c>
      <c r="J187" t="str">
        <f>IF([5]opstra_options!J187="","",[5]opstra_options!J187)</f>
        <v/>
      </c>
      <c r="K187" t="str">
        <f>IF([5]opstra_options!K187="","",[5]opstra_options!K187)</f>
        <v/>
      </c>
      <c r="L187" t="str">
        <f>IF([5]opstra_options!L187="","",[5]opstra_options!L187)</f>
        <v/>
      </c>
      <c r="M187" t="str">
        <f>IF([5]opstra_options!M187="","",[5]opstra_options!M187)</f>
        <v/>
      </c>
      <c r="N187" t="str">
        <f>IF([5]opstra_options!N187="","",[5]opstra_options!N187)</f>
        <v/>
      </c>
      <c r="O187" s="1" t="str">
        <f t="shared" si="32"/>
        <v/>
      </c>
      <c r="P187" s="1" t="str">
        <f t="shared" si="33"/>
        <v/>
      </c>
      <c r="Q187" s="1" t="str">
        <f t="shared" si="34"/>
        <v/>
      </c>
      <c r="R187" s="1" t="str">
        <f t="shared" si="35"/>
        <v/>
      </c>
      <c r="S187" s="1" t="str">
        <f t="shared" si="36"/>
        <v/>
      </c>
      <c r="T187" s="1" t="str">
        <f t="shared" si="37"/>
        <v/>
      </c>
      <c r="U187" s="1" t="str">
        <f t="shared" si="38"/>
        <v/>
      </c>
      <c r="V187" s="1" t="str">
        <f t="shared" si="39"/>
        <v/>
      </c>
      <c r="W187" s="3" t="str">
        <f t="shared" si="42"/>
        <v/>
      </c>
      <c r="X187" s="1" t="str">
        <f t="shared" si="40"/>
        <v/>
      </c>
      <c r="Y187" s="1" t="str">
        <f t="shared" si="41"/>
        <v/>
      </c>
      <c r="Z187" s="1" t="str">
        <f t="shared" si="43"/>
        <v/>
      </c>
      <c r="AA187" t="str">
        <f t="shared" si="44"/>
        <v/>
      </c>
      <c r="AB187" t="str">
        <f t="shared" si="45"/>
        <v/>
      </c>
    </row>
    <row r="188" spans="1:28" x14ac:dyDescent="0.25">
      <c r="A188" t="str">
        <f>IF([5]opstra_options!A188="","",[5]opstra_options!A188)</f>
        <v/>
      </c>
      <c r="B188" t="str">
        <f>IF([5]opstra_options!B188="","",[5]opstra_options!B188)</f>
        <v/>
      </c>
      <c r="C188" t="str">
        <f>IF([5]opstra_options!C188="","",[5]opstra_options!C188)</f>
        <v/>
      </c>
      <c r="D188" t="str">
        <f>IF([5]opstra_options!D188="","",[5]opstra_options!D188)</f>
        <v/>
      </c>
      <c r="E188" t="str">
        <f>IF([5]opstra_options!E188="","",[5]opstra_options!E188)</f>
        <v/>
      </c>
      <c r="F188" t="str">
        <f>IF([5]opstra_options!F188="","",[5]opstra_options!F188)</f>
        <v/>
      </c>
      <c r="G188" t="str">
        <f>IF([5]opstra_options!G188="","",[5]opstra_options!G188)</f>
        <v/>
      </c>
      <c r="H188" t="str">
        <f>IF([5]opstra_options!H188="","",[5]opstra_options!H188)</f>
        <v/>
      </c>
      <c r="I188" t="str">
        <f>IF([5]opstra_options!I188="","",[5]opstra_options!I188)</f>
        <v/>
      </c>
      <c r="J188" t="str">
        <f>IF([5]opstra_options!J188="","",[5]opstra_options!J188)</f>
        <v/>
      </c>
      <c r="K188" t="str">
        <f>IF([5]opstra_options!K188="","",[5]opstra_options!K188)</f>
        <v/>
      </c>
      <c r="L188" t="str">
        <f>IF([5]opstra_options!L188="","",[5]opstra_options!L188)</f>
        <v/>
      </c>
      <c r="M188" t="str">
        <f>IF([5]opstra_options!M188="","",[5]opstra_options!M188)</f>
        <v/>
      </c>
      <c r="N188" t="str">
        <f>IF([5]opstra_options!N188="","",[5]opstra_options!N188)</f>
        <v/>
      </c>
      <c r="O188" s="1" t="str">
        <f t="shared" si="32"/>
        <v/>
      </c>
      <c r="P188" s="1" t="str">
        <f t="shared" si="33"/>
        <v/>
      </c>
      <c r="Q188" s="1" t="str">
        <f t="shared" si="34"/>
        <v/>
      </c>
      <c r="R188" s="1" t="str">
        <f t="shared" si="35"/>
        <v/>
      </c>
      <c r="S188" s="1" t="str">
        <f t="shared" si="36"/>
        <v/>
      </c>
      <c r="T188" s="1" t="str">
        <f t="shared" si="37"/>
        <v/>
      </c>
      <c r="U188" s="1" t="str">
        <f t="shared" si="38"/>
        <v/>
      </c>
      <c r="V188" s="1" t="str">
        <f t="shared" si="39"/>
        <v/>
      </c>
      <c r="W188" s="3" t="str">
        <f t="shared" si="42"/>
        <v/>
      </c>
      <c r="X188" s="1" t="str">
        <f t="shared" si="40"/>
        <v/>
      </c>
      <c r="Y188" s="1" t="str">
        <f t="shared" si="41"/>
        <v/>
      </c>
      <c r="Z188" s="1" t="str">
        <f t="shared" si="43"/>
        <v/>
      </c>
      <c r="AA188" t="str">
        <f t="shared" si="44"/>
        <v/>
      </c>
      <c r="AB188" t="str">
        <f t="shared" si="45"/>
        <v/>
      </c>
    </row>
    <row r="189" spans="1:28" x14ac:dyDescent="0.25">
      <c r="A189" t="str">
        <f>IF([5]opstra_options!A189="","",[5]opstra_options!A189)</f>
        <v/>
      </c>
      <c r="B189" t="str">
        <f>IF([5]opstra_options!B189="","",[5]opstra_options!B189)</f>
        <v/>
      </c>
      <c r="C189" t="str">
        <f>IF([5]opstra_options!C189="","",[5]opstra_options!C189)</f>
        <v/>
      </c>
      <c r="D189" t="str">
        <f>IF([5]opstra_options!D189="","",[5]opstra_options!D189)</f>
        <v/>
      </c>
      <c r="E189" t="str">
        <f>IF([5]opstra_options!E189="","",[5]opstra_options!E189)</f>
        <v/>
      </c>
      <c r="F189" t="str">
        <f>IF([5]opstra_options!F189="","",[5]opstra_options!F189)</f>
        <v/>
      </c>
      <c r="G189" t="str">
        <f>IF([5]opstra_options!G189="","",[5]opstra_options!G189)</f>
        <v/>
      </c>
      <c r="H189" t="str">
        <f>IF([5]opstra_options!H189="","",[5]opstra_options!H189)</f>
        <v/>
      </c>
      <c r="I189" t="str">
        <f>IF([5]opstra_options!I189="","",[5]opstra_options!I189)</f>
        <v/>
      </c>
      <c r="J189" t="str">
        <f>IF([5]opstra_options!J189="","",[5]opstra_options!J189)</f>
        <v/>
      </c>
      <c r="K189" t="str">
        <f>IF([5]opstra_options!K189="","",[5]opstra_options!K189)</f>
        <v/>
      </c>
      <c r="L189" t="str">
        <f>IF([5]opstra_options!L189="","",[5]opstra_options!L189)</f>
        <v/>
      </c>
      <c r="M189" t="str">
        <f>IF([5]opstra_options!M189="","",[5]opstra_options!M189)</f>
        <v/>
      </c>
      <c r="N189" t="str">
        <f>IF([5]opstra_options!N189="","",[5]opstra_options!N189)</f>
        <v/>
      </c>
      <c r="O189" s="1" t="str">
        <f t="shared" si="32"/>
        <v/>
      </c>
      <c r="P189" s="1" t="str">
        <f t="shared" si="33"/>
        <v/>
      </c>
      <c r="Q189" s="1" t="str">
        <f t="shared" si="34"/>
        <v/>
      </c>
      <c r="R189" s="1" t="str">
        <f t="shared" si="35"/>
        <v/>
      </c>
      <c r="S189" s="1" t="str">
        <f t="shared" si="36"/>
        <v/>
      </c>
      <c r="T189" s="1" t="str">
        <f t="shared" si="37"/>
        <v/>
      </c>
      <c r="U189" s="1" t="str">
        <f t="shared" si="38"/>
        <v/>
      </c>
      <c r="V189" s="1" t="str">
        <f t="shared" si="39"/>
        <v/>
      </c>
      <c r="W189" s="3" t="str">
        <f t="shared" si="42"/>
        <v/>
      </c>
      <c r="X189" s="1" t="str">
        <f t="shared" si="40"/>
        <v/>
      </c>
      <c r="Y189" s="1" t="str">
        <f t="shared" si="41"/>
        <v/>
      </c>
      <c r="Z189" s="1" t="str">
        <f t="shared" si="43"/>
        <v/>
      </c>
      <c r="AA189" t="str">
        <f t="shared" si="44"/>
        <v/>
      </c>
      <c r="AB189" t="str">
        <f t="shared" si="45"/>
        <v/>
      </c>
    </row>
    <row r="190" spans="1:28" x14ac:dyDescent="0.25">
      <c r="A190" t="str">
        <f>IF([5]opstra_options!A190="","",[5]opstra_options!A190)</f>
        <v/>
      </c>
      <c r="B190" t="str">
        <f>IF([5]opstra_options!B190="","",[5]opstra_options!B190)</f>
        <v/>
      </c>
      <c r="C190" t="str">
        <f>IF([5]opstra_options!C190="","",[5]opstra_options!C190)</f>
        <v/>
      </c>
      <c r="D190" t="str">
        <f>IF([5]opstra_options!D190="","",[5]opstra_options!D190)</f>
        <v/>
      </c>
      <c r="E190" t="str">
        <f>IF([5]opstra_options!E190="","",[5]opstra_options!E190)</f>
        <v/>
      </c>
      <c r="F190" t="str">
        <f>IF([5]opstra_options!F190="","",[5]opstra_options!F190)</f>
        <v/>
      </c>
      <c r="G190" t="str">
        <f>IF([5]opstra_options!G190="","",[5]opstra_options!G190)</f>
        <v/>
      </c>
      <c r="H190" t="str">
        <f>IF([5]opstra_options!H190="","",[5]opstra_options!H190)</f>
        <v/>
      </c>
      <c r="I190" t="str">
        <f>IF([5]opstra_options!I190="","",[5]opstra_options!I190)</f>
        <v/>
      </c>
      <c r="J190" t="str">
        <f>IF([5]opstra_options!J190="","",[5]opstra_options!J190)</f>
        <v/>
      </c>
      <c r="K190" t="str">
        <f>IF([5]opstra_options!K190="","",[5]opstra_options!K190)</f>
        <v/>
      </c>
      <c r="L190" t="str">
        <f>IF([5]opstra_options!L190="","",[5]opstra_options!L190)</f>
        <v/>
      </c>
      <c r="M190" t="str">
        <f>IF([5]opstra_options!M190="","",[5]opstra_options!M190)</f>
        <v/>
      </c>
      <c r="N190" t="str">
        <f>IF([5]opstra_options!N190="","",[5]opstra_options!N190)</f>
        <v/>
      </c>
      <c r="O190" s="1" t="str">
        <f t="shared" si="32"/>
        <v/>
      </c>
      <c r="P190" s="1" t="str">
        <f t="shared" si="33"/>
        <v/>
      </c>
      <c r="Q190" s="1" t="str">
        <f t="shared" si="34"/>
        <v/>
      </c>
      <c r="R190" s="1" t="str">
        <f t="shared" si="35"/>
        <v/>
      </c>
      <c r="S190" s="1" t="str">
        <f t="shared" si="36"/>
        <v/>
      </c>
      <c r="T190" s="1" t="str">
        <f t="shared" si="37"/>
        <v/>
      </c>
      <c r="U190" s="1" t="str">
        <f t="shared" si="38"/>
        <v/>
      </c>
      <c r="V190" s="1" t="str">
        <f t="shared" si="39"/>
        <v/>
      </c>
      <c r="W190" s="3" t="str">
        <f t="shared" si="42"/>
        <v/>
      </c>
      <c r="X190" s="1" t="str">
        <f t="shared" si="40"/>
        <v/>
      </c>
      <c r="Y190" s="1" t="str">
        <f t="shared" si="41"/>
        <v/>
      </c>
      <c r="Z190" s="1" t="str">
        <f t="shared" si="43"/>
        <v/>
      </c>
      <c r="AA190" t="str">
        <f t="shared" si="44"/>
        <v/>
      </c>
      <c r="AB190" t="str">
        <f t="shared" si="45"/>
        <v/>
      </c>
    </row>
    <row r="191" spans="1:28" x14ac:dyDescent="0.25">
      <c r="A191" t="str">
        <f>IF([5]opstra_options!A191="","",[5]opstra_options!A191)</f>
        <v/>
      </c>
      <c r="B191" t="str">
        <f>IF([5]opstra_options!B191="","",[5]opstra_options!B191)</f>
        <v/>
      </c>
      <c r="C191" t="str">
        <f>IF([5]opstra_options!C191="","",[5]opstra_options!C191)</f>
        <v/>
      </c>
      <c r="D191" t="str">
        <f>IF([5]opstra_options!D191="","",[5]opstra_options!D191)</f>
        <v/>
      </c>
      <c r="E191" t="str">
        <f>IF([5]opstra_options!E191="","",[5]opstra_options!E191)</f>
        <v/>
      </c>
      <c r="F191" t="str">
        <f>IF([5]opstra_options!F191="","",[5]opstra_options!F191)</f>
        <v/>
      </c>
      <c r="G191" t="str">
        <f>IF([5]opstra_options!G191="","",[5]opstra_options!G191)</f>
        <v/>
      </c>
      <c r="H191" t="str">
        <f>IF([5]opstra_options!H191="","",[5]opstra_options!H191)</f>
        <v/>
      </c>
      <c r="I191" t="str">
        <f>IF([5]opstra_options!I191="","",[5]opstra_options!I191)</f>
        <v/>
      </c>
      <c r="J191" t="str">
        <f>IF([5]opstra_options!J191="","",[5]opstra_options!J191)</f>
        <v/>
      </c>
      <c r="K191" t="str">
        <f>IF([5]opstra_options!K191="","",[5]opstra_options!K191)</f>
        <v/>
      </c>
      <c r="L191" t="str">
        <f>IF([5]opstra_options!L191="","",[5]opstra_options!L191)</f>
        <v/>
      </c>
      <c r="M191" t="str">
        <f>IF([5]opstra_options!M191="","",[5]opstra_options!M191)</f>
        <v/>
      </c>
      <c r="N191" t="str">
        <f>IF([5]opstra_options!N191="","",[5]opstra_options!N191)</f>
        <v/>
      </c>
      <c r="O191" s="1" t="str">
        <f t="shared" si="32"/>
        <v/>
      </c>
      <c r="P191" s="1" t="str">
        <f t="shared" si="33"/>
        <v/>
      </c>
      <c r="Q191" s="1" t="str">
        <f t="shared" si="34"/>
        <v/>
      </c>
      <c r="R191" s="1" t="str">
        <f t="shared" si="35"/>
        <v/>
      </c>
      <c r="S191" s="1" t="str">
        <f t="shared" si="36"/>
        <v/>
      </c>
      <c r="T191" s="1" t="str">
        <f t="shared" si="37"/>
        <v/>
      </c>
      <c r="U191" s="1" t="str">
        <f t="shared" si="38"/>
        <v/>
      </c>
      <c r="V191" s="1" t="str">
        <f t="shared" si="39"/>
        <v/>
      </c>
      <c r="W191" s="3" t="str">
        <f t="shared" si="42"/>
        <v/>
      </c>
      <c r="X191" s="1" t="str">
        <f t="shared" si="40"/>
        <v/>
      </c>
      <c r="Y191" s="1" t="str">
        <f t="shared" si="41"/>
        <v/>
      </c>
      <c r="Z191" s="1" t="str">
        <f t="shared" si="43"/>
        <v/>
      </c>
      <c r="AA191" t="str">
        <f t="shared" si="44"/>
        <v/>
      </c>
      <c r="AB191" t="str">
        <f t="shared" si="45"/>
        <v/>
      </c>
    </row>
    <row r="192" spans="1:28" x14ac:dyDescent="0.25">
      <c r="A192" t="str">
        <f>IF([5]opstra_options!A192="","",[5]opstra_options!A192)</f>
        <v/>
      </c>
      <c r="B192" t="str">
        <f>IF([5]opstra_options!B192="","",[5]opstra_options!B192)</f>
        <v/>
      </c>
      <c r="C192" t="str">
        <f>IF([5]opstra_options!C192="","",[5]opstra_options!C192)</f>
        <v/>
      </c>
      <c r="D192" t="str">
        <f>IF([5]opstra_options!D192="","",[5]opstra_options!D192)</f>
        <v/>
      </c>
      <c r="E192" t="str">
        <f>IF([5]opstra_options!E192="","",[5]opstra_options!E192)</f>
        <v/>
      </c>
      <c r="F192" t="str">
        <f>IF([5]opstra_options!F192="","",[5]opstra_options!F192)</f>
        <v/>
      </c>
      <c r="G192" t="str">
        <f>IF([5]opstra_options!G192="","",[5]opstra_options!G192)</f>
        <v/>
      </c>
      <c r="H192" t="str">
        <f>IF([5]opstra_options!H192="","",[5]opstra_options!H192)</f>
        <v/>
      </c>
      <c r="I192" t="str">
        <f>IF([5]opstra_options!I192="","",[5]opstra_options!I192)</f>
        <v/>
      </c>
      <c r="J192" t="str">
        <f>IF([5]opstra_options!J192="","",[5]opstra_options!J192)</f>
        <v/>
      </c>
      <c r="K192" t="str">
        <f>IF([5]opstra_options!K192="","",[5]opstra_options!K192)</f>
        <v/>
      </c>
      <c r="L192" t="str">
        <f>IF([5]opstra_options!L192="","",[5]opstra_options!L192)</f>
        <v/>
      </c>
      <c r="M192" t="str">
        <f>IF([5]opstra_options!M192="","",[5]opstra_options!M192)</f>
        <v/>
      </c>
      <c r="N192" t="str">
        <f>IF([5]opstra_options!N192="","",[5]opstra_options!N192)</f>
        <v/>
      </c>
      <c r="O192" s="1" t="str">
        <f t="shared" si="32"/>
        <v/>
      </c>
      <c r="P192" s="1" t="str">
        <f t="shared" si="33"/>
        <v/>
      </c>
      <c r="Q192" s="1" t="str">
        <f t="shared" si="34"/>
        <v/>
      </c>
      <c r="R192" s="1" t="str">
        <f t="shared" si="35"/>
        <v/>
      </c>
      <c r="S192" s="1" t="str">
        <f t="shared" si="36"/>
        <v/>
      </c>
      <c r="T192" s="1" t="str">
        <f t="shared" si="37"/>
        <v/>
      </c>
      <c r="U192" s="1" t="str">
        <f t="shared" si="38"/>
        <v/>
      </c>
      <c r="V192" s="1" t="str">
        <f t="shared" si="39"/>
        <v/>
      </c>
      <c r="W192" s="3" t="str">
        <f t="shared" si="42"/>
        <v/>
      </c>
      <c r="X192" s="1" t="str">
        <f t="shared" si="40"/>
        <v/>
      </c>
      <c r="Y192" s="1" t="str">
        <f t="shared" si="41"/>
        <v/>
      </c>
      <c r="Z192" s="1" t="str">
        <f t="shared" si="43"/>
        <v/>
      </c>
      <c r="AA192" t="str">
        <f t="shared" si="44"/>
        <v/>
      </c>
      <c r="AB192" t="str">
        <f t="shared" si="45"/>
        <v/>
      </c>
    </row>
    <row r="193" spans="1:28" x14ac:dyDescent="0.25">
      <c r="A193" t="str">
        <f>IF([5]opstra_options!A193="","",[5]opstra_options!A193)</f>
        <v/>
      </c>
      <c r="B193" t="str">
        <f>IF([5]opstra_options!B193="","",[5]opstra_options!B193)</f>
        <v/>
      </c>
      <c r="C193" t="str">
        <f>IF([5]opstra_options!C193="","",[5]opstra_options!C193)</f>
        <v/>
      </c>
      <c r="D193" t="str">
        <f>IF([5]opstra_options!D193="","",[5]opstra_options!D193)</f>
        <v/>
      </c>
      <c r="E193" t="str">
        <f>IF([5]opstra_options!E193="","",[5]opstra_options!E193)</f>
        <v/>
      </c>
      <c r="F193" t="str">
        <f>IF([5]opstra_options!F193="","",[5]opstra_options!F193)</f>
        <v/>
      </c>
      <c r="G193" t="str">
        <f>IF([5]opstra_options!G193="","",[5]opstra_options!G193)</f>
        <v/>
      </c>
      <c r="H193" t="str">
        <f>IF([5]opstra_options!H193="","",[5]opstra_options!H193)</f>
        <v/>
      </c>
      <c r="I193" t="str">
        <f>IF([5]opstra_options!I193="","",[5]opstra_options!I193)</f>
        <v/>
      </c>
      <c r="J193" t="str">
        <f>IF([5]opstra_options!J193="","",[5]opstra_options!J193)</f>
        <v/>
      </c>
      <c r="K193" t="str">
        <f>IF([5]opstra_options!K193="","",[5]opstra_options!K193)</f>
        <v/>
      </c>
      <c r="L193" t="str">
        <f>IF([5]opstra_options!L193="","",[5]opstra_options!L193)</f>
        <v/>
      </c>
      <c r="M193" t="str">
        <f>IF([5]opstra_options!M193="","",[5]opstra_options!M193)</f>
        <v/>
      </c>
      <c r="N193" t="str">
        <f>IF([5]opstra_options!N193="","",[5]opstra_options!N193)</f>
        <v/>
      </c>
      <c r="O193" s="1" t="str">
        <f t="shared" si="32"/>
        <v/>
      </c>
      <c r="P193" s="1" t="str">
        <f t="shared" si="33"/>
        <v/>
      </c>
      <c r="Q193" s="1" t="str">
        <f t="shared" si="34"/>
        <v/>
      </c>
      <c r="R193" s="1" t="str">
        <f t="shared" si="35"/>
        <v/>
      </c>
      <c r="S193" s="1" t="str">
        <f t="shared" si="36"/>
        <v/>
      </c>
      <c r="T193" s="1" t="str">
        <f t="shared" si="37"/>
        <v/>
      </c>
      <c r="U193" s="1" t="str">
        <f t="shared" si="38"/>
        <v/>
      </c>
      <c r="V193" s="1" t="str">
        <f t="shared" si="39"/>
        <v/>
      </c>
      <c r="W193" s="3" t="str">
        <f t="shared" si="42"/>
        <v/>
      </c>
      <c r="X193" s="1" t="str">
        <f t="shared" si="40"/>
        <v/>
      </c>
      <c r="Y193" s="1" t="str">
        <f t="shared" si="41"/>
        <v/>
      </c>
      <c r="Z193" s="1" t="str">
        <f t="shared" si="43"/>
        <v/>
      </c>
      <c r="AA193" t="str">
        <f t="shared" si="44"/>
        <v/>
      </c>
      <c r="AB193" t="str">
        <f t="shared" si="45"/>
        <v/>
      </c>
    </row>
    <row r="194" spans="1:28" x14ac:dyDescent="0.25">
      <c r="A194" t="str">
        <f>IF([5]opstra_options!A194="","",[5]opstra_options!A194)</f>
        <v/>
      </c>
      <c r="B194" t="str">
        <f>IF([5]opstra_options!B194="","",[5]opstra_options!B194)</f>
        <v/>
      </c>
      <c r="C194" t="str">
        <f>IF([5]opstra_options!C194="","",[5]opstra_options!C194)</f>
        <v/>
      </c>
      <c r="D194" t="str">
        <f>IF([5]opstra_options!D194="","",[5]opstra_options!D194)</f>
        <v/>
      </c>
      <c r="E194" t="str">
        <f>IF([5]opstra_options!E194="","",[5]opstra_options!E194)</f>
        <v/>
      </c>
      <c r="F194" t="str">
        <f>IF([5]opstra_options!F194="","",[5]opstra_options!F194)</f>
        <v/>
      </c>
      <c r="G194" t="str">
        <f>IF([5]opstra_options!G194="","",[5]opstra_options!G194)</f>
        <v/>
      </c>
      <c r="H194" t="str">
        <f>IF([5]opstra_options!H194="","",[5]opstra_options!H194)</f>
        <v/>
      </c>
      <c r="I194" t="str">
        <f>IF([5]opstra_options!I194="","",[5]opstra_options!I194)</f>
        <v/>
      </c>
      <c r="J194" t="str">
        <f>IF([5]opstra_options!J194="","",[5]opstra_options!J194)</f>
        <v/>
      </c>
      <c r="K194" t="str">
        <f>IF([5]opstra_options!K194="","",[5]opstra_options!K194)</f>
        <v/>
      </c>
      <c r="L194" t="str">
        <f>IF([5]opstra_options!L194="","",[5]opstra_options!L194)</f>
        <v/>
      </c>
      <c r="M194" t="str">
        <f>IF([5]opstra_options!M194="","",[5]opstra_options!M194)</f>
        <v/>
      </c>
      <c r="N194" t="str">
        <f>IF([5]opstra_options!N194="","",[5]opstra_options!N194)</f>
        <v/>
      </c>
      <c r="O194" s="1" t="str">
        <f t="shared" ref="O194:O230" si="46">A194</f>
        <v/>
      </c>
      <c r="P194" s="1" t="str">
        <f t="shared" ref="P194:P230" si="47">B194</f>
        <v/>
      </c>
      <c r="Q194" s="1" t="str">
        <f t="shared" ref="Q194:Q230" si="48">C194</f>
        <v/>
      </c>
      <c r="R194" s="1" t="str">
        <f t="shared" ref="R194:R230" si="49">D194</f>
        <v/>
      </c>
      <c r="S194" s="1" t="str">
        <f t="shared" ref="S194:S230" si="50">E194</f>
        <v/>
      </c>
      <c r="T194" s="1" t="str">
        <f t="shared" ref="T194:T230" si="51">F194</f>
        <v/>
      </c>
      <c r="U194" s="1" t="str">
        <f t="shared" ref="U194:U230" si="52">G194</f>
        <v/>
      </c>
      <c r="V194" s="1" t="str">
        <f t="shared" ref="V194:V230" si="53">H194</f>
        <v/>
      </c>
      <c r="W194" s="3" t="str">
        <f t="shared" si="42"/>
        <v/>
      </c>
      <c r="X194" s="1" t="str">
        <f t="shared" ref="X194:X230" si="54">J194</f>
        <v/>
      </c>
      <c r="Y194" s="1" t="str">
        <f t="shared" ref="Y194:Y230" si="55">K194</f>
        <v/>
      </c>
      <c r="Z194" s="1" t="str">
        <f t="shared" si="43"/>
        <v/>
      </c>
      <c r="AA194" t="str">
        <f t="shared" si="44"/>
        <v/>
      </c>
      <c r="AB194" t="str">
        <f t="shared" si="45"/>
        <v/>
      </c>
    </row>
    <row r="195" spans="1:28" x14ac:dyDescent="0.25">
      <c r="A195" t="str">
        <f>IF([5]opstra_options!A195="","",[5]opstra_options!A195)</f>
        <v/>
      </c>
      <c r="B195" t="str">
        <f>IF([5]opstra_options!B195="","",[5]opstra_options!B195)</f>
        <v/>
      </c>
      <c r="C195" t="str">
        <f>IF([5]opstra_options!C195="","",[5]opstra_options!C195)</f>
        <v/>
      </c>
      <c r="D195" t="str">
        <f>IF([5]opstra_options!D195="","",[5]opstra_options!D195)</f>
        <v/>
      </c>
      <c r="E195" t="str">
        <f>IF([5]opstra_options!E195="","",[5]opstra_options!E195)</f>
        <v/>
      </c>
      <c r="F195" t="str">
        <f>IF([5]opstra_options!F195="","",[5]opstra_options!F195)</f>
        <v/>
      </c>
      <c r="G195" t="str">
        <f>IF([5]opstra_options!G195="","",[5]opstra_options!G195)</f>
        <v/>
      </c>
      <c r="H195" t="str">
        <f>IF([5]opstra_options!H195="","",[5]opstra_options!H195)</f>
        <v/>
      </c>
      <c r="I195" t="str">
        <f>IF([5]opstra_options!I195="","",[5]opstra_options!I195)</f>
        <v/>
      </c>
      <c r="J195" t="str">
        <f>IF([5]opstra_options!J195="","",[5]opstra_options!J195)</f>
        <v/>
      </c>
      <c r="K195" t="str">
        <f>IF([5]opstra_options!K195="","",[5]opstra_options!K195)</f>
        <v/>
      </c>
      <c r="L195" t="str">
        <f>IF([5]opstra_options!L195="","",[5]opstra_options!L195)</f>
        <v/>
      </c>
      <c r="M195" t="str">
        <f>IF([5]opstra_options!M195="","",[5]opstra_options!M195)</f>
        <v/>
      </c>
      <c r="N195" t="str">
        <f>IF([5]opstra_options!N195="","",[5]opstra_options!N195)</f>
        <v/>
      </c>
      <c r="O195" s="1" t="str">
        <f t="shared" si="46"/>
        <v/>
      </c>
      <c r="P195" s="1" t="str">
        <f t="shared" si="47"/>
        <v/>
      </c>
      <c r="Q195" s="1" t="str">
        <f t="shared" si="48"/>
        <v/>
      </c>
      <c r="R195" s="1" t="str">
        <f t="shared" si="49"/>
        <v/>
      </c>
      <c r="S195" s="1" t="str">
        <f t="shared" si="50"/>
        <v/>
      </c>
      <c r="T195" s="1" t="str">
        <f t="shared" si="51"/>
        <v/>
      </c>
      <c r="U195" s="1" t="str">
        <f t="shared" si="52"/>
        <v/>
      </c>
      <c r="V195" s="1" t="str">
        <f t="shared" si="53"/>
        <v/>
      </c>
      <c r="W195" s="3" t="str">
        <f t="shared" ref="W195:W230" si="56">IF(I195="None","",I195)</f>
        <v/>
      </c>
      <c r="X195" s="1" t="str">
        <f t="shared" si="54"/>
        <v/>
      </c>
      <c r="Y195" s="1" t="str">
        <f t="shared" si="55"/>
        <v/>
      </c>
      <c r="Z195" s="1" t="str">
        <f t="shared" ref="Z195:Z230" si="57">IF(U195=TRUE,"Liquid","")</f>
        <v/>
      </c>
      <c r="AA195" t="str">
        <f t="shared" ref="AA195:AA230" si="58">IF(E195="","",IF(E195&gt;70,"IVP",""))</f>
        <v/>
      </c>
      <c r="AB195" t="str">
        <f t="shared" ref="AB195:AB230" si="59">IF(W195="","","R")</f>
        <v/>
      </c>
    </row>
    <row r="196" spans="1:28" x14ac:dyDescent="0.25">
      <c r="A196" t="str">
        <f>IF([5]opstra_options!A196="","",[5]opstra_options!A196)</f>
        <v/>
      </c>
      <c r="B196" t="str">
        <f>IF([5]opstra_options!B196="","",[5]opstra_options!B196)</f>
        <v/>
      </c>
      <c r="C196" t="str">
        <f>IF([5]opstra_options!C196="","",[5]opstra_options!C196)</f>
        <v/>
      </c>
      <c r="D196" t="str">
        <f>IF([5]opstra_options!D196="","",[5]opstra_options!D196)</f>
        <v/>
      </c>
      <c r="E196" t="str">
        <f>IF([5]opstra_options!E196="","",[5]opstra_options!E196)</f>
        <v/>
      </c>
      <c r="F196" t="str">
        <f>IF([5]opstra_options!F196="","",[5]opstra_options!F196)</f>
        <v/>
      </c>
      <c r="G196" t="str">
        <f>IF([5]opstra_options!G196="","",[5]opstra_options!G196)</f>
        <v/>
      </c>
      <c r="H196" t="str">
        <f>IF([5]opstra_options!H196="","",[5]opstra_options!H196)</f>
        <v/>
      </c>
      <c r="I196" t="str">
        <f>IF([5]opstra_options!I196="","",[5]opstra_options!I196)</f>
        <v/>
      </c>
      <c r="J196" t="str">
        <f>IF([5]opstra_options!J196="","",[5]opstra_options!J196)</f>
        <v/>
      </c>
      <c r="K196" t="str">
        <f>IF([5]opstra_options!K196="","",[5]opstra_options!K196)</f>
        <v/>
      </c>
      <c r="L196" t="str">
        <f>IF([5]opstra_options!L196="","",[5]opstra_options!L196)</f>
        <v/>
      </c>
      <c r="M196" t="str">
        <f>IF([5]opstra_options!M196="","",[5]opstra_options!M196)</f>
        <v/>
      </c>
      <c r="N196" t="str">
        <f>IF([5]opstra_options!N196="","",[5]opstra_options!N196)</f>
        <v/>
      </c>
      <c r="O196" s="1" t="str">
        <f t="shared" si="46"/>
        <v/>
      </c>
      <c r="P196" s="1" t="str">
        <f t="shared" si="47"/>
        <v/>
      </c>
      <c r="Q196" s="1" t="str">
        <f t="shared" si="48"/>
        <v/>
      </c>
      <c r="R196" s="1" t="str">
        <f t="shared" si="49"/>
        <v/>
      </c>
      <c r="S196" s="1" t="str">
        <f t="shared" si="50"/>
        <v/>
      </c>
      <c r="T196" s="1" t="str">
        <f t="shared" si="51"/>
        <v/>
      </c>
      <c r="U196" s="1" t="str">
        <f t="shared" si="52"/>
        <v/>
      </c>
      <c r="V196" s="1" t="str">
        <f t="shared" si="53"/>
        <v/>
      </c>
      <c r="W196" s="3" t="str">
        <f t="shared" si="56"/>
        <v/>
      </c>
      <c r="X196" s="1" t="str">
        <f t="shared" si="54"/>
        <v/>
      </c>
      <c r="Y196" s="1" t="str">
        <f t="shared" si="55"/>
        <v/>
      </c>
      <c r="Z196" s="1" t="str">
        <f t="shared" si="57"/>
        <v/>
      </c>
      <c r="AA196" t="str">
        <f t="shared" si="58"/>
        <v/>
      </c>
      <c r="AB196" t="str">
        <f t="shared" si="59"/>
        <v/>
      </c>
    </row>
    <row r="197" spans="1:28" x14ac:dyDescent="0.25">
      <c r="A197" t="str">
        <f>IF([5]opstra_options!A197="","",[5]opstra_options!A197)</f>
        <v/>
      </c>
      <c r="B197" t="str">
        <f>IF([5]opstra_options!B197="","",[5]opstra_options!B197)</f>
        <v/>
      </c>
      <c r="C197" t="str">
        <f>IF([5]opstra_options!C197="","",[5]opstra_options!C197)</f>
        <v/>
      </c>
      <c r="D197" t="str">
        <f>IF([5]opstra_options!D197="","",[5]opstra_options!D197)</f>
        <v/>
      </c>
      <c r="E197" t="str">
        <f>IF([5]opstra_options!E197="","",[5]opstra_options!E197)</f>
        <v/>
      </c>
      <c r="F197" t="str">
        <f>IF([5]opstra_options!F197="","",[5]opstra_options!F197)</f>
        <v/>
      </c>
      <c r="G197" t="str">
        <f>IF([5]opstra_options!G197="","",[5]opstra_options!G197)</f>
        <v/>
      </c>
      <c r="H197" t="str">
        <f>IF([5]opstra_options!H197="","",[5]opstra_options!H197)</f>
        <v/>
      </c>
      <c r="I197" t="str">
        <f>IF([5]opstra_options!I197="","",[5]opstra_options!I197)</f>
        <v/>
      </c>
      <c r="J197" t="str">
        <f>IF([5]opstra_options!J197="","",[5]opstra_options!J197)</f>
        <v/>
      </c>
      <c r="K197" t="str">
        <f>IF([5]opstra_options!K197="","",[5]opstra_options!K197)</f>
        <v/>
      </c>
      <c r="L197" t="str">
        <f>IF([5]opstra_options!L197="","",[5]opstra_options!L197)</f>
        <v/>
      </c>
      <c r="M197" t="str">
        <f>IF([5]opstra_options!M197="","",[5]opstra_options!M197)</f>
        <v/>
      </c>
      <c r="N197" t="str">
        <f>IF([5]opstra_options!N197="","",[5]opstra_options!N197)</f>
        <v/>
      </c>
      <c r="O197" s="1" t="str">
        <f t="shared" si="46"/>
        <v/>
      </c>
      <c r="P197" s="1" t="str">
        <f t="shared" si="47"/>
        <v/>
      </c>
      <c r="Q197" s="1" t="str">
        <f t="shared" si="48"/>
        <v/>
      </c>
      <c r="R197" s="1" t="str">
        <f t="shared" si="49"/>
        <v/>
      </c>
      <c r="S197" s="1" t="str">
        <f t="shared" si="50"/>
        <v/>
      </c>
      <c r="T197" s="1" t="str">
        <f t="shared" si="51"/>
        <v/>
      </c>
      <c r="U197" s="1" t="str">
        <f t="shared" si="52"/>
        <v/>
      </c>
      <c r="V197" s="1" t="str">
        <f t="shared" si="53"/>
        <v/>
      </c>
      <c r="W197" s="3" t="str">
        <f t="shared" si="56"/>
        <v/>
      </c>
      <c r="X197" s="1" t="str">
        <f t="shared" si="54"/>
        <v/>
      </c>
      <c r="Y197" s="1" t="str">
        <f t="shared" si="55"/>
        <v/>
      </c>
      <c r="Z197" s="1" t="str">
        <f t="shared" si="57"/>
        <v/>
      </c>
      <c r="AA197" t="str">
        <f t="shared" si="58"/>
        <v/>
      </c>
      <c r="AB197" t="str">
        <f t="shared" si="59"/>
        <v/>
      </c>
    </row>
    <row r="198" spans="1:28" x14ac:dyDescent="0.25">
      <c r="A198" t="str">
        <f>IF([5]opstra_options!A198="","",[5]opstra_options!A198)</f>
        <v/>
      </c>
      <c r="B198" t="str">
        <f>IF([5]opstra_options!B198="","",[5]opstra_options!B198)</f>
        <v/>
      </c>
      <c r="C198" t="str">
        <f>IF([5]opstra_options!C198="","",[5]opstra_options!C198)</f>
        <v/>
      </c>
      <c r="D198" t="str">
        <f>IF([5]opstra_options!D198="","",[5]opstra_options!D198)</f>
        <v/>
      </c>
      <c r="E198" t="str">
        <f>IF([5]opstra_options!E198="","",[5]opstra_options!E198)</f>
        <v/>
      </c>
      <c r="F198" t="str">
        <f>IF([5]opstra_options!F198="","",[5]opstra_options!F198)</f>
        <v/>
      </c>
      <c r="G198" t="str">
        <f>IF([5]opstra_options!G198="","",[5]opstra_options!G198)</f>
        <v/>
      </c>
      <c r="H198" t="str">
        <f>IF([5]opstra_options!H198="","",[5]opstra_options!H198)</f>
        <v/>
      </c>
      <c r="I198" t="str">
        <f>IF([5]opstra_options!I198="","",[5]opstra_options!I198)</f>
        <v/>
      </c>
      <c r="J198" t="str">
        <f>IF([5]opstra_options!J198="","",[5]opstra_options!J198)</f>
        <v/>
      </c>
      <c r="K198" t="str">
        <f>IF([5]opstra_options!K198="","",[5]opstra_options!K198)</f>
        <v/>
      </c>
      <c r="L198" t="str">
        <f>IF([5]opstra_options!L198="","",[5]opstra_options!L198)</f>
        <v/>
      </c>
      <c r="M198" t="str">
        <f>IF([5]opstra_options!M198="","",[5]opstra_options!M198)</f>
        <v/>
      </c>
      <c r="N198" t="str">
        <f>IF([5]opstra_options!N198="","",[5]opstra_options!N198)</f>
        <v/>
      </c>
      <c r="O198" s="1" t="str">
        <f t="shared" si="46"/>
        <v/>
      </c>
      <c r="P198" s="1" t="str">
        <f t="shared" si="47"/>
        <v/>
      </c>
      <c r="Q198" s="1" t="str">
        <f t="shared" si="48"/>
        <v/>
      </c>
      <c r="R198" s="1" t="str">
        <f t="shared" si="49"/>
        <v/>
      </c>
      <c r="S198" s="1" t="str">
        <f t="shared" si="50"/>
        <v/>
      </c>
      <c r="T198" s="1" t="str">
        <f t="shared" si="51"/>
        <v/>
      </c>
      <c r="U198" s="1" t="str">
        <f t="shared" si="52"/>
        <v/>
      </c>
      <c r="V198" s="1" t="str">
        <f t="shared" si="53"/>
        <v/>
      </c>
      <c r="W198" s="3" t="str">
        <f t="shared" si="56"/>
        <v/>
      </c>
      <c r="X198" s="1" t="str">
        <f t="shared" si="54"/>
        <v/>
      </c>
      <c r="Y198" s="1" t="str">
        <f t="shared" si="55"/>
        <v/>
      </c>
      <c r="Z198" s="1" t="str">
        <f t="shared" si="57"/>
        <v/>
      </c>
      <c r="AA198" t="str">
        <f t="shared" si="58"/>
        <v/>
      </c>
      <c r="AB198" t="str">
        <f t="shared" si="59"/>
        <v/>
      </c>
    </row>
    <row r="199" spans="1:28" x14ac:dyDescent="0.25">
      <c r="A199" t="str">
        <f>IF([5]opstra_options!A199="","",[5]opstra_options!A199)</f>
        <v/>
      </c>
      <c r="B199" t="str">
        <f>IF([5]opstra_options!B199="","",[5]opstra_options!B199)</f>
        <v/>
      </c>
      <c r="C199" t="str">
        <f>IF([5]opstra_options!C199="","",[5]opstra_options!C199)</f>
        <v/>
      </c>
      <c r="D199" t="str">
        <f>IF([5]opstra_options!D199="","",[5]opstra_options!D199)</f>
        <v/>
      </c>
      <c r="E199" t="str">
        <f>IF([5]opstra_options!E199="","",[5]opstra_options!E199)</f>
        <v/>
      </c>
      <c r="F199" t="str">
        <f>IF([5]opstra_options!F199="","",[5]opstra_options!F199)</f>
        <v/>
      </c>
      <c r="G199" t="str">
        <f>IF([5]opstra_options!G199="","",[5]opstra_options!G199)</f>
        <v/>
      </c>
      <c r="H199" t="str">
        <f>IF([5]opstra_options!H199="","",[5]opstra_options!H199)</f>
        <v/>
      </c>
      <c r="I199" t="str">
        <f>IF([5]opstra_options!I199="","",[5]opstra_options!I199)</f>
        <v/>
      </c>
      <c r="J199" t="str">
        <f>IF([5]opstra_options!J199="","",[5]opstra_options!J199)</f>
        <v/>
      </c>
      <c r="K199" t="str">
        <f>IF([5]opstra_options!K199="","",[5]opstra_options!K199)</f>
        <v/>
      </c>
      <c r="L199" t="str">
        <f>IF([5]opstra_options!L199="","",[5]opstra_options!L199)</f>
        <v/>
      </c>
      <c r="M199" t="str">
        <f>IF([5]opstra_options!M199="","",[5]opstra_options!M199)</f>
        <v/>
      </c>
      <c r="N199" t="str">
        <f>IF([5]opstra_options!N199="","",[5]opstra_options!N199)</f>
        <v/>
      </c>
      <c r="O199" s="1" t="str">
        <f t="shared" si="46"/>
        <v/>
      </c>
      <c r="P199" s="1" t="str">
        <f t="shared" si="47"/>
        <v/>
      </c>
      <c r="Q199" s="1" t="str">
        <f t="shared" si="48"/>
        <v/>
      </c>
      <c r="R199" s="1" t="str">
        <f t="shared" si="49"/>
        <v/>
      </c>
      <c r="S199" s="1" t="str">
        <f t="shared" si="50"/>
        <v/>
      </c>
      <c r="T199" s="1" t="str">
        <f t="shared" si="51"/>
        <v/>
      </c>
      <c r="U199" s="1" t="str">
        <f t="shared" si="52"/>
        <v/>
      </c>
      <c r="V199" s="1" t="str">
        <f t="shared" si="53"/>
        <v/>
      </c>
      <c r="W199" s="3" t="str">
        <f t="shared" si="56"/>
        <v/>
      </c>
      <c r="X199" s="1" t="str">
        <f t="shared" si="54"/>
        <v/>
      </c>
      <c r="Y199" s="1" t="str">
        <f t="shared" si="55"/>
        <v/>
      </c>
      <c r="Z199" s="1" t="str">
        <f t="shared" si="57"/>
        <v/>
      </c>
      <c r="AA199" t="str">
        <f t="shared" si="58"/>
        <v/>
      </c>
      <c r="AB199" t="str">
        <f t="shared" si="59"/>
        <v/>
      </c>
    </row>
    <row r="200" spans="1:28" x14ac:dyDescent="0.25">
      <c r="A200" t="str">
        <f>IF([5]opstra_options!A200="","",[5]opstra_options!A200)</f>
        <v/>
      </c>
      <c r="B200" t="str">
        <f>IF([5]opstra_options!B200="","",[5]opstra_options!B200)</f>
        <v/>
      </c>
      <c r="C200" t="str">
        <f>IF([5]opstra_options!C200="","",[5]opstra_options!C200)</f>
        <v/>
      </c>
      <c r="D200" t="str">
        <f>IF([5]opstra_options!D200="","",[5]opstra_options!D200)</f>
        <v/>
      </c>
      <c r="E200" t="str">
        <f>IF([5]opstra_options!E200="","",[5]opstra_options!E200)</f>
        <v/>
      </c>
      <c r="F200" t="str">
        <f>IF([5]opstra_options!F200="","",[5]opstra_options!F200)</f>
        <v/>
      </c>
      <c r="G200" t="str">
        <f>IF([5]opstra_options!G200="","",[5]opstra_options!G200)</f>
        <v/>
      </c>
      <c r="H200" t="str">
        <f>IF([5]opstra_options!H200="","",[5]opstra_options!H200)</f>
        <v/>
      </c>
      <c r="I200" t="str">
        <f>IF([5]opstra_options!I200="","",[5]opstra_options!I200)</f>
        <v/>
      </c>
      <c r="J200" t="str">
        <f>IF([5]opstra_options!J200="","",[5]opstra_options!J200)</f>
        <v/>
      </c>
      <c r="K200" t="str">
        <f>IF([5]opstra_options!K200="","",[5]opstra_options!K200)</f>
        <v/>
      </c>
      <c r="L200" t="str">
        <f>IF([5]opstra_options!L200="","",[5]opstra_options!L200)</f>
        <v/>
      </c>
      <c r="M200" t="str">
        <f>IF([5]opstra_options!M200="","",[5]opstra_options!M200)</f>
        <v/>
      </c>
      <c r="N200" t="str">
        <f>IF([5]opstra_options!N200="","",[5]opstra_options!N200)</f>
        <v/>
      </c>
      <c r="O200" s="1" t="str">
        <f t="shared" si="46"/>
        <v/>
      </c>
      <c r="P200" s="1" t="str">
        <f t="shared" si="47"/>
        <v/>
      </c>
      <c r="Q200" s="1" t="str">
        <f t="shared" si="48"/>
        <v/>
      </c>
      <c r="R200" s="1" t="str">
        <f t="shared" si="49"/>
        <v/>
      </c>
      <c r="S200" s="1" t="str">
        <f t="shared" si="50"/>
        <v/>
      </c>
      <c r="T200" s="1" t="str">
        <f t="shared" si="51"/>
        <v/>
      </c>
      <c r="U200" s="1" t="str">
        <f t="shared" si="52"/>
        <v/>
      </c>
      <c r="V200" s="1" t="str">
        <f t="shared" si="53"/>
        <v/>
      </c>
      <c r="W200" s="3" t="str">
        <f t="shared" si="56"/>
        <v/>
      </c>
      <c r="X200" s="1" t="str">
        <f t="shared" si="54"/>
        <v/>
      </c>
      <c r="Y200" s="1" t="str">
        <f t="shared" si="55"/>
        <v/>
      </c>
      <c r="Z200" s="1" t="str">
        <f t="shared" si="57"/>
        <v/>
      </c>
      <c r="AA200" t="str">
        <f t="shared" si="58"/>
        <v/>
      </c>
      <c r="AB200" t="str">
        <f t="shared" si="59"/>
        <v/>
      </c>
    </row>
    <row r="201" spans="1:28" x14ac:dyDescent="0.25">
      <c r="A201" t="str">
        <f>IF([5]opstra_options!A201="","",[5]opstra_options!A201)</f>
        <v/>
      </c>
      <c r="B201" t="str">
        <f>IF([5]opstra_options!B201="","",[5]opstra_options!B201)</f>
        <v/>
      </c>
      <c r="C201" t="str">
        <f>IF([5]opstra_options!C201="","",[5]opstra_options!C201)</f>
        <v/>
      </c>
      <c r="D201" t="str">
        <f>IF([5]opstra_options!D201="","",[5]opstra_options!D201)</f>
        <v/>
      </c>
      <c r="E201" t="str">
        <f>IF([5]opstra_options!E201="","",[5]opstra_options!E201)</f>
        <v/>
      </c>
      <c r="F201" t="str">
        <f>IF([5]opstra_options!F201="","",[5]opstra_options!F201)</f>
        <v/>
      </c>
      <c r="G201" t="str">
        <f>IF([5]opstra_options!G201="","",[5]opstra_options!G201)</f>
        <v/>
      </c>
      <c r="H201" t="str">
        <f>IF([5]opstra_options!H201="","",[5]opstra_options!H201)</f>
        <v/>
      </c>
      <c r="I201" t="str">
        <f>IF([5]opstra_options!I201="","",[5]opstra_options!I201)</f>
        <v/>
      </c>
      <c r="J201" t="str">
        <f>IF([5]opstra_options!J201="","",[5]opstra_options!J201)</f>
        <v/>
      </c>
      <c r="K201" t="str">
        <f>IF([5]opstra_options!K201="","",[5]opstra_options!K201)</f>
        <v/>
      </c>
      <c r="L201" t="str">
        <f>IF([5]opstra_options!L201="","",[5]opstra_options!L201)</f>
        <v/>
      </c>
      <c r="M201" t="str">
        <f>IF([5]opstra_options!M201="","",[5]opstra_options!M201)</f>
        <v/>
      </c>
      <c r="N201" t="str">
        <f>IF([5]opstra_options!N201="","",[5]opstra_options!N201)</f>
        <v/>
      </c>
      <c r="O201" s="1" t="str">
        <f t="shared" si="46"/>
        <v/>
      </c>
      <c r="P201" s="1" t="str">
        <f t="shared" si="47"/>
        <v/>
      </c>
      <c r="Q201" s="1" t="str">
        <f t="shared" si="48"/>
        <v/>
      </c>
      <c r="R201" s="1" t="str">
        <f t="shared" si="49"/>
        <v/>
      </c>
      <c r="S201" s="1" t="str">
        <f t="shared" si="50"/>
        <v/>
      </c>
      <c r="T201" s="1" t="str">
        <f t="shared" si="51"/>
        <v/>
      </c>
      <c r="U201" s="1" t="str">
        <f t="shared" si="52"/>
        <v/>
      </c>
      <c r="V201" s="1" t="str">
        <f t="shared" si="53"/>
        <v/>
      </c>
      <c r="W201" s="3" t="str">
        <f t="shared" si="56"/>
        <v/>
      </c>
      <c r="X201" s="1" t="str">
        <f t="shared" si="54"/>
        <v/>
      </c>
      <c r="Y201" s="1" t="str">
        <f t="shared" si="55"/>
        <v/>
      </c>
      <c r="Z201" s="1" t="str">
        <f t="shared" si="57"/>
        <v/>
      </c>
      <c r="AA201" t="str">
        <f t="shared" si="58"/>
        <v/>
      </c>
      <c r="AB201" t="str">
        <f t="shared" si="59"/>
        <v/>
      </c>
    </row>
    <row r="202" spans="1:28" x14ac:dyDescent="0.25">
      <c r="A202" t="str">
        <f>IF([5]opstra_options!A202="","",[5]opstra_options!A202)</f>
        <v/>
      </c>
      <c r="B202" t="str">
        <f>IF([5]opstra_options!B202="","",[5]opstra_options!B202)</f>
        <v/>
      </c>
      <c r="C202" t="str">
        <f>IF([5]opstra_options!C202="","",[5]opstra_options!C202)</f>
        <v/>
      </c>
      <c r="D202" t="str">
        <f>IF([5]opstra_options!D202="","",[5]opstra_options!D202)</f>
        <v/>
      </c>
      <c r="E202" t="str">
        <f>IF([5]opstra_options!E202="","",[5]opstra_options!E202)</f>
        <v/>
      </c>
      <c r="F202" t="str">
        <f>IF([5]opstra_options!F202="","",[5]opstra_options!F202)</f>
        <v/>
      </c>
      <c r="G202" t="str">
        <f>IF([5]opstra_options!G202="","",[5]opstra_options!G202)</f>
        <v/>
      </c>
      <c r="H202" t="str">
        <f>IF([5]opstra_options!H202="","",[5]opstra_options!H202)</f>
        <v/>
      </c>
      <c r="I202" t="str">
        <f>IF([5]opstra_options!I202="","",[5]opstra_options!I202)</f>
        <v/>
      </c>
      <c r="J202" t="str">
        <f>IF([5]opstra_options!J202="","",[5]opstra_options!J202)</f>
        <v/>
      </c>
      <c r="K202" t="str">
        <f>IF([5]opstra_options!K202="","",[5]opstra_options!K202)</f>
        <v/>
      </c>
      <c r="L202" t="str">
        <f>IF([5]opstra_options!L202="","",[5]opstra_options!L202)</f>
        <v/>
      </c>
      <c r="M202" t="str">
        <f>IF([5]opstra_options!M202="","",[5]opstra_options!M202)</f>
        <v/>
      </c>
      <c r="N202" t="str">
        <f>IF([5]opstra_options!N202="","",[5]opstra_options!N202)</f>
        <v/>
      </c>
      <c r="O202" s="1" t="str">
        <f t="shared" si="46"/>
        <v/>
      </c>
      <c r="P202" s="1" t="str">
        <f t="shared" si="47"/>
        <v/>
      </c>
      <c r="Q202" s="1" t="str">
        <f t="shared" si="48"/>
        <v/>
      </c>
      <c r="R202" s="1" t="str">
        <f t="shared" si="49"/>
        <v/>
      </c>
      <c r="S202" s="1" t="str">
        <f t="shared" si="50"/>
        <v/>
      </c>
      <c r="T202" s="1" t="str">
        <f t="shared" si="51"/>
        <v/>
      </c>
      <c r="U202" s="1" t="str">
        <f t="shared" si="52"/>
        <v/>
      </c>
      <c r="V202" s="1" t="str">
        <f t="shared" si="53"/>
        <v/>
      </c>
      <c r="W202" s="3" t="str">
        <f t="shared" si="56"/>
        <v/>
      </c>
      <c r="X202" s="1" t="str">
        <f t="shared" si="54"/>
        <v/>
      </c>
      <c r="Y202" s="1" t="str">
        <f t="shared" si="55"/>
        <v/>
      </c>
      <c r="Z202" s="1" t="str">
        <f t="shared" si="57"/>
        <v/>
      </c>
      <c r="AA202" t="str">
        <f t="shared" si="58"/>
        <v/>
      </c>
      <c r="AB202" t="str">
        <f t="shared" si="59"/>
        <v/>
      </c>
    </row>
    <row r="203" spans="1:28" x14ac:dyDescent="0.25">
      <c r="A203" t="str">
        <f>IF([5]opstra_options!A203="","",[5]opstra_options!A203)</f>
        <v/>
      </c>
      <c r="B203" t="str">
        <f>IF([5]opstra_options!B203="","",[5]opstra_options!B203)</f>
        <v/>
      </c>
      <c r="C203" t="str">
        <f>IF([5]opstra_options!C203="","",[5]opstra_options!C203)</f>
        <v/>
      </c>
      <c r="D203" t="str">
        <f>IF([5]opstra_options!D203="","",[5]opstra_options!D203)</f>
        <v/>
      </c>
      <c r="E203" t="str">
        <f>IF([5]opstra_options!E203="","",[5]opstra_options!E203)</f>
        <v/>
      </c>
      <c r="F203" t="str">
        <f>IF([5]opstra_options!F203="","",[5]opstra_options!F203)</f>
        <v/>
      </c>
      <c r="G203" t="str">
        <f>IF([5]opstra_options!G203="","",[5]opstra_options!G203)</f>
        <v/>
      </c>
      <c r="H203" t="str">
        <f>IF([5]opstra_options!H203="","",[5]opstra_options!H203)</f>
        <v/>
      </c>
      <c r="I203" t="str">
        <f>IF([5]opstra_options!I203="","",[5]opstra_options!I203)</f>
        <v/>
      </c>
      <c r="J203" t="str">
        <f>IF([5]opstra_options!J203="","",[5]opstra_options!J203)</f>
        <v/>
      </c>
      <c r="K203" t="str">
        <f>IF([5]opstra_options!K203="","",[5]opstra_options!K203)</f>
        <v/>
      </c>
      <c r="L203" t="str">
        <f>IF([5]opstra_options!L203="","",[5]opstra_options!L203)</f>
        <v/>
      </c>
      <c r="M203" t="str">
        <f>IF([5]opstra_options!M203="","",[5]opstra_options!M203)</f>
        <v/>
      </c>
      <c r="N203" t="str">
        <f>IF([5]opstra_options!N203="","",[5]opstra_options!N203)</f>
        <v/>
      </c>
      <c r="O203" s="1" t="str">
        <f t="shared" si="46"/>
        <v/>
      </c>
      <c r="P203" s="1" t="str">
        <f t="shared" si="47"/>
        <v/>
      </c>
      <c r="Q203" s="1" t="str">
        <f t="shared" si="48"/>
        <v/>
      </c>
      <c r="R203" s="1" t="str">
        <f t="shared" si="49"/>
        <v/>
      </c>
      <c r="S203" s="1" t="str">
        <f t="shared" si="50"/>
        <v/>
      </c>
      <c r="T203" s="1" t="str">
        <f t="shared" si="51"/>
        <v/>
      </c>
      <c r="U203" s="1" t="str">
        <f t="shared" si="52"/>
        <v/>
      </c>
      <c r="V203" s="1" t="str">
        <f t="shared" si="53"/>
        <v/>
      </c>
      <c r="W203" s="3" t="str">
        <f t="shared" si="56"/>
        <v/>
      </c>
      <c r="X203" s="1" t="str">
        <f t="shared" si="54"/>
        <v/>
      </c>
      <c r="Y203" s="1" t="str">
        <f t="shared" si="55"/>
        <v/>
      </c>
      <c r="Z203" s="1" t="str">
        <f t="shared" si="57"/>
        <v/>
      </c>
      <c r="AA203" t="str">
        <f t="shared" si="58"/>
        <v/>
      </c>
      <c r="AB203" t="str">
        <f t="shared" si="59"/>
        <v/>
      </c>
    </row>
    <row r="204" spans="1:28" x14ac:dyDescent="0.25">
      <c r="A204" t="str">
        <f>IF([5]opstra_options!A204="","",[5]opstra_options!A204)</f>
        <v/>
      </c>
      <c r="B204" t="str">
        <f>IF([5]opstra_options!B204="","",[5]opstra_options!B204)</f>
        <v/>
      </c>
      <c r="C204" t="str">
        <f>IF([5]opstra_options!C204="","",[5]opstra_options!C204)</f>
        <v/>
      </c>
      <c r="D204" t="str">
        <f>IF([5]opstra_options!D204="","",[5]opstra_options!D204)</f>
        <v/>
      </c>
      <c r="E204" t="str">
        <f>IF([5]opstra_options!E204="","",[5]opstra_options!E204)</f>
        <v/>
      </c>
      <c r="F204" t="str">
        <f>IF([5]opstra_options!F204="","",[5]opstra_options!F204)</f>
        <v/>
      </c>
      <c r="G204" t="str">
        <f>IF([5]opstra_options!G204="","",[5]opstra_options!G204)</f>
        <v/>
      </c>
      <c r="H204" t="str">
        <f>IF([5]opstra_options!H204="","",[5]opstra_options!H204)</f>
        <v/>
      </c>
      <c r="I204" t="str">
        <f>IF([5]opstra_options!I204="","",[5]opstra_options!I204)</f>
        <v/>
      </c>
      <c r="J204" t="str">
        <f>IF([5]opstra_options!J204="","",[5]opstra_options!J204)</f>
        <v/>
      </c>
      <c r="K204" t="str">
        <f>IF([5]opstra_options!K204="","",[5]opstra_options!K204)</f>
        <v/>
      </c>
      <c r="L204" t="str">
        <f>IF([5]opstra_options!L204="","",[5]opstra_options!L204)</f>
        <v/>
      </c>
      <c r="M204" t="str">
        <f>IF([5]opstra_options!M204="","",[5]opstra_options!M204)</f>
        <v/>
      </c>
      <c r="N204" t="str">
        <f>IF([5]opstra_options!N204="","",[5]opstra_options!N204)</f>
        <v/>
      </c>
      <c r="O204" s="1" t="str">
        <f t="shared" si="46"/>
        <v/>
      </c>
      <c r="P204" s="1" t="str">
        <f t="shared" si="47"/>
        <v/>
      </c>
      <c r="Q204" s="1" t="str">
        <f t="shared" si="48"/>
        <v/>
      </c>
      <c r="R204" s="1" t="str">
        <f t="shared" si="49"/>
        <v/>
      </c>
      <c r="S204" s="1" t="str">
        <f t="shared" si="50"/>
        <v/>
      </c>
      <c r="T204" s="1" t="str">
        <f t="shared" si="51"/>
        <v/>
      </c>
      <c r="U204" s="1" t="str">
        <f t="shared" si="52"/>
        <v/>
      </c>
      <c r="V204" s="1" t="str">
        <f t="shared" si="53"/>
        <v/>
      </c>
      <c r="W204" s="3" t="str">
        <f t="shared" si="56"/>
        <v/>
      </c>
      <c r="X204" s="1" t="str">
        <f t="shared" si="54"/>
        <v/>
      </c>
      <c r="Y204" s="1" t="str">
        <f t="shared" si="55"/>
        <v/>
      </c>
      <c r="Z204" s="1" t="str">
        <f t="shared" si="57"/>
        <v/>
      </c>
      <c r="AA204" t="str">
        <f t="shared" si="58"/>
        <v/>
      </c>
      <c r="AB204" t="str">
        <f t="shared" si="59"/>
        <v/>
      </c>
    </row>
    <row r="205" spans="1:28" x14ac:dyDescent="0.25">
      <c r="A205" t="str">
        <f>IF([5]opstra_options!A205="","",[5]opstra_options!A205)</f>
        <v/>
      </c>
      <c r="B205" t="str">
        <f>IF([5]opstra_options!B205="","",[5]opstra_options!B205)</f>
        <v/>
      </c>
      <c r="C205" t="str">
        <f>IF([5]opstra_options!C205="","",[5]opstra_options!C205)</f>
        <v/>
      </c>
      <c r="D205" t="str">
        <f>IF([5]opstra_options!D205="","",[5]opstra_options!D205)</f>
        <v/>
      </c>
      <c r="E205" t="str">
        <f>IF([5]opstra_options!E205="","",[5]opstra_options!E205)</f>
        <v/>
      </c>
      <c r="F205" t="str">
        <f>IF([5]opstra_options!F205="","",[5]opstra_options!F205)</f>
        <v/>
      </c>
      <c r="G205" t="str">
        <f>IF([5]opstra_options!G205="","",[5]opstra_options!G205)</f>
        <v/>
      </c>
      <c r="H205" t="str">
        <f>IF([5]opstra_options!H205="","",[5]opstra_options!H205)</f>
        <v/>
      </c>
      <c r="I205" t="str">
        <f>IF([5]opstra_options!I205="","",[5]opstra_options!I205)</f>
        <v/>
      </c>
      <c r="J205" t="str">
        <f>IF([5]opstra_options!J205="","",[5]opstra_options!J205)</f>
        <v/>
      </c>
      <c r="K205" t="str">
        <f>IF([5]opstra_options!K205="","",[5]opstra_options!K205)</f>
        <v/>
      </c>
      <c r="L205" t="str">
        <f>IF([5]opstra_options!L205="","",[5]opstra_options!L205)</f>
        <v/>
      </c>
      <c r="M205" t="str">
        <f>IF([5]opstra_options!M205="","",[5]opstra_options!M205)</f>
        <v/>
      </c>
      <c r="N205" t="str">
        <f>IF([5]opstra_options!N205="","",[5]opstra_options!N205)</f>
        <v/>
      </c>
      <c r="O205" s="1" t="str">
        <f t="shared" si="46"/>
        <v/>
      </c>
      <c r="P205" s="1" t="str">
        <f t="shared" si="47"/>
        <v/>
      </c>
      <c r="Q205" s="1" t="str">
        <f t="shared" si="48"/>
        <v/>
      </c>
      <c r="R205" s="1" t="str">
        <f t="shared" si="49"/>
        <v/>
      </c>
      <c r="S205" s="1" t="str">
        <f t="shared" si="50"/>
        <v/>
      </c>
      <c r="T205" s="1" t="str">
        <f t="shared" si="51"/>
        <v/>
      </c>
      <c r="U205" s="1" t="str">
        <f t="shared" si="52"/>
        <v/>
      </c>
      <c r="V205" s="1" t="str">
        <f t="shared" si="53"/>
        <v/>
      </c>
      <c r="W205" s="3" t="str">
        <f t="shared" si="56"/>
        <v/>
      </c>
      <c r="X205" s="1" t="str">
        <f t="shared" si="54"/>
        <v/>
      </c>
      <c r="Y205" s="1" t="str">
        <f t="shared" si="55"/>
        <v/>
      </c>
      <c r="Z205" s="1" t="str">
        <f t="shared" si="57"/>
        <v/>
      </c>
      <c r="AA205" t="str">
        <f t="shared" si="58"/>
        <v/>
      </c>
      <c r="AB205" t="str">
        <f t="shared" si="59"/>
        <v/>
      </c>
    </row>
    <row r="206" spans="1:28" x14ac:dyDescent="0.25">
      <c r="A206" t="str">
        <f>IF([5]opstra_options!A206="","",[5]opstra_options!A206)</f>
        <v/>
      </c>
      <c r="B206" t="str">
        <f>IF([5]opstra_options!B206="","",[5]opstra_options!B206)</f>
        <v/>
      </c>
      <c r="C206" t="str">
        <f>IF([5]opstra_options!C206="","",[5]opstra_options!C206)</f>
        <v/>
      </c>
      <c r="D206" t="str">
        <f>IF([5]opstra_options!D206="","",[5]opstra_options!D206)</f>
        <v/>
      </c>
      <c r="E206" t="str">
        <f>IF([5]opstra_options!E206="","",[5]opstra_options!E206)</f>
        <v/>
      </c>
      <c r="F206" t="str">
        <f>IF([5]opstra_options!F206="","",[5]opstra_options!F206)</f>
        <v/>
      </c>
      <c r="G206" t="str">
        <f>IF([5]opstra_options!G206="","",[5]opstra_options!G206)</f>
        <v/>
      </c>
      <c r="H206" t="str">
        <f>IF([5]opstra_options!H206="","",[5]opstra_options!H206)</f>
        <v/>
      </c>
      <c r="I206" t="str">
        <f>IF([5]opstra_options!I206="","",[5]opstra_options!I206)</f>
        <v/>
      </c>
      <c r="J206" t="str">
        <f>IF([5]opstra_options!J206="","",[5]opstra_options!J206)</f>
        <v/>
      </c>
      <c r="K206" t="str">
        <f>IF([5]opstra_options!K206="","",[5]opstra_options!K206)</f>
        <v/>
      </c>
      <c r="L206" t="str">
        <f>IF([5]opstra_options!L206="","",[5]opstra_options!L206)</f>
        <v/>
      </c>
      <c r="M206" t="str">
        <f>IF([5]opstra_options!M206="","",[5]opstra_options!M206)</f>
        <v/>
      </c>
      <c r="N206" t="str">
        <f>IF([5]opstra_options!N206="","",[5]opstra_options!N206)</f>
        <v/>
      </c>
      <c r="O206" s="1" t="str">
        <f t="shared" si="46"/>
        <v/>
      </c>
      <c r="P206" s="1" t="str">
        <f t="shared" si="47"/>
        <v/>
      </c>
      <c r="Q206" s="1" t="str">
        <f t="shared" si="48"/>
        <v/>
      </c>
      <c r="R206" s="1" t="str">
        <f t="shared" si="49"/>
        <v/>
      </c>
      <c r="S206" s="1" t="str">
        <f t="shared" si="50"/>
        <v/>
      </c>
      <c r="T206" s="1" t="str">
        <f t="shared" si="51"/>
        <v/>
      </c>
      <c r="U206" s="1" t="str">
        <f t="shared" si="52"/>
        <v/>
      </c>
      <c r="V206" s="1" t="str">
        <f t="shared" si="53"/>
        <v/>
      </c>
      <c r="W206" s="3" t="str">
        <f t="shared" si="56"/>
        <v/>
      </c>
      <c r="X206" s="1" t="str">
        <f t="shared" si="54"/>
        <v/>
      </c>
      <c r="Y206" s="1" t="str">
        <f t="shared" si="55"/>
        <v/>
      </c>
      <c r="Z206" s="1" t="str">
        <f t="shared" si="57"/>
        <v/>
      </c>
      <c r="AA206" t="str">
        <f t="shared" si="58"/>
        <v/>
      </c>
      <c r="AB206" t="str">
        <f t="shared" si="59"/>
        <v/>
      </c>
    </row>
    <row r="207" spans="1:28" x14ac:dyDescent="0.25">
      <c r="A207" t="str">
        <f>IF([5]opstra_options!A207="","",[5]opstra_options!A207)</f>
        <v/>
      </c>
      <c r="B207" t="str">
        <f>IF([5]opstra_options!B207="","",[5]opstra_options!B207)</f>
        <v/>
      </c>
      <c r="C207" t="str">
        <f>IF([5]opstra_options!C207="","",[5]opstra_options!C207)</f>
        <v/>
      </c>
      <c r="D207" t="str">
        <f>IF([5]opstra_options!D207="","",[5]opstra_options!D207)</f>
        <v/>
      </c>
      <c r="E207" t="str">
        <f>IF([5]opstra_options!E207="","",[5]opstra_options!E207)</f>
        <v/>
      </c>
      <c r="F207" t="str">
        <f>IF([5]opstra_options!F207="","",[5]opstra_options!F207)</f>
        <v/>
      </c>
      <c r="G207" t="str">
        <f>IF([5]opstra_options!G207="","",[5]opstra_options!G207)</f>
        <v/>
      </c>
      <c r="H207" t="str">
        <f>IF([5]opstra_options!H207="","",[5]opstra_options!H207)</f>
        <v/>
      </c>
      <c r="I207" t="str">
        <f>IF([5]opstra_options!I207="","",[5]opstra_options!I207)</f>
        <v/>
      </c>
      <c r="J207" t="str">
        <f>IF([5]opstra_options!J207="","",[5]opstra_options!J207)</f>
        <v/>
      </c>
      <c r="K207" t="str">
        <f>IF([5]opstra_options!K207="","",[5]opstra_options!K207)</f>
        <v/>
      </c>
      <c r="L207" t="str">
        <f>IF([5]opstra_options!L207="","",[5]opstra_options!L207)</f>
        <v/>
      </c>
      <c r="M207" t="str">
        <f>IF([5]opstra_options!M207="","",[5]opstra_options!M207)</f>
        <v/>
      </c>
      <c r="N207" t="str">
        <f>IF([5]opstra_options!N207="","",[5]opstra_options!N207)</f>
        <v/>
      </c>
      <c r="O207" s="1" t="str">
        <f t="shared" si="46"/>
        <v/>
      </c>
      <c r="P207" s="1" t="str">
        <f t="shared" si="47"/>
        <v/>
      </c>
      <c r="Q207" s="1" t="str">
        <f t="shared" si="48"/>
        <v/>
      </c>
      <c r="R207" s="1" t="str">
        <f t="shared" si="49"/>
        <v/>
      </c>
      <c r="S207" s="1" t="str">
        <f t="shared" si="50"/>
        <v/>
      </c>
      <c r="T207" s="1" t="str">
        <f t="shared" si="51"/>
        <v/>
      </c>
      <c r="U207" s="1" t="str">
        <f t="shared" si="52"/>
        <v/>
      </c>
      <c r="V207" s="1" t="str">
        <f t="shared" si="53"/>
        <v/>
      </c>
      <c r="W207" s="3" t="str">
        <f t="shared" si="56"/>
        <v/>
      </c>
      <c r="X207" s="1" t="str">
        <f t="shared" si="54"/>
        <v/>
      </c>
      <c r="Y207" s="1" t="str">
        <f t="shared" si="55"/>
        <v/>
      </c>
      <c r="Z207" s="1" t="str">
        <f t="shared" si="57"/>
        <v/>
      </c>
      <c r="AA207" t="str">
        <f t="shared" si="58"/>
        <v/>
      </c>
      <c r="AB207" t="str">
        <f t="shared" si="59"/>
        <v/>
      </c>
    </row>
    <row r="208" spans="1:28" x14ac:dyDescent="0.25">
      <c r="A208" t="str">
        <f>IF([5]opstra_options!A208="","",[5]opstra_options!A208)</f>
        <v/>
      </c>
      <c r="B208" t="str">
        <f>IF([5]opstra_options!B208="","",[5]opstra_options!B208)</f>
        <v/>
      </c>
      <c r="C208" t="str">
        <f>IF([5]opstra_options!C208="","",[5]opstra_options!C208)</f>
        <v/>
      </c>
      <c r="D208" t="str">
        <f>IF([5]opstra_options!D208="","",[5]opstra_options!D208)</f>
        <v/>
      </c>
      <c r="E208" t="str">
        <f>IF([5]opstra_options!E208="","",[5]opstra_options!E208)</f>
        <v/>
      </c>
      <c r="F208" t="str">
        <f>IF([5]opstra_options!F208="","",[5]opstra_options!F208)</f>
        <v/>
      </c>
      <c r="G208" t="str">
        <f>IF([5]opstra_options!G208="","",[5]opstra_options!G208)</f>
        <v/>
      </c>
      <c r="H208" t="str">
        <f>IF([5]opstra_options!H208="","",[5]opstra_options!H208)</f>
        <v/>
      </c>
      <c r="I208" t="str">
        <f>IF([5]opstra_options!I208="","",[5]opstra_options!I208)</f>
        <v/>
      </c>
      <c r="J208" t="str">
        <f>IF([5]opstra_options!J208="","",[5]opstra_options!J208)</f>
        <v/>
      </c>
      <c r="K208" t="str">
        <f>IF([5]opstra_options!K208="","",[5]opstra_options!K208)</f>
        <v/>
      </c>
      <c r="L208" t="str">
        <f>IF([5]opstra_options!L208="","",[5]opstra_options!L208)</f>
        <v/>
      </c>
      <c r="M208" t="str">
        <f>IF([5]opstra_options!M208="","",[5]opstra_options!M208)</f>
        <v/>
      </c>
      <c r="N208" t="str">
        <f>IF([5]opstra_options!N208="","",[5]opstra_options!N208)</f>
        <v/>
      </c>
      <c r="O208" s="1" t="str">
        <f t="shared" si="46"/>
        <v/>
      </c>
      <c r="P208" s="1" t="str">
        <f t="shared" si="47"/>
        <v/>
      </c>
      <c r="Q208" s="1" t="str">
        <f t="shared" si="48"/>
        <v/>
      </c>
      <c r="R208" s="1" t="str">
        <f t="shared" si="49"/>
        <v/>
      </c>
      <c r="S208" s="1" t="str">
        <f t="shared" si="50"/>
        <v/>
      </c>
      <c r="T208" s="1" t="str">
        <f t="shared" si="51"/>
        <v/>
      </c>
      <c r="U208" s="1" t="str">
        <f t="shared" si="52"/>
        <v/>
      </c>
      <c r="V208" s="1" t="str">
        <f t="shared" si="53"/>
        <v/>
      </c>
      <c r="W208" s="3" t="str">
        <f t="shared" si="56"/>
        <v/>
      </c>
      <c r="X208" s="1" t="str">
        <f t="shared" si="54"/>
        <v/>
      </c>
      <c r="Y208" s="1" t="str">
        <f t="shared" si="55"/>
        <v/>
      </c>
      <c r="Z208" s="1" t="str">
        <f t="shared" si="57"/>
        <v/>
      </c>
      <c r="AA208" t="str">
        <f t="shared" si="58"/>
        <v/>
      </c>
      <c r="AB208" t="str">
        <f t="shared" si="59"/>
        <v/>
      </c>
    </row>
    <row r="209" spans="1:28" x14ac:dyDescent="0.25">
      <c r="A209" t="str">
        <f>IF([5]opstra_options!A209="","",[5]opstra_options!A209)</f>
        <v/>
      </c>
      <c r="B209" t="str">
        <f>IF([5]opstra_options!B209="","",[5]opstra_options!B209)</f>
        <v/>
      </c>
      <c r="C209" t="str">
        <f>IF([5]opstra_options!C209="","",[5]opstra_options!C209)</f>
        <v/>
      </c>
      <c r="D209" t="str">
        <f>IF([5]opstra_options!D209="","",[5]opstra_options!D209)</f>
        <v/>
      </c>
      <c r="E209" t="str">
        <f>IF([5]opstra_options!E209="","",[5]opstra_options!E209)</f>
        <v/>
      </c>
      <c r="F209" t="str">
        <f>IF([5]opstra_options!F209="","",[5]opstra_options!F209)</f>
        <v/>
      </c>
      <c r="G209" t="str">
        <f>IF([5]opstra_options!G209="","",[5]opstra_options!G209)</f>
        <v/>
      </c>
      <c r="H209" t="str">
        <f>IF([5]opstra_options!H209="","",[5]opstra_options!H209)</f>
        <v/>
      </c>
      <c r="I209" t="str">
        <f>IF([5]opstra_options!I209="","",[5]opstra_options!I209)</f>
        <v/>
      </c>
      <c r="J209" t="str">
        <f>IF([5]opstra_options!J209="","",[5]opstra_options!J209)</f>
        <v/>
      </c>
      <c r="K209" t="str">
        <f>IF([5]opstra_options!K209="","",[5]opstra_options!K209)</f>
        <v/>
      </c>
      <c r="L209" t="str">
        <f>IF([5]opstra_options!L209="","",[5]opstra_options!L209)</f>
        <v/>
      </c>
      <c r="M209" t="str">
        <f>IF([5]opstra_options!M209="","",[5]opstra_options!M209)</f>
        <v/>
      </c>
      <c r="N209" t="str">
        <f>IF([5]opstra_options!N209="","",[5]opstra_options!N209)</f>
        <v/>
      </c>
      <c r="O209" s="1" t="str">
        <f t="shared" si="46"/>
        <v/>
      </c>
      <c r="P209" s="1" t="str">
        <f t="shared" si="47"/>
        <v/>
      </c>
      <c r="Q209" s="1" t="str">
        <f t="shared" si="48"/>
        <v/>
      </c>
      <c r="R209" s="1" t="str">
        <f t="shared" si="49"/>
        <v/>
      </c>
      <c r="S209" s="1" t="str">
        <f t="shared" si="50"/>
        <v/>
      </c>
      <c r="T209" s="1" t="str">
        <f t="shared" si="51"/>
        <v/>
      </c>
      <c r="U209" s="1" t="str">
        <f t="shared" si="52"/>
        <v/>
      </c>
      <c r="V209" s="1" t="str">
        <f t="shared" si="53"/>
        <v/>
      </c>
      <c r="W209" s="3" t="str">
        <f t="shared" si="56"/>
        <v/>
      </c>
      <c r="X209" s="1" t="str">
        <f t="shared" si="54"/>
        <v/>
      </c>
      <c r="Y209" s="1" t="str">
        <f t="shared" si="55"/>
        <v/>
      </c>
      <c r="Z209" s="1" t="str">
        <f t="shared" si="57"/>
        <v/>
      </c>
      <c r="AA209" t="str">
        <f t="shared" si="58"/>
        <v/>
      </c>
      <c r="AB209" t="str">
        <f t="shared" si="59"/>
        <v/>
      </c>
    </row>
    <row r="210" spans="1:28" x14ac:dyDescent="0.25">
      <c r="A210" t="str">
        <f>IF([5]opstra_options!A210="","",[5]opstra_options!A210)</f>
        <v/>
      </c>
      <c r="B210" t="str">
        <f>IF([5]opstra_options!B210="","",[5]opstra_options!B210)</f>
        <v/>
      </c>
      <c r="C210" t="str">
        <f>IF([5]opstra_options!C210="","",[5]opstra_options!C210)</f>
        <v/>
      </c>
      <c r="D210" t="str">
        <f>IF([5]opstra_options!D210="","",[5]opstra_options!D210)</f>
        <v/>
      </c>
      <c r="E210" t="str">
        <f>IF([5]opstra_options!E210="","",[5]opstra_options!E210)</f>
        <v/>
      </c>
      <c r="F210" t="str">
        <f>IF([5]opstra_options!F210="","",[5]opstra_options!F210)</f>
        <v/>
      </c>
      <c r="G210" t="str">
        <f>IF([5]opstra_options!G210="","",[5]opstra_options!G210)</f>
        <v/>
      </c>
      <c r="H210" t="str">
        <f>IF([5]opstra_options!H210="","",[5]opstra_options!H210)</f>
        <v/>
      </c>
      <c r="I210" t="str">
        <f>IF([5]opstra_options!I210="","",[5]opstra_options!I210)</f>
        <v/>
      </c>
      <c r="J210" t="str">
        <f>IF([5]opstra_options!J210="","",[5]opstra_options!J210)</f>
        <v/>
      </c>
      <c r="K210" t="str">
        <f>IF([5]opstra_options!K210="","",[5]opstra_options!K210)</f>
        <v/>
      </c>
      <c r="L210" t="str">
        <f>IF([5]opstra_options!L210="","",[5]opstra_options!L210)</f>
        <v/>
      </c>
      <c r="M210" t="str">
        <f>IF([5]opstra_options!M210="","",[5]opstra_options!M210)</f>
        <v/>
      </c>
      <c r="N210" t="str">
        <f>IF([5]opstra_options!N210="","",[5]opstra_options!N210)</f>
        <v/>
      </c>
      <c r="O210" s="1" t="str">
        <f t="shared" si="46"/>
        <v/>
      </c>
      <c r="P210" s="1" t="str">
        <f t="shared" si="47"/>
        <v/>
      </c>
      <c r="Q210" s="1" t="str">
        <f t="shared" si="48"/>
        <v/>
      </c>
      <c r="R210" s="1" t="str">
        <f t="shared" si="49"/>
        <v/>
      </c>
      <c r="S210" s="1" t="str">
        <f t="shared" si="50"/>
        <v/>
      </c>
      <c r="T210" s="1" t="str">
        <f t="shared" si="51"/>
        <v/>
      </c>
      <c r="U210" s="1" t="str">
        <f t="shared" si="52"/>
        <v/>
      </c>
      <c r="V210" s="1" t="str">
        <f t="shared" si="53"/>
        <v/>
      </c>
      <c r="W210" s="3" t="str">
        <f t="shared" si="56"/>
        <v/>
      </c>
      <c r="X210" s="1" t="str">
        <f t="shared" si="54"/>
        <v/>
      </c>
      <c r="Y210" s="1" t="str">
        <f t="shared" si="55"/>
        <v/>
      </c>
      <c r="Z210" s="1" t="str">
        <f t="shared" si="57"/>
        <v/>
      </c>
      <c r="AA210" t="str">
        <f t="shared" si="58"/>
        <v/>
      </c>
      <c r="AB210" t="str">
        <f t="shared" si="59"/>
        <v/>
      </c>
    </row>
    <row r="211" spans="1:28" x14ac:dyDescent="0.25">
      <c r="A211" t="str">
        <f>IF([5]opstra_options!A211="","",[5]opstra_options!A211)</f>
        <v/>
      </c>
      <c r="B211" t="str">
        <f>IF([5]opstra_options!B211="","",[5]opstra_options!B211)</f>
        <v/>
      </c>
      <c r="C211" t="str">
        <f>IF([5]opstra_options!C211="","",[5]opstra_options!C211)</f>
        <v/>
      </c>
      <c r="D211" t="str">
        <f>IF([5]opstra_options!D211="","",[5]opstra_options!D211)</f>
        <v/>
      </c>
      <c r="E211" t="str">
        <f>IF([5]opstra_options!E211="","",[5]opstra_options!E211)</f>
        <v/>
      </c>
      <c r="F211" t="str">
        <f>IF([5]opstra_options!F211="","",[5]opstra_options!F211)</f>
        <v/>
      </c>
      <c r="G211" t="str">
        <f>IF([5]opstra_options!G211="","",[5]opstra_options!G211)</f>
        <v/>
      </c>
      <c r="H211" t="str">
        <f>IF([5]opstra_options!H211="","",[5]opstra_options!H211)</f>
        <v/>
      </c>
      <c r="I211" t="str">
        <f>IF([5]opstra_options!I211="","",[5]opstra_options!I211)</f>
        <v/>
      </c>
      <c r="J211" t="str">
        <f>IF([5]opstra_options!J211="","",[5]opstra_options!J211)</f>
        <v/>
      </c>
      <c r="K211" t="str">
        <f>IF([5]opstra_options!K211="","",[5]opstra_options!K211)</f>
        <v/>
      </c>
      <c r="L211" t="str">
        <f>IF([5]opstra_options!L211="","",[5]opstra_options!L211)</f>
        <v/>
      </c>
      <c r="M211" t="str">
        <f>IF([5]opstra_options!M211="","",[5]opstra_options!M211)</f>
        <v/>
      </c>
      <c r="N211" t="str">
        <f>IF([5]opstra_options!N211="","",[5]opstra_options!N211)</f>
        <v/>
      </c>
      <c r="O211" s="1" t="str">
        <f t="shared" si="46"/>
        <v/>
      </c>
      <c r="P211" s="1" t="str">
        <f t="shared" si="47"/>
        <v/>
      </c>
      <c r="Q211" s="1" t="str">
        <f t="shared" si="48"/>
        <v/>
      </c>
      <c r="R211" s="1" t="str">
        <f t="shared" si="49"/>
        <v/>
      </c>
      <c r="S211" s="1" t="str">
        <f t="shared" si="50"/>
        <v/>
      </c>
      <c r="T211" s="1" t="str">
        <f t="shared" si="51"/>
        <v/>
      </c>
      <c r="U211" s="1" t="str">
        <f t="shared" si="52"/>
        <v/>
      </c>
      <c r="V211" s="1" t="str">
        <f t="shared" si="53"/>
        <v/>
      </c>
      <c r="W211" s="3" t="str">
        <f t="shared" si="56"/>
        <v/>
      </c>
      <c r="X211" s="1" t="str">
        <f t="shared" si="54"/>
        <v/>
      </c>
      <c r="Y211" s="1" t="str">
        <f t="shared" si="55"/>
        <v/>
      </c>
      <c r="Z211" s="1" t="str">
        <f t="shared" si="57"/>
        <v/>
      </c>
      <c r="AA211" t="str">
        <f t="shared" si="58"/>
        <v/>
      </c>
      <c r="AB211" t="str">
        <f t="shared" si="59"/>
        <v/>
      </c>
    </row>
    <row r="212" spans="1:28" x14ac:dyDescent="0.25">
      <c r="A212" t="str">
        <f>IF([5]opstra_options!A212="","",[5]opstra_options!A212)</f>
        <v/>
      </c>
      <c r="B212" t="str">
        <f>IF([5]opstra_options!B212="","",[5]opstra_options!B212)</f>
        <v/>
      </c>
      <c r="C212" t="str">
        <f>IF([5]opstra_options!C212="","",[5]opstra_options!C212)</f>
        <v/>
      </c>
      <c r="D212" t="str">
        <f>IF([5]opstra_options!D212="","",[5]opstra_options!D212)</f>
        <v/>
      </c>
      <c r="E212" t="str">
        <f>IF([5]opstra_options!E212="","",[5]opstra_options!E212)</f>
        <v/>
      </c>
      <c r="F212" t="str">
        <f>IF([5]opstra_options!F212="","",[5]opstra_options!F212)</f>
        <v/>
      </c>
      <c r="G212" t="str">
        <f>IF([5]opstra_options!G212="","",[5]opstra_options!G212)</f>
        <v/>
      </c>
      <c r="H212" t="str">
        <f>IF([5]opstra_options!H212="","",[5]opstra_options!H212)</f>
        <v/>
      </c>
      <c r="I212" t="str">
        <f>IF([5]opstra_options!I212="","",[5]opstra_options!I212)</f>
        <v/>
      </c>
      <c r="J212" t="str">
        <f>IF([5]opstra_options!J212="","",[5]opstra_options!J212)</f>
        <v/>
      </c>
      <c r="K212" t="str">
        <f>IF([5]opstra_options!K212="","",[5]opstra_options!K212)</f>
        <v/>
      </c>
      <c r="L212" t="str">
        <f>IF([5]opstra_options!L212="","",[5]opstra_options!L212)</f>
        <v/>
      </c>
      <c r="M212" t="str">
        <f>IF([5]opstra_options!M212="","",[5]opstra_options!M212)</f>
        <v/>
      </c>
      <c r="N212" t="str">
        <f>IF([5]opstra_options!N212="","",[5]opstra_options!N212)</f>
        <v/>
      </c>
      <c r="O212" s="1" t="str">
        <f t="shared" si="46"/>
        <v/>
      </c>
      <c r="P212" s="1" t="str">
        <f t="shared" si="47"/>
        <v/>
      </c>
      <c r="Q212" s="1" t="str">
        <f t="shared" si="48"/>
        <v/>
      </c>
      <c r="R212" s="1" t="str">
        <f t="shared" si="49"/>
        <v/>
      </c>
      <c r="S212" s="1" t="str">
        <f t="shared" si="50"/>
        <v/>
      </c>
      <c r="T212" s="1" t="str">
        <f t="shared" si="51"/>
        <v/>
      </c>
      <c r="U212" s="1" t="str">
        <f t="shared" si="52"/>
        <v/>
      </c>
      <c r="V212" s="1" t="str">
        <f t="shared" si="53"/>
        <v/>
      </c>
      <c r="W212" s="3" t="str">
        <f t="shared" si="56"/>
        <v/>
      </c>
      <c r="X212" s="1" t="str">
        <f t="shared" si="54"/>
        <v/>
      </c>
      <c r="Y212" s="1" t="str">
        <f t="shared" si="55"/>
        <v/>
      </c>
      <c r="Z212" s="1" t="str">
        <f t="shared" si="57"/>
        <v/>
      </c>
      <c r="AA212" t="str">
        <f t="shared" si="58"/>
        <v/>
      </c>
      <c r="AB212" t="str">
        <f t="shared" si="59"/>
        <v/>
      </c>
    </row>
    <row r="213" spans="1:28" x14ac:dyDescent="0.25">
      <c r="A213" t="str">
        <f>IF([5]opstra_options!A213="","",[5]opstra_options!A213)</f>
        <v/>
      </c>
      <c r="B213" t="str">
        <f>IF([5]opstra_options!B213="","",[5]opstra_options!B213)</f>
        <v/>
      </c>
      <c r="C213" t="str">
        <f>IF([5]opstra_options!C213="","",[5]opstra_options!C213)</f>
        <v/>
      </c>
      <c r="D213" t="str">
        <f>IF([5]opstra_options!D213="","",[5]opstra_options!D213)</f>
        <v/>
      </c>
      <c r="E213" t="str">
        <f>IF([5]opstra_options!E213="","",[5]opstra_options!E213)</f>
        <v/>
      </c>
      <c r="F213" t="str">
        <f>IF([5]opstra_options!F213="","",[5]opstra_options!F213)</f>
        <v/>
      </c>
      <c r="G213" t="str">
        <f>IF([5]opstra_options!G213="","",[5]opstra_options!G213)</f>
        <v/>
      </c>
      <c r="H213" t="str">
        <f>IF([5]opstra_options!H213="","",[5]opstra_options!H213)</f>
        <v/>
      </c>
      <c r="I213" t="str">
        <f>IF([5]opstra_options!I213="","",[5]opstra_options!I213)</f>
        <v/>
      </c>
      <c r="J213" t="str">
        <f>IF([5]opstra_options!J213="","",[5]opstra_options!J213)</f>
        <v/>
      </c>
      <c r="K213" t="str">
        <f>IF([5]opstra_options!K213="","",[5]opstra_options!K213)</f>
        <v/>
      </c>
      <c r="L213" t="str">
        <f>IF([5]opstra_options!L213="","",[5]opstra_options!L213)</f>
        <v/>
      </c>
      <c r="M213" t="str">
        <f>IF([5]opstra_options!M213="","",[5]opstra_options!M213)</f>
        <v/>
      </c>
      <c r="N213" t="str">
        <f>IF([5]opstra_options!N213="","",[5]opstra_options!N213)</f>
        <v/>
      </c>
      <c r="O213" s="1" t="str">
        <f t="shared" si="46"/>
        <v/>
      </c>
      <c r="P213" s="1" t="str">
        <f t="shared" si="47"/>
        <v/>
      </c>
      <c r="Q213" s="1" t="str">
        <f t="shared" si="48"/>
        <v/>
      </c>
      <c r="R213" s="1" t="str">
        <f t="shared" si="49"/>
        <v/>
      </c>
      <c r="S213" s="1" t="str">
        <f t="shared" si="50"/>
        <v/>
      </c>
      <c r="T213" s="1" t="str">
        <f t="shared" si="51"/>
        <v/>
      </c>
      <c r="U213" s="1" t="str">
        <f t="shared" si="52"/>
        <v/>
      </c>
      <c r="V213" s="1" t="str">
        <f t="shared" si="53"/>
        <v/>
      </c>
      <c r="W213" s="3" t="str">
        <f t="shared" si="56"/>
        <v/>
      </c>
      <c r="X213" s="1" t="str">
        <f t="shared" si="54"/>
        <v/>
      </c>
      <c r="Y213" s="1" t="str">
        <f t="shared" si="55"/>
        <v/>
      </c>
      <c r="Z213" s="1" t="str">
        <f t="shared" si="57"/>
        <v/>
      </c>
      <c r="AA213" t="str">
        <f t="shared" si="58"/>
        <v/>
      </c>
      <c r="AB213" t="str">
        <f t="shared" si="59"/>
        <v/>
      </c>
    </row>
    <row r="214" spans="1:28" x14ac:dyDescent="0.25">
      <c r="A214" t="str">
        <f>IF([5]opstra_options!A214="","",[5]opstra_options!A214)</f>
        <v/>
      </c>
      <c r="B214" t="str">
        <f>IF([5]opstra_options!B214="","",[5]opstra_options!B214)</f>
        <v/>
      </c>
      <c r="C214" t="str">
        <f>IF([5]opstra_options!C214="","",[5]opstra_options!C214)</f>
        <v/>
      </c>
      <c r="D214" t="str">
        <f>IF([5]opstra_options!D214="","",[5]opstra_options!D214)</f>
        <v/>
      </c>
      <c r="E214" t="str">
        <f>IF([5]opstra_options!E214="","",[5]opstra_options!E214)</f>
        <v/>
      </c>
      <c r="F214" t="str">
        <f>IF([5]opstra_options!F214="","",[5]opstra_options!F214)</f>
        <v/>
      </c>
      <c r="G214" t="str">
        <f>IF([5]opstra_options!G214="","",[5]opstra_options!G214)</f>
        <v/>
      </c>
      <c r="H214" t="str">
        <f>IF([5]opstra_options!H214="","",[5]opstra_options!H214)</f>
        <v/>
      </c>
      <c r="I214" t="str">
        <f>IF([5]opstra_options!I214="","",[5]opstra_options!I214)</f>
        <v/>
      </c>
      <c r="J214" t="str">
        <f>IF([5]opstra_options!J214="","",[5]opstra_options!J214)</f>
        <v/>
      </c>
      <c r="K214" t="str">
        <f>IF([5]opstra_options!K214="","",[5]opstra_options!K214)</f>
        <v/>
      </c>
      <c r="L214" t="str">
        <f>IF([5]opstra_options!L214="","",[5]opstra_options!L214)</f>
        <v/>
      </c>
      <c r="M214" t="str">
        <f>IF([5]opstra_options!M214="","",[5]opstra_options!M214)</f>
        <v/>
      </c>
      <c r="N214" t="str">
        <f>IF([5]opstra_options!N214="","",[5]opstra_options!N214)</f>
        <v/>
      </c>
      <c r="O214" s="1" t="str">
        <f t="shared" si="46"/>
        <v/>
      </c>
      <c r="P214" s="1" t="str">
        <f t="shared" si="47"/>
        <v/>
      </c>
      <c r="Q214" s="1" t="str">
        <f t="shared" si="48"/>
        <v/>
      </c>
      <c r="R214" s="1" t="str">
        <f t="shared" si="49"/>
        <v/>
      </c>
      <c r="S214" s="1" t="str">
        <f t="shared" si="50"/>
        <v/>
      </c>
      <c r="T214" s="1" t="str">
        <f t="shared" si="51"/>
        <v/>
      </c>
      <c r="U214" s="1" t="str">
        <f t="shared" si="52"/>
        <v/>
      </c>
      <c r="V214" s="1" t="str">
        <f t="shared" si="53"/>
        <v/>
      </c>
      <c r="W214" s="3" t="str">
        <f t="shared" si="56"/>
        <v/>
      </c>
      <c r="X214" s="1" t="str">
        <f t="shared" si="54"/>
        <v/>
      </c>
      <c r="Y214" s="1" t="str">
        <f t="shared" si="55"/>
        <v/>
      </c>
      <c r="Z214" s="1" t="str">
        <f t="shared" si="57"/>
        <v/>
      </c>
      <c r="AA214" t="str">
        <f t="shared" si="58"/>
        <v/>
      </c>
      <c r="AB214" t="str">
        <f t="shared" si="59"/>
        <v/>
      </c>
    </row>
    <row r="215" spans="1:28" x14ac:dyDescent="0.25">
      <c r="A215" t="str">
        <f>IF([5]opstra_options!A215="","",[5]opstra_options!A215)</f>
        <v/>
      </c>
      <c r="B215" t="str">
        <f>IF([5]opstra_options!B215="","",[5]opstra_options!B215)</f>
        <v/>
      </c>
      <c r="C215" t="str">
        <f>IF([5]opstra_options!C215="","",[5]opstra_options!C215)</f>
        <v/>
      </c>
      <c r="D215" t="str">
        <f>IF([5]opstra_options!D215="","",[5]opstra_options!D215)</f>
        <v/>
      </c>
      <c r="E215" t="str">
        <f>IF([5]opstra_options!E215="","",[5]opstra_options!E215)</f>
        <v/>
      </c>
      <c r="F215" t="str">
        <f>IF([5]opstra_options!F215="","",[5]opstra_options!F215)</f>
        <v/>
      </c>
      <c r="G215" t="str">
        <f>IF([5]opstra_options!G215="","",[5]opstra_options!G215)</f>
        <v/>
      </c>
      <c r="H215" t="str">
        <f>IF([5]opstra_options!H215="","",[5]opstra_options!H215)</f>
        <v/>
      </c>
      <c r="I215" t="str">
        <f>IF([5]opstra_options!I215="","",[5]opstra_options!I215)</f>
        <v/>
      </c>
      <c r="J215" t="str">
        <f>IF([5]opstra_options!J215="","",[5]opstra_options!J215)</f>
        <v/>
      </c>
      <c r="K215" t="str">
        <f>IF([5]opstra_options!K215="","",[5]opstra_options!K215)</f>
        <v/>
      </c>
      <c r="L215" t="str">
        <f>IF([5]opstra_options!L215="","",[5]opstra_options!L215)</f>
        <v/>
      </c>
      <c r="M215" t="str">
        <f>IF([5]opstra_options!M215="","",[5]opstra_options!M215)</f>
        <v/>
      </c>
      <c r="N215" t="str">
        <f>IF([5]opstra_options!N215="","",[5]opstra_options!N215)</f>
        <v/>
      </c>
      <c r="O215" s="1" t="str">
        <f t="shared" si="46"/>
        <v/>
      </c>
      <c r="P215" s="1" t="str">
        <f t="shared" si="47"/>
        <v/>
      </c>
      <c r="Q215" s="1" t="str">
        <f t="shared" si="48"/>
        <v/>
      </c>
      <c r="R215" s="1" t="str">
        <f t="shared" si="49"/>
        <v/>
      </c>
      <c r="S215" s="1" t="str">
        <f t="shared" si="50"/>
        <v/>
      </c>
      <c r="T215" s="1" t="str">
        <f t="shared" si="51"/>
        <v/>
      </c>
      <c r="U215" s="1" t="str">
        <f t="shared" si="52"/>
        <v/>
      </c>
      <c r="V215" s="1" t="str">
        <f t="shared" si="53"/>
        <v/>
      </c>
      <c r="W215" s="3" t="str">
        <f t="shared" si="56"/>
        <v/>
      </c>
      <c r="X215" s="1" t="str">
        <f t="shared" si="54"/>
        <v/>
      </c>
      <c r="Y215" s="1" t="str">
        <f t="shared" si="55"/>
        <v/>
      </c>
      <c r="Z215" s="1" t="str">
        <f t="shared" si="57"/>
        <v/>
      </c>
      <c r="AA215" t="str">
        <f t="shared" si="58"/>
        <v/>
      </c>
      <c r="AB215" t="str">
        <f t="shared" si="59"/>
        <v/>
      </c>
    </row>
    <row r="216" spans="1:28" x14ac:dyDescent="0.25">
      <c r="A216" t="str">
        <f>IF([5]opstra_options!A216="","",[5]opstra_options!A216)</f>
        <v/>
      </c>
      <c r="B216" t="str">
        <f>IF([5]opstra_options!B216="","",[5]opstra_options!B216)</f>
        <v/>
      </c>
      <c r="C216" t="str">
        <f>IF([5]opstra_options!C216="","",[5]opstra_options!C216)</f>
        <v/>
      </c>
      <c r="D216" t="str">
        <f>IF([5]opstra_options!D216="","",[5]opstra_options!D216)</f>
        <v/>
      </c>
      <c r="E216" t="str">
        <f>IF([5]opstra_options!E216="","",[5]opstra_options!E216)</f>
        <v/>
      </c>
      <c r="F216" t="str">
        <f>IF([5]opstra_options!F216="","",[5]opstra_options!F216)</f>
        <v/>
      </c>
      <c r="G216" t="str">
        <f>IF([5]opstra_options!G216="","",[5]opstra_options!G216)</f>
        <v/>
      </c>
      <c r="H216" t="str">
        <f>IF([5]opstra_options!H216="","",[5]opstra_options!H216)</f>
        <v/>
      </c>
      <c r="I216" t="str">
        <f>IF([5]opstra_options!I216="","",[5]opstra_options!I216)</f>
        <v/>
      </c>
      <c r="J216" t="str">
        <f>IF([5]opstra_options!J216="","",[5]opstra_options!J216)</f>
        <v/>
      </c>
      <c r="K216" t="str">
        <f>IF([5]opstra_options!K216="","",[5]opstra_options!K216)</f>
        <v/>
      </c>
      <c r="L216" t="str">
        <f>IF([5]opstra_options!L216="","",[5]opstra_options!L216)</f>
        <v/>
      </c>
      <c r="M216" t="str">
        <f>IF([5]opstra_options!M216="","",[5]opstra_options!M216)</f>
        <v/>
      </c>
      <c r="N216" t="str">
        <f>IF([5]opstra_options!N216="","",[5]opstra_options!N216)</f>
        <v/>
      </c>
      <c r="O216" s="1" t="str">
        <f t="shared" si="46"/>
        <v/>
      </c>
      <c r="P216" s="1" t="str">
        <f t="shared" si="47"/>
        <v/>
      </c>
      <c r="Q216" s="1" t="str">
        <f t="shared" si="48"/>
        <v/>
      </c>
      <c r="R216" s="1" t="str">
        <f t="shared" si="49"/>
        <v/>
      </c>
      <c r="S216" s="1" t="str">
        <f t="shared" si="50"/>
        <v/>
      </c>
      <c r="T216" s="1" t="str">
        <f t="shared" si="51"/>
        <v/>
      </c>
      <c r="U216" s="1" t="str">
        <f t="shared" si="52"/>
        <v/>
      </c>
      <c r="V216" s="1" t="str">
        <f t="shared" si="53"/>
        <v/>
      </c>
      <c r="W216" s="3" t="str">
        <f t="shared" si="56"/>
        <v/>
      </c>
      <c r="X216" s="1" t="str">
        <f t="shared" si="54"/>
        <v/>
      </c>
      <c r="Y216" s="1" t="str">
        <f t="shared" si="55"/>
        <v/>
      </c>
      <c r="Z216" s="1" t="str">
        <f t="shared" si="57"/>
        <v/>
      </c>
      <c r="AA216" t="str">
        <f t="shared" si="58"/>
        <v/>
      </c>
      <c r="AB216" t="str">
        <f t="shared" si="59"/>
        <v/>
      </c>
    </row>
    <row r="217" spans="1:28" x14ac:dyDescent="0.25">
      <c r="A217" t="str">
        <f>IF([5]opstra_options!A217="","",[5]opstra_options!A217)</f>
        <v/>
      </c>
      <c r="B217" t="str">
        <f>IF([5]opstra_options!B217="","",[5]opstra_options!B217)</f>
        <v/>
      </c>
      <c r="C217" t="str">
        <f>IF([5]opstra_options!C217="","",[5]opstra_options!C217)</f>
        <v/>
      </c>
      <c r="D217" t="str">
        <f>IF([5]opstra_options!D217="","",[5]opstra_options!D217)</f>
        <v/>
      </c>
      <c r="E217" t="str">
        <f>IF([5]opstra_options!E217="","",[5]opstra_options!E217)</f>
        <v/>
      </c>
      <c r="F217" t="str">
        <f>IF([5]opstra_options!F217="","",[5]opstra_options!F217)</f>
        <v/>
      </c>
      <c r="G217" t="str">
        <f>IF([5]opstra_options!G217="","",[5]opstra_options!G217)</f>
        <v/>
      </c>
      <c r="H217" t="str">
        <f>IF([5]opstra_options!H217="","",[5]opstra_options!H217)</f>
        <v/>
      </c>
      <c r="I217" t="str">
        <f>IF([5]opstra_options!I217="","",[5]opstra_options!I217)</f>
        <v/>
      </c>
      <c r="J217" t="str">
        <f>IF([5]opstra_options!J217="","",[5]opstra_options!J217)</f>
        <v/>
      </c>
      <c r="K217" t="str">
        <f>IF([5]opstra_options!K217="","",[5]opstra_options!K217)</f>
        <v/>
      </c>
      <c r="L217" t="str">
        <f>IF([5]opstra_options!L217="","",[5]opstra_options!L217)</f>
        <v/>
      </c>
      <c r="M217" t="str">
        <f>IF([5]opstra_options!M217="","",[5]opstra_options!M217)</f>
        <v/>
      </c>
      <c r="N217" t="str">
        <f>IF([5]opstra_options!N217="","",[5]opstra_options!N217)</f>
        <v/>
      </c>
      <c r="O217" s="1" t="str">
        <f t="shared" si="46"/>
        <v/>
      </c>
      <c r="P217" s="1" t="str">
        <f t="shared" si="47"/>
        <v/>
      </c>
      <c r="Q217" s="1" t="str">
        <f t="shared" si="48"/>
        <v/>
      </c>
      <c r="R217" s="1" t="str">
        <f t="shared" si="49"/>
        <v/>
      </c>
      <c r="S217" s="1" t="str">
        <f t="shared" si="50"/>
        <v/>
      </c>
      <c r="T217" s="1" t="str">
        <f t="shared" si="51"/>
        <v/>
      </c>
      <c r="U217" s="1" t="str">
        <f t="shared" si="52"/>
        <v/>
      </c>
      <c r="V217" s="1" t="str">
        <f t="shared" si="53"/>
        <v/>
      </c>
      <c r="W217" s="3" t="str">
        <f t="shared" si="56"/>
        <v/>
      </c>
      <c r="X217" s="1" t="str">
        <f t="shared" si="54"/>
        <v/>
      </c>
      <c r="Y217" s="1" t="str">
        <f t="shared" si="55"/>
        <v/>
      </c>
      <c r="Z217" s="1" t="str">
        <f t="shared" si="57"/>
        <v/>
      </c>
      <c r="AA217" t="str">
        <f t="shared" si="58"/>
        <v/>
      </c>
      <c r="AB217" t="str">
        <f t="shared" si="59"/>
        <v/>
      </c>
    </row>
    <row r="218" spans="1:28" x14ac:dyDescent="0.25">
      <c r="A218" t="str">
        <f>IF([5]opstra_options!A218="","",[5]opstra_options!A218)</f>
        <v/>
      </c>
      <c r="B218" t="str">
        <f>IF([5]opstra_options!B218="","",[5]opstra_options!B218)</f>
        <v/>
      </c>
      <c r="C218" t="str">
        <f>IF([5]opstra_options!C218="","",[5]opstra_options!C218)</f>
        <v/>
      </c>
      <c r="D218" t="str">
        <f>IF([5]opstra_options!D218="","",[5]opstra_options!D218)</f>
        <v/>
      </c>
      <c r="E218" t="str">
        <f>IF([5]opstra_options!E218="","",[5]opstra_options!E218)</f>
        <v/>
      </c>
      <c r="F218" t="str">
        <f>IF([5]opstra_options!F218="","",[5]opstra_options!F218)</f>
        <v/>
      </c>
      <c r="G218" t="str">
        <f>IF([5]opstra_options!G218="","",[5]opstra_options!G218)</f>
        <v/>
      </c>
      <c r="H218" t="str">
        <f>IF([5]opstra_options!H218="","",[5]opstra_options!H218)</f>
        <v/>
      </c>
      <c r="I218" t="str">
        <f>IF([5]opstra_options!I218="","",[5]opstra_options!I218)</f>
        <v/>
      </c>
      <c r="J218" t="str">
        <f>IF([5]opstra_options!J218="","",[5]opstra_options!J218)</f>
        <v/>
      </c>
      <c r="K218" t="str">
        <f>IF([5]opstra_options!K218="","",[5]opstra_options!K218)</f>
        <v/>
      </c>
      <c r="L218" t="str">
        <f>IF([5]opstra_options!L218="","",[5]opstra_options!L218)</f>
        <v/>
      </c>
      <c r="M218" t="str">
        <f>IF([5]opstra_options!M218="","",[5]opstra_options!M218)</f>
        <v/>
      </c>
      <c r="N218" t="str">
        <f>IF([5]opstra_options!N218="","",[5]opstra_options!N218)</f>
        <v/>
      </c>
      <c r="O218" s="1" t="str">
        <f t="shared" si="46"/>
        <v/>
      </c>
      <c r="P218" s="1" t="str">
        <f t="shared" si="47"/>
        <v/>
      </c>
      <c r="Q218" s="1" t="str">
        <f t="shared" si="48"/>
        <v/>
      </c>
      <c r="R218" s="1" t="str">
        <f t="shared" si="49"/>
        <v/>
      </c>
      <c r="S218" s="1" t="str">
        <f t="shared" si="50"/>
        <v/>
      </c>
      <c r="T218" s="1" t="str">
        <f t="shared" si="51"/>
        <v/>
      </c>
      <c r="U218" s="1" t="str">
        <f t="shared" si="52"/>
        <v/>
      </c>
      <c r="V218" s="1" t="str">
        <f t="shared" si="53"/>
        <v/>
      </c>
      <c r="W218" s="3" t="str">
        <f t="shared" si="56"/>
        <v/>
      </c>
      <c r="X218" s="1" t="str">
        <f t="shared" si="54"/>
        <v/>
      </c>
      <c r="Y218" s="1" t="str">
        <f t="shared" si="55"/>
        <v/>
      </c>
      <c r="Z218" s="1" t="str">
        <f t="shared" si="57"/>
        <v/>
      </c>
      <c r="AA218" t="str">
        <f t="shared" si="58"/>
        <v/>
      </c>
      <c r="AB218" t="str">
        <f t="shared" si="59"/>
        <v/>
      </c>
    </row>
    <row r="219" spans="1:28" x14ac:dyDescent="0.25">
      <c r="A219" t="str">
        <f>IF([5]opstra_options!A219="","",[5]opstra_options!A219)</f>
        <v/>
      </c>
      <c r="B219" t="str">
        <f>IF([5]opstra_options!B219="","",[5]opstra_options!B219)</f>
        <v/>
      </c>
      <c r="C219" t="str">
        <f>IF([5]opstra_options!C219="","",[5]opstra_options!C219)</f>
        <v/>
      </c>
      <c r="D219" t="str">
        <f>IF([5]opstra_options!D219="","",[5]opstra_options!D219)</f>
        <v/>
      </c>
      <c r="E219" t="str">
        <f>IF([5]opstra_options!E219="","",[5]opstra_options!E219)</f>
        <v/>
      </c>
      <c r="F219" t="str">
        <f>IF([5]opstra_options!F219="","",[5]opstra_options!F219)</f>
        <v/>
      </c>
      <c r="G219" t="str">
        <f>IF([5]opstra_options!G219="","",[5]opstra_options!G219)</f>
        <v/>
      </c>
      <c r="H219" t="str">
        <f>IF([5]opstra_options!H219="","",[5]opstra_options!H219)</f>
        <v/>
      </c>
      <c r="I219" t="str">
        <f>IF([5]opstra_options!I219="","",[5]opstra_options!I219)</f>
        <v/>
      </c>
      <c r="J219" t="str">
        <f>IF([5]opstra_options!J219="","",[5]opstra_options!J219)</f>
        <v/>
      </c>
      <c r="K219" t="str">
        <f>IF([5]opstra_options!K219="","",[5]opstra_options!K219)</f>
        <v/>
      </c>
      <c r="L219" t="str">
        <f>IF([5]opstra_options!L219="","",[5]opstra_options!L219)</f>
        <v/>
      </c>
      <c r="M219" t="str">
        <f>IF([5]opstra_options!M219="","",[5]opstra_options!M219)</f>
        <v/>
      </c>
      <c r="N219" t="str">
        <f>IF([5]opstra_options!N219="","",[5]opstra_options!N219)</f>
        <v/>
      </c>
      <c r="O219" s="1" t="str">
        <f t="shared" si="46"/>
        <v/>
      </c>
      <c r="P219" s="1" t="str">
        <f t="shared" si="47"/>
        <v/>
      </c>
      <c r="Q219" s="1" t="str">
        <f t="shared" si="48"/>
        <v/>
      </c>
      <c r="R219" s="1" t="str">
        <f t="shared" si="49"/>
        <v/>
      </c>
      <c r="S219" s="1" t="str">
        <f t="shared" si="50"/>
        <v/>
      </c>
      <c r="T219" s="1" t="str">
        <f t="shared" si="51"/>
        <v/>
      </c>
      <c r="U219" s="1" t="str">
        <f t="shared" si="52"/>
        <v/>
      </c>
      <c r="V219" s="1" t="str">
        <f t="shared" si="53"/>
        <v/>
      </c>
      <c r="W219" s="3" t="str">
        <f t="shared" si="56"/>
        <v/>
      </c>
      <c r="X219" s="1" t="str">
        <f t="shared" si="54"/>
        <v/>
      </c>
      <c r="Y219" s="1" t="str">
        <f t="shared" si="55"/>
        <v/>
      </c>
      <c r="Z219" s="1" t="str">
        <f t="shared" si="57"/>
        <v/>
      </c>
      <c r="AA219" t="str">
        <f t="shared" si="58"/>
        <v/>
      </c>
      <c r="AB219" t="str">
        <f t="shared" si="59"/>
        <v/>
      </c>
    </row>
    <row r="220" spans="1:28" x14ac:dyDescent="0.25">
      <c r="A220" t="str">
        <f>IF([5]opstra_options!A220="","",[5]opstra_options!A220)</f>
        <v/>
      </c>
      <c r="B220" t="str">
        <f>IF([5]opstra_options!B220="","",[5]opstra_options!B220)</f>
        <v/>
      </c>
      <c r="C220" t="str">
        <f>IF([5]opstra_options!C220="","",[5]opstra_options!C220)</f>
        <v/>
      </c>
      <c r="D220" t="str">
        <f>IF([5]opstra_options!D220="","",[5]opstra_options!D220)</f>
        <v/>
      </c>
      <c r="E220" t="str">
        <f>IF([5]opstra_options!E220="","",[5]opstra_options!E220)</f>
        <v/>
      </c>
      <c r="F220" t="str">
        <f>IF([5]opstra_options!F220="","",[5]opstra_options!F220)</f>
        <v/>
      </c>
      <c r="G220" t="str">
        <f>IF([5]opstra_options!G220="","",[5]opstra_options!G220)</f>
        <v/>
      </c>
      <c r="H220" t="str">
        <f>IF([5]opstra_options!H220="","",[5]opstra_options!H220)</f>
        <v/>
      </c>
      <c r="I220" t="str">
        <f>IF([5]opstra_options!I220="","",[5]opstra_options!I220)</f>
        <v/>
      </c>
      <c r="J220" t="str">
        <f>IF([5]opstra_options!J220="","",[5]opstra_options!J220)</f>
        <v/>
      </c>
      <c r="K220" t="str">
        <f>IF([5]opstra_options!K220="","",[5]opstra_options!K220)</f>
        <v/>
      </c>
      <c r="L220" t="str">
        <f>IF([5]opstra_options!L220="","",[5]opstra_options!L220)</f>
        <v/>
      </c>
      <c r="M220" t="str">
        <f>IF([5]opstra_options!M220="","",[5]opstra_options!M220)</f>
        <v/>
      </c>
      <c r="N220" t="str">
        <f>IF([5]opstra_options!N220="","",[5]opstra_options!N220)</f>
        <v/>
      </c>
      <c r="O220" s="1" t="str">
        <f t="shared" si="46"/>
        <v/>
      </c>
      <c r="P220" s="1" t="str">
        <f t="shared" si="47"/>
        <v/>
      </c>
      <c r="Q220" s="1" t="str">
        <f t="shared" si="48"/>
        <v/>
      </c>
      <c r="R220" s="1" t="str">
        <f t="shared" si="49"/>
        <v/>
      </c>
      <c r="S220" s="1" t="str">
        <f t="shared" si="50"/>
        <v/>
      </c>
      <c r="T220" s="1" t="str">
        <f t="shared" si="51"/>
        <v/>
      </c>
      <c r="U220" s="1" t="str">
        <f t="shared" si="52"/>
        <v/>
      </c>
      <c r="V220" s="1" t="str">
        <f t="shared" si="53"/>
        <v/>
      </c>
      <c r="W220" s="3" t="str">
        <f t="shared" si="56"/>
        <v/>
      </c>
      <c r="X220" s="1" t="str">
        <f t="shared" si="54"/>
        <v/>
      </c>
      <c r="Y220" s="1" t="str">
        <f t="shared" si="55"/>
        <v/>
      </c>
      <c r="Z220" s="1" t="str">
        <f t="shared" si="57"/>
        <v/>
      </c>
      <c r="AA220" t="str">
        <f t="shared" si="58"/>
        <v/>
      </c>
      <c r="AB220" t="str">
        <f t="shared" si="59"/>
        <v/>
      </c>
    </row>
    <row r="221" spans="1:28" x14ac:dyDescent="0.25">
      <c r="A221" t="str">
        <f>IF([5]opstra_options!A221="","",[5]opstra_options!A221)</f>
        <v/>
      </c>
      <c r="B221" t="str">
        <f>IF([5]opstra_options!B221="","",[5]opstra_options!B221)</f>
        <v/>
      </c>
      <c r="C221" t="str">
        <f>IF([5]opstra_options!C221="","",[5]opstra_options!C221)</f>
        <v/>
      </c>
      <c r="D221" t="str">
        <f>IF([5]opstra_options!D221="","",[5]opstra_options!D221)</f>
        <v/>
      </c>
      <c r="E221" t="str">
        <f>IF([5]opstra_options!E221="","",[5]opstra_options!E221)</f>
        <v/>
      </c>
      <c r="F221" t="str">
        <f>IF([5]opstra_options!F221="","",[5]opstra_options!F221)</f>
        <v/>
      </c>
      <c r="G221" t="str">
        <f>IF([5]opstra_options!G221="","",[5]opstra_options!G221)</f>
        <v/>
      </c>
      <c r="H221" t="str">
        <f>IF([5]opstra_options!H221="","",[5]opstra_options!H221)</f>
        <v/>
      </c>
      <c r="I221" t="str">
        <f>IF([5]opstra_options!I221="","",[5]opstra_options!I221)</f>
        <v/>
      </c>
      <c r="J221" t="str">
        <f>IF([5]opstra_options!J221="","",[5]opstra_options!J221)</f>
        <v/>
      </c>
      <c r="K221" t="str">
        <f>IF([5]opstra_options!K221="","",[5]opstra_options!K221)</f>
        <v/>
      </c>
      <c r="L221" t="str">
        <f>IF([5]opstra_options!L221="","",[5]opstra_options!L221)</f>
        <v/>
      </c>
      <c r="M221" t="str">
        <f>IF([5]opstra_options!M221="","",[5]opstra_options!M221)</f>
        <v/>
      </c>
      <c r="N221" t="str">
        <f>IF([5]opstra_options!N221="","",[5]opstra_options!N221)</f>
        <v/>
      </c>
      <c r="O221" s="1" t="str">
        <f t="shared" si="46"/>
        <v/>
      </c>
      <c r="P221" s="1" t="str">
        <f t="shared" si="47"/>
        <v/>
      </c>
      <c r="Q221" s="1" t="str">
        <f t="shared" si="48"/>
        <v/>
      </c>
      <c r="R221" s="1" t="str">
        <f t="shared" si="49"/>
        <v/>
      </c>
      <c r="S221" s="1" t="str">
        <f t="shared" si="50"/>
        <v/>
      </c>
      <c r="T221" s="1" t="str">
        <f t="shared" si="51"/>
        <v/>
      </c>
      <c r="U221" s="1" t="str">
        <f t="shared" si="52"/>
        <v/>
      </c>
      <c r="V221" s="1" t="str">
        <f t="shared" si="53"/>
        <v/>
      </c>
      <c r="W221" s="3" t="str">
        <f t="shared" si="56"/>
        <v/>
      </c>
      <c r="X221" s="1" t="str">
        <f t="shared" si="54"/>
        <v/>
      </c>
      <c r="Y221" s="1" t="str">
        <f t="shared" si="55"/>
        <v/>
      </c>
      <c r="Z221" s="1" t="str">
        <f t="shared" si="57"/>
        <v/>
      </c>
      <c r="AA221" t="str">
        <f t="shared" si="58"/>
        <v/>
      </c>
      <c r="AB221" t="str">
        <f t="shared" si="59"/>
        <v/>
      </c>
    </row>
    <row r="222" spans="1:28" x14ac:dyDescent="0.25">
      <c r="A222" t="str">
        <f>IF([5]opstra_options!A222="","",[5]opstra_options!A222)</f>
        <v/>
      </c>
      <c r="B222" t="str">
        <f>IF([5]opstra_options!B222="","",[5]opstra_options!B222)</f>
        <v/>
      </c>
      <c r="C222" t="str">
        <f>IF([5]opstra_options!C222="","",[5]opstra_options!C222)</f>
        <v/>
      </c>
      <c r="D222" t="str">
        <f>IF([5]opstra_options!D222="","",[5]opstra_options!D222)</f>
        <v/>
      </c>
      <c r="E222" t="str">
        <f>IF([5]opstra_options!E222="","",[5]opstra_options!E222)</f>
        <v/>
      </c>
      <c r="F222" t="str">
        <f>IF([5]opstra_options!F222="","",[5]opstra_options!F222)</f>
        <v/>
      </c>
      <c r="G222" t="str">
        <f>IF([5]opstra_options!G222="","",[5]opstra_options!G222)</f>
        <v/>
      </c>
      <c r="H222" t="str">
        <f>IF([5]opstra_options!H222="","",[5]opstra_options!H222)</f>
        <v/>
      </c>
      <c r="I222" t="str">
        <f>IF([5]opstra_options!I222="","",[5]opstra_options!I222)</f>
        <v/>
      </c>
      <c r="J222" t="str">
        <f>IF([5]opstra_options!J222="","",[5]opstra_options!J222)</f>
        <v/>
      </c>
      <c r="K222" t="str">
        <f>IF([5]opstra_options!K222="","",[5]opstra_options!K222)</f>
        <v/>
      </c>
      <c r="L222" t="str">
        <f>IF([5]opstra_options!L222="","",[5]opstra_options!L222)</f>
        <v/>
      </c>
      <c r="M222" t="str">
        <f>IF([5]opstra_options!M222="","",[5]opstra_options!M222)</f>
        <v/>
      </c>
      <c r="N222" t="str">
        <f>IF([5]opstra_options!N222="","",[5]opstra_options!N222)</f>
        <v/>
      </c>
      <c r="O222" s="1" t="str">
        <f t="shared" si="46"/>
        <v/>
      </c>
      <c r="P222" s="1" t="str">
        <f t="shared" si="47"/>
        <v/>
      </c>
      <c r="Q222" s="1" t="str">
        <f t="shared" si="48"/>
        <v/>
      </c>
      <c r="R222" s="1" t="str">
        <f t="shared" si="49"/>
        <v/>
      </c>
      <c r="S222" s="1" t="str">
        <f t="shared" si="50"/>
        <v/>
      </c>
      <c r="T222" s="1" t="str">
        <f t="shared" si="51"/>
        <v/>
      </c>
      <c r="U222" s="1" t="str">
        <f t="shared" si="52"/>
        <v/>
      </c>
      <c r="V222" s="1" t="str">
        <f t="shared" si="53"/>
        <v/>
      </c>
      <c r="W222" s="3" t="str">
        <f t="shared" si="56"/>
        <v/>
      </c>
      <c r="X222" s="1" t="str">
        <f t="shared" si="54"/>
        <v/>
      </c>
      <c r="Y222" s="1" t="str">
        <f t="shared" si="55"/>
        <v/>
      </c>
      <c r="Z222" s="1" t="str">
        <f t="shared" si="57"/>
        <v/>
      </c>
      <c r="AA222" t="str">
        <f t="shared" si="58"/>
        <v/>
      </c>
      <c r="AB222" t="str">
        <f t="shared" si="59"/>
        <v/>
      </c>
    </row>
    <row r="223" spans="1:28" x14ac:dyDescent="0.25">
      <c r="A223" t="str">
        <f>IF([5]opstra_options!A223="","",[5]opstra_options!A223)</f>
        <v/>
      </c>
      <c r="B223" t="str">
        <f>IF([5]opstra_options!B223="","",[5]opstra_options!B223)</f>
        <v/>
      </c>
      <c r="C223" t="str">
        <f>IF([5]opstra_options!C223="","",[5]opstra_options!C223)</f>
        <v/>
      </c>
      <c r="D223" t="str">
        <f>IF([5]opstra_options!D223="","",[5]opstra_options!D223)</f>
        <v/>
      </c>
      <c r="E223" t="str">
        <f>IF([5]opstra_options!E223="","",[5]opstra_options!E223)</f>
        <v/>
      </c>
      <c r="F223" t="str">
        <f>IF([5]opstra_options!F223="","",[5]opstra_options!F223)</f>
        <v/>
      </c>
      <c r="G223" t="str">
        <f>IF([5]opstra_options!G223="","",[5]opstra_options!G223)</f>
        <v/>
      </c>
      <c r="H223" t="str">
        <f>IF([5]opstra_options!H223="","",[5]opstra_options!H223)</f>
        <v/>
      </c>
      <c r="I223" t="str">
        <f>IF([5]opstra_options!I223="","",[5]opstra_options!I223)</f>
        <v/>
      </c>
      <c r="J223" t="str">
        <f>IF([5]opstra_options!J223="","",[5]opstra_options!J223)</f>
        <v/>
      </c>
      <c r="K223" t="str">
        <f>IF([5]opstra_options!K223="","",[5]opstra_options!K223)</f>
        <v/>
      </c>
      <c r="L223" t="str">
        <f>IF([5]opstra_options!L223="","",[5]opstra_options!L223)</f>
        <v/>
      </c>
      <c r="M223" t="str">
        <f>IF([5]opstra_options!M223="","",[5]opstra_options!M223)</f>
        <v/>
      </c>
      <c r="N223" t="str">
        <f>IF([5]opstra_options!N223="","",[5]opstra_options!N223)</f>
        <v/>
      </c>
      <c r="O223" s="1" t="str">
        <f t="shared" si="46"/>
        <v/>
      </c>
      <c r="P223" s="1" t="str">
        <f t="shared" si="47"/>
        <v/>
      </c>
      <c r="Q223" s="1" t="str">
        <f t="shared" si="48"/>
        <v/>
      </c>
      <c r="R223" s="1" t="str">
        <f t="shared" si="49"/>
        <v/>
      </c>
      <c r="S223" s="1" t="str">
        <f t="shared" si="50"/>
        <v/>
      </c>
      <c r="T223" s="1" t="str">
        <f t="shared" si="51"/>
        <v/>
      </c>
      <c r="U223" s="1" t="str">
        <f t="shared" si="52"/>
        <v/>
      </c>
      <c r="V223" s="1" t="str">
        <f t="shared" si="53"/>
        <v/>
      </c>
      <c r="W223" s="3" t="str">
        <f t="shared" si="56"/>
        <v/>
      </c>
      <c r="X223" s="1" t="str">
        <f t="shared" si="54"/>
        <v/>
      </c>
      <c r="Y223" s="1" t="str">
        <f t="shared" si="55"/>
        <v/>
      </c>
      <c r="Z223" s="1" t="str">
        <f t="shared" si="57"/>
        <v/>
      </c>
      <c r="AA223" t="str">
        <f t="shared" si="58"/>
        <v/>
      </c>
      <c r="AB223" t="str">
        <f t="shared" si="59"/>
        <v/>
      </c>
    </row>
    <row r="224" spans="1:28" x14ac:dyDescent="0.25">
      <c r="A224" t="str">
        <f>IF([5]opstra_options!A224="","",[5]opstra_options!A224)</f>
        <v/>
      </c>
      <c r="B224" t="str">
        <f>IF([5]opstra_options!B224="","",[5]opstra_options!B224)</f>
        <v/>
      </c>
      <c r="C224" t="str">
        <f>IF([5]opstra_options!C224="","",[5]opstra_options!C224)</f>
        <v/>
      </c>
      <c r="D224" t="str">
        <f>IF([5]opstra_options!D224="","",[5]opstra_options!D224)</f>
        <v/>
      </c>
      <c r="E224" t="str">
        <f>IF([5]opstra_options!E224="","",[5]opstra_options!E224)</f>
        <v/>
      </c>
      <c r="F224" t="str">
        <f>IF([5]opstra_options!F224="","",[5]opstra_options!F224)</f>
        <v/>
      </c>
      <c r="G224" t="str">
        <f>IF([5]opstra_options!G224="","",[5]opstra_options!G224)</f>
        <v/>
      </c>
      <c r="H224" t="str">
        <f>IF([5]opstra_options!H224="","",[5]opstra_options!H224)</f>
        <v/>
      </c>
      <c r="I224" t="str">
        <f>IF([5]opstra_options!I224="","",[5]opstra_options!I224)</f>
        <v/>
      </c>
      <c r="J224" t="str">
        <f>IF([5]opstra_options!J224="","",[5]opstra_options!J224)</f>
        <v/>
      </c>
      <c r="K224" t="str">
        <f>IF([5]opstra_options!K224="","",[5]opstra_options!K224)</f>
        <v/>
      </c>
      <c r="L224" t="str">
        <f>IF([5]opstra_options!L224="","",[5]opstra_options!L224)</f>
        <v/>
      </c>
      <c r="M224" t="str">
        <f>IF([5]opstra_options!M224="","",[5]opstra_options!M224)</f>
        <v/>
      </c>
      <c r="N224" t="str">
        <f>IF([5]opstra_options!N224="","",[5]opstra_options!N224)</f>
        <v/>
      </c>
      <c r="O224" s="1" t="str">
        <f t="shared" si="46"/>
        <v/>
      </c>
      <c r="P224" s="1" t="str">
        <f t="shared" si="47"/>
        <v/>
      </c>
      <c r="Q224" s="1" t="str">
        <f t="shared" si="48"/>
        <v/>
      </c>
      <c r="R224" s="1" t="str">
        <f t="shared" si="49"/>
        <v/>
      </c>
      <c r="S224" s="1" t="str">
        <f t="shared" si="50"/>
        <v/>
      </c>
      <c r="T224" s="1" t="str">
        <f t="shared" si="51"/>
        <v/>
      </c>
      <c r="U224" s="1" t="str">
        <f t="shared" si="52"/>
        <v/>
      </c>
      <c r="V224" s="1" t="str">
        <f t="shared" si="53"/>
        <v/>
      </c>
      <c r="W224" s="3" t="str">
        <f t="shared" si="56"/>
        <v/>
      </c>
      <c r="X224" s="1" t="str">
        <f t="shared" si="54"/>
        <v/>
      </c>
      <c r="Y224" s="1" t="str">
        <f t="shared" si="55"/>
        <v/>
      </c>
      <c r="Z224" s="1" t="str">
        <f t="shared" si="57"/>
        <v/>
      </c>
      <c r="AA224" t="str">
        <f t="shared" si="58"/>
        <v/>
      </c>
      <c r="AB224" t="str">
        <f t="shared" si="59"/>
        <v/>
      </c>
    </row>
    <row r="225" spans="1:28" x14ac:dyDescent="0.25">
      <c r="A225" t="str">
        <f>IF([5]opstra_options!A225="","",[5]opstra_options!A225)</f>
        <v/>
      </c>
      <c r="B225" t="str">
        <f>IF([5]opstra_options!B225="","",[5]opstra_options!B225)</f>
        <v/>
      </c>
      <c r="C225" t="str">
        <f>IF([5]opstra_options!C225="","",[5]opstra_options!C225)</f>
        <v/>
      </c>
      <c r="D225" t="str">
        <f>IF([5]opstra_options!D225="","",[5]opstra_options!D225)</f>
        <v/>
      </c>
      <c r="E225" t="str">
        <f>IF([5]opstra_options!E225="","",[5]opstra_options!E225)</f>
        <v/>
      </c>
      <c r="F225" t="str">
        <f>IF([5]opstra_options!F225="","",[5]opstra_options!F225)</f>
        <v/>
      </c>
      <c r="G225" t="str">
        <f>IF([5]opstra_options!G225="","",[5]opstra_options!G225)</f>
        <v/>
      </c>
      <c r="H225" t="str">
        <f>IF([5]opstra_options!H225="","",[5]opstra_options!H225)</f>
        <v/>
      </c>
      <c r="I225" t="str">
        <f>IF([5]opstra_options!I225="","",[5]opstra_options!I225)</f>
        <v/>
      </c>
      <c r="J225" t="str">
        <f>IF([5]opstra_options!J225="","",[5]opstra_options!J225)</f>
        <v/>
      </c>
      <c r="K225" t="str">
        <f>IF([5]opstra_options!K225="","",[5]opstra_options!K225)</f>
        <v/>
      </c>
      <c r="L225" t="str">
        <f>IF([5]opstra_options!L225="","",[5]opstra_options!L225)</f>
        <v/>
      </c>
      <c r="M225" t="str">
        <f>IF([5]opstra_options!M225="","",[5]opstra_options!M225)</f>
        <v/>
      </c>
      <c r="N225" t="str">
        <f>IF([5]opstra_options!N225="","",[5]opstra_options!N225)</f>
        <v/>
      </c>
      <c r="O225" s="1" t="str">
        <f t="shared" si="46"/>
        <v/>
      </c>
      <c r="P225" s="1" t="str">
        <f t="shared" si="47"/>
        <v/>
      </c>
      <c r="Q225" s="1" t="str">
        <f t="shared" si="48"/>
        <v/>
      </c>
      <c r="R225" s="1" t="str">
        <f t="shared" si="49"/>
        <v/>
      </c>
      <c r="S225" s="1" t="str">
        <f t="shared" si="50"/>
        <v/>
      </c>
      <c r="T225" s="1" t="str">
        <f t="shared" si="51"/>
        <v/>
      </c>
      <c r="U225" s="1" t="str">
        <f t="shared" si="52"/>
        <v/>
      </c>
      <c r="V225" s="1" t="str">
        <f t="shared" si="53"/>
        <v/>
      </c>
      <c r="W225" s="3" t="str">
        <f t="shared" si="56"/>
        <v/>
      </c>
      <c r="X225" s="1" t="str">
        <f t="shared" si="54"/>
        <v/>
      </c>
      <c r="Y225" s="1" t="str">
        <f t="shared" si="55"/>
        <v/>
      </c>
      <c r="Z225" s="1" t="str">
        <f t="shared" si="57"/>
        <v/>
      </c>
      <c r="AA225" t="str">
        <f t="shared" si="58"/>
        <v/>
      </c>
      <c r="AB225" t="str">
        <f t="shared" si="59"/>
        <v/>
      </c>
    </row>
    <row r="226" spans="1:28" x14ac:dyDescent="0.25">
      <c r="A226" t="str">
        <f>IF([5]opstra_options!A226="","",[5]opstra_options!A226)</f>
        <v/>
      </c>
      <c r="B226" t="str">
        <f>IF([5]opstra_options!B226="","",[5]opstra_options!B226)</f>
        <v/>
      </c>
      <c r="C226" t="str">
        <f>IF([5]opstra_options!C226="","",[5]opstra_options!C226)</f>
        <v/>
      </c>
      <c r="D226" t="str">
        <f>IF([5]opstra_options!D226="","",[5]opstra_options!D226)</f>
        <v/>
      </c>
      <c r="E226" t="str">
        <f>IF([5]opstra_options!E226="","",[5]opstra_options!E226)</f>
        <v/>
      </c>
      <c r="F226" t="str">
        <f>IF([5]opstra_options!F226="","",[5]opstra_options!F226)</f>
        <v/>
      </c>
      <c r="G226" t="str">
        <f>IF([5]opstra_options!G226="","",[5]opstra_options!G226)</f>
        <v/>
      </c>
      <c r="H226" t="str">
        <f>IF([5]opstra_options!H226="","",[5]opstra_options!H226)</f>
        <v/>
      </c>
      <c r="I226" t="str">
        <f>IF([5]opstra_options!I226="","",[5]opstra_options!I226)</f>
        <v/>
      </c>
      <c r="J226" t="str">
        <f>IF([5]opstra_options!J226="","",[5]opstra_options!J226)</f>
        <v/>
      </c>
      <c r="K226" t="str">
        <f>IF([5]opstra_options!K226="","",[5]opstra_options!K226)</f>
        <v/>
      </c>
      <c r="L226" t="str">
        <f>IF([5]opstra_options!L226="","",[5]opstra_options!L226)</f>
        <v/>
      </c>
      <c r="M226" t="str">
        <f>IF([5]opstra_options!M226="","",[5]opstra_options!M226)</f>
        <v/>
      </c>
      <c r="N226" t="str">
        <f>IF([5]opstra_options!N226="","",[5]opstra_options!N226)</f>
        <v/>
      </c>
      <c r="O226" s="1" t="str">
        <f t="shared" si="46"/>
        <v/>
      </c>
      <c r="P226" s="1" t="str">
        <f t="shared" si="47"/>
        <v/>
      </c>
      <c r="Q226" s="1" t="str">
        <f t="shared" si="48"/>
        <v/>
      </c>
      <c r="R226" s="1" t="str">
        <f t="shared" si="49"/>
        <v/>
      </c>
      <c r="S226" s="1" t="str">
        <f t="shared" si="50"/>
        <v/>
      </c>
      <c r="T226" s="1" t="str">
        <f t="shared" si="51"/>
        <v/>
      </c>
      <c r="U226" s="1" t="str">
        <f t="shared" si="52"/>
        <v/>
      </c>
      <c r="V226" s="1" t="str">
        <f t="shared" si="53"/>
        <v/>
      </c>
      <c r="W226" s="3" t="str">
        <f t="shared" si="56"/>
        <v/>
      </c>
      <c r="X226" s="1" t="str">
        <f t="shared" si="54"/>
        <v/>
      </c>
      <c r="Y226" s="1" t="str">
        <f t="shared" si="55"/>
        <v/>
      </c>
      <c r="Z226" s="1" t="str">
        <f t="shared" si="57"/>
        <v/>
      </c>
      <c r="AA226" t="str">
        <f t="shared" si="58"/>
        <v/>
      </c>
      <c r="AB226" t="str">
        <f t="shared" si="59"/>
        <v/>
      </c>
    </row>
    <row r="227" spans="1:28" x14ac:dyDescent="0.25">
      <c r="A227" t="str">
        <f>IF([5]opstra_options!A227="","",[5]opstra_options!A227)</f>
        <v/>
      </c>
      <c r="B227" t="str">
        <f>IF([5]opstra_options!B227="","",[5]opstra_options!B227)</f>
        <v/>
      </c>
      <c r="C227" t="str">
        <f>IF([5]opstra_options!C227="","",[5]opstra_options!C227)</f>
        <v/>
      </c>
      <c r="D227" t="str">
        <f>IF([5]opstra_options!D227="","",[5]opstra_options!D227)</f>
        <v/>
      </c>
      <c r="E227" t="str">
        <f>IF([5]opstra_options!E227="","",[5]opstra_options!E227)</f>
        <v/>
      </c>
      <c r="F227" t="str">
        <f>IF([5]opstra_options!F227="","",[5]opstra_options!F227)</f>
        <v/>
      </c>
      <c r="G227" t="str">
        <f>IF([5]opstra_options!G227="","",[5]opstra_options!G227)</f>
        <v/>
      </c>
      <c r="H227" t="str">
        <f>IF([5]opstra_options!H227="","",[5]opstra_options!H227)</f>
        <v/>
      </c>
      <c r="I227" t="str">
        <f>IF([5]opstra_options!I227="","",[5]opstra_options!I227)</f>
        <v/>
      </c>
      <c r="J227" t="str">
        <f>IF([5]opstra_options!J227="","",[5]opstra_options!J227)</f>
        <v/>
      </c>
      <c r="K227" t="str">
        <f>IF([5]opstra_options!K227="","",[5]opstra_options!K227)</f>
        <v/>
      </c>
      <c r="L227" t="str">
        <f>IF([5]opstra_options!L227="","",[5]opstra_options!L227)</f>
        <v/>
      </c>
      <c r="M227" t="str">
        <f>IF([5]opstra_options!M227="","",[5]opstra_options!M227)</f>
        <v/>
      </c>
      <c r="N227" t="str">
        <f>IF([5]opstra_options!N227="","",[5]opstra_options!N227)</f>
        <v/>
      </c>
      <c r="O227" s="1" t="str">
        <f t="shared" si="46"/>
        <v/>
      </c>
      <c r="P227" s="1" t="str">
        <f t="shared" si="47"/>
        <v/>
      </c>
      <c r="Q227" s="1" t="str">
        <f t="shared" si="48"/>
        <v/>
      </c>
      <c r="R227" s="1" t="str">
        <f t="shared" si="49"/>
        <v/>
      </c>
      <c r="S227" s="1" t="str">
        <f t="shared" si="50"/>
        <v/>
      </c>
      <c r="T227" s="1" t="str">
        <f t="shared" si="51"/>
        <v/>
      </c>
      <c r="U227" s="1" t="str">
        <f t="shared" si="52"/>
        <v/>
      </c>
      <c r="V227" s="1" t="str">
        <f t="shared" si="53"/>
        <v/>
      </c>
      <c r="W227" s="3" t="str">
        <f t="shared" si="56"/>
        <v/>
      </c>
      <c r="X227" s="1" t="str">
        <f t="shared" si="54"/>
        <v/>
      </c>
      <c r="Y227" s="1" t="str">
        <f t="shared" si="55"/>
        <v/>
      </c>
      <c r="Z227" s="1" t="str">
        <f t="shared" si="57"/>
        <v/>
      </c>
      <c r="AA227" t="str">
        <f t="shared" si="58"/>
        <v/>
      </c>
      <c r="AB227" t="str">
        <f t="shared" si="59"/>
        <v/>
      </c>
    </row>
    <row r="228" spans="1:28" x14ac:dyDescent="0.25">
      <c r="A228" t="str">
        <f>IF([5]opstra_options!A228="","",[5]opstra_options!A228)</f>
        <v/>
      </c>
      <c r="B228" t="str">
        <f>IF([5]opstra_options!B228="","",[5]opstra_options!B228)</f>
        <v/>
      </c>
      <c r="C228" t="str">
        <f>IF([5]opstra_options!C228="","",[5]opstra_options!C228)</f>
        <v/>
      </c>
      <c r="D228" t="str">
        <f>IF([5]opstra_options!D228="","",[5]opstra_options!D228)</f>
        <v/>
      </c>
      <c r="E228" t="str">
        <f>IF([5]opstra_options!E228="","",[5]opstra_options!E228)</f>
        <v/>
      </c>
      <c r="F228" t="str">
        <f>IF([5]opstra_options!F228="","",[5]opstra_options!F228)</f>
        <v/>
      </c>
      <c r="G228" t="str">
        <f>IF([5]opstra_options!G228="","",[5]opstra_options!G228)</f>
        <v/>
      </c>
      <c r="H228" t="str">
        <f>IF([5]opstra_options!H228="","",[5]opstra_options!H228)</f>
        <v/>
      </c>
      <c r="I228" t="str">
        <f>IF([5]opstra_options!I228="","",[5]opstra_options!I228)</f>
        <v/>
      </c>
      <c r="J228" t="str">
        <f>IF([5]opstra_options!J228="","",[5]opstra_options!J228)</f>
        <v/>
      </c>
      <c r="K228" t="str">
        <f>IF([5]opstra_options!K228="","",[5]opstra_options!K228)</f>
        <v/>
      </c>
      <c r="L228" t="str">
        <f>IF([5]opstra_options!L228="","",[5]opstra_options!L228)</f>
        <v/>
      </c>
      <c r="M228" t="str">
        <f>IF([5]opstra_options!M228="","",[5]opstra_options!M228)</f>
        <v/>
      </c>
      <c r="N228" t="str">
        <f>IF([5]opstra_options!N228="","",[5]opstra_options!N228)</f>
        <v/>
      </c>
      <c r="O228" s="1" t="str">
        <f t="shared" si="46"/>
        <v/>
      </c>
      <c r="P228" s="1" t="str">
        <f t="shared" si="47"/>
        <v/>
      </c>
      <c r="Q228" s="1" t="str">
        <f t="shared" si="48"/>
        <v/>
      </c>
      <c r="R228" s="1" t="str">
        <f t="shared" si="49"/>
        <v/>
      </c>
      <c r="S228" s="1" t="str">
        <f t="shared" si="50"/>
        <v/>
      </c>
      <c r="T228" s="1" t="str">
        <f t="shared" si="51"/>
        <v/>
      </c>
      <c r="U228" s="1" t="str">
        <f t="shared" si="52"/>
        <v/>
      </c>
      <c r="V228" s="1" t="str">
        <f t="shared" si="53"/>
        <v/>
      </c>
      <c r="W228" s="3" t="str">
        <f t="shared" si="56"/>
        <v/>
      </c>
      <c r="X228" s="1" t="str">
        <f t="shared" si="54"/>
        <v/>
      </c>
      <c r="Y228" s="1" t="str">
        <f t="shared" si="55"/>
        <v/>
      </c>
      <c r="Z228" s="1" t="str">
        <f t="shared" si="57"/>
        <v/>
      </c>
      <c r="AA228" t="str">
        <f t="shared" si="58"/>
        <v/>
      </c>
      <c r="AB228" t="str">
        <f t="shared" si="59"/>
        <v/>
      </c>
    </row>
    <row r="229" spans="1:28" x14ac:dyDescent="0.25">
      <c r="A229" t="str">
        <f>IF([5]opstra_options!A229="","",[5]opstra_options!A229)</f>
        <v/>
      </c>
      <c r="B229" t="str">
        <f>IF([5]opstra_options!B229="","",[5]opstra_options!B229)</f>
        <v/>
      </c>
      <c r="C229" t="str">
        <f>IF([5]opstra_options!C229="","",[5]opstra_options!C229)</f>
        <v/>
      </c>
      <c r="D229" t="str">
        <f>IF([5]opstra_options!D229="","",[5]opstra_options!D229)</f>
        <v/>
      </c>
      <c r="E229" t="str">
        <f>IF([5]opstra_options!E229="","",[5]opstra_options!E229)</f>
        <v/>
      </c>
      <c r="F229" t="str">
        <f>IF([5]opstra_options!F229="","",[5]opstra_options!F229)</f>
        <v/>
      </c>
      <c r="G229" t="str">
        <f>IF([5]opstra_options!G229="","",[5]opstra_options!G229)</f>
        <v/>
      </c>
      <c r="H229" t="str">
        <f>IF([5]opstra_options!H229="","",[5]opstra_options!H229)</f>
        <v/>
      </c>
      <c r="I229" t="str">
        <f>IF([5]opstra_options!I229="","",[5]opstra_options!I229)</f>
        <v/>
      </c>
      <c r="J229" t="str">
        <f>IF([5]opstra_options!J229="","",[5]opstra_options!J229)</f>
        <v/>
      </c>
      <c r="K229" t="str">
        <f>IF([5]opstra_options!K229="","",[5]opstra_options!K229)</f>
        <v/>
      </c>
      <c r="L229" t="str">
        <f>IF([5]opstra_options!L229="","",[5]opstra_options!L229)</f>
        <v/>
      </c>
      <c r="M229" t="str">
        <f>IF([5]opstra_options!M229="","",[5]opstra_options!M229)</f>
        <v/>
      </c>
      <c r="N229" t="str">
        <f>IF([5]opstra_options!N229="","",[5]opstra_options!N229)</f>
        <v/>
      </c>
      <c r="O229" s="1" t="str">
        <f t="shared" si="46"/>
        <v/>
      </c>
      <c r="P229" s="1" t="str">
        <f t="shared" si="47"/>
        <v/>
      </c>
      <c r="Q229" s="1" t="str">
        <f t="shared" si="48"/>
        <v/>
      </c>
      <c r="R229" s="1" t="str">
        <f t="shared" si="49"/>
        <v/>
      </c>
      <c r="S229" s="1" t="str">
        <f t="shared" si="50"/>
        <v/>
      </c>
      <c r="T229" s="1" t="str">
        <f t="shared" si="51"/>
        <v/>
      </c>
      <c r="U229" s="1" t="str">
        <f t="shared" si="52"/>
        <v/>
      </c>
      <c r="V229" s="1" t="str">
        <f t="shared" si="53"/>
        <v/>
      </c>
      <c r="W229" s="3" t="str">
        <f t="shared" si="56"/>
        <v/>
      </c>
      <c r="X229" s="1" t="str">
        <f t="shared" si="54"/>
        <v/>
      </c>
      <c r="Y229" s="1" t="str">
        <f t="shared" si="55"/>
        <v/>
      </c>
      <c r="Z229" s="1" t="str">
        <f t="shared" si="57"/>
        <v/>
      </c>
      <c r="AA229" t="str">
        <f t="shared" si="58"/>
        <v/>
      </c>
      <c r="AB229" t="str">
        <f t="shared" si="59"/>
        <v/>
      </c>
    </row>
    <row r="230" spans="1:28" x14ac:dyDescent="0.25">
      <c r="A230" t="str">
        <f>IF([5]opstra_options!A230="","",[5]opstra_options!A230)</f>
        <v/>
      </c>
      <c r="B230" t="str">
        <f>IF([5]opstra_options!B230="","",[5]opstra_options!B230)</f>
        <v/>
      </c>
      <c r="C230" t="str">
        <f>IF([5]opstra_options!C230="","",[5]opstra_options!C230)</f>
        <v/>
      </c>
      <c r="D230" t="str">
        <f>IF([5]opstra_options!D230="","",[5]opstra_options!D230)</f>
        <v/>
      </c>
      <c r="E230" t="str">
        <f>IF([5]opstra_options!E230="","",[5]opstra_options!E230)</f>
        <v/>
      </c>
      <c r="F230" t="str">
        <f>IF([5]opstra_options!F230="","",[5]opstra_options!F230)</f>
        <v/>
      </c>
      <c r="G230" t="str">
        <f>IF([5]opstra_options!G230="","",[5]opstra_options!G230)</f>
        <v/>
      </c>
      <c r="H230" t="str">
        <f>IF([5]opstra_options!H230="","",[5]opstra_options!H230)</f>
        <v/>
      </c>
      <c r="I230" t="str">
        <f>IF([5]opstra_options!I230="","",[5]opstra_options!I230)</f>
        <v/>
      </c>
      <c r="J230" t="str">
        <f>IF([5]opstra_options!J230="","",[5]opstra_options!J230)</f>
        <v/>
      </c>
      <c r="K230" t="str">
        <f>IF([5]opstra_options!K230="","",[5]opstra_options!K230)</f>
        <v/>
      </c>
      <c r="L230" t="str">
        <f>IF([5]opstra_options!L230="","",[5]opstra_options!L230)</f>
        <v/>
      </c>
      <c r="M230" t="str">
        <f>IF([5]opstra_options!M230="","",[5]opstra_options!M230)</f>
        <v/>
      </c>
      <c r="N230" t="str">
        <f>IF([5]opstra_options!N230="","",[5]opstra_options!N230)</f>
        <v/>
      </c>
      <c r="O230" s="1" t="str">
        <f t="shared" si="46"/>
        <v/>
      </c>
      <c r="P230" s="1" t="str">
        <f t="shared" si="47"/>
        <v/>
      </c>
      <c r="Q230" s="1" t="str">
        <f t="shared" si="48"/>
        <v/>
      </c>
      <c r="R230" s="1" t="str">
        <f t="shared" si="49"/>
        <v/>
      </c>
      <c r="S230" s="1" t="str">
        <f t="shared" si="50"/>
        <v/>
      </c>
      <c r="T230" s="1" t="str">
        <f t="shared" si="51"/>
        <v/>
      </c>
      <c r="U230" s="1" t="str">
        <f t="shared" si="52"/>
        <v/>
      </c>
      <c r="V230" s="1" t="str">
        <f t="shared" si="53"/>
        <v/>
      </c>
      <c r="W230" s="3" t="str">
        <f t="shared" si="56"/>
        <v/>
      </c>
      <c r="X230" s="1" t="str">
        <f t="shared" si="54"/>
        <v/>
      </c>
      <c r="Y230" s="1" t="str">
        <f t="shared" si="55"/>
        <v/>
      </c>
      <c r="Z230" s="1" t="str">
        <f t="shared" si="57"/>
        <v/>
      </c>
      <c r="AA230" t="str">
        <f t="shared" si="58"/>
        <v/>
      </c>
      <c r="AB230" t="str">
        <f t="shared" si="59"/>
        <v/>
      </c>
    </row>
    <row r="231" spans="1:28" s="6" customFormat="1" x14ac:dyDescent="0.25">
      <c r="W231" s="7"/>
      <c r="Z231" s="6" t="str">
        <f t="shared" ref="Z231:Z266" si="60">IF(U231=TRUE,"Liquid","")</f>
        <v/>
      </c>
    </row>
    <row r="232" spans="1:28" s="4" customFormat="1" x14ac:dyDescent="0.25">
      <c r="W232" s="5"/>
      <c r="Z232" s="4" t="str">
        <f t="shared" si="60"/>
        <v/>
      </c>
    </row>
    <row r="233" spans="1:28" s="4" customFormat="1" x14ac:dyDescent="0.25">
      <c r="W233" s="5"/>
      <c r="Z233" s="4" t="str">
        <f t="shared" si="60"/>
        <v/>
      </c>
    </row>
    <row r="234" spans="1:28" s="4" customFormat="1" x14ac:dyDescent="0.25">
      <c r="W234" s="5"/>
      <c r="Z234" s="4" t="str">
        <f t="shared" si="60"/>
        <v/>
      </c>
    </row>
    <row r="235" spans="1:28" s="4" customFormat="1" x14ac:dyDescent="0.25">
      <c r="W235" s="5"/>
      <c r="Z235" s="4" t="str">
        <f t="shared" si="60"/>
        <v/>
      </c>
    </row>
    <row r="236" spans="1:28" s="4" customFormat="1" x14ac:dyDescent="0.25">
      <c r="W236" s="5"/>
      <c r="Z236" s="4" t="str">
        <f t="shared" si="60"/>
        <v/>
      </c>
    </row>
    <row r="237" spans="1:28" s="4" customFormat="1" x14ac:dyDescent="0.25">
      <c r="W237" s="5"/>
      <c r="Z237" s="4" t="str">
        <f t="shared" si="60"/>
        <v/>
      </c>
    </row>
    <row r="238" spans="1:28" s="4" customFormat="1" x14ac:dyDescent="0.25">
      <c r="W238" s="5"/>
      <c r="Z238" s="4" t="str">
        <f t="shared" si="60"/>
        <v/>
      </c>
    </row>
    <row r="239" spans="1:28" s="4" customFormat="1" x14ac:dyDescent="0.25">
      <c r="W239" s="5"/>
      <c r="Z239" s="4" t="str">
        <f t="shared" si="60"/>
        <v/>
      </c>
    </row>
    <row r="240" spans="1:28" s="4" customFormat="1" x14ac:dyDescent="0.25">
      <c r="W240" s="5"/>
      <c r="Z240" s="4" t="str">
        <f t="shared" si="60"/>
        <v/>
      </c>
    </row>
    <row r="241" spans="23:26" s="4" customFormat="1" x14ac:dyDescent="0.25">
      <c r="W241" s="5"/>
      <c r="Z241" s="4" t="str">
        <f t="shared" si="60"/>
        <v/>
      </c>
    </row>
    <row r="242" spans="23:26" s="4" customFormat="1" x14ac:dyDescent="0.25">
      <c r="W242" s="5"/>
      <c r="Z242" s="4" t="str">
        <f t="shared" si="60"/>
        <v/>
      </c>
    </row>
    <row r="243" spans="23:26" s="4" customFormat="1" x14ac:dyDescent="0.25">
      <c r="W243" s="5"/>
      <c r="Z243" s="4" t="str">
        <f t="shared" si="60"/>
        <v/>
      </c>
    </row>
    <row r="244" spans="23:26" s="4" customFormat="1" x14ac:dyDescent="0.25">
      <c r="W244" s="5"/>
      <c r="Z244" s="4" t="str">
        <f t="shared" si="60"/>
        <v/>
      </c>
    </row>
    <row r="245" spans="23:26" s="4" customFormat="1" x14ac:dyDescent="0.25">
      <c r="W245" s="5"/>
      <c r="Z245" s="4" t="str">
        <f t="shared" si="60"/>
        <v/>
      </c>
    </row>
    <row r="246" spans="23:26" s="4" customFormat="1" x14ac:dyDescent="0.25">
      <c r="W246" s="5"/>
      <c r="Z246" s="4" t="str">
        <f t="shared" si="60"/>
        <v/>
      </c>
    </row>
    <row r="247" spans="23:26" s="4" customFormat="1" x14ac:dyDescent="0.25">
      <c r="W247" s="5"/>
      <c r="Z247" s="4" t="str">
        <f t="shared" si="60"/>
        <v/>
      </c>
    </row>
    <row r="248" spans="23:26" s="4" customFormat="1" x14ac:dyDescent="0.25">
      <c r="W248" s="5"/>
      <c r="Z248" s="4" t="str">
        <f t="shared" si="60"/>
        <v/>
      </c>
    </row>
    <row r="249" spans="23:26" s="4" customFormat="1" x14ac:dyDescent="0.25">
      <c r="W249" s="5"/>
      <c r="Z249" s="4" t="str">
        <f t="shared" si="60"/>
        <v/>
      </c>
    </row>
    <row r="250" spans="23:26" s="4" customFormat="1" x14ac:dyDescent="0.25">
      <c r="W250" s="5"/>
      <c r="Z250" s="4" t="str">
        <f t="shared" si="60"/>
        <v/>
      </c>
    </row>
    <row r="251" spans="23:26" s="4" customFormat="1" x14ac:dyDescent="0.25">
      <c r="W251" s="5"/>
      <c r="Z251" s="4" t="str">
        <f t="shared" si="60"/>
        <v/>
      </c>
    </row>
    <row r="252" spans="23:26" s="4" customFormat="1" x14ac:dyDescent="0.25">
      <c r="W252" s="5"/>
      <c r="Z252" s="4" t="str">
        <f t="shared" si="60"/>
        <v/>
      </c>
    </row>
    <row r="253" spans="23:26" s="4" customFormat="1" x14ac:dyDescent="0.25">
      <c r="W253" s="5"/>
      <c r="Z253" s="4" t="str">
        <f t="shared" si="60"/>
        <v/>
      </c>
    </row>
    <row r="254" spans="23:26" s="4" customFormat="1" x14ac:dyDescent="0.25">
      <c r="W254" s="5"/>
      <c r="Z254" s="4" t="str">
        <f t="shared" si="60"/>
        <v/>
      </c>
    </row>
    <row r="255" spans="23:26" s="4" customFormat="1" x14ac:dyDescent="0.25">
      <c r="W255" s="5"/>
      <c r="Z255" s="4" t="str">
        <f t="shared" si="60"/>
        <v/>
      </c>
    </row>
    <row r="256" spans="23:26" s="4" customFormat="1" x14ac:dyDescent="0.25">
      <c r="W256" s="5"/>
      <c r="Z256" s="4" t="str">
        <f t="shared" si="60"/>
        <v/>
      </c>
    </row>
    <row r="257" spans="23:26" s="4" customFormat="1" x14ac:dyDescent="0.25">
      <c r="W257" s="5"/>
      <c r="Z257" s="4" t="str">
        <f t="shared" si="60"/>
        <v/>
      </c>
    </row>
    <row r="258" spans="23:26" s="4" customFormat="1" x14ac:dyDescent="0.25">
      <c r="W258" s="5"/>
      <c r="Z258" s="4" t="str">
        <f t="shared" si="60"/>
        <v/>
      </c>
    </row>
    <row r="259" spans="23:26" s="4" customFormat="1" x14ac:dyDescent="0.25">
      <c r="W259" s="5"/>
      <c r="Z259" s="4" t="str">
        <f t="shared" si="60"/>
        <v/>
      </c>
    </row>
    <row r="260" spans="23:26" s="4" customFormat="1" x14ac:dyDescent="0.25">
      <c r="W260" s="5"/>
      <c r="Z260" s="4" t="str">
        <f t="shared" si="60"/>
        <v/>
      </c>
    </row>
    <row r="261" spans="23:26" s="4" customFormat="1" x14ac:dyDescent="0.25">
      <c r="W261" s="5"/>
      <c r="Z261" s="4" t="str">
        <f t="shared" si="60"/>
        <v/>
      </c>
    </row>
    <row r="262" spans="23:26" s="4" customFormat="1" x14ac:dyDescent="0.25">
      <c r="W262" s="5"/>
      <c r="Z262" s="4" t="str">
        <f t="shared" si="60"/>
        <v/>
      </c>
    </row>
    <row r="263" spans="23:26" s="4" customFormat="1" x14ac:dyDescent="0.25">
      <c r="W263" s="5"/>
      <c r="Z263" s="4" t="str">
        <f t="shared" si="60"/>
        <v/>
      </c>
    </row>
    <row r="264" spans="23:26" s="4" customFormat="1" x14ac:dyDescent="0.25">
      <c r="W264" s="5"/>
      <c r="Z264" s="4" t="str">
        <f t="shared" si="60"/>
        <v/>
      </c>
    </row>
    <row r="265" spans="23:26" s="4" customFormat="1" x14ac:dyDescent="0.25">
      <c r="W265" s="5"/>
      <c r="Z265" s="4" t="str">
        <f t="shared" si="60"/>
        <v/>
      </c>
    </row>
    <row r="266" spans="23:26" s="4" customFormat="1" x14ac:dyDescent="0.25">
      <c r="W266" s="5"/>
      <c r="Z266" s="4" t="str">
        <f t="shared" si="60"/>
        <v/>
      </c>
    </row>
    <row r="267" spans="23:26" s="4" customFormat="1" x14ac:dyDescent="0.25">
      <c r="W267" s="5"/>
    </row>
    <row r="268" spans="23:26" s="4" customFormat="1" x14ac:dyDescent="0.25">
      <c r="W268" s="5"/>
    </row>
    <row r="269" spans="23:26" s="4" customFormat="1" x14ac:dyDescent="0.25">
      <c r="W269" s="5"/>
    </row>
    <row r="270" spans="23:26" s="4" customFormat="1" x14ac:dyDescent="0.25">
      <c r="W270" s="5"/>
    </row>
    <row r="271" spans="23:26" s="4" customFormat="1" x14ac:dyDescent="0.25">
      <c r="W271" s="5"/>
    </row>
    <row r="272" spans="23:26" s="4" customFormat="1" x14ac:dyDescent="0.25">
      <c r="W272" s="5"/>
    </row>
    <row r="273" spans="23:23" s="4" customFormat="1" x14ac:dyDescent="0.25">
      <c r="W273" s="5"/>
    </row>
    <row r="274" spans="23:23" s="4" customFormat="1" x14ac:dyDescent="0.25">
      <c r="W274" s="5"/>
    </row>
    <row r="275" spans="23:23" s="4" customFormat="1" x14ac:dyDescent="0.25">
      <c r="W275" s="5"/>
    </row>
    <row r="276" spans="23:23" s="4" customFormat="1" x14ac:dyDescent="0.25">
      <c r="W276" s="5"/>
    </row>
    <row r="277" spans="23:23" s="4" customFormat="1" x14ac:dyDescent="0.25">
      <c r="W277" s="5"/>
    </row>
    <row r="278" spans="23:23" s="4" customFormat="1" x14ac:dyDescent="0.25">
      <c r="W278" s="5"/>
    </row>
    <row r="279" spans="23:23" s="4" customFormat="1" x14ac:dyDescent="0.25">
      <c r="W279" s="5"/>
    </row>
    <row r="280" spans="23:23" s="4" customFormat="1" x14ac:dyDescent="0.25">
      <c r="W280" s="5"/>
    </row>
    <row r="281" spans="23:23" s="4" customFormat="1" x14ac:dyDescent="0.25">
      <c r="W281" s="5"/>
    </row>
    <row r="282" spans="23:23" s="4" customFormat="1" x14ac:dyDescent="0.25">
      <c r="W282" s="5"/>
    </row>
    <row r="283" spans="23:23" s="4" customFormat="1" x14ac:dyDescent="0.25">
      <c r="W283" s="5"/>
    </row>
    <row r="284" spans="23:23" s="4" customFormat="1" x14ac:dyDescent="0.25">
      <c r="W284" s="5"/>
    </row>
    <row r="285" spans="23:23" s="4" customFormat="1" x14ac:dyDescent="0.25">
      <c r="W285" s="5"/>
    </row>
    <row r="286" spans="23:23" s="4" customFormat="1" x14ac:dyDescent="0.25">
      <c r="W286" s="5"/>
    </row>
    <row r="287" spans="23:23" s="4" customFormat="1" x14ac:dyDescent="0.25">
      <c r="W287" s="5"/>
    </row>
    <row r="288" spans="23:23" s="4" customFormat="1" x14ac:dyDescent="0.25">
      <c r="W288" s="5"/>
    </row>
    <row r="289" spans="23:23" s="4" customFormat="1" x14ac:dyDescent="0.25">
      <c r="W289" s="5"/>
    </row>
    <row r="290" spans="23:23" s="4" customFormat="1" x14ac:dyDescent="0.25">
      <c r="W290" s="5"/>
    </row>
    <row r="291" spans="23:23" s="4" customFormat="1" x14ac:dyDescent="0.25">
      <c r="W291" s="5"/>
    </row>
    <row r="292" spans="23:23" s="4" customFormat="1" x14ac:dyDescent="0.25">
      <c r="W292" s="5"/>
    </row>
    <row r="293" spans="23:23" s="4" customFormat="1" x14ac:dyDescent="0.25">
      <c r="W293" s="5"/>
    </row>
    <row r="294" spans="23:23" s="4" customFormat="1" x14ac:dyDescent="0.25">
      <c r="W294" s="5"/>
    </row>
    <row r="295" spans="23:23" s="4" customFormat="1" x14ac:dyDescent="0.25">
      <c r="W295" s="5"/>
    </row>
    <row r="296" spans="23:23" s="4" customFormat="1" x14ac:dyDescent="0.25">
      <c r="W296" s="5"/>
    </row>
    <row r="297" spans="23:23" s="4" customFormat="1" x14ac:dyDescent="0.25">
      <c r="W297" s="5"/>
    </row>
    <row r="298" spans="23:23" s="4" customFormat="1" x14ac:dyDescent="0.25">
      <c r="W298" s="5"/>
    </row>
    <row r="299" spans="23:23" s="4" customFormat="1" x14ac:dyDescent="0.25">
      <c r="W299" s="5"/>
    </row>
    <row r="300" spans="23:23" s="4" customFormat="1" x14ac:dyDescent="0.25">
      <c r="W300" s="5"/>
    </row>
    <row r="301" spans="23:23" s="4" customFormat="1" x14ac:dyDescent="0.25">
      <c r="W301" s="5"/>
    </row>
    <row r="302" spans="23:23" s="4" customFormat="1" x14ac:dyDescent="0.25">
      <c r="W302" s="5"/>
    </row>
    <row r="303" spans="23:23" s="4" customFormat="1" x14ac:dyDescent="0.25">
      <c r="W303" s="5"/>
    </row>
    <row r="304" spans="23:23" s="4" customFormat="1" x14ac:dyDescent="0.25">
      <c r="W304" s="5"/>
    </row>
    <row r="305" spans="23:23" s="4" customFormat="1" x14ac:dyDescent="0.25">
      <c r="W305" s="5"/>
    </row>
    <row r="306" spans="23:23" s="4" customFormat="1" x14ac:dyDescent="0.25">
      <c r="W306" s="5"/>
    </row>
    <row r="307" spans="23:23" s="4" customFormat="1" x14ac:dyDescent="0.25">
      <c r="W307" s="5"/>
    </row>
    <row r="308" spans="23:23" s="4" customFormat="1" x14ac:dyDescent="0.25">
      <c r="W308" s="5"/>
    </row>
    <row r="309" spans="23:23" s="4" customFormat="1" x14ac:dyDescent="0.25">
      <c r="W309" s="5"/>
    </row>
    <row r="310" spans="23:23" s="4" customFormat="1" x14ac:dyDescent="0.25">
      <c r="W310" s="5"/>
    </row>
    <row r="311" spans="23:23" s="4" customFormat="1" x14ac:dyDescent="0.25">
      <c r="W311" s="5"/>
    </row>
    <row r="312" spans="23:23" s="4" customFormat="1" x14ac:dyDescent="0.25">
      <c r="W312" s="5"/>
    </row>
    <row r="313" spans="23:23" s="4" customFormat="1" x14ac:dyDescent="0.25">
      <c r="W313" s="5"/>
    </row>
    <row r="314" spans="23:23" s="4" customFormat="1" x14ac:dyDescent="0.25">
      <c r="W314" s="5"/>
    </row>
    <row r="315" spans="23:23" s="4" customFormat="1" x14ac:dyDescent="0.25">
      <c r="W315" s="5"/>
    </row>
    <row r="316" spans="23:23" s="4" customFormat="1" x14ac:dyDescent="0.25">
      <c r="W316" s="5"/>
    </row>
    <row r="317" spans="23:23" s="4" customFormat="1" x14ac:dyDescent="0.25">
      <c r="W317" s="5"/>
    </row>
    <row r="318" spans="23:23" s="4" customFormat="1" x14ac:dyDescent="0.25">
      <c r="W318" s="5"/>
    </row>
    <row r="319" spans="23:23" s="4" customFormat="1" x14ac:dyDescent="0.25">
      <c r="W319" s="5"/>
    </row>
    <row r="320" spans="23:23" s="4" customFormat="1" x14ac:dyDescent="0.25">
      <c r="W320" s="5"/>
    </row>
    <row r="321" spans="23:23" s="4" customFormat="1" x14ac:dyDescent="0.25">
      <c r="W321" s="5"/>
    </row>
    <row r="322" spans="23:23" s="4" customFormat="1" x14ac:dyDescent="0.25">
      <c r="W322" s="5"/>
    </row>
    <row r="323" spans="23:23" s="4" customFormat="1" x14ac:dyDescent="0.25">
      <c r="W323" s="5"/>
    </row>
    <row r="324" spans="23:23" s="4" customFormat="1" x14ac:dyDescent="0.25">
      <c r="W324" s="5"/>
    </row>
    <row r="325" spans="23:23" s="4" customFormat="1" x14ac:dyDescent="0.25">
      <c r="W325" s="5"/>
    </row>
    <row r="326" spans="23:23" s="4" customFormat="1" x14ac:dyDescent="0.25">
      <c r="W326" s="5"/>
    </row>
    <row r="327" spans="23:23" s="4" customFormat="1" x14ac:dyDescent="0.25">
      <c r="W327"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DC94A-3016-49E6-A8A1-0B3214226BFC}">
  <dimension ref="A1:L201"/>
  <sheetViews>
    <sheetView workbookViewId="0"/>
  </sheetViews>
  <sheetFormatPr defaultRowHeight="15" x14ac:dyDescent="0.25"/>
  <cols>
    <col min="1" max="1" width="14.5703125" bestFit="1" customWidth="1"/>
    <col min="2" max="2" width="13.7109375" bestFit="1" customWidth="1"/>
    <col min="3" max="3" width="10.7109375" bestFit="1" customWidth="1"/>
    <col min="4" max="4" width="7.7109375" bestFit="1" customWidth="1"/>
    <col min="5" max="5" width="9.28515625" bestFit="1" customWidth="1"/>
    <col min="6" max="6" width="10.7109375" bestFit="1" customWidth="1"/>
    <col min="7" max="7" width="17.42578125" bestFit="1" customWidth="1"/>
    <col min="8" max="8" width="14.42578125" bestFit="1" customWidth="1"/>
    <col min="9" max="9" width="21.42578125" bestFit="1" customWidth="1"/>
    <col min="10" max="10" width="11.7109375" bestFit="1" customWidth="1"/>
    <col min="11" max="11" width="11.28515625" bestFit="1" customWidth="1"/>
  </cols>
  <sheetData>
    <row r="1" spans="1:12" x14ac:dyDescent="0.25">
      <c r="A1" t="str">
        <f>IF([6]Premarket!A1="","",[6]Premarket!A1)</f>
        <v xml:space="preserve">SYMBOL 
</v>
      </c>
      <c r="B1" t="str">
        <f>IF([6]Premarket!B1="","",[6]Premarket!B1)</f>
        <v xml:space="preserve">PREV. CLOSE 
</v>
      </c>
      <c r="C1" t="str">
        <f>IF([6]Premarket!C1="","",[6]Premarket!C1)</f>
        <v xml:space="preserve">IEP 
</v>
      </c>
      <c r="D1" t="str">
        <f>IF([6]Premarket!D1="","",[6]Premarket!D1)</f>
        <v xml:space="preserve">CHNG 
</v>
      </c>
      <c r="E1" t="str">
        <f>IF([6]Premarket!E1="","",[6]Premarket!E1)</f>
        <v xml:space="preserve">%CHNG 
</v>
      </c>
      <c r="F1" t="str">
        <f>IF([6]Premarket!F1="","",[6]Premarket!F1)</f>
        <v xml:space="preserve">FINAL 
</v>
      </c>
      <c r="G1" t="str">
        <f>IF([6]Premarket!G1="","",[6]Premarket!G1)</f>
        <v xml:space="preserve">FINAL QUANTITY 
</v>
      </c>
      <c r="H1" t="str">
        <f>IF([6]Premarket!H1="","",[6]Premarket!H1)</f>
        <v xml:space="preserve">VALUE </v>
      </c>
      <c r="I1" t="str">
        <f>IF([6]Premarket!I1="","",[6]Premarket!I1)</f>
        <v xml:space="preserve">FFM CAP </v>
      </c>
      <c r="J1" t="str">
        <f>IF([6]Premarket!J1="","",[6]Premarket!J1)</f>
        <v xml:space="preserve">NM 52W H 
</v>
      </c>
      <c r="K1" t="str">
        <f>IF([6]Premarket!K1="","",[6]Premarket!K1)</f>
        <v xml:space="preserve">NM 52W L 
</v>
      </c>
      <c r="L1" t="str">
        <f>IF([6]Premarket!L1="","",[6]Premarket!L1)</f>
        <v/>
      </c>
    </row>
    <row r="2" spans="1:12" x14ac:dyDescent="0.25">
      <c r="A2" t="str">
        <f>IF([6]Premarket!A2="","",[6]Premarket!A2)</f>
        <v>AUROPHARMA</v>
      </c>
      <c r="B2">
        <f>IF([6]Premarket!B2="","",[6]Premarket!B2)</f>
        <v>899.9</v>
      </c>
      <c r="C2">
        <f>IF([6]Premarket!C2="","",[6]Premarket!C2)</f>
        <v>918</v>
      </c>
      <c r="D2">
        <f>IF([6]Premarket!D2="","",[6]Premarket!D2)</f>
        <v>18.100000000000001</v>
      </c>
      <c r="E2">
        <f>IF([6]Premarket!E2="","",[6]Premarket!E2)</f>
        <v>2.0099999999999998</v>
      </c>
      <c r="F2">
        <f>IF([6]Premarket!F2="","",[6]Premarket!F2)</f>
        <v>918</v>
      </c>
      <c r="G2">
        <f>IF([6]Premarket!G2="","",[6]Premarket!G2)</f>
        <v>36977</v>
      </c>
      <c r="H2" t="str">
        <f>IF([6]Premarket!H2="","",[6]Premarket!H2)</f>
        <v>3,39,44,886.00</v>
      </c>
      <c r="I2" t="str">
        <f>IF([6]Premarket!I2="","",[6]Premarket!I2)</f>
        <v>2,53,15,36,04,141.23</v>
      </c>
      <c r="J2">
        <f>IF([6]Premarket!J2="","",[6]Premarket!J2)</f>
        <v>930</v>
      </c>
      <c r="K2">
        <f>IF([6]Premarket!K2="","",[6]Premarket!K2)</f>
        <v>397.2</v>
      </c>
      <c r="L2" t="str">
        <f>IF([6]Premarket!L2="","",[6]Premarket!L2)</f>
        <v/>
      </c>
    </row>
    <row r="3" spans="1:12" x14ac:dyDescent="0.25">
      <c r="A3" t="str">
        <f>IF([6]Premarket!A3="","",[6]Premarket!A3)</f>
        <v>DIVISLAB</v>
      </c>
      <c r="B3">
        <f>IF([6]Premarket!B3="","",[6]Premarket!B3)</f>
        <v>3750.55</v>
      </c>
      <c r="C3">
        <f>IF([6]Premarket!C3="","",[6]Premarket!C3)</f>
        <v>3799</v>
      </c>
      <c r="D3">
        <f>IF([6]Premarket!D3="","",[6]Premarket!D3)</f>
        <v>48.45</v>
      </c>
      <c r="E3">
        <f>IF([6]Premarket!E3="","",[6]Premarket!E3)</f>
        <v>1.29</v>
      </c>
      <c r="F3">
        <f>IF([6]Premarket!F3="","",[6]Premarket!F3)</f>
        <v>3799</v>
      </c>
      <c r="G3">
        <f>IF([6]Premarket!G3="","",[6]Premarket!G3)</f>
        <v>7613</v>
      </c>
      <c r="H3" t="str">
        <f>IF([6]Premarket!H3="","",[6]Premarket!H3)</f>
        <v>2,89,21,787.00</v>
      </c>
      <c r="I3" t="str">
        <f>IF([6]Premarket!I3="","",[6]Premarket!I3)</f>
        <v>4,77,20,63,19,408.00</v>
      </c>
      <c r="J3">
        <f>IF([6]Premarket!J3="","",[6]Premarket!J3)</f>
        <v>3934.7</v>
      </c>
      <c r="K3">
        <f>IF([6]Premarket!K3="","",[6]Premarket!K3)</f>
        <v>2730</v>
      </c>
      <c r="L3" t="str">
        <f>IF([6]Premarket!L3="","",[6]Premarket!L3)</f>
        <v/>
      </c>
    </row>
    <row r="4" spans="1:12" x14ac:dyDescent="0.25">
      <c r="A4" t="str">
        <f>IF([6]Premarket!A4="","",[6]Premarket!A4)</f>
        <v>UBL</v>
      </c>
      <c r="B4">
        <f>IF([6]Premarket!B4="","",[6]Premarket!B4)</f>
        <v>1580</v>
      </c>
      <c r="C4">
        <f>IF([6]Premarket!C4="","",[6]Premarket!C4)</f>
        <v>1597.95</v>
      </c>
      <c r="D4">
        <f>IF([6]Premarket!D4="","",[6]Premarket!D4)</f>
        <v>17.95</v>
      </c>
      <c r="E4">
        <f>IF([6]Premarket!E4="","",[6]Premarket!E4)</f>
        <v>1.1399999999999999</v>
      </c>
      <c r="F4">
        <f>IF([6]Premarket!F4="","",[6]Premarket!F4)</f>
        <v>1597.95</v>
      </c>
      <c r="G4">
        <f>IF([6]Premarket!G4="","",[6]Premarket!G4)</f>
        <v>2594</v>
      </c>
      <c r="H4" t="str">
        <f>IF([6]Premarket!H4="","",[6]Premarket!H4)</f>
        <v>41,45,082.30</v>
      </c>
      <c r="I4" t="str">
        <f>IF([6]Premarket!I4="","",[6]Premarket!I4)</f>
        <v>1,12,93,80,15,343.86</v>
      </c>
      <c r="J4">
        <f>IF([6]Premarket!J4="","",[6]Premarket!J4)</f>
        <v>1806.45</v>
      </c>
      <c r="K4">
        <f>IF([6]Premarket!K4="","",[6]Premarket!K4)</f>
        <v>1353.5</v>
      </c>
      <c r="L4" t="str">
        <f>IF([6]Premarket!L4="","",[6]Premarket!L4)</f>
        <v/>
      </c>
    </row>
    <row r="5" spans="1:12" x14ac:dyDescent="0.25">
      <c r="A5" t="str">
        <f>IF([6]Premarket!A5="","",[6]Premarket!A5)</f>
        <v>TVSMOTOR</v>
      </c>
      <c r="B5">
        <f>IF([6]Premarket!B5="","",[6]Premarket!B5)</f>
        <v>1550.25</v>
      </c>
      <c r="C5">
        <f>IF([6]Premarket!C5="","",[6]Premarket!C5)</f>
        <v>1566</v>
      </c>
      <c r="D5">
        <f>IF([6]Premarket!D5="","",[6]Premarket!D5)</f>
        <v>15.75</v>
      </c>
      <c r="E5">
        <f>IF([6]Premarket!E5="","",[6]Premarket!E5)</f>
        <v>1.02</v>
      </c>
      <c r="F5">
        <f>IF([6]Premarket!F5="","",[6]Premarket!F5)</f>
        <v>1566</v>
      </c>
      <c r="G5">
        <f>IF([6]Premarket!G5="","",[6]Premarket!G5)</f>
        <v>6151</v>
      </c>
      <c r="H5" t="str">
        <f>IF([6]Premarket!H5="","",[6]Premarket!H5)</f>
        <v>96,32,466.00</v>
      </c>
      <c r="I5" t="str">
        <f>IF([6]Premarket!I5="","",[6]Premarket!I5)</f>
        <v>3,60,82,86,63,083.00</v>
      </c>
      <c r="J5">
        <f>IF([6]Premarket!J5="","",[6]Premarket!J5)</f>
        <v>1570.1</v>
      </c>
      <c r="K5">
        <f>IF([6]Premarket!K5="","",[6]Premarket!K5)</f>
        <v>967.55</v>
      </c>
      <c r="L5" t="str">
        <f>IF([6]Premarket!L5="","",[6]Premarket!L5)</f>
        <v/>
      </c>
    </row>
    <row r="6" spans="1:12" x14ac:dyDescent="0.25">
      <c r="A6" t="str">
        <f>IF([6]Premarket!A6="","",[6]Premarket!A6)</f>
        <v>SUNTV</v>
      </c>
      <c r="B6">
        <f>IF([6]Premarket!B6="","",[6]Premarket!B6)</f>
        <v>622.5</v>
      </c>
      <c r="C6">
        <f>IF([6]Premarket!C6="","",[6]Premarket!C6)</f>
        <v>628</v>
      </c>
      <c r="D6">
        <f>IF([6]Premarket!D6="","",[6]Premarket!D6)</f>
        <v>5.5</v>
      </c>
      <c r="E6">
        <f>IF([6]Premarket!E6="","",[6]Premarket!E6)</f>
        <v>0.88</v>
      </c>
      <c r="F6">
        <f>IF([6]Premarket!F6="","",[6]Premarket!F6)</f>
        <v>628</v>
      </c>
      <c r="G6">
        <f>IF([6]Premarket!G6="","",[6]Premarket!G6)</f>
        <v>2936</v>
      </c>
      <c r="H6" t="str">
        <f>IF([6]Premarket!H6="","",[6]Premarket!H6)</f>
        <v>18,43,808.00</v>
      </c>
      <c r="I6" t="str">
        <f>IF([6]Premarket!I6="","",[6]Premarket!I6)</f>
        <v>51,46,70,57,287.38</v>
      </c>
      <c r="J6">
        <f>IF([6]Premarket!J6="","",[6]Premarket!J6)</f>
        <v>638.54999999999995</v>
      </c>
      <c r="K6">
        <f>IF([6]Premarket!K6="","",[6]Premarket!K6)</f>
        <v>393.8</v>
      </c>
      <c r="L6" t="str">
        <f>IF([6]Premarket!L6="","",[6]Premarket!L6)</f>
        <v/>
      </c>
    </row>
    <row r="7" spans="1:12" x14ac:dyDescent="0.25">
      <c r="A7" t="str">
        <f>IF([6]Premarket!A7="","",[6]Premarket!A7)</f>
        <v>CHAMBLFERT</v>
      </c>
      <c r="B7">
        <f>IF([6]Premarket!B7="","",[6]Premarket!B7)</f>
        <v>284.5</v>
      </c>
      <c r="C7">
        <f>IF([6]Premarket!C7="","",[6]Premarket!C7)</f>
        <v>287</v>
      </c>
      <c r="D7">
        <f>IF([6]Premarket!D7="","",[6]Premarket!D7)</f>
        <v>2.5</v>
      </c>
      <c r="E7">
        <f>IF([6]Premarket!E7="","",[6]Premarket!E7)</f>
        <v>0.88</v>
      </c>
      <c r="F7">
        <f>IF([6]Premarket!F7="","",[6]Premarket!F7)</f>
        <v>287</v>
      </c>
      <c r="G7">
        <f>IF([6]Premarket!G7="","",[6]Premarket!G7)</f>
        <v>8312</v>
      </c>
      <c r="H7" t="str">
        <f>IF([6]Premarket!H7="","",[6]Premarket!H7)</f>
        <v>23,85,544.00</v>
      </c>
      <c r="I7" t="str">
        <f>IF([6]Premarket!I7="","",[6]Premarket!I7)</f>
        <v>44,95,66,91,133.78</v>
      </c>
      <c r="J7">
        <f>IF([6]Premarket!J7="","",[6]Premarket!J7)</f>
        <v>332.45</v>
      </c>
      <c r="K7">
        <f>IF([6]Premarket!K7="","",[6]Premarket!K7)</f>
        <v>248.4</v>
      </c>
      <c r="L7" t="str">
        <f>IF([6]Premarket!L7="","",[6]Premarket!L7)</f>
        <v/>
      </c>
    </row>
    <row r="8" spans="1:12" x14ac:dyDescent="0.25">
      <c r="A8" t="str">
        <f>IF([6]Premarket!A8="","",[6]Premarket!A8)</f>
        <v>AMBUJACEM</v>
      </c>
      <c r="B8">
        <f>IF([6]Premarket!B8="","",[6]Premarket!B8)</f>
        <v>445.1</v>
      </c>
      <c r="C8">
        <f>IF([6]Premarket!C8="","",[6]Premarket!C8)</f>
        <v>449</v>
      </c>
      <c r="D8">
        <f>IF([6]Premarket!D8="","",[6]Premarket!D8)</f>
        <v>3.9</v>
      </c>
      <c r="E8">
        <f>IF([6]Premarket!E8="","",[6]Premarket!E8)</f>
        <v>0.88</v>
      </c>
      <c r="F8">
        <f>IF([6]Premarket!F8="","",[6]Premarket!F8)</f>
        <v>449</v>
      </c>
      <c r="G8">
        <f>IF([6]Premarket!G8="","",[6]Premarket!G8)</f>
        <v>13984</v>
      </c>
      <c r="H8" t="str">
        <f>IF([6]Premarket!H8="","",[6]Premarket!H8)</f>
        <v>62,78,816.00</v>
      </c>
      <c r="I8" t="str">
        <f>IF([6]Premarket!I8="","",[6]Premarket!I8)</f>
        <v>3,28,40,58,64,424.31</v>
      </c>
      <c r="J8">
        <f>IF([6]Premarket!J8="","",[6]Premarket!J8)</f>
        <v>598</v>
      </c>
      <c r="K8">
        <f>IF([6]Premarket!K8="","",[6]Premarket!K8)</f>
        <v>315.3</v>
      </c>
      <c r="L8" t="str">
        <f>IF([6]Premarket!L8="","",[6]Premarket!L8)</f>
        <v/>
      </c>
    </row>
    <row r="9" spans="1:12" x14ac:dyDescent="0.25">
      <c r="A9" t="str">
        <f>IF([6]Premarket!A9="","",[6]Premarket!A9)</f>
        <v>BANDHANBNK</v>
      </c>
      <c r="B9">
        <f>IF([6]Premarket!B9="","",[6]Premarket!B9)</f>
        <v>248.75</v>
      </c>
      <c r="C9">
        <f>IF([6]Premarket!C9="","",[6]Premarket!C9)</f>
        <v>250.9</v>
      </c>
      <c r="D9">
        <f>IF([6]Premarket!D9="","",[6]Premarket!D9)</f>
        <v>2.15</v>
      </c>
      <c r="E9">
        <f>IF([6]Premarket!E9="","",[6]Premarket!E9)</f>
        <v>0.86</v>
      </c>
      <c r="F9">
        <f>IF([6]Premarket!F9="","",[6]Premarket!F9)</f>
        <v>250.9</v>
      </c>
      <c r="G9">
        <f>IF([6]Premarket!G9="","",[6]Premarket!G9)</f>
        <v>11548</v>
      </c>
      <c r="H9" t="str">
        <f>IF([6]Premarket!H9="","",[6]Premarket!H9)</f>
        <v>28,97,393.20</v>
      </c>
      <c r="I9" t="str">
        <f>IF([6]Premarket!I9="","",[6]Premarket!I9)</f>
        <v>1,84,14,18,38,170.08</v>
      </c>
      <c r="J9">
        <f>IF([6]Premarket!J9="","",[6]Premarket!J9)</f>
        <v>275.25</v>
      </c>
      <c r="K9">
        <f>IF([6]Premarket!K9="","",[6]Premarket!K9)</f>
        <v>182.15</v>
      </c>
      <c r="L9" t="str">
        <f>IF([6]Premarket!L9="","",[6]Premarket!L9)</f>
        <v/>
      </c>
    </row>
    <row r="10" spans="1:12" x14ac:dyDescent="0.25">
      <c r="A10" t="str">
        <f>IF([6]Premarket!A10="","",[6]Premarket!A10)</f>
        <v>PNB</v>
      </c>
      <c r="B10">
        <f>IF([6]Premarket!B10="","",[6]Premarket!B10)</f>
        <v>76.05</v>
      </c>
      <c r="C10">
        <f>IF([6]Premarket!C10="","",[6]Premarket!C10)</f>
        <v>76.7</v>
      </c>
      <c r="D10">
        <f>IF([6]Premarket!D10="","",[6]Premarket!D10)</f>
        <v>0.65</v>
      </c>
      <c r="E10">
        <f>IF([6]Premarket!E10="","",[6]Premarket!E10)</f>
        <v>0.85</v>
      </c>
      <c r="F10">
        <f>IF([6]Premarket!F10="","",[6]Premarket!F10)</f>
        <v>76.7</v>
      </c>
      <c r="G10" t="str">
        <f>IF([6]Premarket!G10="","",[6]Premarket!G10)</f>
        <v>1,65,341</v>
      </c>
      <c r="H10" t="str">
        <f>IF([6]Premarket!H10="","",[6]Premarket!H10)</f>
        <v>1,26,81,654.70</v>
      </c>
      <c r="I10" t="str">
        <f>IF([6]Premarket!I10="","",[6]Premarket!I10)</f>
        <v>2,26,24,33,36,670.23</v>
      </c>
      <c r="J10">
        <f>IF([6]Premarket!J10="","",[6]Premarket!J10)</f>
        <v>83.5</v>
      </c>
      <c r="K10">
        <f>IF([6]Premarket!K10="","",[6]Premarket!K10)</f>
        <v>35.450000000000003</v>
      </c>
      <c r="L10" t="str">
        <f>IF([6]Premarket!L10="","",[6]Premarket!L10)</f>
        <v/>
      </c>
    </row>
    <row r="11" spans="1:12" x14ac:dyDescent="0.25">
      <c r="A11" t="str">
        <f>IF([6]Premarket!A11="","",[6]Premarket!A11)</f>
        <v>INDUSINDBK</v>
      </c>
      <c r="B11">
        <f>IF([6]Premarket!B11="","",[6]Premarket!B11)</f>
        <v>1421.2</v>
      </c>
      <c r="C11">
        <f>IF([6]Premarket!C11="","",[6]Premarket!C11)</f>
        <v>1433.3</v>
      </c>
      <c r="D11">
        <f>IF([6]Premarket!D11="","",[6]Premarket!D11)</f>
        <v>12.1</v>
      </c>
      <c r="E11">
        <f>IF([6]Premarket!E11="","",[6]Premarket!E11)</f>
        <v>0.85</v>
      </c>
      <c r="F11">
        <f>IF([6]Premarket!F11="","",[6]Premarket!F11)</f>
        <v>1433.3</v>
      </c>
      <c r="G11">
        <f>IF([6]Premarket!G11="","",[6]Premarket!G11)</f>
        <v>8222</v>
      </c>
      <c r="H11" t="str">
        <f>IF([6]Premarket!H11="","",[6]Premarket!H11)</f>
        <v>1,17,84,592.60</v>
      </c>
      <c r="I11" t="str">
        <f>IF([6]Premarket!I11="","",[6]Premarket!I11)</f>
        <v>9,26,54,44,79,608.86</v>
      </c>
      <c r="J11">
        <f>IF([6]Premarket!J11="","",[6]Premarket!J11)</f>
        <v>1475.65</v>
      </c>
      <c r="K11">
        <f>IF([6]Premarket!K11="","",[6]Premarket!K11)</f>
        <v>990</v>
      </c>
      <c r="L11" t="str">
        <f>IF([6]Premarket!L11="","",[6]Premarket!L11)</f>
        <v/>
      </c>
    </row>
    <row r="12" spans="1:12" x14ac:dyDescent="0.25">
      <c r="A12" t="str">
        <f>IF([6]Premarket!A12="","",[6]Premarket!A12)</f>
        <v>ZYDUSLIFE</v>
      </c>
      <c r="B12">
        <f>IF([6]Premarket!B12="","",[6]Premarket!B12)</f>
        <v>599.85</v>
      </c>
      <c r="C12">
        <f>IF([6]Premarket!C12="","",[6]Premarket!C12)</f>
        <v>604.9</v>
      </c>
      <c r="D12">
        <f>IF([6]Premarket!D12="","",[6]Premarket!D12)</f>
        <v>5.05</v>
      </c>
      <c r="E12">
        <f>IF([6]Premarket!E12="","",[6]Premarket!E12)</f>
        <v>0.84</v>
      </c>
      <c r="F12">
        <f>IF([6]Premarket!F12="","",[6]Premarket!F12)</f>
        <v>604.9</v>
      </c>
      <c r="G12">
        <f>IF([6]Premarket!G12="","",[6]Premarket!G12)</f>
        <v>3477</v>
      </c>
      <c r="H12" t="str">
        <f>IF([6]Premarket!H12="","",[6]Premarket!H12)</f>
        <v>21,03,237.30</v>
      </c>
      <c r="I12" t="str">
        <f>IF([6]Premarket!I12="","",[6]Premarket!I12)</f>
        <v>1,52,08,36,71,884.75</v>
      </c>
      <c r="J12">
        <f>IF([6]Premarket!J12="","",[6]Premarket!J12)</f>
        <v>668.75</v>
      </c>
      <c r="K12">
        <f>IF([6]Premarket!K12="","",[6]Premarket!K12)</f>
        <v>390</v>
      </c>
      <c r="L12" t="str">
        <f>IF([6]Premarket!L12="","",[6]Premarket!L12)</f>
        <v/>
      </c>
    </row>
    <row r="13" spans="1:12" x14ac:dyDescent="0.25">
      <c r="A13" t="str">
        <f>IF([6]Premarket!A13="","",[6]Premarket!A13)</f>
        <v>NMDC</v>
      </c>
      <c r="B13">
        <f>IF([6]Premarket!B13="","",[6]Premarket!B13)</f>
        <v>150.30000000000001</v>
      </c>
      <c r="C13">
        <f>IF([6]Premarket!C13="","",[6]Premarket!C13)</f>
        <v>151.5</v>
      </c>
      <c r="D13">
        <f>IF([6]Premarket!D13="","",[6]Premarket!D13)</f>
        <v>1.2</v>
      </c>
      <c r="E13">
        <f>IF([6]Premarket!E13="","",[6]Premarket!E13)</f>
        <v>0.8</v>
      </c>
      <c r="F13">
        <f>IF([6]Premarket!F13="","",[6]Premarket!F13)</f>
        <v>151.5</v>
      </c>
      <c r="G13">
        <f>IF([6]Premarket!G13="","",[6]Premarket!G13)</f>
        <v>37102</v>
      </c>
      <c r="H13" t="str">
        <f>IF([6]Premarket!H13="","",[6]Premarket!H13)</f>
        <v>56,20,953.00</v>
      </c>
      <c r="I13" t="str">
        <f>IF([6]Premarket!I13="","",[6]Premarket!I13)</f>
        <v>1,71,55,47,35,853.15</v>
      </c>
      <c r="J13">
        <f>IF([6]Premarket!J13="","",[6]Premarket!J13)</f>
        <v>154.25</v>
      </c>
      <c r="K13">
        <f>IF([6]Premarket!K13="","",[6]Premarket!K13)</f>
        <v>92.25</v>
      </c>
      <c r="L13" t="str">
        <f>IF([6]Premarket!L13="","",[6]Premarket!L13)</f>
        <v/>
      </c>
    </row>
    <row r="14" spans="1:12" x14ac:dyDescent="0.25">
      <c r="A14" t="str">
        <f>IF([6]Premarket!A14="","",[6]Premarket!A14)</f>
        <v>INDHOTEL</v>
      </c>
      <c r="B14">
        <f>IF([6]Premarket!B14="","",[6]Premarket!B14)</f>
        <v>414.85</v>
      </c>
      <c r="C14">
        <f>IF([6]Premarket!C14="","",[6]Premarket!C14)</f>
        <v>418</v>
      </c>
      <c r="D14">
        <f>IF([6]Premarket!D14="","",[6]Premarket!D14)</f>
        <v>3.15</v>
      </c>
      <c r="E14">
        <f>IF([6]Premarket!E14="","",[6]Premarket!E14)</f>
        <v>0.76</v>
      </c>
      <c r="F14">
        <f>IF([6]Premarket!F14="","",[6]Premarket!F14)</f>
        <v>418</v>
      </c>
      <c r="G14">
        <f>IF([6]Premarket!G14="","",[6]Premarket!G14)</f>
        <v>12788</v>
      </c>
      <c r="H14" t="str">
        <f>IF([6]Premarket!H14="","",[6]Premarket!H14)</f>
        <v>53,45,384.00</v>
      </c>
      <c r="I14" t="str">
        <f>IF([6]Premarket!I14="","",[6]Premarket!I14)</f>
        <v>3,65,33,69,10,764.79</v>
      </c>
      <c r="J14">
        <f>IF([6]Premarket!J14="","",[6]Premarket!J14)</f>
        <v>436.45</v>
      </c>
      <c r="K14">
        <f>IF([6]Premarket!K14="","",[6]Premarket!K14)</f>
        <v>280.05</v>
      </c>
      <c r="L14" t="str">
        <f>IF([6]Premarket!L14="","",[6]Premarket!L14)</f>
        <v/>
      </c>
    </row>
    <row r="15" spans="1:12" x14ac:dyDescent="0.25">
      <c r="A15" t="str">
        <f>IF([6]Premarket!A15="","",[6]Premarket!A15)</f>
        <v>SRF</v>
      </c>
      <c r="B15">
        <f>IF([6]Premarket!B15="","",[6]Premarket!B15)</f>
        <v>2250</v>
      </c>
      <c r="C15">
        <f>IF([6]Premarket!C15="","",[6]Premarket!C15)</f>
        <v>2266.9499999999998</v>
      </c>
      <c r="D15">
        <f>IF([6]Premarket!D15="","",[6]Premarket!D15)</f>
        <v>16.95</v>
      </c>
      <c r="E15">
        <f>IF([6]Premarket!E15="","",[6]Premarket!E15)</f>
        <v>0.75</v>
      </c>
      <c r="F15">
        <f>IF([6]Premarket!F15="","",[6]Premarket!F15)</f>
        <v>2266.9499999999998</v>
      </c>
      <c r="G15">
        <f>IF([6]Premarket!G15="","",[6]Premarket!G15)</f>
        <v>704</v>
      </c>
      <c r="H15" t="str">
        <f>IF([6]Premarket!H15="","",[6]Premarket!H15)</f>
        <v>15,95,932.80</v>
      </c>
      <c r="I15" t="str">
        <f>IF([6]Premarket!I15="","",[6]Premarket!I15)</f>
        <v>3,26,80,83,69,562.50</v>
      </c>
      <c r="J15">
        <f>IF([6]Premarket!J15="","",[6]Premarket!J15)</f>
        <v>2639.7</v>
      </c>
      <c r="K15">
        <f>IF([6]Premarket!K15="","",[6]Premarket!K15)</f>
        <v>2040</v>
      </c>
      <c r="L15" t="str">
        <f>IF([6]Premarket!L15="","",[6]Premarket!L15)</f>
        <v/>
      </c>
    </row>
    <row r="16" spans="1:12" x14ac:dyDescent="0.25">
      <c r="A16" t="str">
        <f>IF([6]Premarket!A16="","",[6]Premarket!A16)</f>
        <v>HINDCOPPER</v>
      </c>
      <c r="B16">
        <f>IF([6]Premarket!B16="","",[6]Premarket!B16)</f>
        <v>153.85</v>
      </c>
      <c r="C16">
        <f>IF([6]Premarket!C16="","",[6]Premarket!C16)</f>
        <v>155</v>
      </c>
      <c r="D16">
        <f>IF([6]Premarket!D16="","",[6]Premarket!D16)</f>
        <v>1.1499999999999999</v>
      </c>
      <c r="E16">
        <f>IF([6]Premarket!E16="","",[6]Premarket!E16)</f>
        <v>0.75</v>
      </c>
      <c r="F16">
        <f>IF([6]Premarket!F16="","",[6]Premarket!F16)</f>
        <v>155</v>
      </c>
      <c r="G16">
        <f>IF([6]Premarket!G16="","",[6]Premarket!G16)</f>
        <v>27211</v>
      </c>
      <c r="H16" t="str">
        <f>IF([6]Premarket!H16="","",[6]Premarket!H16)</f>
        <v>42,17,705.00</v>
      </c>
      <c r="I16" t="str">
        <f>IF([6]Premarket!I16="","",[6]Premarket!I16)</f>
        <v>50,68,26,95,912.22</v>
      </c>
      <c r="J16">
        <f>IF([6]Premarket!J16="","",[6]Premarket!J16)</f>
        <v>174.75</v>
      </c>
      <c r="K16">
        <f>IF([6]Premarket!K16="","",[6]Premarket!K16)</f>
        <v>93.85</v>
      </c>
      <c r="L16" t="str">
        <f>IF([6]Premarket!L16="","",[6]Premarket!L16)</f>
        <v/>
      </c>
    </row>
    <row r="17" spans="1:12" x14ac:dyDescent="0.25">
      <c r="A17" t="str">
        <f>IF([6]Premarket!A17="","",[6]Premarket!A17)</f>
        <v>DELTACORP</v>
      </c>
      <c r="B17">
        <f>IF([6]Premarket!B17="","",[6]Premarket!B17)</f>
        <v>142.94999999999999</v>
      </c>
      <c r="C17">
        <f>IF([6]Premarket!C17="","",[6]Premarket!C17)</f>
        <v>144</v>
      </c>
      <c r="D17">
        <f>IF([6]Premarket!D17="","",[6]Premarket!D17)</f>
        <v>1.05</v>
      </c>
      <c r="E17">
        <f>IF([6]Premarket!E17="","",[6]Premarket!E17)</f>
        <v>0.73</v>
      </c>
      <c r="F17">
        <f>IF([6]Premarket!F17="","",[6]Premarket!F17)</f>
        <v>144</v>
      </c>
      <c r="G17">
        <f>IF([6]Premarket!G17="","",[6]Premarket!G17)</f>
        <v>38169</v>
      </c>
      <c r="H17" t="str">
        <f>IF([6]Premarket!H17="","",[6]Premarket!H17)</f>
        <v>54,96,336.00</v>
      </c>
      <c r="I17" t="str">
        <f>IF([6]Premarket!I17="","",[6]Premarket!I17)</f>
        <v>25,19,27,08,119.05</v>
      </c>
      <c r="J17">
        <f>IF([6]Premarket!J17="","",[6]Premarket!J17)</f>
        <v>259.95</v>
      </c>
      <c r="K17">
        <f>IF([6]Premarket!K17="","",[6]Premarket!K17)</f>
        <v>133.1</v>
      </c>
      <c r="L17" t="str">
        <f>IF([6]Premarket!L17="","",[6]Premarket!L17)</f>
        <v/>
      </c>
    </row>
    <row r="18" spans="1:12" x14ac:dyDescent="0.25">
      <c r="A18" t="str">
        <f>IF([6]Premarket!A18="","",[6]Premarket!A18)</f>
        <v>SAIL</v>
      </c>
      <c r="B18">
        <f>IF([6]Premarket!B18="","",[6]Premarket!B18)</f>
        <v>88.6</v>
      </c>
      <c r="C18">
        <f>IF([6]Premarket!C18="","",[6]Premarket!C18)</f>
        <v>89.25</v>
      </c>
      <c r="D18">
        <f>IF([6]Premarket!D18="","",[6]Premarket!D18)</f>
        <v>0.65</v>
      </c>
      <c r="E18">
        <f>IF([6]Premarket!E18="","",[6]Premarket!E18)</f>
        <v>0.73</v>
      </c>
      <c r="F18">
        <f>IF([6]Premarket!F18="","",[6]Premarket!F18)</f>
        <v>89.25</v>
      </c>
      <c r="G18">
        <f>IF([6]Premarket!G18="","",[6]Premarket!G18)</f>
        <v>25262</v>
      </c>
      <c r="H18" t="str">
        <f>IF([6]Premarket!H18="","",[6]Premarket!H18)</f>
        <v>22,54,633.50</v>
      </c>
      <c r="I18" t="str">
        <f>IF([6]Premarket!I18="","",[6]Premarket!I18)</f>
        <v>1,28,15,98,73,404.45</v>
      </c>
      <c r="J18">
        <f>IF([6]Premarket!J18="","",[6]Premarket!J18)</f>
        <v>103.65</v>
      </c>
      <c r="K18">
        <f>IF([6]Premarket!K18="","",[6]Premarket!K18)</f>
        <v>73.75</v>
      </c>
      <c r="L18" t="str">
        <f>IF([6]Premarket!L18="","",[6]Premarket!L18)</f>
        <v/>
      </c>
    </row>
    <row r="19" spans="1:12" x14ac:dyDescent="0.25">
      <c r="A19" t="str">
        <f>IF([6]Premarket!A19="","",[6]Premarket!A19)</f>
        <v>ASIANPAINT</v>
      </c>
      <c r="B19">
        <f>IF([6]Premarket!B19="","",[6]Premarket!B19)</f>
        <v>3163.9</v>
      </c>
      <c r="C19">
        <f>IF([6]Premarket!C19="","",[6]Premarket!C19)</f>
        <v>3186</v>
      </c>
      <c r="D19">
        <f>IF([6]Premarket!D19="","",[6]Premarket!D19)</f>
        <v>22.1</v>
      </c>
      <c r="E19">
        <f>IF([6]Premarket!E19="","",[6]Premarket!E19)</f>
        <v>0.7</v>
      </c>
      <c r="F19">
        <f>IF([6]Premarket!F19="","",[6]Premarket!F19)</f>
        <v>3186</v>
      </c>
      <c r="G19">
        <f>IF([6]Premarket!G19="","",[6]Premarket!G19)</f>
        <v>2309</v>
      </c>
      <c r="H19" t="str">
        <f>IF([6]Premarket!H19="","",[6]Premarket!H19)</f>
        <v>73,56,474.00</v>
      </c>
      <c r="I19" t="str">
        <f>IF([6]Premarket!I19="","",[6]Premarket!I19)</f>
        <v>14,26,40,38,49,553.20</v>
      </c>
      <c r="J19">
        <f>IF([6]Premarket!J19="","",[6]Premarket!J19)</f>
        <v>3568</v>
      </c>
      <c r="K19">
        <f>IF([6]Premarket!K19="","",[6]Premarket!K19)</f>
        <v>2685.85</v>
      </c>
      <c r="L19" t="str">
        <f>IF([6]Premarket!L19="","",[6]Premarket!L19)</f>
        <v/>
      </c>
    </row>
    <row r="20" spans="1:12" x14ac:dyDescent="0.25">
      <c r="A20" t="str">
        <f>IF([6]Premarket!A20="","",[6]Premarket!A20)</f>
        <v>BPCL</v>
      </c>
      <c r="B20">
        <f>IF([6]Premarket!B20="","",[6]Premarket!B20)</f>
        <v>342.55</v>
      </c>
      <c r="C20">
        <f>IF([6]Premarket!C20="","",[6]Premarket!C20)</f>
        <v>344.9</v>
      </c>
      <c r="D20">
        <f>IF([6]Premarket!D20="","",[6]Premarket!D20)</f>
        <v>2.35</v>
      </c>
      <c r="E20">
        <f>IF([6]Premarket!E20="","",[6]Premarket!E20)</f>
        <v>0.69</v>
      </c>
      <c r="F20">
        <f>IF([6]Premarket!F20="","",[6]Premarket!F20)</f>
        <v>344.9</v>
      </c>
      <c r="G20">
        <f>IF([6]Premarket!G20="","",[6]Premarket!G20)</f>
        <v>7693</v>
      </c>
      <c r="H20" t="str">
        <f>IF([6]Premarket!H20="","",[6]Premarket!H20)</f>
        <v>26,53,315.70</v>
      </c>
      <c r="I20" t="str">
        <f>IF([6]Premarket!I20="","",[6]Premarket!I20)</f>
        <v>3,26,62,00,47,158.59</v>
      </c>
      <c r="J20">
        <f>IF([6]Premarket!J20="","",[6]Premarket!J20)</f>
        <v>397.9</v>
      </c>
      <c r="K20">
        <f>IF([6]Premarket!K20="","",[6]Premarket!K20)</f>
        <v>288.05</v>
      </c>
      <c r="L20" t="str">
        <f>IF([6]Premarket!L20="","",[6]Premarket!L20)</f>
        <v/>
      </c>
    </row>
    <row r="21" spans="1:12" x14ac:dyDescent="0.25">
      <c r="A21" t="str">
        <f>IF([6]Premarket!A21="","",[6]Premarket!A21)</f>
        <v>NATIONALUM</v>
      </c>
      <c r="B21">
        <f>IF([6]Premarket!B21="","",[6]Premarket!B21)</f>
        <v>95.8</v>
      </c>
      <c r="C21">
        <f>IF([6]Premarket!C21="","",[6]Premarket!C21)</f>
        <v>96.45</v>
      </c>
      <c r="D21">
        <f>IF([6]Premarket!D21="","",[6]Premarket!D21)</f>
        <v>0.65</v>
      </c>
      <c r="E21">
        <f>IF([6]Premarket!E21="","",[6]Premarket!E21)</f>
        <v>0.68</v>
      </c>
      <c r="F21">
        <f>IF([6]Premarket!F21="","",[6]Premarket!F21)</f>
        <v>96.45</v>
      </c>
      <c r="G21">
        <f>IF([6]Premarket!G21="","",[6]Premarket!G21)</f>
        <v>27632</v>
      </c>
      <c r="H21" t="str">
        <f>IF([6]Premarket!H21="","",[6]Premarket!H21)</f>
        <v>26,65,106.40</v>
      </c>
      <c r="I21" t="str">
        <f>IF([6]Premarket!I21="","",[6]Premarket!I21)</f>
        <v>86,17,01,71,866.57</v>
      </c>
      <c r="J21">
        <f>IF([6]Premarket!J21="","",[6]Premarket!J21)</f>
        <v>106.35</v>
      </c>
      <c r="K21">
        <f>IF([6]Premarket!K21="","",[6]Premarket!K21)</f>
        <v>68.05</v>
      </c>
      <c r="L21" t="str">
        <f>IF([6]Premarket!L21="","",[6]Premarket!L21)</f>
        <v/>
      </c>
    </row>
    <row r="22" spans="1:12" x14ac:dyDescent="0.25">
      <c r="A22" t="str">
        <f>IF([6]Premarket!A22="","",[6]Premarket!A22)</f>
        <v>ABFRL</v>
      </c>
      <c r="B22">
        <f>IF([6]Premarket!B22="","",[6]Premarket!B22)</f>
        <v>222.1</v>
      </c>
      <c r="C22">
        <f>IF([6]Premarket!C22="","",[6]Premarket!C22)</f>
        <v>223.6</v>
      </c>
      <c r="D22">
        <f>IF([6]Premarket!D22="","",[6]Premarket!D22)</f>
        <v>1.5</v>
      </c>
      <c r="E22">
        <f>IF([6]Premarket!E22="","",[6]Premarket!E22)</f>
        <v>0.68</v>
      </c>
      <c r="F22">
        <f>IF([6]Premarket!F22="","",[6]Premarket!F22)</f>
        <v>223.6</v>
      </c>
      <c r="G22">
        <f>IF([6]Premarket!G22="","",[6]Premarket!G22)</f>
        <v>3314</v>
      </c>
      <c r="H22" t="str">
        <f>IF([6]Premarket!H22="","",[6]Premarket!H22)</f>
        <v>7,41,010.40</v>
      </c>
      <c r="I22" t="str">
        <f>IF([6]Premarket!I22="","",[6]Premarket!I22)</f>
        <v>73,78,11,54,200.78</v>
      </c>
      <c r="J22">
        <f>IF([6]Premarket!J22="","",[6]Premarket!J22)</f>
        <v>359.5</v>
      </c>
      <c r="K22">
        <f>IF([6]Premarket!K22="","",[6]Premarket!K22)</f>
        <v>184.4</v>
      </c>
      <c r="L22" t="str">
        <f>IF([6]Premarket!L22="","",[6]Premarket!L22)</f>
        <v/>
      </c>
    </row>
    <row r="23" spans="1:12" x14ac:dyDescent="0.25">
      <c r="A23" t="str">
        <f>IF([6]Premarket!A23="","",[6]Premarket!A23)</f>
        <v>JSWSTEEL</v>
      </c>
      <c r="B23">
        <f>IF([6]Premarket!B23="","",[6]Premarket!B23)</f>
        <v>777.25</v>
      </c>
      <c r="C23">
        <f>IF([6]Premarket!C23="","",[6]Premarket!C23)</f>
        <v>782.4</v>
      </c>
      <c r="D23">
        <f>IF([6]Premarket!D23="","",[6]Premarket!D23)</f>
        <v>5.15</v>
      </c>
      <c r="E23">
        <f>IF([6]Premarket!E23="","",[6]Premarket!E23)</f>
        <v>0.66</v>
      </c>
      <c r="F23">
        <f>IF([6]Premarket!F23="","",[6]Premarket!F23)</f>
        <v>782.4</v>
      </c>
      <c r="G23">
        <f>IF([6]Premarket!G23="","",[6]Premarket!G23)</f>
        <v>6276</v>
      </c>
      <c r="H23" t="str">
        <f>IF([6]Premarket!H23="","",[6]Premarket!H23)</f>
        <v>49,10,342.40</v>
      </c>
      <c r="I23" t="str">
        <f>IF([6]Premarket!I23="","",[6]Premarket!I23)</f>
        <v>7,21,20,83,92,744.79</v>
      </c>
      <c r="J23">
        <f>IF([6]Premarket!J23="","",[6]Premarket!J23)</f>
        <v>840</v>
      </c>
      <c r="K23">
        <f>IF([6]Premarket!K23="","",[6]Premarket!K23)</f>
        <v>615</v>
      </c>
      <c r="L23" t="str">
        <f>IF([6]Premarket!L23="","",[6]Premarket!L23)</f>
        <v/>
      </c>
    </row>
    <row r="24" spans="1:12" x14ac:dyDescent="0.25">
      <c r="A24" t="str">
        <f>IF([6]Premarket!A24="","",[6]Premarket!A24)</f>
        <v>TATACHEM</v>
      </c>
      <c r="B24">
        <f>IF([6]Premarket!B24="","",[6]Premarket!B24)</f>
        <v>1036.0999999999999</v>
      </c>
      <c r="C24">
        <f>IF([6]Premarket!C24="","",[6]Premarket!C24)</f>
        <v>1042.95</v>
      </c>
      <c r="D24">
        <f>IF([6]Premarket!D24="","",[6]Premarket!D24)</f>
        <v>6.85</v>
      </c>
      <c r="E24">
        <f>IF([6]Premarket!E24="","",[6]Premarket!E24)</f>
        <v>0.66</v>
      </c>
      <c r="F24">
        <f>IF([6]Premarket!F24="","",[6]Premarket!F24)</f>
        <v>1042.95</v>
      </c>
      <c r="G24">
        <f>IF([6]Premarket!G24="","",[6]Premarket!G24)</f>
        <v>2016</v>
      </c>
      <c r="H24" t="str">
        <f>IF([6]Premarket!H24="","",[6]Premarket!H24)</f>
        <v>21,02,587.20</v>
      </c>
      <c r="I24" t="str">
        <f>IF([6]Premarket!I24="","",[6]Premarket!I24)</f>
        <v>1,60,99,57,77,444.88</v>
      </c>
      <c r="J24">
        <f>IF([6]Premarket!J24="","",[6]Premarket!J24)</f>
        <v>1214.9000000000001</v>
      </c>
      <c r="K24">
        <f>IF([6]Premarket!K24="","",[6]Premarket!K24)</f>
        <v>876.8</v>
      </c>
      <c r="L24" t="str">
        <f>IF([6]Premarket!L24="","",[6]Premarket!L24)</f>
        <v/>
      </c>
    </row>
    <row r="25" spans="1:12" x14ac:dyDescent="0.25">
      <c r="A25" t="str">
        <f>IF([6]Premarket!A25="","",[6]Premarket!A25)</f>
        <v>GLENMARK</v>
      </c>
      <c r="B25">
        <f>IF([6]Premarket!B25="","",[6]Premarket!B25)</f>
        <v>780.7</v>
      </c>
      <c r="C25">
        <f>IF([6]Premarket!C25="","",[6]Premarket!C25)</f>
        <v>785.85</v>
      </c>
      <c r="D25">
        <f>IF([6]Premarket!D25="","",[6]Premarket!D25)</f>
        <v>5.15</v>
      </c>
      <c r="E25">
        <f>IF([6]Premarket!E25="","",[6]Premarket!E25)</f>
        <v>0.66</v>
      </c>
      <c r="F25">
        <f>IF([6]Premarket!F25="","",[6]Premarket!F25)</f>
        <v>785.85</v>
      </c>
      <c r="G25">
        <f>IF([6]Premarket!G25="","",[6]Premarket!G25)</f>
        <v>3637</v>
      </c>
      <c r="H25" t="str">
        <f>IF([6]Premarket!H25="","",[6]Premarket!H25)</f>
        <v>28,58,136.45</v>
      </c>
      <c r="I25" t="str">
        <f>IF([6]Premarket!I25="","",[6]Premarket!I25)</f>
        <v>1,17,08,20,08,146.17</v>
      </c>
      <c r="J25">
        <f>IF([6]Premarket!J25="","",[6]Premarket!J25)</f>
        <v>880</v>
      </c>
      <c r="K25">
        <f>IF([6]Premarket!K25="","",[6]Premarket!K25)</f>
        <v>369.05</v>
      </c>
      <c r="L25" t="str">
        <f>IF([6]Premarket!L25="","",[6]Premarket!L25)</f>
        <v/>
      </c>
    </row>
    <row r="26" spans="1:12" x14ac:dyDescent="0.25">
      <c r="A26" t="str">
        <f>IF([6]Premarket!A26="","",[6]Premarket!A26)</f>
        <v>ABBOTINDIA</v>
      </c>
      <c r="B26">
        <f>IF([6]Premarket!B26="","",[6]Premarket!B26)</f>
        <v>22430.25</v>
      </c>
      <c r="C26">
        <f>IF([6]Premarket!C26="","",[6]Premarket!C26)</f>
        <v>22577.95</v>
      </c>
      <c r="D26">
        <f>IF([6]Premarket!D26="","",[6]Premarket!D26)</f>
        <v>147.69999999999999</v>
      </c>
      <c r="E26">
        <f>IF([6]Premarket!E26="","",[6]Premarket!E26)</f>
        <v>0.66</v>
      </c>
      <c r="F26">
        <f>IF([6]Premarket!F26="","",[6]Premarket!F26)</f>
        <v>22577.95</v>
      </c>
      <c r="G26">
        <f>IF([6]Premarket!G26="","",[6]Premarket!G26)</f>
        <v>58</v>
      </c>
      <c r="H26" t="str">
        <f>IF([6]Premarket!H26="","",[6]Premarket!H26)</f>
        <v>13,09,521.10</v>
      </c>
      <c r="I26" t="str">
        <f>IF([6]Premarket!I26="","",[6]Premarket!I26)</f>
        <v>76,58,13,44,000.00</v>
      </c>
      <c r="J26">
        <f>IF([6]Premarket!J26="","",[6]Premarket!J26)</f>
        <v>24744.25</v>
      </c>
      <c r="K26">
        <f>IF([6]Premarket!K26="","",[6]Premarket!K26)</f>
        <v>18000</v>
      </c>
      <c r="L26" t="str">
        <f>IF([6]Premarket!L26="","",[6]Premarket!L26)</f>
        <v/>
      </c>
    </row>
    <row r="27" spans="1:12" x14ac:dyDescent="0.25">
      <c r="A27" t="str">
        <f>IF([6]Premarket!A27="","",[6]Premarket!A27)</f>
        <v>SHREECEM</v>
      </c>
      <c r="B27">
        <f>IF([6]Premarket!B27="","",[6]Premarket!B27)</f>
        <v>26501.35</v>
      </c>
      <c r="C27">
        <f>IF([6]Premarket!C27="","",[6]Premarket!C27)</f>
        <v>26675</v>
      </c>
      <c r="D27">
        <f>IF([6]Premarket!D27="","",[6]Premarket!D27)</f>
        <v>173.65</v>
      </c>
      <c r="E27">
        <f>IF([6]Premarket!E27="","",[6]Premarket!E27)</f>
        <v>0.66</v>
      </c>
      <c r="F27">
        <f>IF([6]Premarket!F27="","",[6]Premarket!F27)</f>
        <v>26675</v>
      </c>
      <c r="G27">
        <f>IF([6]Premarket!G27="","",[6]Premarket!G27)</f>
        <v>32</v>
      </c>
      <c r="H27" t="str">
        <f>IF([6]Premarket!H27="","",[6]Premarket!H27)</f>
        <v>8,53,600.00</v>
      </c>
      <c r="I27" t="str">
        <f>IF([6]Premarket!I27="","",[6]Premarket!I27)</f>
        <v>3,54,70,62,25,513.20</v>
      </c>
      <c r="J27">
        <f>IF([6]Premarket!J27="","",[6]Premarket!J27)</f>
        <v>27117.95</v>
      </c>
      <c r="K27">
        <f>IF([6]Premarket!K27="","",[6]Premarket!K27)</f>
        <v>20150</v>
      </c>
      <c r="L27" t="str">
        <f>IF([6]Premarket!L27="","",[6]Premarket!L27)</f>
        <v/>
      </c>
    </row>
    <row r="28" spans="1:12" x14ac:dyDescent="0.25">
      <c r="A28" t="str">
        <f>IF([6]Premarket!A28="","",[6]Premarket!A28)</f>
        <v>HAVELLS</v>
      </c>
      <c r="B28">
        <f>IF([6]Premarket!B28="","",[6]Premarket!B28)</f>
        <v>1390.95</v>
      </c>
      <c r="C28">
        <f>IF([6]Premarket!C28="","",[6]Premarket!C28)</f>
        <v>1400</v>
      </c>
      <c r="D28">
        <f>IF([6]Premarket!D28="","",[6]Premarket!D28)</f>
        <v>9.0500000000000007</v>
      </c>
      <c r="E28">
        <f>IF([6]Premarket!E28="","",[6]Premarket!E28)</f>
        <v>0.65</v>
      </c>
      <c r="F28">
        <f>IF([6]Premarket!F28="","",[6]Premarket!F28)</f>
        <v>1400</v>
      </c>
      <c r="G28">
        <f>IF([6]Premarket!G28="","",[6]Premarket!G28)</f>
        <v>2132</v>
      </c>
      <c r="H28" t="str">
        <f>IF([6]Premarket!H28="","",[6]Premarket!H28)</f>
        <v>29,84,800.00</v>
      </c>
      <c r="I28" t="str">
        <f>IF([6]Premarket!I28="","",[6]Premarket!I28)</f>
        <v>3,47,96,71,99,581.00</v>
      </c>
      <c r="J28">
        <f>IF([6]Premarket!J28="","",[6]Premarket!J28)</f>
        <v>1465.85</v>
      </c>
      <c r="K28">
        <f>IF([6]Premarket!K28="","",[6]Premarket!K28)</f>
        <v>1024.5</v>
      </c>
      <c r="L28" t="str">
        <f>IF([6]Premarket!L28="","",[6]Premarket!L28)</f>
        <v/>
      </c>
    </row>
    <row r="29" spans="1:12" x14ac:dyDescent="0.25">
      <c r="A29" t="str">
        <f>IF([6]Premarket!A29="","",[6]Premarket!A29)</f>
        <v>COLPAL</v>
      </c>
      <c r="B29">
        <f>IF([6]Premarket!B29="","",[6]Premarket!B29)</f>
        <v>2060.75</v>
      </c>
      <c r="C29">
        <f>IF([6]Premarket!C29="","",[6]Premarket!C29)</f>
        <v>2074.0500000000002</v>
      </c>
      <c r="D29">
        <f>IF([6]Premarket!D29="","",[6]Premarket!D29)</f>
        <v>13.3</v>
      </c>
      <c r="E29">
        <f>IF([6]Premarket!E29="","",[6]Premarket!E29)</f>
        <v>0.65</v>
      </c>
      <c r="F29">
        <f>IF([6]Premarket!F29="","",[6]Premarket!F29)</f>
        <v>2074.0500000000002</v>
      </c>
      <c r="G29">
        <f>IF([6]Premarket!G29="","",[6]Premarket!G29)</f>
        <v>778</v>
      </c>
      <c r="H29" t="str">
        <f>IF([6]Premarket!H29="","",[6]Premarket!H29)</f>
        <v>16,13,610.90</v>
      </c>
      <c r="I29" t="str">
        <f>IF([6]Premarket!I29="","",[6]Premarket!I29)</f>
        <v>2,74,37,57,07,758.78</v>
      </c>
      <c r="J29">
        <f>IF([6]Premarket!J29="","",[6]Premarket!J29)</f>
        <v>2096</v>
      </c>
      <c r="K29">
        <f>IF([6]Premarket!K29="","",[6]Premarket!K29)</f>
        <v>1434.6</v>
      </c>
      <c r="L29" t="str">
        <f>IF([6]Premarket!L29="","",[6]Premarket!L29)</f>
        <v/>
      </c>
    </row>
    <row r="30" spans="1:12" x14ac:dyDescent="0.25">
      <c r="A30" t="str">
        <f>IF([6]Premarket!A30="","",[6]Premarket!A30)</f>
        <v>TATACOMM</v>
      </c>
      <c r="B30">
        <f>IF([6]Premarket!B30="","",[6]Premarket!B30)</f>
        <v>1833.4</v>
      </c>
      <c r="C30">
        <f>IF([6]Premarket!C30="","",[6]Premarket!C30)</f>
        <v>1844.95</v>
      </c>
      <c r="D30">
        <f>IF([6]Premarket!D30="","",[6]Premarket!D30)</f>
        <v>11.55</v>
      </c>
      <c r="E30">
        <f>IF([6]Premarket!E30="","",[6]Premarket!E30)</f>
        <v>0.63</v>
      </c>
      <c r="F30">
        <f>IF([6]Premarket!F30="","",[6]Premarket!F30)</f>
        <v>1844.95</v>
      </c>
      <c r="G30">
        <f>IF([6]Premarket!G30="","",[6]Premarket!G30)</f>
        <v>1030</v>
      </c>
      <c r="H30" t="str">
        <f>IF([6]Premarket!H30="","",[6]Premarket!H30)</f>
        <v>19,00,298.50</v>
      </c>
      <c r="I30" t="str">
        <f>IF([6]Premarket!I30="","",[6]Premarket!I30)</f>
        <v>2,14,18,60,50,000.00</v>
      </c>
      <c r="J30">
        <f>IF([6]Premarket!J30="","",[6]Premarket!J30)</f>
        <v>1957.35</v>
      </c>
      <c r="K30">
        <f>IF([6]Premarket!K30="","",[6]Premarket!K30)</f>
        <v>1137.0999999999999</v>
      </c>
      <c r="L30" t="str">
        <f>IF([6]Premarket!L30="","",[6]Premarket!L30)</f>
        <v/>
      </c>
    </row>
    <row r="31" spans="1:12" x14ac:dyDescent="0.25">
      <c r="A31" t="str">
        <f>IF([6]Premarket!A31="","",[6]Premarket!A31)</f>
        <v>CIPLA</v>
      </c>
      <c r="B31">
        <f>IF([6]Premarket!B31="","",[6]Premarket!B31)</f>
        <v>1171.95</v>
      </c>
      <c r="C31">
        <f>IF([6]Premarket!C31="","",[6]Premarket!C31)</f>
        <v>1179.05</v>
      </c>
      <c r="D31">
        <f>IF([6]Premarket!D31="","",[6]Premarket!D31)</f>
        <v>7.1</v>
      </c>
      <c r="E31">
        <f>IF([6]Premarket!E31="","",[6]Premarket!E31)</f>
        <v>0.61</v>
      </c>
      <c r="F31">
        <f>IF([6]Premarket!F31="","",[6]Premarket!F31)</f>
        <v>1179.05</v>
      </c>
      <c r="G31">
        <f>IF([6]Premarket!G31="","",[6]Premarket!G31)</f>
        <v>7212</v>
      </c>
      <c r="H31" t="str">
        <f>IF([6]Premarket!H31="","",[6]Premarket!H31)</f>
        <v>85,03,308.60</v>
      </c>
      <c r="I31" t="str">
        <f>IF([6]Premarket!I31="","",[6]Premarket!I31)</f>
        <v>6,14,51,59,36,197.74</v>
      </c>
      <c r="J31">
        <f>IF([6]Premarket!J31="","",[6]Premarket!J31)</f>
        <v>1277.9000000000001</v>
      </c>
      <c r="K31">
        <f>IF([6]Premarket!K31="","",[6]Premarket!K31)</f>
        <v>852</v>
      </c>
      <c r="L31" t="str">
        <f>IF([6]Premarket!L31="","",[6]Premarket!L31)</f>
        <v/>
      </c>
    </row>
    <row r="32" spans="1:12" x14ac:dyDescent="0.25">
      <c r="A32" t="str">
        <f>IF([6]Premarket!A32="","",[6]Premarket!A32)</f>
        <v>BRITANNIA</v>
      </c>
      <c r="B32">
        <f>IF([6]Premarket!B32="","",[6]Premarket!B32)</f>
        <v>4554.95</v>
      </c>
      <c r="C32">
        <f>IF([6]Premarket!C32="","",[6]Premarket!C32)</f>
        <v>4582</v>
      </c>
      <c r="D32">
        <f>IF([6]Premarket!D32="","",[6]Premarket!D32)</f>
        <v>27.05</v>
      </c>
      <c r="E32">
        <f>IF([6]Premarket!E32="","",[6]Premarket!E32)</f>
        <v>0.59</v>
      </c>
      <c r="F32">
        <f>IF([6]Premarket!F32="","",[6]Premarket!F32)</f>
        <v>4582</v>
      </c>
      <c r="G32">
        <f>IF([6]Premarket!G32="","",[6]Premarket!G32)</f>
        <v>1342</v>
      </c>
      <c r="H32" t="str">
        <f>IF([6]Premarket!H32="","",[6]Premarket!H32)</f>
        <v>61,49,044.00</v>
      </c>
      <c r="I32" t="str">
        <f>IF([6]Premarket!I32="","",[6]Premarket!I32)</f>
        <v>5,38,13,71,07,849.88</v>
      </c>
      <c r="J32">
        <f>IF([6]Premarket!J32="","",[6]Premarket!J32)</f>
        <v>5270.35</v>
      </c>
      <c r="K32">
        <f>IF([6]Premarket!K32="","",[6]Premarket!K32)</f>
        <v>3690</v>
      </c>
      <c r="L32" t="str">
        <f>IF([6]Premarket!L32="","",[6]Premarket!L32)</f>
        <v/>
      </c>
    </row>
    <row r="33" spans="1:12" x14ac:dyDescent="0.25">
      <c r="A33" t="str">
        <f>IF([6]Premarket!A33="","",[6]Premarket!A33)</f>
        <v>MANAPPURAM</v>
      </c>
      <c r="B33">
        <f>IF([6]Premarket!B33="","",[6]Premarket!B33)</f>
        <v>145.15</v>
      </c>
      <c r="C33">
        <f>IF([6]Premarket!C33="","",[6]Premarket!C33)</f>
        <v>146</v>
      </c>
      <c r="D33">
        <f>IF([6]Premarket!D33="","",[6]Premarket!D33)</f>
        <v>0.85</v>
      </c>
      <c r="E33">
        <f>IF([6]Premarket!E33="","",[6]Premarket!E33)</f>
        <v>0.59</v>
      </c>
      <c r="F33">
        <f>IF([6]Premarket!F33="","",[6]Premarket!F33)</f>
        <v>146</v>
      </c>
      <c r="G33">
        <f>IF([6]Premarket!G33="","",[6]Premarket!G33)</f>
        <v>8637</v>
      </c>
      <c r="H33" t="str">
        <f>IF([6]Premarket!H33="","",[6]Premarket!H33)</f>
        <v>12,61,002.00</v>
      </c>
      <c r="I33" t="str">
        <f>IF([6]Premarket!I33="","",[6]Premarket!I33)</f>
        <v>78,60,33,14,673.86</v>
      </c>
      <c r="J33">
        <f>IF([6]Premarket!J33="","",[6]Premarket!J33)</f>
        <v>156.55000000000001</v>
      </c>
      <c r="K33">
        <f>IF([6]Premarket!K33="","",[6]Premarket!K33)</f>
        <v>98.9</v>
      </c>
      <c r="L33" t="str">
        <f>IF([6]Premarket!L33="","",[6]Premarket!L33)</f>
        <v/>
      </c>
    </row>
    <row r="34" spans="1:12" x14ac:dyDescent="0.25">
      <c r="A34" t="str">
        <f>IF([6]Premarket!A34="","",[6]Premarket!A34)</f>
        <v>PVRINOX</v>
      </c>
      <c r="B34">
        <f>IF([6]Premarket!B34="","",[6]Premarket!B34)</f>
        <v>1696.2</v>
      </c>
      <c r="C34">
        <f>IF([6]Premarket!C34="","",[6]Premarket!C34)</f>
        <v>1706</v>
      </c>
      <c r="D34">
        <f>IF([6]Premarket!D34="","",[6]Premarket!D34)</f>
        <v>9.8000000000000007</v>
      </c>
      <c r="E34">
        <f>IF([6]Premarket!E34="","",[6]Premarket!E34)</f>
        <v>0.57999999999999996</v>
      </c>
      <c r="F34">
        <f>IF([6]Premarket!F34="","",[6]Premarket!F34)</f>
        <v>1706</v>
      </c>
      <c r="G34">
        <f>IF([6]Premarket!G34="","",[6]Premarket!G34)</f>
        <v>886</v>
      </c>
      <c r="H34" t="str">
        <f>IF([6]Premarket!H34="","",[6]Premarket!H34)</f>
        <v>15,11,516.00</v>
      </c>
      <c r="I34" t="str">
        <f>IF([6]Premarket!I34="","",[6]Premarket!I34)</f>
        <v>1,18,05,67,89,555.48</v>
      </c>
      <c r="J34">
        <f>IF([6]Premarket!J34="","",[6]Premarket!J34)</f>
        <v>1925.45</v>
      </c>
      <c r="K34">
        <f>IF([6]Premarket!K34="","",[6]Premarket!K34)</f>
        <v>1336.4</v>
      </c>
      <c r="L34" t="str">
        <f>IF([6]Premarket!L34="","",[6]Premarket!L34)</f>
        <v/>
      </c>
    </row>
    <row r="35" spans="1:12" x14ac:dyDescent="0.25">
      <c r="A35" t="str">
        <f>IF([6]Premarket!A35="","",[6]Premarket!A35)</f>
        <v>TATAPOWER</v>
      </c>
      <c r="B35">
        <f>IF([6]Premarket!B35="","",[6]Premarket!B35)</f>
        <v>253.95</v>
      </c>
      <c r="C35">
        <f>IF([6]Premarket!C35="","",[6]Premarket!C35)</f>
        <v>255.4</v>
      </c>
      <c r="D35">
        <f>IF([6]Premarket!D35="","",[6]Premarket!D35)</f>
        <v>1.45</v>
      </c>
      <c r="E35">
        <f>IF([6]Premarket!E35="","",[6]Premarket!E35)</f>
        <v>0.56999999999999995</v>
      </c>
      <c r="F35">
        <f>IF([6]Premarket!F35="","",[6]Premarket!F35)</f>
        <v>255.4</v>
      </c>
      <c r="G35">
        <f>IF([6]Premarket!G35="","",[6]Premarket!G35)</f>
        <v>23991</v>
      </c>
      <c r="H35" t="str">
        <f>IF([6]Premarket!H35="","",[6]Premarket!H35)</f>
        <v>61,27,301.40</v>
      </c>
      <c r="I35" t="str">
        <f>IF([6]Premarket!I35="","",[6]Premarket!I35)</f>
        <v>3,56,97,05,52,832.65</v>
      </c>
      <c r="J35">
        <f>IF([6]Premarket!J35="","",[6]Premarket!J35)</f>
        <v>276.5</v>
      </c>
      <c r="K35">
        <f>IF([6]Premarket!K35="","",[6]Premarket!K35)</f>
        <v>182.35</v>
      </c>
      <c r="L35" t="str">
        <f>IF([6]Premarket!L35="","",[6]Premarket!L35)</f>
        <v/>
      </c>
    </row>
    <row r="36" spans="1:12" x14ac:dyDescent="0.25">
      <c r="A36" t="str">
        <f>IF([6]Premarket!A36="","",[6]Premarket!A36)</f>
        <v>IGL</v>
      </c>
      <c r="B36">
        <f>IF([6]Premarket!B36="","",[6]Premarket!B36)</f>
        <v>460.4</v>
      </c>
      <c r="C36">
        <f>IF([6]Premarket!C36="","",[6]Premarket!C36)</f>
        <v>463</v>
      </c>
      <c r="D36">
        <f>IF([6]Premarket!D36="","",[6]Premarket!D36)</f>
        <v>2.6</v>
      </c>
      <c r="E36">
        <f>IF([6]Premarket!E36="","",[6]Premarket!E36)</f>
        <v>0.56000000000000005</v>
      </c>
      <c r="F36">
        <f>IF([6]Premarket!F36="","",[6]Premarket!F36)</f>
        <v>463</v>
      </c>
      <c r="G36">
        <f>IF([6]Premarket!G36="","",[6]Premarket!G36)</f>
        <v>297</v>
      </c>
      <c r="H36" t="str">
        <f>IF([6]Premarket!H36="","",[6]Premarket!H36)</f>
        <v>1,37,511.00</v>
      </c>
      <c r="I36" t="str">
        <f>IF([6]Premarket!I36="","",[6]Premarket!I36)</f>
        <v>1,62,05,01,85,200.00</v>
      </c>
      <c r="J36">
        <f>IF([6]Premarket!J36="","",[6]Premarket!J36)</f>
        <v>515.70000000000005</v>
      </c>
      <c r="K36">
        <f>IF([6]Premarket!K36="","",[6]Premarket!K36)</f>
        <v>364.25</v>
      </c>
      <c r="L36" t="str">
        <f>IF([6]Premarket!L36="","",[6]Premarket!L36)</f>
        <v/>
      </c>
    </row>
    <row r="37" spans="1:12" x14ac:dyDescent="0.25">
      <c r="A37" t="str">
        <f>IF([6]Premarket!A37="","",[6]Premarket!A37)</f>
        <v>PIIND</v>
      </c>
      <c r="B37">
        <f>IF([6]Premarket!B37="","",[6]Premarket!B37)</f>
        <v>3488.3</v>
      </c>
      <c r="C37">
        <f>IF([6]Premarket!C37="","",[6]Premarket!C37)</f>
        <v>3507.85</v>
      </c>
      <c r="D37">
        <f>IF([6]Premarket!D37="","",[6]Premarket!D37)</f>
        <v>19.55</v>
      </c>
      <c r="E37">
        <f>IF([6]Premarket!E37="","",[6]Premarket!E37)</f>
        <v>0.56000000000000005</v>
      </c>
      <c r="F37">
        <f>IF([6]Premarket!F37="","",[6]Premarket!F37)</f>
        <v>3507.85</v>
      </c>
      <c r="G37">
        <f>IF([6]Premarket!G37="","",[6]Premarket!G37)</f>
        <v>206</v>
      </c>
      <c r="H37" t="str">
        <f>IF([6]Premarket!H37="","",[6]Premarket!H37)</f>
        <v>7,22,617.10</v>
      </c>
      <c r="I37" t="str">
        <f>IF([6]Premarket!I37="","",[6]Premarket!I37)</f>
        <v>2,80,62,09,41,274.22</v>
      </c>
      <c r="J37">
        <f>IF([6]Premarket!J37="","",[6]Premarket!J37)</f>
        <v>4011.15</v>
      </c>
      <c r="K37">
        <f>IF([6]Premarket!K37="","",[6]Premarket!K37)</f>
        <v>2868.9</v>
      </c>
      <c r="L37" t="str">
        <f>IF([6]Premarket!L37="","",[6]Premarket!L37)</f>
        <v/>
      </c>
    </row>
    <row r="38" spans="1:12" x14ac:dyDescent="0.25">
      <c r="A38" t="str">
        <f>IF([6]Premarket!A38="","",[6]Premarket!A38)</f>
        <v>RAMCOCEM</v>
      </c>
      <c r="B38">
        <f>IF([6]Premarket!B38="","",[6]Premarket!B38)</f>
        <v>983.4</v>
      </c>
      <c r="C38">
        <f>IF([6]Premarket!C38="","",[6]Premarket!C38)</f>
        <v>988.9</v>
      </c>
      <c r="D38">
        <f>IF([6]Premarket!D38="","",[6]Premarket!D38)</f>
        <v>5.5</v>
      </c>
      <c r="E38">
        <f>IF([6]Premarket!E38="","",[6]Premarket!E38)</f>
        <v>0.56000000000000005</v>
      </c>
      <c r="F38">
        <f>IF([6]Premarket!F38="","",[6]Premarket!F38)</f>
        <v>988.9</v>
      </c>
      <c r="G38">
        <f>IF([6]Premarket!G38="","",[6]Premarket!G38)</f>
        <v>2423</v>
      </c>
      <c r="H38" t="str">
        <f>IF([6]Premarket!H38="","",[6]Premarket!H38)</f>
        <v>23,96,104.70</v>
      </c>
      <c r="I38" t="str">
        <f>IF([6]Premarket!I38="","",[6]Premarket!I38)</f>
        <v>1,25,55,63,19,036.80</v>
      </c>
      <c r="J38">
        <f>IF([6]Premarket!J38="","",[6]Premarket!J38)</f>
        <v>994.8</v>
      </c>
      <c r="K38">
        <f>IF([6]Premarket!K38="","",[6]Premarket!K38)</f>
        <v>634.04999999999995</v>
      </c>
      <c r="L38" t="str">
        <f>IF([6]Premarket!L38="","",[6]Premarket!L38)</f>
        <v/>
      </c>
    </row>
    <row r="39" spans="1:12" x14ac:dyDescent="0.25">
      <c r="A39" t="str">
        <f>IF([6]Premarket!A39="","",[6]Premarket!A39)</f>
        <v>HINDPETRO</v>
      </c>
      <c r="B39">
        <f>IF([6]Premarket!B39="","",[6]Premarket!B39)</f>
        <v>254.1</v>
      </c>
      <c r="C39">
        <f>IF([6]Premarket!C39="","",[6]Premarket!C39)</f>
        <v>255.5</v>
      </c>
      <c r="D39">
        <f>IF([6]Premarket!D39="","",[6]Premarket!D39)</f>
        <v>1.4</v>
      </c>
      <c r="E39">
        <f>IF([6]Premarket!E39="","",[6]Premarket!E39)</f>
        <v>0.55000000000000004</v>
      </c>
      <c r="F39">
        <f>IF([6]Premarket!F39="","",[6]Premarket!F39)</f>
        <v>255.5</v>
      </c>
      <c r="G39">
        <f>IF([6]Premarket!G39="","",[6]Premarket!G39)</f>
        <v>22512</v>
      </c>
      <c r="H39" t="str">
        <f>IF([6]Premarket!H39="","",[6]Premarket!H39)</f>
        <v>57,51,816.00</v>
      </c>
      <c r="I39" t="str">
        <f>IF([6]Premarket!I39="","",[6]Premarket!I39)</f>
        <v>1,62,33,15,79,860.08</v>
      </c>
      <c r="J39">
        <f>IF([6]Premarket!J39="","",[6]Premarket!J39)</f>
        <v>309.89999999999998</v>
      </c>
      <c r="K39">
        <f>IF([6]Premarket!K39="","",[6]Premarket!K39)</f>
        <v>200.05</v>
      </c>
      <c r="L39" t="str">
        <f>IF([6]Premarket!L39="","",[6]Premarket!L39)</f>
        <v/>
      </c>
    </row>
    <row r="40" spans="1:12" x14ac:dyDescent="0.25">
      <c r="A40" t="str">
        <f>IF([6]Premarket!A40="","",[6]Premarket!A40)</f>
        <v>NAVINFLUOR</v>
      </c>
      <c r="B40">
        <f>IF([6]Premarket!B40="","",[6]Premarket!B40)</f>
        <v>3702.3</v>
      </c>
      <c r="C40">
        <f>IF([6]Premarket!C40="","",[6]Premarket!C40)</f>
        <v>3722.5</v>
      </c>
      <c r="D40">
        <f>IF([6]Premarket!D40="","",[6]Premarket!D40)</f>
        <v>20.2</v>
      </c>
      <c r="E40">
        <f>IF([6]Premarket!E40="","",[6]Premarket!E40)</f>
        <v>0.55000000000000004</v>
      </c>
      <c r="F40">
        <f>IF([6]Premarket!F40="","",[6]Premarket!F40)</f>
        <v>3722.5</v>
      </c>
      <c r="G40">
        <f>IF([6]Premarket!G40="","",[6]Premarket!G40)</f>
        <v>724</v>
      </c>
      <c r="H40" t="str">
        <f>IF([6]Premarket!H40="","",[6]Premarket!H40)</f>
        <v>26,95,090.00</v>
      </c>
      <c r="I40" t="str">
        <f>IF([6]Premarket!I40="","",[6]Premarket!I40)</f>
        <v>1,28,57,30,29,032.00</v>
      </c>
      <c r="J40">
        <f>IF([6]Premarket!J40="","",[6]Premarket!J40)</f>
        <v>4950</v>
      </c>
      <c r="K40">
        <f>IF([6]Premarket!K40="","",[6]Premarket!K40)</f>
        <v>3650.05</v>
      </c>
      <c r="L40" t="str">
        <f>IF([6]Premarket!L40="","",[6]Premarket!L40)</f>
        <v/>
      </c>
    </row>
    <row r="41" spans="1:12" x14ac:dyDescent="0.25">
      <c r="A41" t="str">
        <f>IF([6]Premarket!A41="","",[6]Premarket!A41)</f>
        <v>GRASIM</v>
      </c>
      <c r="B41">
        <f>IF([6]Premarket!B41="","",[6]Premarket!B41)</f>
        <v>1980.1</v>
      </c>
      <c r="C41">
        <f>IF([6]Premarket!C41="","",[6]Premarket!C41)</f>
        <v>1990.9</v>
      </c>
      <c r="D41">
        <f>IF([6]Premarket!D41="","",[6]Premarket!D41)</f>
        <v>10.8</v>
      </c>
      <c r="E41">
        <f>IF([6]Premarket!E41="","",[6]Premarket!E41)</f>
        <v>0.55000000000000004</v>
      </c>
      <c r="F41">
        <f>IF([6]Premarket!F41="","",[6]Premarket!F41)</f>
        <v>1990.9</v>
      </c>
      <c r="G41">
        <f>IF([6]Premarket!G41="","",[6]Premarket!G41)</f>
        <v>3451</v>
      </c>
      <c r="H41" t="str">
        <f>IF([6]Premarket!H41="","",[6]Premarket!H41)</f>
        <v>68,70,595.90</v>
      </c>
      <c r="I41" t="str">
        <f>IF([6]Premarket!I41="","",[6]Premarket!I41)</f>
        <v>7,30,97,29,74,635.90</v>
      </c>
      <c r="J41">
        <f>IF([6]Premarket!J41="","",[6]Premarket!J41)</f>
        <v>1988.1</v>
      </c>
      <c r="K41">
        <f>IF([6]Premarket!K41="","",[6]Premarket!K41)</f>
        <v>1527.05</v>
      </c>
      <c r="L41" t="str">
        <f>IF([6]Premarket!L41="","",[6]Premarket!L41)</f>
        <v/>
      </c>
    </row>
    <row r="42" spans="1:12" x14ac:dyDescent="0.25">
      <c r="A42" t="str">
        <f>IF([6]Premarket!A42="","",[6]Premarket!A42)</f>
        <v>GNFC</v>
      </c>
      <c r="B42">
        <f>IF([6]Premarket!B42="","",[6]Premarket!B42)</f>
        <v>624.45000000000005</v>
      </c>
      <c r="C42">
        <f>IF([6]Premarket!C42="","",[6]Premarket!C42)</f>
        <v>627.85</v>
      </c>
      <c r="D42">
        <f>IF([6]Premarket!D42="","",[6]Premarket!D42)</f>
        <v>3.4</v>
      </c>
      <c r="E42">
        <f>IF([6]Premarket!E42="","",[6]Premarket!E42)</f>
        <v>0.54</v>
      </c>
      <c r="F42">
        <f>IF([6]Premarket!F42="","",[6]Premarket!F42)</f>
        <v>627.85</v>
      </c>
      <c r="G42">
        <f>IF([6]Premarket!G42="","",[6]Premarket!G42)</f>
        <v>1421</v>
      </c>
      <c r="H42" t="str">
        <f>IF([6]Premarket!H42="","",[6]Premarket!H42)</f>
        <v>8,92,174.85</v>
      </c>
      <c r="I42" t="str">
        <f>IF([6]Premarket!I42="","",[6]Premarket!I42)</f>
        <v>55,28,37,82,172.76</v>
      </c>
      <c r="J42">
        <f>IF([6]Premarket!J42="","",[6]Premarket!J42)</f>
        <v>735</v>
      </c>
      <c r="K42">
        <f>IF([6]Premarket!K42="","",[6]Premarket!K42)</f>
        <v>484.45</v>
      </c>
      <c r="L42" t="str">
        <f>IF([6]Premarket!L42="","",[6]Premarket!L42)</f>
        <v/>
      </c>
    </row>
    <row r="43" spans="1:12" x14ac:dyDescent="0.25">
      <c r="A43" t="str">
        <f>IF([6]Premarket!A43="","",[6]Premarket!A43)</f>
        <v>BSOFT</v>
      </c>
      <c r="B43">
        <f>IF([6]Premarket!B43="","",[6]Premarket!B43)</f>
        <v>540.15</v>
      </c>
      <c r="C43">
        <f>IF([6]Premarket!C43="","",[6]Premarket!C43)</f>
        <v>543</v>
      </c>
      <c r="D43">
        <f>IF([6]Premarket!D43="","",[6]Premarket!D43)</f>
        <v>2.85</v>
      </c>
      <c r="E43">
        <f>IF([6]Premarket!E43="","",[6]Premarket!E43)</f>
        <v>0.53</v>
      </c>
      <c r="F43">
        <f>IF([6]Premarket!F43="","",[6]Premarket!F43)</f>
        <v>543</v>
      </c>
      <c r="G43">
        <f>IF([6]Premarket!G43="","",[6]Premarket!G43)</f>
        <v>4271</v>
      </c>
      <c r="H43" t="str">
        <f>IF([6]Premarket!H43="","",[6]Premarket!H43)</f>
        <v>23,19,153.00</v>
      </c>
      <c r="I43" t="str">
        <f>IF([6]Premarket!I43="","",[6]Premarket!I43)</f>
        <v>87,95,43,94,385.39</v>
      </c>
      <c r="J43">
        <f>IF([6]Premarket!J43="","",[6]Premarket!J43)</f>
        <v>548.5</v>
      </c>
      <c r="K43">
        <f>IF([6]Premarket!K43="","",[6]Premarket!K43)</f>
        <v>250.25</v>
      </c>
      <c r="L43" t="str">
        <f>IF([6]Premarket!L43="","",[6]Premarket!L43)</f>
        <v/>
      </c>
    </row>
    <row r="44" spans="1:12" x14ac:dyDescent="0.25">
      <c r="A44" t="str">
        <f>IF([6]Premarket!A44="","",[6]Premarket!A44)</f>
        <v>L&amp;TFH</v>
      </c>
      <c r="B44">
        <f>IF([6]Premarket!B44="","",[6]Premarket!B44)</f>
        <v>132.85</v>
      </c>
      <c r="C44">
        <f>IF([6]Premarket!C44="","",[6]Premarket!C44)</f>
        <v>133.55000000000001</v>
      </c>
      <c r="D44">
        <f>IF([6]Premarket!D44="","",[6]Premarket!D44)</f>
        <v>0.7</v>
      </c>
      <c r="E44">
        <f>IF([6]Premarket!E44="","",[6]Premarket!E44)</f>
        <v>0.53</v>
      </c>
      <c r="F44">
        <f>IF([6]Premarket!F44="","",[6]Premarket!F44)</f>
        <v>133.55000000000001</v>
      </c>
      <c r="G44">
        <f>IF([6]Premarket!G44="","",[6]Premarket!G44)</f>
        <v>17635</v>
      </c>
      <c r="H44" t="str">
        <f>IF([6]Premarket!H44="","",[6]Premarket!H44)</f>
        <v>23,55,154.25</v>
      </c>
      <c r="I44" t="str">
        <f>IF([6]Premarket!I44="","",[6]Premarket!I44)</f>
        <v>98,85,09,97,232.91</v>
      </c>
      <c r="J44">
        <f>IF([6]Premarket!J44="","",[6]Premarket!J44)</f>
        <v>140.19999999999999</v>
      </c>
      <c r="K44">
        <f>IF([6]Premarket!K44="","",[6]Premarket!K44)</f>
        <v>74.55</v>
      </c>
      <c r="L44" t="str">
        <f>IF([6]Premarket!L44="","",[6]Premarket!L44)</f>
        <v/>
      </c>
    </row>
    <row r="45" spans="1:12" x14ac:dyDescent="0.25">
      <c r="A45" t="str">
        <f>IF([6]Premarket!A45="","",[6]Premarket!A45)</f>
        <v>SHRIRAMFIN</v>
      </c>
      <c r="B45">
        <f>IF([6]Premarket!B45="","",[6]Premarket!B45)</f>
        <v>1898.6</v>
      </c>
      <c r="C45">
        <f>IF([6]Premarket!C45="","",[6]Premarket!C45)</f>
        <v>1908.55</v>
      </c>
      <c r="D45">
        <f>IF([6]Premarket!D45="","",[6]Premarket!D45)</f>
        <v>9.9499999999999993</v>
      </c>
      <c r="E45">
        <f>IF([6]Premarket!E45="","",[6]Premarket!E45)</f>
        <v>0.52</v>
      </c>
      <c r="F45">
        <f>IF([6]Premarket!F45="","",[6]Premarket!F45)</f>
        <v>1908.55</v>
      </c>
      <c r="G45">
        <f>IF([6]Premarket!G45="","",[6]Premarket!G45)</f>
        <v>492</v>
      </c>
      <c r="H45" t="str">
        <f>IF([6]Premarket!H45="","",[6]Premarket!H45)</f>
        <v>9,39,006.60</v>
      </c>
      <c r="I45" t="str">
        <f>IF([6]Premarket!I45="","",[6]Premarket!I45)</f>
        <v>5,27,73,79,98,698.00</v>
      </c>
      <c r="J45">
        <f>IF([6]Premarket!J45="","",[6]Premarket!J45)</f>
        <v>1971.8</v>
      </c>
      <c r="K45">
        <f>IF([6]Premarket!K45="","",[6]Premarket!K45)</f>
        <v>1164</v>
      </c>
      <c r="L45" t="str">
        <f>IF([6]Premarket!L45="","",[6]Premarket!L45)</f>
        <v/>
      </c>
    </row>
    <row r="46" spans="1:12" x14ac:dyDescent="0.25">
      <c r="A46" t="str">
        <f>IF([6]Premarket!A46="","",[6]Premarket!A46)</f>
        <v>HEROMOTOCO</v>
      </c>
      <c r="B46">
        <f>IF([6]Premarket!B46="","",[6]Premarket!B46)</f>
        <v>3100.85</v>
      </c>
      <c r="C46">
        <f>IF([6]Premarket!C46="","",[6]Premarket!C46)</f>
        <v>3116.95</v>
      </c>
      <c r="D46">
        <f>IF([6]Premarket!D46="","",[6]Premarket!D46)</f>
        <v>16.100000000000001</v>
      </c>
      <c r="E46">
        <f>IF([6]Premarket!E46="","",[6]Premarket!E46)</f>
        <v>0.52</v>
      </c>
      <c r="F46">
        <f>IF([6]Premarket!F46="","",[6]Premarket!F46)</f>
        <v>3116.95</v>
      </c>
      <c r="G46">
        <f>IF([6]Premarket!G46="","",[6]Premarket!G46)</f>
        <v>4525</v>
      </c>
      <c r="H46" t="str">
        <f>IF([6]Premarket!H46="","",[6]Premarket!H46)</f>
        <v>1,41,04,198.75</v>
      </c>
      <c r="I46" t="str">
        <f>IF([6]Premarket!I46="","",[6]Premarket!I46)</f>
        <v>4,02,36,57,33,388.26</v>
      </c>
      <c r="J46">
        <f>IF([6]Premarket!J46="","",[6]Premarket!J46)</f>
        <v>3244</v>
      </c>
      <c r="K46">
        <f>IF([6]Premarket!K46="","",[6]Premarket!K46)</f>
        <v>2246</v>
      </c>
      <c r="L46" t="str">
        <f>IF([6]Premarket!L46="","",[6]Premarket!L46)</f>
        <v/>
      </c>
    </row>
    <row r="47" spans="1:12" x14ac:dyDescent="0.25">
      <c r="A47" t="str">
        <f>IF([6]Premarket!A47="","",[6]Premarket!A47)</f>
        <v>GMRINFRA</v>
      </c>
      <c r="B47">
        <f>IF([6]Premarket!B47="","",[6]Premarket!B47)</f>
        <v>59.3</v>
      </c>
      <c r="C47">
        <f>IF([6]Premarket!C47="","",[6]Premarket!C47)</f>
        <v>59.6</v>
      </c>
      <c r="D47">
        <f>IF([6]Premarket!D47="","",[6]Premarket!D47)</f>
        <v>0.3</v>
      </c>
      <c r="E47">
        <f>IF([6]Premarket!E47="","",[6]Premarket!E47)</f>
        <v>0.51</v>
      </c>
      <c r="F47">
        <f>IF([6]Premarket!F47="","",[6]Premarket!F47)</f>
        <v>59.6</v>
      </c>
      <c r="G47">
        <f>IF([6]Premarket!G47="","",[6]Premarket!G47)</f>
        <v>33623</v>
      </c>
      <c r="H47" t="str">
        <f>IF([6]Premarket!H47="","",[6]Premarket!H47)</f>
        <v>20,03,930.80</v>
      </c>
      <c r="I47" t="str">
        <f>IF([6]Premarket!I47="","",[6]Premarket!I47)</f>
        <v>1,46,62,82,00,592.94</v>
      </c>
      <c r="J47">
        <f>IF([6]Premarket!J47="","",[6]Premarket!J47)</f>
        <v>66.75</v>
      </c>
      <c r="K47">
        <f>IF([6]Premarket!K47="","",[6]Premarket!K47)</f>
        <v>34.1</v>
      </c>
      <c r="L47" t="str">
        <f>IF([6]Premarket!L47="","",[6]Premarket!L47)</f>
        <v/>
      </c>
    </row>
    <row r="48" spans="1:12" x14ac:dyDescent="0.25">
      <c r="A48" t="str">
        <f>IF([6]Premarket!A48="","",[6]Premarket!A48)</f>
        <v>ACC</v>
      </c>
      <c r="B48">
        <f>IF([6]Premarket!B48="","",[6]Premarket!B48)</f>
        <v>2038.7</v>
      </c>
      <c r="C48">
        <f>IF([6]Premarket!C48="","",[6]Premarket!C48)</f>
        <v>2049</v>
      </c>
      <c r="D48">
        <f>IF([6]Premarket!D48="","",[6]Premarket!D48)</f>
        <v>10.3</v>
      </c>
      <c r="E48">
        <f>IF([6]Premarket!E48="","",[6]Premarket!E48)</f>
        <v>0.51</v>
      </c>
      <c r="F48">
        <f>IF([6]Premarket!F48="","",[6]Premarket!F48)</f>
        <v>2049</v>
      </c>
      <c r="G48">
        <f>IF([6]Premarket!G48="","",[6]Premarket!G48)</f>
        <v>562</v>
      </c>
      <c r="H48" t="str">
        <f>IF([6]Premarket!H48="","",[6]Premarket!H48)</f>
        <v>11,51,538.00</v>
      </c>
      <c r="I48" t="str">
        <f>IF([6]Premarket!I48="","",[6]Premarket!I48)</f>
        <v>1,64,69,06,50,268.21</v>
      </c>
      <c r="J48">
        <f>IF([6]Premarket!J48="","",[6]Premarket!J48)</f>
        <v>2675</v>
      </c>
      <c r="K48">
        <f>IF([6]Premarket!K48="","",[6]Premarket!K48)</f>
        <v>1592.35</v>
      </c>
      <c r="L48" t="str">
        <f>IF([6]Premarket!L48="","",[6]Premarket!L48)</f>
        <v/>
      </c>
    </row>
    <row r="49" spans="1:12" x14ac:dyDescent="0.25">
      <c r="A49" t="str">
        <f>IF([6]Premarket!A49="","",[6]Premarket!A49)</f>
        <v>M&amp;MFIN</v>
      </c>
      <c r="B49">
        <f>IF([6]Premarket!B49="","",[6]Premarket!B49)</f>
        <v>290.55</v>
      </c>
      <c r="C49">
        <f>IF([6]Premarket!C49="","",[6]Premarket!C49)</f>
        <v>292</v>
      </c>
      <c r="D49">
        <f>IF([6]Premarket!D49="","",[6]Premarket!D49)</f>
        <v>1.45</v>
      </c>
      <c r="E49">
        <f>IF([6]Premarket!E49="","",[6]Premarket!E49)</f>
        <v>0.5</v>
      </c>
      <c r="F49">
        <f>IF([6]Premarket!F49="","",[6]Premarket!F49)</f>
        <v>292</v>
      </c>
      <c r="G49">
        <f>IF([6]Premarket!G49="","",[6]Premarket!G49)</f>
        <v>3429</v>
      </c>
      <c r="H49" t="str">
        <f>IF([6]Premarket!H49="","",[6]Premarket!H49)</f>
        <v>10,01,268.00</v>
      </c>
      <c r="I49" t="str">
        <f>IF([6]Premarket!I49="","",[6]Premarket!I49)</f>
        <v>1,72,40,09,02,917.12</v>
      </c>
      <c r="J49">
        <f>IF([6]Premarket!J49="","",[6]Premarket!J49)</f>
        <v>346.55</v>
      </c>
      <c r="K49">
        <f>IF([6]Premarket!K49="","",[6]Premarket!K49)</f>
        <v>191.2</v>
      </c>
      <c r="L49" t="str">
        <f>IF([6]Premarket!L49="","",[6]Premarket!L49)</f>
        <v/>
      </c>
    </row>
    <row r="50" spans="1:12" x14ac:dyDescent="0.25">
      <c r="A50" t="str">
        <f>IF([6]Premarket!A50="","",[6]Premarket!A50)</f>
        <v>EXIDEIND</v>
      </c>
      <c r="B50">
        <f>IF([6]Premarket!B50="","",[6]Premarket!B50)</f>
        <v>263</v>
      </c>
      <c r="C50">
        <f>IF([6]Premarket!C50="","",[6]Premarket!C50)</f>
        <v>264.3</v>
      </c>
      <c r="D50">
        <f>IF([6]Premarket!D50="","",[6]Premarket!D50)</f>
        <v>1.3</v>
      </c>
      <c r="E50">
        <f>IF([6]Premarket!E50="","",[6]Premarket!E50)</f>
        <v>0.49</v>
      </c>
      <c r="F50">
        <f>IF([6]Premarket!F50="","",[6]Premarket!F50)</f>
        <v>264.3</v>
      </c>
      <c r="G50">
        <f>IF([6]Premarket!G50="","",[6]Premarket!G50)</f>
        <v>4014</v>
      </c>
      <c r="H50" t="str">
        <f>IF([6]Premarket!H50="","",[6]Premarket!H50)</f>
        <v>10,60,900.20</v>
      </c>
      <c r="I50" t="str">
        <f>IF([6]Premarket!I50="","",[6]Premarket!I50)</f>
        <v>1,18,48,15,00,000.00</v>
      </c>
      <c r="J50">
        <f>IF([6]Premarket!J50="","",[6]Premarket!J50)</f>
        <v>279.75</v>
      </c>
      <c r="K50">
        <f>IF([6]Premarket!K50="","",[6]Premarket!K50)</f>
        <v>152.75</v>
      </c>
      <c r="L50" t="str">
        <f>IF([6]Premarket!L50="","",[6]Premarket!L50)</f>
        <v/>
      </c>
    </row>
    <row r="51" spans="1:12" x14ac:dyDescent="0.25">
      <c r="A51" t="str">
        <f>IF([6]Premarket!A51="","",[6]Premarket!A51)</f>
        <v>VOLTAS</v>
      </c>
      <c r="B51">
        <f>IF([6]Premarket!B51="","",[6]Premarket!B51)</f>
        <v>862.7</v>
      </c>
      <c r="C51">
        <f>IF([6]Premarket!C51="","",[6]Premarket!C51)</f>
        <v>866.95</v>
      </c>
      <c r="D51">
        <f>IF([6]Premarket!D51="","",[6]Premarket!D51)</f>
        <v>4.25</v>
      </c>
      <c r="E51">
        <f>IF([6]Premarket!E51="","",[6]Premarket!E51)</f>
        <v>0.49</v>
      </c>
      <c r="F51">
        <f>IF([6]Premarket!F51="","",[6]Premarket!F51)</f>
        <v>866.95</v>
      </c>
      <c r="G51">
        <f>IF([6]Premarket!G51="","",[6]Premarket!G51)</f>
        <v>665</v>
      </c>
      <c r="H51" t="str">
        <f>IF([6]Premarket!H51="","",[6]Premarket!H51)</f>
        <v>5,76,521.75</v>
      </c>
      <c r="I51" t="str">
        <f>IF([6]Premarket!I51="","",[6]Premarket!I51)</f>
        <v>1,96,70,08,85,945.43</v>
      </c>
      <c r="J51">
        <f>IF([6]Premarket!J51="","",[6]Premarket!J51)</f>
        <v>934</v>
      </c>
      <c r="K51">
        <f>IF([6]Premarket!K51="","",[6]Premarket!K51)</f>
        <v>737.2</v>
      </c>
      <c r="L51" t="str">
        <f>IF([6]Premarket!L51="","",[6]Premarket!L51)</f>
        <v/>
      </c>
    </row>
    <row r="52" spans="1:12" x14ac:dyDescent="0.25">
      <c r="A52" t="str">
        <f>IF([6]Premarket!A52="","",[6]Premarket!A52)</f>
        <v>FEDERALBNK</v>
      </c>
      <c r="B52">
        <f>IF([6]Premarket!B52="","",[6]Premarket!B52)</f>
        <v>147</v>
      </c>
      <c r="C52">
        <f>IF([6]Premarket!C52="","",[6]Premarket!C52)</f>
        <v>147.69999999999999</v>
      </c>
      <c r="D52">
        <f>IF([6]Premarket!D52="","",[6]Premarket!D52)</f>
        <v>0.7</v>
      </c>
      <c r="E52">
        <f>IF([6]Premarket!E52="","",[6]Premarket!E52)</f>
        <v>0.48</v>
      </c>
      <c r="F52">
        <f>IF([6]Premarket!F52="","",[6]Premarket!F52)</f>
        <v>147.69999999999999</v>
      </c>
      <c r="G52">
        <f>IF([6]Premarket!G52="","",[6]Premarket!G52)</f>
        <v>6043</v>
      </c>
      <c r="H52" t="str">
        <f>IF([6]Premarket!H52="","",[6]Premarket!H52)</f>
        <v>8,92,551.10</v>
      </c>
      <c r="I52" t="str">
        <f>IF([6]Premarket!I52="","",[6]Premarket!I52)</f>
        <v>3,45,08,93,85,613.70</v>
      </c>
      <c r="J52">
        <f>IF([6]Premarket!J52="","",[6]Premarket!J52)</f>
        <v>152.30000000000001</v>
      </c>
      <c r="K52">
        <f>IF([6]Premarket!K52="","",[6]Premarket!K52)</f>
        <v>120.1</v>
      </c>
      <c r="L52" t="str">
        <f>IF([6]Premarket!L52="","",[6]Premarket!L52)</f>
        <v/>
      </c>
    </row>
    <row r="53" spans="1:12" x14ac:dyDescent="0.25">
      <c r="A53" t="str">
        <f>IF([6]Premarket!A53="","",[6]Premarket!A53)</f>
        <v>TATAMOTORS</v>
      </c>
      <c r="B53">
        <f>IF([6]Premarket!B53="","",[6]Premarket!B53)</f>
        <v>634</v>
      </c>
      <c r="C53">
        <f>IF([6]Premarket!C53="","",[6]Premarket!C53)</f>
        <v>637</v>
      </c>
      <c r="D53">
        <f>IF([6]Premarket!D53="","",[6]Premarket!D53)</f>
        <v>3</v>
      </c>
      <c r="E53">
        <f>IF([6]Premarket!E53="","",[6]Premarket!E53)</f>
        <v>0.47</v>
      </c>
      <c r="F53">
        <f>IF([6]Premarket!F53="","",[6]Premarket!F53)</f>
        <v>637</v>
      </c>
      <c r="G53">
        <f>IF([6]Premarket!G53="","",[6]Premarket!G53)</f>
        <v>23298</v>
      </c>
      <c r="H53" t="str">
        <f>IF([6]Premarket!H53="","",[6]Premarket!H53)</f>
        <v>1,48,40,826.00</v>
      </c>
      <c r="I53" t="str">
        <f>IF([6]Premarket!I53="","",[6]Premarket!I53)</f>
        <v>11,17,24,53,72,345.00</v>
      </c>
      <c r="J53">
        <f>IF([6]Premarket!J53="","",[6]Premarket!J53)</f>
        <v>665.4</v>
      </c>
      <c r="K53">
        <f>IF([6]Premarket!K53="","",[6]Premarket!K53)</f>
        <v>375.2</v>
      </c>
      <c r="L53" t="str">
        <f>IF([6]Premarket!L53="","",[6]Premarket!L53)</f>
        <v/>
      </c>
    </row>
    <row r="54" spans="1:12" x14ac:dyDescent="0.25">
      <c r="A54" t="str">
        <f>IF([6]Premarket!A54="","",[6]Premarket!A54)</f>
        <v>SBICARD</v>
      </c>
      <c r="B54">
        <f>IF([6]Premarket!B54="","",[6]Premarket!B54)</f>
        <v>800.7</v>
      </c>
      <c r="C54">
        <f>IF([6]Premarket!C54="","",[6]Premarket!C54)</f>
        <v>804.45</v>
      </c>
      <c r="D54">
        <f>IF([6]Premarket!D54="","",[6]Premarket!D54)</f>
        <v>3.75</v>
      </c>
      <c r="E54">
        <f>IF([6]Premarket!E54="","",[6]Premarket!E54)</f>
        <v>0.47</v>
      </c>
      <c r="F54">
        <f>IF([6]Premarket!F54="","",[6]Premarket!F54)</f>
        <v>804.45</v>
      </c>
      <c r="G54">
        <f>IF([6]Premarket!G54="","",[6]Premarket!G54)</f>
        <v>936</v>
      </c>
      <c r="H54" t="str">
        <f>IF([6]Premarket!H54="","",[6]Premarket!H54)</f>
        <v>7,52,965.20</v>
      </c>
      <c r="I54" t="str">
        <f>IF([6]Premarket!I54="","",[6]Premarket!I54)</f>
        <v>2,34,79,03,44,232.00</v>
      </c>
      <c r="J54">
        <f>IF([6]Premarket!J54="","",[6]Premarket!J54)</f>
        <v>933</v>
      </c>
      <c r="K54">
        <f>IF([6]Premarket!K54="","",[6]Premarket!K54)</f>
        <v>695.55</v>
      </c>
      <c r="L54" t="str">
        <f>IF([6]Premarket!L54="","",[6]Premarket!L54)</f>
        <v/>
      </c>
    </row>
    <row r="55" spans="1:12" x14ac:dyDescent="0.25">
      <c r="A55" t="str">
        <f>IF([6]Premarket!A55="","",[6]Premarket!A55)</f>
        <v>INDUSTOWER</v>
      </c>
      <c r="B55">
        <f>IF([6]Premarket!B55="","",[6]Premarket!B55)</f>
        <v>192.8</v>
      </c>
      <c r="C55">
        <f>IF([6]Premarket!C55="","",[6]Premarket!C55)</f>
        <v>193.7</v>
      </c>
      <c r="D55">
        <f>IF([6]Premarket!D55="","",[6]Premarket!D55)</f>
        <v>0.9</v>
      </c>
      <c r="E55">
        <f>IF([6]Premarket!E55="","",[6]Premarket!E55)</f>
        <v>0.47</v>
      </c>
      <c r="F55">
        <f>IF([6]Premarket!F55="","",[6]Premarket!F55)</f>
        <v>193.7</v>
      </c>
      <c r="G55">
        <f>IF([6]Premarket!G55="","",[6]Premarket!G55)</f>
        <v>36279</v>
      </c>
      <c r="H55" t="str">
        <f>IF([6]Premarket!H55="","",[6]Premarket!H55)</f>
        <v>70,27,242.30</v>
      </c>
      <c r="I55" t="str">
        <f>IF([6]Premarket!I55="","",[6]Premarket!I55)</f>
        <v>1,24,40,90,69,359.80</v>
      </c>
      <c r="J55">
        <f>IF([6]Premarket!J55="","",[6]Premarket!J55)</f>
        <v>205.7</v>
      </c>
      <c r="K55">
        <f>IF([6]Premarket!K55="","",[6]Premarket!K55)</f>
        <v>135.15</v>
      </c>
      <c r="L55" t="str">
        <f>IF([6]Premarket!L55="","",[6]Premarket!L55)</f>
        <v/>
      </c>
    </row>
    <row r="56" spans="1:12" x14ac:dyDescent="0.25">
      <c r="A56" t="str">
        <f>IF([6]Premarket!A56="","",[6]Premarket!A56)</f>
        <v>HDFCAMC</v>
      </c>
      <c r="B56">
        <f>IF([6]Premarket!B56="","",[6]Premarket!B56)</f>
        <v>2747.2</v>
      </c>
      <c r="C56">
        <f>IF([6]Premarket!C56="","",[6]Premarket!C56)</f>
        <v>2759.9</v>
      </c>
      <c r="D56">
        <f>IF([6]Premarket!D56="","",[6]Premarket!D56)</f>
        <v>12.7</v>
      </c>
      <c r="E56">
        <f>IF([6]Premarket!E56="","",[6]Premarket!E56)</f>
        <v>0.46</v>
      </c>
      <c r="F56">
        <f>IF([6]Premarket!F56="","",[6]Premarket!F56)</f>
        <v>2759.9</v>
      </c>
      <c r="G56">
        <f>IF([6]Premarket!G56="","",[6]Premarket!G56)</f>
        <v>1025</v>
      </c>
      <c r="H56" t="str">
        <f>IF([6]Premarket!H56="","",[6]Premarket!H56)</f>
        <v>28,28,897.50</v>
      </c>
      <c r="I56" t="str">
        <f>IF([6]Premarket!I56="","",[6]Premarket!I56)</f>
        <v>2,75,72,73,95,040.00</v>
      </c>
      <c r="J56">
        <f>IF([6]Premarket!J56="","",[6]Premarket!J56)</f>
        <v>2799.9</v>
      </c>
      <c r="K56">
        <f>IF([6]Premarket!K56="","",[6]Premarket!K56)</f>
        <v>1589.5</v>
      </c>
      <c r="L56" t="str">
        <f>IF([6]Premarket!L56="","",[6]Premarket!L56)</f>
        <v/>
      </c>
    </row>
    <row r="57" spans="1:12" x14ac:dyDescent="0.25">
      <c r="A57" t="str">
        <f>IF([6]Premarket!A57="","",[6]Premarket!A57)</f>
        <v>MARUTI</v>
      </c>
      <c r="B57">
        <f>IF([6]Premarket!B57="","",[6]Premarket!B57)</f>
        <v>10412.1</v>
      </c>
      <c r="C57">
        <f>IF([6]Premarket!C57="","",[6]Premarket!C57)</f>
        <v>10460</v>
      </c>
      <c r="D57">
        <f>IF([6]Premarket!D57="","",[6]Premarket!D57)</f>
        <v>47.9</v>
      </c>
      <c r="E57">
        <f>IF([6]Premarket!E57="","",[6]Premarket!E57)</f>
        <v>0.46</v>
      </c>
      <c r="F57">
        <f>IF([6]Premarket!F57="","",[6]Premarket!F57)</f>
        <v>10460</v>
      </c>
      <c r="G57">
        <f>IF([6]Premarket!G57="","",[6]Premarket!G57)</f>
        <v>537</v>
      </c>
      <c r="H57" t="str">
        <f>IF([6]Premarket!H57="","",[6]Premarket!H57)</f>
        <v>56,17,020.00</v>
      </c>
      <c r="I57" t="str">
        <f>IF([6]Premarket!I57="","",[6]Premarket!I57)</f>
        <v>13,83,41,49,05,177.80</v>
      </c>
      <c r="J57">
        <f>IF([6]Premarket!J57="","",[6]Premarket!J57)</f>
        <v>10720</v>
      </c>
      <c r="K57">
        <f>IF([6]Premarket!K57="","",[6]Premarket!K57)</f>
        <v>8076.05</v>
      </c>
      <c r="L57" t="str">
        <f>IF([6]Premarket!L57="","",[6]Premarket!L57)</f>
        <v/>
      </c>
    </row>
    <row r="58" spans="1:12" x14ac:dyDescent="0.25">
      <c r="A58" t="str">
        <f>IF([6]Premarket!A58="","",[6]Premarket!A58)</f>
        <v>PFC</v>
      </c>
      <c r="B58">
        <f>IF([6]Premarket!B58="","",[6]Premarket!B58)</f>
        <v>250</v>
      </c>
      <c r="C58">
        <f>IF([6]Premarket!C58="","",[6]Premarket!C58)</f>
        <v>251.15</v>
      </c>
      <c r="D58">
        <f>IF([6]Premarket!D58="","",[6]Premarket!D58)</f>
        <v>1.1499999999999999</v>
      </c>
      <c r="E58">
        <f>IF([6]Premarket!E58="","",[6]Premarket!E58)</f>
        <v>0.46</v>
      </c>
      <c r="F58">
        <f>IF([6]Premarket!F58="","",[6]Premarket!F58)</f>
        <v>251.15</v>
      </c>
      <c r="G58">
        <f>IF([6]Premarket!G58="","",[6]Premarket!G58)</f>
        <v>19155</v>
      </c>
      <c r="H58" t="str">
        <f>IF([6]Premarket!H58="","",[6]Premarket!H58)</f>
        <v>48,10,778.25</v>
      </c>
      <c r="I58" t="str">
        <f>IF([6]Premarket!I58="","",[6]Premarket!I58)</f>
        <v>3,62,72,07,84,645.12</v>
      </c>
      <c r="J58">
        <f>IF([6]Premarket!J58="","",[6]Premarket!J58)</f>
        <v>255.5</v>
      </c>
      <c r="K58">
        <f>IF([6]Premarket!K58="","",[6]Premarket!K58)</f>
        <v>80.680000000000007</v>
      </c>
      <c r="L58" t="str">
        <f>IF([6]Premarket!L58="","",[6]Premarket!L58)</f>
        <v/>
      </c>
    </row>
    <row r="59" spans="1:12" x14ac:dyDescent="0.25">
      <c r="A59" t="str">
        <f>IF([6]Premarket!A59="","",[6]Premarket!A59)</f>
        <v>ALKEM</v>
      </c>
      <c r="B59">
        <f>IF([6]Premarket!B59="","",[6]Premarket!B59)</f>
        <v>3539.75</v>
      </c>
      <c r="C59">
        <f>IF([6]Premarket!C59="","",[6]Premarket!C59)</f>
        <v>3555.95</v>
      </c>
      <c r="D59">
        <f>IF([6]Premarket!D59="","",[6]Premarket!D59)</f>
        <v>16.2</v>
      </c>
      <c r="E59">
        <f>IF([6]Premarket!E59="","",[6]Premarket!E59)</f>
        <v>0.46</v>
      </c>
      <c r="F59">
        <f>IF([6]Premarket!F59="","",[6]Premarket!F59)</f>
        <v>3555.95</v>
      </c>
      <c r="G59">
        <f>IF([6]Premarket!G59="","",[6]Premarket!G59)</f>
        <v>32</v>
      </c>
      <c r="H59" t="str">
        <f>IF([6]Premarket!H59="","",[6]Premarket!H59)</f>
        <v>1,13,790.40</v>
      </c>
      <c r="I59" t="str">
        <f>IF([6]Premarket!I59="","",[6]Premarket!I59)</f>
        <v>1,73,58,56,62,650.00</v>
      </c>
      <c r="J59">
        <f>IF([6]Premarket!J59="","",[6]Premarket!J59)</f>
        <v>4243</v>
      </c>
      <c r="K59">
        <f>IF([6]Premarket!K59="","",[6]Premarket!K59)</f>
        <v>2940.05</v>
      </c>
      <c r="L59" t="str">
        <f>IF([6]Premarket!L59="","",[6]Premarket!L59)</f>
        <v/>
      </c>
    </row>
    <row r="60" spans="1:12" x14ac:dyDescent="0.25">
      <c r="A60" t="str">
        <f>IF([6]Premarket!A60="","",[6]Premarket!A60)</f>
        <v>ADANIPORTS</v>
      </c>
      <c r="B60">
        <f>IF([6]Premarket!B60="","",[6]Premarket!B60)</f>
        <v>814.85</v>
      </c>
      <c r="C60">
        <f>IF([6]Premarket!C60="","",[6]Premarket!C60)</f>
        <v>818.55</v>
      </c>
      <c r="D60">
        <f>IF([6]Premarket!D60="","",[6]Premarket!D60)</f>
        <v>3.7</v>
      </c>
      <c r="E60">
        <f>IF([6]Premarket!E60="","",[6]Premarket!E60)</f>
        <v>0.45</v>
      </c>
      <c r="F60">
        <f>IF([6]Premarket!F60="","",[6]Premarket!F60)</f>
        <v>818.55</v>
      </c>
      <c r="G60">
        <f>IF([6]Premarket!G60="","",[6]Premarket!G60)</f>
        <v>5548</v>
      </c>
      <c r="H60" t="str">
        <f>IF([6]Premarket!H60="","",[6]Premarket!H60)</f>
        <v>45,41,315.40</v>
      </c>
      <c r="I60" t="str">
        <f>IF([6]Premarket!I60="","",[6]Premarket!I60)</f>
        <v>6,54,58,69,04,503.35</v>
      </c>
      <c r="J60">
        <f>IF([6]Premarket!J60="","",[6]Premarket!J60)</f>
        <v>916</v>
      </c>
      <c r="K60">
        <f>IF([6]Premarket!K60="","",[6]Premarket!K60)</f>
        <v>395.1</v>
      </c>
      <c r="L60" t="str">
        <f>IF([6]Premarket!L60="","",[6]Premarket!L60)</f>
        <v/>
      </c>
    </row>
    <row r="61" spans="1:12" x14ac:dyDescent="0.25">
      <c r="A61" t="str">
        <f>IF([6]Premarket!A61="","",[6]Premarket!A61)</f>
        <v>ADANIENT</v>
      </c>
      <c r="B61">
        <f>IF([6]Premarket!B61="","",[6]Premarket!B61)</f>
        <v>2488.6</v>
      </c>
      <c r="C61">
        <f>IF([6]Premarket!C61="","",[6]Premarket!C61)</f>
        <v>2499.9</v>
      </c>
      <c r="D61">
        <f>IF([6]Premarket!D61="","",[6]Premarket!D61)</f>
        <v>11.3</v>
      </c>
      <c r="E61">
        <f>IF([6]Premarket!E61="","",[6]Premarket!E61)</f>
        <v>0.45</v>
      </c>
      <c r="F61">
        <f>IF([6]Premarket!F61="","",[6]Premarket!F61)</f>
        <v>2499.9</v>
      </c>
      <c r="G61">
        <f>IF([6]Premarket!G61="","",[6]Premarket!G61)</f>
        <v>1613</v>
      </c>
      <c r="H61" t="str">
        <f>IF([6]Premarket!H61="","",[6]Premarket!H61)</f>
        <v>40,32,338.70</v>
      </c>
      <c r="I61" t="str">
        <f>IF([6]Premarket!I61="","",[6]Premarket!I61)</f>
        <v>8,25,50,90,11,749.73</v>
      </c>
      <c r="J61">
        <f>IF([6]Premarket!J61="","",[6]Premarket!J61)</f>
        <v>4190</v>
      </c>
      <c r="K61">
        <f>IF([6]Premarket!K61="","",[6]Premarket!K61)</f>
        <v>1017.45</v>
      </c>
      <c r="L61" t="str">
        <f>IF([6]Premarket!L61="","",[6]Premarket!L61)</f>
        <v/>
      </c>
    </row>
    <row r="62" spans="1:12" x14ac:dyDescent="0.25">
      <c r="A62" t="str">
        <f>IF([6]Premarket!A62="","",[6]Premarket!A62)</f>
        <v>AUBANK</v>
      </c>
      <c r="B62">
        <f>IF([6]Premarket!B62="","",[6]Premarket!B62)</f>
        <v>715.75</v>
      </c>
      <c r="C62">
        <f>IF([6]Premarket!C62="","",[6]Premarket!C62)</f>
        <v>719</v>
      </c>
      <c r="D62">
        <f>IF([6]Premarket!D62="","",[6]Premarket!D62)</f>
        <v>3.25</v>
      </c>
      <c r="E62">
        <f>IF([6]Premarket!E62="","",[6]Premarket!E62)</f>
        <v>0.45</v>
      </c>
      <c r="F62">
        <f>IF([6]Premarket!F62="","",[6]Premarket!F62)</f>
        <v>719</v>
      </c>
      <c r="G62">
        <f>IF([6]Premarket!G62="","",[6]Premarket!G62)</f>
        <v>344</v>
      </c>
      <c r="H62" t="str">
        <f>IF([6]Premarket!H62="","",[6]Premarket!H62)</f>
        <v>2,47,336.00</v>
      </c>
      <c r="I62" t="str">
        <f>IF([6]Premarket!I62="","",[6]Premarket!I62)</f>
        <v>3,44,02,81,51,865.66</v>
      </c>
      <c r="J62">
        <f>IF([6]Premarket!J62="","",[6]Premarket!J62)</f>
        <v>795</v>
      </c>
      <c r="K62">
        <f>IF([6]Premarket!K62="","",[6]Premarket!K62)</f>
        <v>548</v>
      </c>
      <c r="L62" t="str">
        <f>IF([6]Premarket!L62="","",[6]Premarket!L62)</f>
        <v/>
      </c>
    </row>
    <row r="63" spans="1:12" x14ac:dyDescent="0.25">
      <c r="A63" t="str">
        <f>IF([6]Premarket!A63="","",[6]Premarket!A63)</f>
        <v>RECLTD</v>
      </c>
      <c r="B63">
        <f>IF([6]Premarket!B63="","",[6]Premarket!B63)</f>
        <v>291.60000000000002</v>
      </c>
      <c r="C63">
        <f>IF([6]Premarket!C63="","",[6]Premarket!C63)</f>
        <v>292.89999999999998</v>
      </c>
      <c r="D63">
        <f>IF([6]Premarket!D63="","",[6]Premarket!D63)</f>
        <v>1.3</v>
      </c>
      <c r="E63">
        <f>IF([6]Premarket!E63="","",[6]Premarket!E63)</f>
        <v>0.45</v>
      </c>
      <c r="F63">
        <f>IF([6]Premarket!F63="","",[6]Premarket!F63)</f>
        <v>292.89999999999998</v>
      </c>
      <c r="G63">
        <f>IF([6]Premarket!G63="","",[6]Premarket!G63)</f>
        <v>7620</v>
      </c>
      <c r="H63" t="str">
        <f>IF([6]Premarket!H63="","",[6]Premarket!H63)</f>
        <v>22,31,898.00</v>
      </c>
      <c r="I63" t="str">
        <f>IF([6]Premarket!I63="","",[6]Premarket!I63)</f>
        <v>3,60,26,98,08,008.00</v>
      </c>
      <c r="J63">
        <f>IF([6]Premarket!J63="","",[6]Premarket!J63)</f>
        <v>294.3</v>
      </c>
      <c r="K63">
        <f>IF([6]Premarket!K63="","",[6]Premarket!K63)</f>
        <v>91.05</v>
      </c>
      <c r="L63" t="str">
        <f>IF([6]Premarket!L63="","",[6]Premarket!L63)</f>
        <v/>
      </c>
    </row>
    <row r="64" spans="1:12" x14ac:dyDescent="0.25">
      <c r="A64" t="str">
        <f>IF([6]Premarket!A64="","",[6]Premarket!A64)</f>
        <v>CROMPTON</v>
      </c>
      <c r="B64">
        <f>IF([6]Premarket!B64="","",[6]Premarket!B64)</f>
        <v>299.7</v>
      </c>
      <c r="C64">
        <f>IF([6]Premarket!C64="","",[6]Premarket!C64)</f>
        <v>301</v>
      </c>
      <c r="D64">
        <f>IF([6]Premarket!D64="","",[6]Premarket!D64)</f>
        <v>1.3</v>
      </c>
      <c r="E64">
        <f>IF([6]Premarket!E64="","",[6]Premarket!E64)</f>
        <v>0.43</v>
      </c>
      <c r="F64">
        <f>IF([6]Premarket!F64="","",[6]Premarket!F64)</f>
        <v>301</v>
      </c>
      <c r="G64">
        <f>IF([6]Premarket!G64="","",[6]Premarket!G64)</f>
        <v>4606</v>
      </c>
      <c r="H64" t="str">
        <f>IF([6]Premarket!H64="","",[6]Premarket!H64)</f>
        <v>13,86,406.00</v>
      </c>
      <c r="I64" t="str">
        <f>IF([6]Premarket!I64="","",[6]Premarket!I64)</f>
        <v>1,91,91,92,84,156.20</v>
      </c>
      <c r="J64">
        <f>IF([6]Premarket!J64="","",[6]Premarket!J64)</f>
        <v>397.1</v>
      </c>
      <c r="K64">
        <f>IF([6]Premarket!K64="","",[6]Premarket!K64)</f>
        <v>251</v>
      </c>
      <c r="L64" t="str">
        <f>IF([6]Premarket!L64="","",[6]Premarket!L64)</f>
        <v/>
      </c>
    </row>
    <row r="65" spans="1:12" x14ac:dyDescent="0.25">
      <c r="A65" t="str">
        <f>IF([6]Premarket!A65="","",[6]Premarket!A65)</f>
        <v>IDEA</v>
      </c>
      <c r="B65">
        <f>IF([6]Premarket!B65="","",[6]Premarket!B65)</f>
        <v>11.85</v>
      </c>
      <c r="C65">
        <f>IF([6]Premarket!C65="","",[6]Premarket!C65)</f>
        <v>11.9</v>
      </c>
      <c r="D65">
        <f>IF([6]Premarket!D65="","",[6]Premarket!D65)</f>
        <v>0.05</v>
      </c>
      <c r="E65">
        <f>IF([6]Premarket!E65="","",[6]Premarket!E65)</f>
        <v>0.42</v>
      </c>
      <c r="F65">
        <f>IF([6]Premarket!F65="","",[6]Premarket!F65)</f>
        <v>11.9</v>
      </c>
      <c r="G65" t="str">
        <f>IF([6]Premarket!G65="","",[6]Premarket!G65)</f>
        <v>12,76,560</v>
      </c>
      <c r="H65" t="str">
        <f>IF([6]Premarket!H65="","",[6]Premarket!H65)</f>
        <v>1,51,91,064.00</v>
      </c>
      <c r="I65" t="str">
        <f>IF([6]Premarket!I65="","",[6]Premarket!I65)</f>
        <v>92,29,66,90,732.68</v>
      </c>
      <c r="J65">
        <f>IF([6]Premarket!J65="","",[6]Premarket!J65)</f>
        <v>12.5</v>
      </c>
      <c r="K65">
        <f>IF([6]Premarket!K65="","",[6]Premarket!K65)</f>
        <v>5.7</v>
      </c>
      <c r="L65" t="str">
        <f>IF([6]Premarket!L65="","",[6]Premarket!L65)</f>
        <v/>
      </c>
    </row>
    <row r="66" spans="1:12" x14ac:dyDescent="0.25">
      <c r="A66" t="str">
        <f>IF([6]Premarket!A66="","",[6]Premarket!A66)</f>
        <v>CANBK</v>
      </c>
      <c r="B66">
        <f>IF([6]Premarket!B66="","",[6]Premarket!B66)</f>
        <v>369.85</v>
      </c>
      <c r="C66">
        <f>IF([6]Premarket!C66="","",[6]Premarket!C66)</f>
        <v>371.4</v>
      </c>
      <c r="D66">
        <f>IF([6]Premarket!D66="","",[6]Premarket!D66)</f>
        <v>1.55</v>
      </c>
      <c r="E66">
        <f>IF([6]Premarket!E66="","",[6]Premarket!E66)</f>
        <v>0.42</v>
      </c>
      <c r="F66">
        <f>IF([6]Premarket!F66="","",[6]Premarket!F66)</f>
        <v>371.4</v>
      </c>
      <c r="G66">
        <f>IF([6]Premarket!G66="","",[6]Premarket!G66)</f>
        <v>4773</v>
      </c>
      <c r="H66" t="str">
        <f>IF([6]Premarket!H66="","",[6]Premarket!H66)</f>
        <v>17,72,692.20</v>
      </c>
      <c r="I66" t="str">
        <f>IF([6]Premarket!I66="","",[6]Premarket!I66)</f>
        <v>2,48,01,88,17,402.18</v>
      </c>
      <c r="J66">
        <f>IF([6]Premarket!J66="","",[6]Premarket!J66)</f>
        <v>386.5</v>
      </c>
      <c r="K66">
        <f>IF([6]Premarket!K66="","",[6]Premarket!K66)</f>
        <v>221</v>
      </c>
      <c r="L66" t="str">
        <f>IF([6]Premarket!L66="","",[6]Premarket!L66)</f>
        <v/>
      </c>
    </row>
    <row r="67" spans="1:12" x14ac:dyDescent="0.25">
      <c r="A67" t="str">
        <f>IF([6]Premarket!A67="","",[6]Premarket!A67)</f>
        <v>SBIN</v>
      </c>
      <c r="B67">
        <f>IF([6]Premarket!B67="","",[6]Premarket!B67)</f>
        <v>588.35</v>
      </c>
      <c r="C67">
        <f>IF([6]Premarket!C67="","",[6]Premarket!C67)</f>
        <v>590.79999999999995</v>
      </c>
      <c r="D67">
        <f>IF([6]Premarket!D67="","",[6]Premarket!D67)</f>
        <v>2.4500000000000002</v>
      </c>
      <c r="E67">
        <f>IF([6]Premarket!E67="","",[6]Premarket!E67)</f>
        <v>0.42</v>
      </c>
      <c r="F67">
        <f>IF([6]Premarket!F67="","",[6]Premarket!F67)</f>
        <v>590.79999999999995</v>
      </c>
      <c r="G67">
        <f>IF([6]Premarket!G67="","",[6]Premarket!G67)</f>
        <v>20324</v>
      </c>
      <c r="H67" t="str">
        <f>IF([6]Premarket!H67="","",[6]Premarket!H67)</f>
        <v>1,20,07,419.20</v>
      </c>
      <c r="I67" t="str">
        <f>IF([6]Premarket!I67="","",[6]Premarket!I67)</f>
        <v>22,59,95,27,06,211.02</v>
      </c>
      <c r="J67">
        <f>IF([6]Premarket!J67="","",[6]Premarket!J67)</f>
        <v>629.54999999999995</v>
      </c>
      <c r="K67">
        <f>IF([6]Premarket!K67="","",[6]Premarket!K67)</f>
        <v>499.35</v>
      </c>
      <c r="L67" t="str">
        <f>IF([6]Premarket!L67="","",[6]Premarket!L67)</f>
        <v/>
      </c>
    </row>
    <row r="68" spans="1:12" x14ac:dyDescent="0.25">
      <c r="A68" t="str">
        <f>IF([6]Premarket!A68="","",[6]Premarket!A68)</f>
        <v>BALRAMCHIN</v>
      </c>
      <c r="B68">
        <f>IF([6]Premarket!B68="","",[6]Premarket!B68)</f>
        <v>420.85</v>
      </c>
      <c r="C68">
        <f>IF([6]Premarket!C68="","",[6]Premarket!C68)</f>
        <v>422.6</v>
      </c>
      <c r="D68">
        <f>IF([6]Premarket!D68="","",[6]Premarket!D68)</f>
        <v>1.75</v>
      </c>
      <c r="E68">
        <f>IF([6]Premarket!E68="","",[6]Premarket!E68)</f>
        <v>0.42</v>
      </c>
      <c r="F68">
        <f>IF([6]Premarket!F68="","",[6]Premarket!F68)</f>
        <v>422.6</v>
      </c>
      <c r="G68">
        <f>IF([6]Premarket!G68="","",[6]Premarket!G68)</f>
        <v>6332</v>
      </c>
      <c r="H68" t="str">
        <f>IF([6]Premarket!H68="","",[6]Premarket!H68)</f>
        <v>26,75,903.20</v>
      </c>
      <c r="I68" t="str">
        <f>IF([6]Premarket!I68="","",[6]Premarket!I68)</f>
        <v>48,29,87,69,253.00</v>
      </c>
      <c r="J68">
        <f>IF([6]Premarket!J68="","",[6]Premarket!J68)</f>
        <v>462</v>
      </c>
      <c r="K68">
        <f>IF([6]Premarket!K68="","",[6]Premarket!K68)</f>
        <v>307.3</v>
      </c>
      <c r="L68" t="str">
        <f>IF([6]Premarket!L68="","",[6]Premarket!L68)</f>
        <v/>
      </c>
    </row>
    <row r="69" spans="1:12" x14ac:dyDescent="0.25">
      <c r="A69" t="str">
        <f>IF([6]Premarket!A69="","",[6]Premarket!A69)</f>
        <v>POLYCAB</v>
      </c>
      <c r="B69">
        <f>IF([6]Premarket!B69="","",[6]Premarket!B69)</f>
        <v>5228.3</v>
      </c>
      <c r="C69">
        <f>IF([6]Premarket!C69="","",[6]Premarket!C69)</f>
        <v>5250</v>
      </c>
      <c r="D69">
        <f>IF([6]Premarket!D69="","",[6]Premarket!D69)</f>
        <v>21.7</v>
      </c>
      <c r="E69">
        <f>IF([6]Premarket!E69="","",[6]Premarket!E69)</f>
        <v>0.42</v>
      </c>
      <c r="F69">
        <f>IF([6]Premarket!F69="","",[6]Premarket!F69)</f>
        <v>5250</v>
      </c>
      <c r="G69">
        <f>IF([6]Premarket!G69="","",[6]Premarket!G69)</f>
        <v>771</v>
      </c>
      <c r="H69" t="str">
        <f>IF([6]Premarket!H69="","",[6]Premarket!H69)</f>
        <v>40,47,750.00</v>
      </c>
      <c r="I69" t="str">
        <f>IF([6]Premarket!I69="","",[6]Premarket!I69)</f>
        <v>2,43,24,21,39,297.50</v>
      </c>
      <c r="J69">
        <f>IF([6]Premarket!J69="","",[6]Premarket!J69)</f>
        <v>5422.7</v>
      </c>
      <c r="K69">
        <f>IF([6]Premarket!K69="","",[6]Premarket!K69)</f>
        <v>2500</v>
      </c>
      <c r="L69" t="str">
        <f>IF([6]Premarket!L69="","",[6]Premarket!L69)</f>
        <v/>
      </c>
    </row>
    <row r="70" spans="1:12" x14ac:dyDescent="0.25">
      <c r="A70" t="str">
        <f>IF([6]Premarket!A70="","",[6]Premarket!A70)</f>
        <v>BAJAJ-AUTO</v>
      </c>
      <c r="B70">
        <f>IF([6]Premarket!B70="","",[6]Premarket!B70)</f>
        <v>5064.3999999999996</v>
      </c>
      <c r="C70">
        <f>IF([6]Premarket!C70="","",[6]Premarket!C70)</f>
        <v>5085</v>
      </c>
      <c r="D70">
        <f>IF([6]Premarket!D70="","",[6]Premarket!D70)</f>
        <v>20.6</v>
      </c>
      <c r="E70">
        <f>IF([6]Premarket!E70="","",[6]Premarket!E70)</f>
        <v>0.41</v>
      </c>
      <c r="F70">
        <f>IF([6]Premarket!F70="","",[6]Premarket!F70)</f>
        <v>5085</v>
      </c>
      <c r="G70">
        <f>IF([6]Premarket!G70="","",[6]Premarket!G70)</f>
        <v>115</v>
      </c>
      <c r="H70" t="str">
        <f>IF([6]Premarket!H70="","",[6]Premarket!H70)</f>
        <v>5,84,775.00</v>
      </c>
      <c r="I70" t="str">
        <f>IF([6]Premarket!I70="","",[6]Premarket!I70)</f>
        <v>5,73,44,70,40,869.96</v>
      </c>
      <c r="J70">
        <f>IF([6]Premarket!J70="","",[6]Premarket!J70)</f>
        <v>5274.9</v>
      </c>
      <c r="K70">
        <f>IF([6]Premarket!K70="","",[6]Premarket!K70)</f>
        <v>3515.85</v>
      </c>
      <c r="L70" t="str">
        <f>IF([6]Premarket!L70="","",[6]Premarket!L70)</f>
        <v/>
      </c>
    </row>
    <row r="71" spans="1:12" x14ac:dyDescent="0.25">
      <c r="A71" t="str">
        <f>IF([6]Premarket!A71="","",[6]Premarket!A71)</f>
        <v>PERSISTENT</v>
      </c>
      <c r="B71">
        <f>IF([6]Premarket!B71="","",[6]Premarket!B71)</f>
        <v>5760.95</v>
      </c>
      <c r="C71">
        <f>IF([6]Premarket!C71="","",[6]Premarket!C71)</f>
        <v>5784</v>
      </c>
      <c r="D71">
        <f>IF([6]Premarket!D71="","",[6]Premarket!D71)</f>
        <v>23.05</v>
      </c>
      <c r="E71">
        <f>IF([6]Premarket!E71="","",[6]Premarket!E71)</f>
        <v>0.4</v>
      </c>
      <c r="F71">
        <f>IF([6]Premarket!F71="","",[6]Premarket!F71)</f>
        <v>5784</v>
      </c>
      <c r="G71">
        <f>IF([6]Premarket!G71="","",[6]Premarket!G71)</f>
        <v>170</v>
      </c>
      <c r="H71" t="str">
        <f>IF([6]Premarket!H71="","",[6]Premarket!H71)</f>
        <v>9,83,280.00</v>
      </c>
      <c r="I71" t="str">
        <f>IF([6]Premarket!I71="","",[6]Premarket!I71)</f>
        <v>2,92,43,80,80,000.00</v>
      </c>
      <c r="J71">
        <f>IF([6]Premarket!J71="","",[6]Premarket!J71)</f>
        <v>6035</v>
      </c>
      <c r="K71">
        <f>IF([6]Premarket!K71="","",[6]Premarket!K71)</f>
        <v>3426</v>
      </c>
      <c r="L71" t="str">
        <f>IF([6]Premarket!L71="","",[6]Premarket!L71)</f>
        <v/>
      </c>
    </row>
    <row r="72" spans="1:12" x14ac:dyDescent="0.25">
      <c r="A72" t="str">
        <f>IF([6]Premarket!A72="","",[6]Premarket!A72)</f>
        <v>ABB</v>
      </c>
      <c r="B72">
        <f>IF([6]Premarket!B72="","",[6]Premarket!B72)</f>
        <v>4185.3999999999996</v>
      </c>
      <c r="C72">
        <f>IF([6]Premarket!C72="","",[6]Premarket!C72)</f>
        <v>4202.05</v>
      </c>
      <c r="D72">
        <f>IF([6]Premarket!D72="","",[6]Premarket!D72)</f>
        <v>16.649999999999999</v>
      </c>
      <c r="E72">
        <f>IF([6]Premarket!E72="","",[6]Premarket!E72)</f>
        <v>0.4</v>
      </c>
      <c r="F72">
        <f>IF([6]Premarket!F72="","",[6]Premarket!F72)</f>
        <v>4202.05</v>
      </c>
      <c r="G72">
        <f>IF([6]Premarket!G72="","",[6]Premarket!G72)</f>
        <v>125</v>
      </c>
      <c r="H72" t="str">
        <f>IF([6]Premarket!H72="","",[6]Premarket!H72)</f>
        <v>5,25,256.25</v>
      </c>
      <c r="I72" t="str">
        <f>IF([6]Premarket!I72="","",[6]Premarket!I72)</f>
        <v>2,20,91,97,78,646.88</v>
      </c>
      <c r="J72">
        <f>IF([6]Premarket!J72="","",[6]Premarket!J72)</f>
        <v>4678</v>
      </c>
      <c r="K72">
        <f>IF([6]Premarket!K72="","",[6]Premarket!K72)</f>
        <v>2640</v>
      </c>
      <c r="L72" t="str">
        <f>IF([6]Premarket!L72="","",[6]Premarket!L72)</f>
        <v/>
      </c>
    </row>
    <row r="73" spans="1:12" x14ac:dyDescent="0.25">
      <c r="A73" t="str">
        <f>IF([6]Premarket!A73="","",[6]Premarket!A73)</f>
        <v>TORNTPHARM</v>
      </c>
      <c r="B73">
        <f>IF([6]Premarket!B73="","",[6]Premarket!B73)</f>
        <v>1885.5</v>
      </c>
      <c r="C73">
        <f>IF([6]Premarket!C73="","",[6]Premarket!C73)</f>
        <v>1893</v>
      </c>
      <c r="D73">
        <f>IF([6]Premarket!D73="","",[6]Premarket!D73)</f>
        <v>7.5</v>
      </c>
      <c r="E73">
        <f>IF([6]Premarket!E73="","",[6]Premarket!E73)</f>
        <v>0.4</v>
      </c>
      <c r="F73">
        <f>IF([6]Premarket!F73="","",[6]Premarket!F73)</f>
        <v>1893</v>
      </c>
      <c r="G73">
        <f>IF([6]Premarket!G73="","",[6]Premarket!G73)</f>
        <v>132</v>
      </c>
      <c r="H73" t="str">
        <f>IF([6]Premarket!H73="","",[6]Premarket!H73)</f>
        <v>2,49,876.00</v>
      </c>
      <c r="I73" t="str">
        <f>IF([6]Premarket!I73="","",[6]Premarket!I73)</f>
        <v>1,71,16,43,81,489.28</v>
      </c>
      <c r="J73">
        <f>IF([6]Premarket!J73="","",[6]Premarket!J73)</f>
        <v>2094.5500000000002</v>
      </c>
      <c r="K73">
        <f>IF([6]Premarket!K73="","",[6]Premarket!K73)</f>
        <v>1445.55</v>
      </c>
      <c r="L73" t="str">
        <f>IF([6]Premarket!L73="","",[6]Premarket!L73)</f>
        <v/>
      </c>
    </row>
    <row r="74" spans="1:12" x14ac:dyDescent="0.25">
      <c r="A74" t="str">
        <f>IF([6]Premarket!A74="","",[6]Premarket!A74)</f>
        <v>IDFC</v>
      </c>
      <c r="B74">
        <f>IF([6]Premarket!B74="","",[6]Premarket!B74)</f>
        <v>125.95</v>
      </c>
      <c r="C74">
        <f>IF([6]Premarket!C74="","",[6]Premarket!C74)</f>
        <v>126.45</v>
      </c>
      <c r="D74">
        <f>IF([6]Premarket!D74="","",[6]Premarket!D74)</f>
        <v>0.5</v>
      </c>
      <c r="E74">
        <f>IF([6]Premarket!E74="","",[6]Premarket!E74)</f>
        <v>0.4</v>
      </c>
      <c r="F74">
        <f>IF([6]Premarket!F74="","",[6]Premarket!F74)</f>
        <v>126.45</v>
      </c>
      <c r="G74">
        <f>IF([6]Premarket!G74="","",[6]Premarket!G74)</f>
        <v>9781</v>
      </c>
      <c r="H74" t="str">
        <f>IF([6]Premarket!H74="","",[6]Premarket!H74)</f>
        <v>12,36,807.45</v>
      </c>
      <c r="I74" t="str">
        <f>IF([6]Premarket!I74="","",[6]Premarket!I74)</f>
        <v>1,67,45,91,71,025.07</v>
      </c>
      <c r="J74">
        <f>IF([6]Premarket!J74="","",[6]Premarket!J74)</f>
        <v>137</v>
      </c>
      <c r="K74">
        <f>IF([6]Premarket!K74="","",[6]Premarket!K74)</f>
        <v>69</v>
      </c>
      <c r="L74" t="str">
        <f>IF([6]Premarket!L74="","",[6]Premarket!L74)</f>
        <v/>
      </c>
    </row>
    <row r="75" spans="1:12" x14ac:dyDescent="0.25">
      <c r="A75" t="str">
        <f>IF([6]Premarket!A75="","",[6]Premarket!A75)</f>
        <v>PEL</v>
      </c>
      <c r="B75">
        <f>IF([6]Premarket!B75="","",[6]Premarket!B75)</f>
        <v>1067.95</v>
      </c>
      <c r="C75">
        <f>IF([6]Premarket!C75="","",[6]Premarket!C75)</f>
        <v>1072.1500000000001</v>
      </c>
      <c r="D75">
        <f>IF([6]Premarket!D75="","",[6]Premarket!D75)</f>
        <v>4.2</v>
      </c>
      <c r="E75">
        <f>IF([6]Premarket!E75="","",[6]Premarket!E75)</f>
        <v>0.39</v>
      </c>
      <c r="F75">
        <f>IF([6]Premarket!F75="","",[6]Premarket!F75)</f>
        <v>1072.1500000000001</v>
      </c>
      <c r="G75">
        <f>IF([6]Premarket!G75="","",[6]Premarket!G75)</f>
        <v>696</v>
      </c>
      <c r="H75" t="str">
        <f>IF([6]Premarket!H75="","",[6]Premarket!H75)</f>
        <v>7,46,216.40</v>
      </c>
      <c r="I75" t="str">
        <f>IF([6]Premarket!I75="","",[6]Premarket!I75)</f>
        <v>1,34,56,81,64,371.20</v>
      </c>
      <c r="J75">
        <f>IF([6]Premarket!J75="","",[6]Premarket!J75)</f>
        <v>1139.95</v>
      </c>
      <c r="K75">
        <f>IF([6]Premarket!K75="","",[6]Premarket!K75)</f>
        <v>630.45000000000005</v>
      </c>
      <c r="L75" t="str">
        <f>IF([6]Premarket!L75="","",[6]Premarket!L75)</f>
        <v/>
      </c>
    </row>
    <row r="76" spans="1:12" x14ac:dyDescent="0.25">
      <c r="A76" t="str">
        <f>IF([6]Premarket!A76="","",[6]Premarket!A76)</f>
        <v>BANKBARODA</v>
      </c>
      <c r="B76">
        <f>IF([6]Premarket!B76="","",[6]Premarket!B76)</f>
        <v>207.2</v>
      </c>
      <c r="C76">
        <f>IF([6]Premarket!C76="","",[6]Premarket!C76)</f>
        <v>208</v>
      </c>
      <c r="D76">
        <f>IF([6]Premarket!D76="","",[6]Premarket!D76)</f>
        <v>0.8</v>
      </c>
      <c r="E76">
        <f>IF([6]Premarket!E76="","",[6]Premarket!E76)</f>
        <v>0.39</v>
      </c>
      <c r="F76">
        <f>IF([6]Premarket!F76="","",[6]Premarket!F76)</f>
        <v>208</v>
      </c>
      <c r="G76">
        <f>IF([6]Premarket!G76="","",[6]Premarket!G76)</f>
        <v>44368</v>
      </c>
      <c r="H76" t="str">
        <f>IF([6]Premarket!H76="","",[6]Premarket!H76)</f>
        <v>92,28,544.00</v>
      </c>
      <c r="I76" t="str">
        <f>IF([6]Premarket!I76="","",[6]Premarket!I76)</f>
        <v>3,86,11,45,85,732.86</v>
      </c>
      <c r="J76">
        <f>IF([6]Premarket!J76="","",[6]Premarket!J76)</f>
        <v>219.65</v>
      </c>
      <c r="K76">
        <f>IF([6]Premarket!K76="","",[6]Premarket!K76)</f>
        <v>129.1</v>
      </c>
      <c r="L76" t="str">
        <f>IF([6]Premarket!L76="","",[6]Premarket!L76)</f>
        <v/>
      </c>
    </row>
    <row r="77" spans="1:12" x14ac:dyDescent="0.25">
      <c r="A77" t="str">
        <f>IF([6]Premarket!A77="","",[6]Premarket!A77)</f>
        <v>ASHOKLEY</v>
      </c>
      <c r="B77">
        <f>IF([6]Premarket!B77="","",[6]Premarket!B77)</f>
        <v>176.35</v>
      </c>
      <c r="C77">
        <f>IF([6]Premarket!C77="","",[6]Premarket!C77)</f>
        <v>177</v>
      </c>
      <c r="D77">
        <f>IF([6]Premarket!D77="","",[6]Premarket!D77)</f>
        <v>0.65</v>
      </c>
      <c r="E77">
        <f>IF([6]Premarket!E77="","",[6]Premarket!E77)</f>
        <v>0.37</v>
      </c>
      <c r="F77">
        <f>IF([6]Premarket!F77="","",[6]Premarket!F77)</f>
        <v>177</v>
      </c>
      <c r="G77">
        <f>IF([6]Premarket!G77="","",[6]Premarket!G77)</f>
        <v>21170</v>
      </c>
      <c r="H77" t="str">
        <f>IF([6]Premarket!H77="","",[6]Premarket!H77)</f>
        <v>37,47,090.00</v>
      </c>
      <c r="I77" t="str">
        <f>IF([6]Premarket!I77="","",[6]Premarket!I77)</f>
        <v>2,53,93,09,67,464.86</v>
      </c>
      <c r="J77">
        <f>IF([6]Premarket!J77="","",[6]Premarket!J77)</f>
        <v>191.5</v>
      </c>
      <c r="K77">
        <f>IF([6]Premarket!K77="","",[6]Premarket!K77)</f>
        <v>133.1</v>
      </c>
      <c r="L77" t="str">
        <f>IF([6]Premarket!L77="","",[6]Premarket!L77)</f>
        <v/>
      </c>
    </row>
    <row r="78" spans="1:12" x14ac:dyDescent="0.25">
      <c r="A78" t="str">
        <f>IF([6]Premarket!A78="","",[6]Premarket!A78)</f>
        <v>CONCOR</v>
      </c>
      <c r="B78">
        <f>IF([6]Premarket!B78="","",[6]Premarket!B78)</f>
        <v>698.45</v>
      </c>
      <c r="C78">
        <f>IF([6]Premarket!C78="","",[6]Premarket!C78)</f>
        <v>701</v>
      </c>
      <c r="D78">
        <f>IF([6]Premarket!D78="","",[6]Premarket!D78)</f>
        <v>2.5499999999999998</v>
      </c>
      <c r="E78">
        <f>IF([6]Premarket!E78="","",[6]Premarket!E78)</f>
        <v>0.37</v>
      </c>
      <c r="F78">
        <f>IF([6]Premarket!F78="","",[6]Premarket!F78)</f>
        <v>701</v>
      </c>
      <c r="G78">
        <f>IF([6]Premarket!G78="","",[6]Premarket!G78)</f>
        <v>405</v>
      </c>
      <c r="H78" t="str">
        <f>IF([6]Premarket!H78="","",[6]Premarket!H78)</f>
        <v>2,83,905.00</v>
      </c>
      <c r="I78" t="str">
        <f>IF([6]Premarket!I78="","",[6]Premarket!I78)</f>
        <v>1,91,65,35,37,163.40</v>
      </c>
      <c r="J78">
        <f>IF([6]Premarket!J78="","",[6]Premarket!J78)</f>
        <v>828.75</v>
      </c>
      <c r="K78">
        <f>IF([6]Premarket!K78="","",[6]Premarket!K78)</f>
        <v>555</v>
      </c>
      <c r="L78" t="str">
        <f>IF([6]Premarket!L78="","",[6]Premarket!L78)</f>
        <v/>
      </c>
    </row>
    <row r="79" spans="1:12" x14ac:dyDescent="0.25">
      <c r="A79" t="str">
        <f>IF([6]Premarket!A79="","",[6]Premarket!A79)</f>
        <v>MARICO</v>
      </c>
      <c r="B79">
        <f>IF([6]Premarket!B79="","",[6]Premarket!B79)</f>
        <v>536.1</v>
      </c>
      <c r="C79">
        <f>IF([6]Premarket!C79="","",[6]Premarket!C79)</f>
        <v>538</v>
      </c>
      <c r="D79">
        <f>IF([6]Premarket!D79="","",[6]Premarket!D79)</f>
        <v>1.9</v>
      </c>
      <c r="E79">
        <f>IF([6]Premarket!E79="","",[6]Premarket!E79)</f>
        <v>0.35</v>
      </c>
      <c r="F79">
        <f>IF([6]Premarket!F79="","",[6]Premarket!F79)</f>
        <v>538</v>
      </c>
      <c r="G79">
        <f>IF([6]Premarket!G79="","",[6]Premarket!G79)</f>
        <v>662</v>
      </c>
      <c r="H79" t="str">
        <f>IF([6]Premarket!H79="","",[6]Premarket!H79)</f>
        <v>3,56,156.00</v>
      </c>
      <c r="I79" t="str">
        <f>IF([6]Premarket!I79="","",[6]Premarket!I79)</f>
        <v>2,77,42,47,02,816.48</v>
      </c>
      <c r="J79">
        <f>IF([6]Premarket!J79="","",[6]Premarket!J79)</f>
        <v>595</v>
      </c>
      <c r="K79">
        <f>IF([6]Premarket!K79="","",[6]Premarket!K79)</f>
        <v>462.7</v>
      </c>
      <c r="L79" t="str">
        <f>IF([6]Premarket!L79="","",[6]Premarket!L79)</f>
        <v/>
      </c>
    </row>
    <row r="80" spans="1:12" x14ac:dyDescent="0.25">
      <c r="A80" t="str">
        <f>IF([6]Premarket!A80="","",[6]Premarket!A80)</f>
        <v>LUPIN</v>
      </c>
      <c r="B80">
        <f>IF([6]Premarket!B80="","",[6]Premarket!B80)</f>
        <v>1159.8499999999999</v>
      </c>
      <c r="C80">
        <f>IF([6]Premarket!C80="","",[6]Premarket!C80)</f>
        <v>1163.95</v>
      </c>
      <c r="D80">
        <f>IF([6]Premarket!D80="","",[6]Premarket!D80)</f>
        <v>4.0999999999999996</v>
      </c>
      <c r="E80">
        <f>IF([6]Premarket!E80="","",[6]Premarket!E80)</f>
        <v>0.35</v>
      </c>
      <c r="F80">
        <f>IF([6]Premarket!F80="","",[6]Premarket!F80)</f>
        <v>1163.95</v>
      </c>
      <c r="G80">
        <f>IF([6]Premarket!G80="","",[6]Premarket!G80)</f>
        <v>369</v>
      </c>
      <c r="H80" t="str">
        <f>IF([6]Premarket!H80="","",[6]Premarket!H80)</f>
        <v>4,29,497.55</v>
      </c>
      <c r="I80" t="str">
        <f>IF([6]Premarket!I80="","",[6]Premarket!I80)</f>
        <v>2,78,90,54,05,157.12</v>
      </c>
      <c r="J80">
        <f>IF([6]Premarket!J80="","",[6]Premarket!J80)</f>
        <v>1184.7</v>
      </c>
      <c r="K80">
        <f>IF([6]Premarket!K80="","",[6]Premarket!K80)</f>
        <v>628</v>
      </c>
      <c r="L80" t="str">
        <f>IF([6]Premarket!L80="","",[6]Premarket!L80)</f>
        <v/>
      </c>
    </row>
    <row r="81" spans="1:12" x14ac:dyDescent="0.25">
      <c r="A81" t="str">
        <f>IF([6]Premarket!A81="","",[6]Premarket!A81)</f>
        <v>TITAN</v>
      </c>
      <c r="B81">
        <f>IF([6]Premarket!B81="","",[6]Premarket!B81)</f>
        <v>3280.5</v>
      </c>
      <c r="C81">
        <f>IF([6]Premarket!C81="","",[6]Premarket!C81)</f>
        <v>3292</v>
      </c>
      <c r="D81">
        <f>IF([6]Premarket!D81="","",[6]Premarket!D81)</f>
        <v>11.5</v>
      </c>
      <c r="E81">
        <f>IF([6]Premarket!E81="","",[6]Premarket!E81)</f>
        <v>0.35</v>
      </c>
      <c r="F81">
        <f>IF([6]Premarket!F81="","",[6]Premarket!F81)</f>
        <v>3292</v>
      </c>
      <c r="G81">
        <f>IF([6]Premarket!G81="","",[6]Premarket!G81)</f>
        <v>1040</v>
      </c>
      <c r="H81" t="str">
        <f>IF([6]Premarket!H81="","",[6]Premarket!H81)</f>
        <v>34,23,680.00</v>
      </c>
      <c r="I81" t="str">
        <f>IF([6]Premarket!I81="","",[6]Premarket!I81)</f>
        <v>13,69,44,56,63,246.40</v>
      </c>
      <c r="J81">
        <f>IF([6]Premarket!J81="","",[6]Premarket!J81)</f>
        <v>3352</v>
      </c>
      <c r="K81">
        <f>IF([6]Premarket!K81="","",[6]Premarket!K81)</f>
        <v>2269.6</v>
      </c>
      <c r="L81" t="str">
        <f>IF([6]Premarket!L81="","",[6]Premarket!L81)</f>
        <v/>
      </c>
    </row>
    <row r="82" spans="1:12" x14ac:dyDescent="0.25">
      <c r="A82" t="str">
        <f>IF([6]Premarket!A82="","",[6]Premarket!A82)</f>
        <v>MRF</v>
      </c>
      <c r="B82" t="str">
        <f>IF([6]Premarket!B82="","",[6]Premarket!B82)</f>
        <v>1,07,738.15</v>
      </c>
      <c r="C82" t="str">
        <f>IF([6]Premarket!C82="","",[6]Premarket!C82)</f>
        <v>1,08,100.00</v>
      </c>
      <c r="D82">
        <f>IF([6]Premarket!D82="","",[6]Premarket!D82)</f>
        <v>361.85</v>
      </c>
      <c r="E82">
        <f>IF([6]Premarket!E82="","",[6]Premarket!E82)</f>
        <v>0.34</v>
      </c>
      <c r="F82" t="str">
        <f>IF([6]Premarket!F82="","",[6]Premarket!F82)</f>
        <v>1,08,100.00</v>
      </c>
      <c r="G82">
        <f>IF([6]Premarket!G82="","",[6]Premarket!G82)</f>
        <v>6</v>
      </c>
      <c r="H82" t="str">
        <f>IF([6]Premarket!H82="","",[6]Premarket!H82)</f>
        <v>6,48,600.00</v>
      </c>
      <c r="I82" t="str">
        <f>IF([6]Premarket!I82="","",[6]Premarket!I82)</f>
        <v>2,19,24,80,92,779.36</v>
      </c>
      <c r="J82" t="str">
        <f>IF([6]Premarket!J82="","",[6]Premarket!J82)</f>
        <v>1,12,727.95</v>
      </c>
      <c r="K82">
        <f>IF([6]Premarket!K82="","",[6]Premarket!K82)</f>
        <v>80735.25</v>
      </c>
      <c r="L82" t="str">
        <f>IF([6]Premarket!L82="","",[6]Premarket!L82)</f>
        <v/>
      </c>
    </row>
    <row r="83" spans="1:12" x14ac:dyDescent="0.25">
      <c r="A83" t="str">
        <f>IF([6]Premarket!A83="","",[6]Premarket!A83)</f>
        <v>MFSL</v>
      </c>
      <c r="B83">
        <f>IF([6]Premarket!B83="","",[6]Premarket!B83)</f>
        <v>909.65</v>
      </c>
      <c r="C83">
        <f>IF([6]Premarket!C83="","",[6]Premarket!C83)</f>
        <v>912.7</v>
      </c>
      <c r="D83">
        <f>IF([6]Premarket!D83="","",[6]Premarket!D83)</f>
        <v>3.05</v>
      </c>
      <c r="E83">
        <f>IF([6]Premarket!E83="","",[6]Premarket!E83)</f>
        <v>0.34</v>
      </c>
      <c r="F83">
        <f>IF([6]Premarket!F83="","",[6]Premarket!F83)</f>
        <v>912.7</v>
      </c>
      <c r="G83">
        <f>IF([6]Premarket!G83="","",[6]Premarket!G83)</f>
        <v>43</v>
      </c>
      <c r="H83">
        <f>IF([6]Premarket!H83="","",[6]Premarket!H83)</f>
        <v>39246.1</v>
      </c>
      <c r="I83" t="str">
        <f>IF([6]Premarket!I83="","",[6]Premarket!I83)</f>
        <v>2,13,08,76,64,206.24</v>
      </c>
      <c r="J83">
        <f>IF([6]Premarket!J83="","",[6]Premarket!J83)</f>
        <v>961</v>
      </c>
      <c r="K83">
        <f>IF([6]Premarket!K83="","",[6]Premarket!K83)</f>
        <v>599.1</v>
      </c>
      <c r="L83" t="str">
        <f>IF([6]Premarket!L83="","",[6]Premarket!L83)</f>
        <v/>
      </c>
    </row>
    <row r="84" spans="1:12" x14ac:dyDescent="0.25">
      <c r="A84" t="str">
        <f>IF([6]Premarket!A84="","",[6]Premarket!A84)</f>
        <v>COFORGE</v>
      </c>
      <c r="B84">
        <f>IF([6]Premarket!B84="","",[6]Premarket!B84)</f>
        <v>5154.6499999999996</v>
      </c>
      <c r="C84">
        <f>IF([6]Premarket!C84="","",[6]Premarket!C84)</f>
        <v>5171.8999999999996</v>
      </c>
      <c r="D84">
        <f>IF([6]Premarket!D84="","",[6]Premarket!D84)</f>
        <v>17.25</v>
      </c>
      <c r="E84">
        <f>IF([6]Premarket!E84="","",[6]Premarket!E84)</f>
        <v>0.33</v>
      </c>
      <c r="F84">
        <f>IF([6]Premarket!F84="","",[6]Premarket!F84)</f>
        <v>5171.8999999999996</v>
      </c>
      <c r="G84">
        <f>IF([6]Premarket!G84="","",[6]Premarket!G84)</f>
        <v>756</v>
      </c>
      <c r="H84" t="str">
        <f>IF([6]Premarket!H84="","",[6]Premarket!H84)</f>
        <v>39,09,956.40</v>
      </c>
      <c r="I84" t="str">
        <f>IF([6]Premarket!I84="","",[6]Premarket!I84)</f>
        <v>3,15,26,58,16,342.62</v>
      </c>
      <c r="J84">
        <f>IF([6]Premarket!J84="","",[6]Premarket!J84)</f>
        <v>5762.7</v>
      </c>
      <c r="K84">
        <f>IF([6]Premarket!K84="","",[6]Premarket!K84)</f>
        <v>3507.2</v>
      </c>
      <c r="L84" t="str">
        <f>IF([6]Premarket!L84="","",[6]Premarket!L84)</f>
        <v/>
      </c>
    </row>
    <row r="85" spans="1:12" x14ac:dyDescent="0.25">
      <c r="A85" t="str">
        <f>IF([6]Premarket!A85="","",[6]Premarket!A85)</f>
        <v>BHARATFORG</v>
      </c>
      <c r="B85">
        <f>IF([6]Premarket!B85="","",[6]Premarket!B85)</f>
        <v>1114.3499999999999</v>
      </c>
      <c r="C85">
        <f>IF([6]Premarket!C85="","",[6]Premarket!C85)</f>
        <v>1118</v>
      </c>
      <c r="D85">
        <f>IF([6]Premarket!D85="","",[6]Premarket!D85)</f>
        <v>3.65</v>
      </c>
      <c r="E85">
        <f>IF([6]Premarket!E85="","",[6]Premarket!E85)</f>
        <v>0.33</v>
      </c>
      <c r="F85">
        <f>IF([6]Premarket!F85="","",[6]Premarket!F85)</f>
        <v>1118</v>
      </c>
      <c r="G85">
        <f>IF([6]Premarket!G85="","",[6]Premarket!G85)</f>
        <v>934</v>
      </c>
      <c r="H85" t="str">
        <f>IF([6]Premarket!H85="","",[6]Premarket!H85)</f>
        <v>10,44,212.00</v>
      </c>
      <c r="I85" t="str">
        <f>IF([6]Premarket!I85="","",[6]Premarket!I85)</f>
        <v>2,84,89,48,47,892.38</v>
      </c>
      <c r="J85">
        <f>IF([6]Premarket!J85="","",[6]Premarket!J85)</f>
        <v>1148.05</v>
      </c>
      <c r="K85">
        <f>IF([6]Premarket!K85="","",[6]Premarket!K85)</f>
        <v>742.1</v>
      </c>
      <c r="L85" t="str">
        <f>IF([6]Premarket!L85="","",[6]Premarket!L85)</f>
        <v/>
      </c>
    </row>
    <row r="86" spans="1:12" x14ac:dyDescent="0.25">
      <c r="A86" t="str">
        <f>IF([6]Premarket!A86="","",[6]Premarket!A86)</f>
        <v>TATASTEEL</v>
      </c>
      <c r="B86">
        <f>IF([6]Premarket!B86="","",[6]Premarket!B86)</f>
        <v>124.95</v>
      </c>
      <c r="C86">
        <f>IF([6]Premarket!C86="","",[6]Premarket!C86)</f>
        <v>125.35</v>
      </c>
      <c r="D86">
        <f>IF([6]Premarket!D86="","",[6]Premarket!D86)</f>
        <v>0.4</v>
      </c>
      <c r="E86">
        <f>IF([6]Premarket!E86="","",[6]Premarket!E86)</f>
        <v>0.32</v>
      </c>
      <c r="F86">
        <f>IF([6]Premarket!F86="","",[6]Premarket!F86)</f>
        <v>125.35</v>
      </c>
      <c r="G86">
        <f>IF([6]Premarket!G86="","",[6]Premarket!G86)</f>
        <v>63345</v>
      </c>
      <c r="H86" t="str">
        <f>IF([6]Premarket!H86="","",[6]Premarket!H86)</f>
        <v>79,40,295.75</v>
      </c>
      <c r="I86" t="str">
        <f>IF([6]Premarket!I86="","",[6]Premarket!I86)</f>
        <v>10,07,87,31,31,398.21</v>
      </c>
      <c r="J86">
        <f>IF([6]Premarket!J86="","",[6]Premarket!J86)</f>
        <v>135</v>
      </c>
      <c r="K86">
        <f>IF([6]Premarket!K86="","",[6]Premarket!K86)</f>
        <v>98.1</v>
      </c>
      <c r="L86" t="str">
        <f>IF([6]Premarket!L86="","",[6]Premarket!L86)</f>
        <v/>
      </c>
    </row>
    <row r="87" spans="1:12" x14ac:dyDescent="0.25">
      <c r="A87" t="str">
        <f>IF([6]Premarket!A87="","",[6]Premarket!A87)</f>
        <v>LTTS</v>
      </c>
      <c r="B87">
        <f>IF([6]Premarket!B87="","",[6]Premarket!B87)</f>
        <v>4753.8500000000004</v>
      </c>
      <c r="C87">
        <f>IF([6]Premarket!C87="","",[6]Premarket!C87)</f>
        <v>4768.95</v>
      </c>
      <c r="D87">
        <f>IF([6]Premarket!D87="","",[6]Premarket!D87)</f>
        <v>15.1</v>
      </c>
      <c r="E87">
        <f>IF([6]Premarket!E87="","",[6]Premarket!E87)</f>
        <v>0.32</v>
      </c>
      <c r="F87">
        <f>IF([6]Premarket!F87="","",[6]Premarket!F87)</f>
        <v>4768.95</v>
      </c>
      <c r="G87">
        <f>IF([6]Premarket!G87="","",[6]Premarket!G87)</f>
        <v>210</v>
      </c>
      <c r="H87" t="str">
        <f>IF([6]Premarket!H87="","",[6]Premarket!H87)</f>
        <v>10,01,479.50</v>
      </c>
      <c r="I87" t="str">
        <f>IF([6]Premarket!I87="","",[6]Premarket!I87)</f>
        <v>1,30,77,12,83,925.36</v>
      </c>
      <c r="J87">
        <f>IF([6]Premarket!J87="","",[6]Premarket!J87)</f>
        <v>4858.6000000000004</v>
      </c>
      <c r="K87">
        <f>IF([6]Premarket!K87="","",[6]Premarket!K87)</f>
        <v>3215.85</v>
      </c>
      <c r="L87" t="str">
        <f>IF([6]Premarket!L87="","",[6]Premarket!L87)</f>
        <v/>
      </c>
    </row>
    <row r="88" spans="1:12" x14ac:dyDescent="0.25">
      <c r="A88" t="str">
        <f>IF([6]Premarket!A88="","",[6]Premarket!A88)</f>
        <v>INDIAMART</v>
      </c>
      <c r="B88">
        <f>IF([6]Premarket!B88="","",[6]Premarket!B88)</f>
        <v>2831.05</v>
      </c>
      <c r="C88">
        <f>IF([6]Premarket!C88="","",[6]Premarket!C88)</f>
        <v>2840</v>
      </c>
      <c r="D88">
        <f>IF([6]Premarket!D88="","",[6]Premarket!D88)</f>
        <v>8.9499999999999993</v>
      </c>
      <c r="E88">
        <f>IF([6]Premarket!E88="","",[6]Premarket!E88)</f>
        <v>0.32</v>
      </c>
      <c r="F88">
        <f>IF([6]Premarket!F88="","",[6]Premarket!F88)</f>
        <v>2840</v>
      </c>
      <c r="G88">
        <f>IF([6]Premarket!G88="","",[6]Premarket!G88)</f>
        <v>62</v>
      </c>
      <c r="H88" t="str">
        <f>IF([6]Premarket!H88="","",[6]Premarket!H88)</f>
        <v>1,76,080.00</v>
      </c>
      <c r="I88" t="str">
        <f>IF([6]Premarket!I88="","",[6]Premarket!I88)</f>
        <v>85,17,18,89,638.70</v>
      </c>
      <c r="J88">
        <f>IF([6]Premarket!J88="","",[6]Premarket!J88)</f>
        <v>3335.55</v>
      </c>
      <c r="K88">
        <f>IF([6]Premarket!K88="","",[6]Premarket!K88)</f>
        <v>2043.5</v>
      </c>
      <c r="L88" t="str">
        <f>IF([6]Premarket!L88="","",[6]Premarket!L88)</f>
        <v/>
      </c>
    </row>
    <row r="89" spans="1:12" x14ac:dyDescent="0.25">
      <c r="A89" t="str">
        <f>IF([6]Premarket!A89="","",[6]Premarket!A89)</f>
        <v>DABUR</v>
      </c>
      <c r="B89">
        <f>IF([6]Premarket!B89="","",[6]Premarket!B89)</f>
        <v>543.75</v>
      </c>
      <c r="C89">
        <f>IF([6]Premarket!C89="","",[6]Premarket!C89)</f>
        <v>545.45000000000005</v>
      </c>
      <c r="D89">
        <f>IF([6]Premarket!D89="","",[6]Premarket!D89)</f>
        <v>1.7</v>
      </c>
      <c r="E89">
        <f>IF([6]Premarket!E89="","",[6]Premarket!E89)</f>
        <v>0.31</v>
      </c>
      <c r="F89">
        <f>IF([6]Premarket!F89="","",[6]Premarket!F89)</f>
        <v>545.45000000000005</v>
      </c>
      <c r="G89">
        <f>IF([6]Premarket!G89="","",[6]Premarket!G89)</f>
        <v>970</v>
      </c>
      <c r="H89" t="str">
        <f>IF([6]Premarket!H89="","",[6]Premarket!H89)</f>
        <v>5,29,086.50</v>
      </c>
      <c r="I89" t="str">
        <f>IF([6]Premarket!I89="","",[6]Premarket!I89)</f>
        <v>3,17,67,70,85,556.85</v>
      </c>
      <c r="J89">
        <f>IF([6]Premarket!J89="","",[6]Premarket!J89)</f>
        <v>610.75</v>
      </c>
      <c r="K89">
        <f>IF([6]Premarket!K89="","",[6]Premarket!K89)</f>
        <v>503.65</v>
      </c>
      <c r="L89" t="str">
        <f>IF([6]Premarket!L89="","",[6]Premarket!L89)</f>
        <v/>
      </c>
    </row>
    <row r="90" spans="1:12" x14ac:dyDescent="0.25">
      <c r="A90" t="str">
        <f>IF([6]Premarket!A90="","",[6]Premarket!A90)</f>
        <v>ITC</v>
      </c>
      <c r="B90">
        <f>IF([6]Premarket!B90="","",[6]Premarket!B90)</f>
        <v>448.25</v>
      </c>
      <c r="C90">
        <f>IF([6]Premarket!C90="","",[6]Premarket!C90)</f>
        <v>449.65</v>
      </c>
      <c r="D90">
        <f>IF([6]Premarket!D90="","",[6]Premarket!D90)</f>
        <v>1.4</v>
      </c>
      <c r="E90">
        <f>IF([6]Premarket!E90="","",[6]Premarket!E90)</f>
        <v>0.31</v>
      </c>
      <c r="F90">
        <f>IF([6]Premarket!F90="","",[6]Premarket!F90)</f>
        <v>449.65</v>
      </c>
      <c r="G90">
        <f>IF([6]Premarket!G90="","",[6]Premarket!G90)</f>
        <v>22677</v>
      </c>
      <c r="H90" t="str">
        <f>IF([6]Premarket!H90="","",[6]Premarket!H90)</f>
        <v>1,01,96,713.05</v>
      </c>
      <c r="I90" t="str">
        <f>IF([6]Premarket!I90="","",[6]Premarket!I90)</f>
        <v>39,62,32,13,16,502.45</v>
      </c>
      <c r="J90">
        <f>IF([6]Premarket!J90="","",[6]Premarket!J90)</f>
        <v>499.7</v>
      </c>
      <c r="K90">
        <f>IF([6]Premarket!K90="","",[6]Premarket!K90)</f>
        <v>324.75</v>
      </c>
      <c r="L90" t="str">
        <f>IF([6]Premarket!L90="","",[6]Premarket!L90)</f>
        <v/>
      </c>
    </row>
    <row r="91" spans="1:12" x14ac:dyDescent="0.25">
      <c r="A91" t="str">
        <f>IF([6]Premarket!A91="","",[6]Premarket!A91)</f>
        <v>APOLLOTYRE</v>
      </c>
      <c r="B91">
        <f>IF([6]Premarket!B91="","",[6]Premarket!B91)</f>
        <v>378.05</v>
      </c>
      <c r="C91">
        <f>IF([6]Premarket!C91="","",[6]Premarket!C91)</f>
        <v>379.15</v>
      </c>
      <c r="D91">
        <f>IF([6]Premarket!D91="","",[6]Premarket!D91)</f>
        <v>1.1000000000000001</v>
      </c>
      <c r="E91">
        <f>IF([6]Premarket!E91="","",[6]Premarket!E91)</f>
        <v>0.28999999999999998</v>
      </c>
      <c r="F91">
        <f>IF([6]Premarket!F91="","",[6]Premarket!F91)</f>
        <v>379.15</v>
      </c>
      <c r="G91">
        <f>IF([6]Premarket!G91="","",[6]Premarket!G91)</f>
        <v>1413</v>
      </c>
      <c r="H91" t="str">
        <f>IF([6]Premarket!H91="","",[6]Premarket!H91)</f>
        <v>5,35,738.95</v>
      </c>
      <c r="I91" t="str">
        <f>IF([6]Premarket!I91="","",[6]Premarket!I91)</f>
        <v>1,24,88,49,79,819.55</v>
      </c>
      <c r="J91">
        <f>IF([6]Premarket!J91="","",[6]Premarket!J91)</f>
        <v>440.9</v>
      </c>
      <c r="K91">
        <f>IF([6]Premarket!K91="","",[6]Premarket!K91)</f>
        <v>263.5</v>
      </c>
      <c r="L91" t="str">
        <f>IF([6]Premarket!L91="","",[6]Premarket!L91)</f>
        <v/>
      </c>
    </row>
    <row r="92" spans="1:12" x14ac:dyDescent="0.25">
      <c r="A92" t="str">
        <f>IF([6]Premarket!A92="","",[6]Premarket!A92)</f>
        <v>LTIM</v>
      </c>
      <c r="B92">
        <f>IF([6]Premarket!B92="","",[6]Premarket!B92)</f>
        <v>5244.45</v>
      </c>
      <c r="C92">
        <f>IF([6]Premarket!C92="","",[6]Premarket!C92)</f>
        <v>5259.5</v>
      </c>
      <c r="D92">
        <f>IF([6]Premarket!D92="","",[6]Premarket!D92)</f>
        <v>15.05</v>
      </c>
      <c r="E92">
        <f>IF([6]Premarket!E92="","",[6]Premarket!E92)</f>
        <v>0.28999999999999998</v>
      </c>
      <c r="F92">
        <f>IF([6]Premarket!F92="","",[6]Premarket!F92)</f>
        <v>5259.5</v>
      </c>
      <c r="G92">
        <f>IF([6]Premarket!G92="","",[6]Premarket!G92)</f>
        <v>394</v>
      </c>
      <c r="H92" t="str">
        <f>IF([6]Premarket!H92="","",[6]Premarket!H92)</f>
        <v>20,72,243.00</v>
      </c>
      <c r="I92" t="str">
        <f>IF([6]Premarket!I92="","",[6]Premarket!I92)</f>
        <v>4,80,28,32,76,907.79</v>
      </c>
      <c r="J92">
        <f>IF([6]Premarket!J92="","",[6]Premarket!J92)</f>
        <v>5593.4</v>
      </c>
      <c r="K92">
        <f>IF([6]Premarket!K92="","",[6]Premarket!K92)</f>
        <v>4121</v>
      </c>
      <c r="L92" t="str">
        <f>IF([6]Premarket!L92="","",[6]Premarket!L92)</f>
        <v/>
      </c>
    </row>
    <row r="93" spans="1:12" x14ac:dyDescent="0.25">
      <c r="A93" t="str">
        <f>IF([6]Premarket!A93="","",[6]Premarket!A93)</f>
        <v>AXISBANK</v>
      </c>
      <c r="B93">
        <f>IF([6]Premarket!B93="","",[6]Premarket!B93)</f>
        <v>1019.1</v>
      </c>
      <c r="C93">
        <f>IF([6]Premarket!C93="","",[6]Premarket!C93)</f>
        <v>1022</v>
      </c>
      <c r="D93">
        <f>IF([6]Premarket!D93="","",[6]Premarket!D93)</f>
        <v>2.9</v>
      </c>
      <c r="E93">
        <f>IF([6]Premarket!E93="","",[6]Premarket!E93)</f>
        <v>0.28000000000000003</v>
      </c>
      <c r="F93">
        <f>IF([6]Premarket!F93="","",[6]Premarket!F93)</f>
        <v>1022</v>
      </c>
      <c r="G93">
        <f>IF([6]Premarket!G93="","",[6]Premarket!G93)</f>
        <v>3764</v>
      </c>
      <c r="H93" t="str">
        <f>IF([6]Premarket!H93="","",[6]Premarket!H93)</f>
        <v>38,46,808.00</v>
      </c>
      <c r="I93" t="str">
        <f>IF([6]Premarket!I93="","",[6]Premarket!I93)</f>
        <v>28,22,08,97,03,949.81</v>
      </c>
      <c r="J93">
        <f>IF([6]Premarket!J93="","",[6]Premarket!J93)</f>
        <v>1047.5</v>
      </c>
      <c r="K93">
        <f>IF([6]Premarket!K93="","",[6]Premarket!K93)</f>
        <v>745</v>
      </c>
      <c r="L93" t="str">
        <f>IF([6]Premarket!L93="","",[6]Premarket!L93)</f>
        <v/>
      </c>
    </row>
    <row r="94" spans="1:12" x14ac:dyDescent="0.25">
      <c r="A94" t="str">
        <f>IF([6]Premarket!A94="","",[6]Premarket!A94)</f>
        <v>BAJFINANCE</v>
      </c>
      <c r="B94">
        <f>IF([6]Premarket!B94="","",[6]Premarket!B94)</f>
        <v>8101.95</v>
      </c>
      <c r="C94">
        <f>IF([6]Premarket!C94="","",[6]Premarket!C94)</f>
        <v>8125</v>
      </c>
      <c r="D94">
        <f>IF([6]Premarket!D94="","",[6]Premarket!D94)</f>
        <v>23.05</v>
      </c>
      <c r="E94">
        <f>IF([6]Premarket!E94="","",[6]Premarket!E94)</f>
        <v>0.28000000000000003</v>
      </c>
      <c r="F94">
        <f>IF([6]Premarket!F94="","",[6]Premarket!F94)</f>
        <v>8125</v>
      </c>
      <c r="G94">
        <f>IF([6]Premarket!G94="","",[6]Premarket!G94)</f>
        <v>598</v>
      </c>
      <c r="H94" t="str">
        <f>IF([6]Premarket!H94="","",[6]Premarket!H94)</f>
        <v>48,58,750.00</v>
      </c>
      <c r="I94" t="str">
        <f>IF([6]Premarket!I94="","",[6]Premarket!I94)</f>
        <v>21,61,62,65,02,685.76</v>
      </c>
      <c r="J94">
        <f>IF([6]Premarket!J94="","",[6]Premarket!J94)</f>
        <v>8192</v>
      </c>
      <c r="K94">
        <f>IF([6]Premarket!K94="","",[6]Premarket!K94)</f>
        <v>5485.7</v>
      </c>
      <c r="L94" t="str">
        <f>IF([6]Premarket!L94="","",[6]Premarket!L94)</f>
        <v/>
      </c>
    </row>
    <row r="95" spans="1:12" x14ac:dyDescent="0.25">
      <c r="A95" t="str">
        <f>IF([6]Premarket!A95="","",[6]Premarket!A95)</f>
        <v>JUBLFOOD</v>
      </c>
      <c r="B95">
        <f>IF([6]Premarket!B95="","",[6]Premarket!B95)</f>
        <v>531.5</v>
      </c>
      <c r="C95">
        <f>IF([6]Premarket!C95="","",[6]Premarket!C95)</f>
        <v>533</v>
      </c>
      <c r="D95">
        <f>IF([6]Premarket!D95="","",[6]Premarket!D95)</f>
        <v>1.5</v>
      </c>
      <c r="E95">
        <f>IF([6]Premarket!E95="","",[6]Premarket!E95)</f>
        <v>0.28000000000000003</v>
      </c>
      <c r="F95">
        <f>IF([6]Premarket!F95="","",[6]Premarket!F95)</f>
        <v>533</v>
      </c>
      <c r="G95">
        <f>IF([6]Premarket!G95="","",[6]Premarket!G95)</f>
        <v>1150</v>
      </c>
      <c r="H95" t="str">
        <f>IF([6]Premarket!H95="","",[6]Premarket!H95)</f>
        <v>6,12,950.00</v>
      </c>
      <c r="I95" t="str">
        <f>IF([6]Premarket!I95="","",[6]Premarket!I95)</f>
        <v>2,03,41,04,79,804.00</v>
      </c>
      <c r="J95">
        <f>IF([6]Premarket!J95="","",[6]Premarket!J95)</f>
        <v>627.79999999999995</v>
      </c>
      <c r="K95">
        <f>IF([6]Premarket!K95="","",[6]Premarket!K95)</f>
        <v>412.1</v>
      </c>
      <c r="L95" t="str">
        <f>IF([6]Premarket!L95="","",[6]Premarket!L95)</f>
        <v/>
      </c>
    </row>
    <row r="96" spans="1:12" x14ac:dyDescent="0.25">
      <c r="A96" t="str">
        <f>IF([6]Premarket!A96="","",[6]Premarket!A96)</f>
        <v>GODREJPROP</v>
      </c>
      <c r="B96">
        <f>IF([6]Premarket!B96="","",[6]Premarket!B96)</f>
        <v>1727.45</v>
      </c>
      <c r="C96">
        <f>IF([6]Premarket!C96="","",[6]Premarket!C96)</f>
        <v>1732</v>
      </c>
      <c r="D96">
        <f>IF([6]Premarket!D96="","",[6]Premarket!D96)</f>
        <v>4.55</v>
      </c>
      <c r="E96">
        <f>IF([6]Premarket!E96="","",[6]Premarket!E96)</f>
        <v>0.26</v>
      </c>
      <c r="F96">
        <f>IF([6]Premarket!F96="","",[6]Premarket!F96)</f>
        <v>1732</v>
      </c>
      <c r="G96">
        <f>IF([6]Premarket!G96="","",[6]Premarket!G96)</f>
        <v>427</v>
      </c>
      <c r="H96" t="str">
        <f>IF([6]Premarket!H96="","",[6]Premarket!H96)</f>
        <v>7,39,564.00</v>
      </c>
      <c r="I96" t="str">
        <f>IF([6]Premarket!I96="","",[6]Premarket!I96)</f>
        <v>1,96,46,68,39,785.55</v>
      </c>
      <c r="J96">
        <f>IF([6]Premarket!J96="","",[6]Premarket!J96)</f>
        <v>1769</v>
      </c>
      <c r="K96">
        <f>IF([6]Premarket!K96="","",[6]Premarket!K96)</f>
        <v>1005</v>
      </c>
      <c r="L96" t="str">
        <f>IF([6]Premarket!L96="","",[6]Premarket!L96)</f>
        <v/>
      </c>
    </row>
    <row r="97" spans="1:12" x14ac:dyDescent="0.25">
      <c r="A97" t="str">
        <f>IF([6]Premarket!A97="","",[6]Premarket!A97)</f>
        <v>ULTRACEMCO</v>
      </c>
      <c r="B97">
        <f>IF([6]Premarket!B97="","",[6]Premarket!B97)</f>
        <v>8343</v>
      </c>
      <c r="C97">
        <f>IF([6]Premarket!C97="","",[6]Premarket!C97)</f>
        <v>8364.9500000000007</v>
      </c>
      <c r="D97">
        <f>IF([6]Premarket!D97="","",[6]Premarket!D97)</f>
        <v>21.95</v>
      </c>
      <c r="E97">
        <f>IF([6]Premarket!E97="","",[6]Premarket!E97)</f>
        <v>0.26</v>
      </c>
      <c r="F97">
        <f>IF([6]Premarket!F97="","",[6]Premarket!F97)</f>
        <v>8364.9500000000007</v>
      </c>
      <c r="G97">
        <f>IF([6]Premarket!G97="","",[6]Premarket!G97)</f>
        <v>184</v>
      </c>
      <c r="H97" t="str">
        <f>IF([6]Premarket!H97="","",[6]Premarket!H97)</f>
        <v>15,39,150.80</v>
      </c>
      <c r="I97" t="str">
        <f>IF([6]Premarket!I97="","",[6]Premarket!I97)</f>
        <v>9,61,90,29,01,540.00</v>
      </c>
      <c r="J97">
        <f>IF([6]Premarket!J97="","",[6]Premarket!J97)</f>
        <v>8750.9500000000007</v>
      </c>
      <c r="K97">
        <f>IF([6]Premarket!K97="","",[6]Premarket!K97)</f>
        <v>6057.8</v>
      </c>
      <c r="L97" t="str">
        <f>IF([6]Premarket!L97="","",[6]Premarket!L97)</f>
        <v/>
      </c>
    </row>
    <row r="98" spans="1:12" x14ac:dyDescent="0.25">
      <c r="A98" t="str">
        <f>IF([6]Premarket!A98="","",[6]Premarket!A98)</f>
        <v>ICICIGI</v>
      </c>
      <c r="B98">
        <f>IF([6]Premarket!B98="","",[6]Premarket!B98)</f>
        <v>1313.55</v>
      </c>
      <c r="C98">
        <f>IF([6]Premarket!C98="","",[6]Premarket!C98)</f>
        <v>1317</v>
      </c>
      <c r="D98">
        <f>IF([6]Premarket!D98="","",[6]Premarket!D98)</f>
        <v>3.45</v>
      </c>
      <c r="E98">
        <f>IF([6]Premarket!E98="","",[6]Premarket!E98)</f>
        <v>0.26</v>
      </c>
      <c r="F98">
        <f>IF([6]Premarket!F98="","",[6]Premarket!F98)</f>
        <v>1317</v>
      </c>
      <c r="G98">
        <f>IF([6]Premarket!G98="","",[6]Premarket!G98)</f>
        <v>580</v>
      </c>
      <c r="H98" t="str">
        <f>IF([6]Premarket!H98="","",[6]Premarket!H98)</f>
        <v>7,63,860.00</v>
      </c>
      <c r="I98" t="str">
        <f>IF([6]Premarket!I98="","",[6]Premarket!I98)</f>
        <v>3,35,40,91,72,769.03</v>
      </c>
      <c r="J98">
        <f>IF([6]Premarket!J98="","",[6]Premarket!J98)</f>
        <v>1423.3</v>
      </c>
      <c r="K98">
        <f>IF([6]Premarket!K98="","",[6]Premarket!K98)</f>
        <v>1049.05</v>
      </c>
      <c r="L98" t="str">
        <f>IF([6]Premarket!L98="","",[6]Premarket!L98)</f>
        <v/>
      </c>
    </row>
    <row r="99" spans="1:12" x14ac:dyDescent="0.25">
      <c r="A99" t="str">
        <f>IF([6]Premarket!A99="","",[6]Premarket!A99)</f>
        <v>IBULHSGFIN</v>
      </c>
      <c r="B99">
        <f>IF([6]Premarket!B99="","",[6]Premarket!B99)</f>
        <v>177.85</v>
      </c>
      <c r="C99">
        <f>IF([6]Premarket!C99="","",[6]Premarket!C99)</f>
        <v>178.3</v>
      </c>
      <c r="D99">
        <f>IF([6]Premarket!D99="","",[6]Premarket!D99)</f>
        <v>0.45</v>
      </c>
      <c r="E99">
        <f>IF([6]Premarket!E99="","",[6]Premarket!E99)</f>
        <v>0.25</v>
      </c>
      <c r="F99">
        <f>IF([6]Premarket!F99="","",[6]Premarket!F99)</f>
        <v>178.3</v>
      </c>
      <c r="G99">
        <f>IF([6]Premarket!G99="","",[6]Premarket!G99)</f>
        <v>12417</v>
      </c>
      <c r="H99" t="str">
        <f>IF([6]Premarket!H99="","",[6]Premarket!H99)</f>
        <v>22,13,951.10</v>
      </c>
      <c r="I99" t="str">
        <f>IF([6]Premarket!I99="","",[6]Premarket!I99)</f>
        <v>73,13,85,31,941.34</v>
      </c>
      <c r="J99">
        <f>IF([6]Premarket!J99="","",[6]Premarket!J99)</f>
        <v>207.7</v>
      </c>
      <c r="K99">
        <f>IF([6]Premarket!K99="","",[6]Premarket!K99)</f>
        <v>91.8</v>
      </c>
      <c r="L99" t="str">
        <f>IF([6]Premarket!L99="","",[6]Premarket!L99)</f>
        <v/>
      </c>
    </row>
    <row r="100" spans="1:12" x14ac:dyDescent="0.25">
      <c r="A100" t="str">
        <f>IF([6]Premarket!A100="","",[6]Premarket!A100)</f>
        <v>DEEPAKNTR</v>
      </c>
      <c r="B100">
        <f>IF([6]Premarket!B100="","",[6]Premarket!B100)</f>
        <v>2093.6999999999998</v>
      </c>
      <c r="C100">
        <f>IF([6]Premarket!C100="","",[6]Premarket!C100)</f>
        <v>2098.9499999999998</v>
      </c>
      <c r="D100">
        <f>IF([6]Premarket!D100="","",[6]Premarket!D100)</f>
        <v>5.25</v>
      </c>
      <c r="E100">
        <f>IF([6]Premarket!E100="","",[6]Premarket!E100)</f>
        <v>0.25</v>
      </c>
      <c r="F100">
        <f>IF([6]Premarket!F100="","",[6]Premarket!F100)</f>
        <v>2098.9499999999998</v>
      </c>
      <c r="G100">
        <f>IF([6]Premarket!G100="","",[6]Premarket!G100)</f>
        <v>269</v>
      </c>
      <c r="H100" t="str">
        <f>IF([6]Premarket!H100="","",[6]Premarket!H100)</f>
        <v>5,64,617.55</v>
      </c>
      <c r="I100" t="str">
        <f>IF([6]Premarket!I100="","",[6]Premarket!I100)</f>
        <v>1,42,76,25,96,014.70</v>
      </c>
      <c r="J100">
        <f>IF([6]Premarket!J100="","",[6]Premarket!J100)</f>
        <v>2372.6999999999998</v>
      </c>
      <c r="K100">
        <f>IF([6]Premarket!K100="","",[6]Premarket!K100)</f>
        <v>1730</v>
      </c>
      <c r="L100" t="str">
        <f>IF([6]Premarket!L100="","",[6]Premarket!L100)</f>
        <v/>
      </c>
    </row>
    <row r="101" spans="1:12" x14ac:dyDescent="0.25">
      <c r="A101" t="str">
        <f>IF([6]Premarket!A101="","",[6]Premarket!A101)</f>
        <v>MCDOWELL-N</v>
      </c>
      <c r="B101">
        <f>IF([6]Premarket!B101="","",[6]Premarket!B101)</f>
        <v>1050.3499999999999</v>
      </c>
      <c r="C101">
        <f>IF([6]Premarket!C101="","",[6]Premarket!C101)</f>
        <v>1052.95</v>
      </c>
      <c r="D101">
        <f>IF([6]Premarket!D101="","",[6]Premarket!D101)</f>
        <v>2.6</v>
      </c>
      <c r="E101">
        <f>IF([6]Premarket!E101="","",[6]Premarket!E101)</f>
        <v>0.25</v>
      </c>
      <c r="F101">
        <f>IF([6]Premarket!F101="","",[6]Premarket!F101)</f>
        <v>1052.95</v>
      </c>
      <c r="G101">
        <f>IF([6]Premarket!G101="","",[6]Premarket!G101)</f>
        <v>2309</v>
      </c>
      <c r="H101" t="str">
        <f>IF([6]Premarket!H101="","",[6]Premarket!H101)</f>
        <v>24,31,261.55</v>
      </c>
      <c r="I101" t="str">
        <f>IF([6]Premarket!I101="","",[6]Premarket!I101)</f>
        <v>3,04,90,54,77,577.60</v>
      </c>
      <c r="J101">
        <f>IF([6]Premarket!J101="","",[6]Premarket!J101)</f>
        <v>1074.95</v>
      </c>
      <c r="K101">
        <f>IF([6]Premarket!K101="","",[6]Premarket!K101)</f>
        <v>730.55</v>
      </c>
      <c r="L101" t="str">
        <f>IF([6]Premarket!L101="","",[6]Premarket!L101)</f>
        <v/>
      </c>
    </row>
    <row r="102" spans="1:12" x14ac:dyDescent="0.25">
      <c r="A102" t="str">
        <f>IF([6]Premarket!A102="","",[6]Premarket!A102)</f>
        <v>BIOCON</v>
      </c>
      <c r="B102">
        <f>IF([6]Premarket!B102="","",[6]Premarket!B102)</f>
        <v>257.39999999999998</v>
      </c>
      <c r="C102">
        <f>IF([6]Premarket!C102="","",[6]Premarket!C102)</f>
        <v>258</v>
      </c>
      <c r="D102">
        <f>IF([6]Premarket!D102="","",[6]Premarket!D102)</f>
        <v>0.6</v>
      </c>
      <c r="E102">
        <f>IF([6]Premarket!E102="","",[6]Premarket!E102)</f>
        <v>0.23</v>
      </c>
      <c r="F102">
        <f>IF([6]Premarket!F102="","",[6]Premarket!F102)</f>
        <v>258</v>
      </c>
      <c r="G102">
        <f>IF([6]Premarket!G102="","",[6]Premarket!G102)</f>
        <v>6777</v>
      </c>
      <c r="H102" t="str">
        <f>IF([6]Premarket!H102="","",[6]Premarket!H102)</f>
        <v>17,48,466.00</v>
      </c>
      <c r="I102" t="str">
        <f>IF([6]Premarket!I102="","",[6]Premarket!I102)</f>
        <v>1,14,38,71,65,000.00</v>
      </c>
      <c r="J102">
        <f>IF([6]Premarket!J102="","",[6]Premarket!J102)</f>
        <v>295</v>
      </c>
      <c r="K102">
        <f>IF([6]Premarket!K102="","",[6]Premarket!K102)</f>
        <v>191.55</v>
      </c>
      <c r="L102" t="str">
        <f>IF([6]Premarket!L102="","",[6]Premarket!L102)</f>
        <v/>
      </c>
    </row>
    <row r="103" spans="1:12" x14ac:dyDescent="0.25">
      <c r="A103" t="str">
        <f>IF([6]Premarket!A103="","",[6]Premarket!A103)</f>
        <v>COALINDIA</v>
      </c>
      <c r="B103">
        <f>IF([6]Premarket!B103="","",[6]Premarket!B103)</f>
        <v>301.85000000000002</v>
      </c>
      <c r="C103">
        <f>IF([6]Premarket!C103="","",[6]Premarket!C103)</f>
        <v>302.55</v>
      </c>
      <c r="D103">
        <f>IF([6]Premarket!D103="","",[6]Premarket!D103)</f>
        <v>0.7</v>
      </c>
      <c r="E103">
        <f>IF([6]Premarket!E103="","",[6]Premarket!E103)</f>
        <v>0.23</v>
      </c>
      <c r="F103">
        <f>IF([6]Premarket!F103="","",[6]Premarket!F103)</f>
        <v>302.55</v>
      </c>
      <c r="G103">
        <f>IF([6]Premarket!G103="","",[6]Premarket!G103)</f>
        <v>15157</v>
      </c>
      <c r="H103" t="str">
        <f>IF([6]Premarket!H103="","",[6]Premarket!H103)</f>
        <v>45,85,750.35</v>
      </c>
      <c r="I103" t="str">
        <f>IF([6]Premarket!I103="","",[6]Premarket!I103)</f>
        <v>6,87,02,71,16,622.29</v>
      </c>
      <c r="J103">
        <f>IF([6]Premarket!J103="","",[6]Premarket!J103)</f>
        <v>305</v>
      </c>
      <c r="K103">
        <f>IF([6]Premarket!K103="","",[6]Premarket!K103)</f>
        <v>207.6</v>
      </c>
      <c r="L103" t="str">
        <f>IF([6]Premarket!L103="","",[6]Premarket!L103)</f>
        <v/>
      </c>
    </row>
    <row r="104" spans="1:12" x14ac:dyDescent="0.25">
      <c r="A104" t="str">
        <f>IF([6]Premarket!A104="","",[6]Premarket!A104)</f>
        <v>UPL</v>
      </c>
      <c r="B104">
        <f>IF([6]Premarket!B104="","",[6]Premarket!B104)</f>
        <v>627.75</v>
      </c>
      <c r="C104">
        <f>IF([6]Premarket!C104="","",[6]Premarket!C104)</f>
        <v>629.15</v>
      </c>
      <c r="D104">
        <f>IF([6]Premarket!D104="","",[6]Premarket!D104)</f>
        <v>1.4</v>
      </c>
      <c r="E104">
        <f>IF([6]Premarket!E104="","",[6]Premarket!E104)</f>
        <v>0.22</v>
      </c>
      <c r="F104">
        <f>IF([6]Premarket!F104="","",[6]Premarket!F104)</f>
        <v>629.15</v>
      </c>
      <c r="G104">
        <f>IF([6]Premarket!G104="","",[6]Premarket!G104)</f>
        <v>5173</v>
      </c>
      <c r="H104" t="str">
        <f>IF([6]Premarket!H104="","",[6]Premarket!H104)</f>
        <v>32,54,592.95</v>
      </c>
      <c r="I104" t="str">
        <f>IF([6]Premarket!I104="","",[6]Premarket!I104)</f>
        <v>3,15,57,42,17,467.43</v>
      </c>
      <c r="J104">
        <f>IF([6]Premarket!J104="","",[6]Premarket!J104)</f>
        <v>807</v>
      </c>
      <c r="K104">
        <f>IF([6]Premarket!K104="","",[6]Premarket!K104)</f>
        <v>576.95000000000005</v>
      </c>
      <c r="L104" t="str">
        <f>IF([6]Premarket!L104="","",[6]Premarket!L104)</f>
        <v/>
      </c>
    </row>
    <row r="105" spans="1:12" x14ac:dyDescent="0.25">
      <c r="A105" t="str">
        <f>IF([6]Premarket!A105="","",[6]Premarket!A105)</f>
        <v>ASTRAL</v>
      </c>
      <c r="B105">
        <f>IF([6]Premarket!B105="","",[6]Premarket!B105)</f>
        <v>1934.7</v>
      </c>
      <c r="C105">
        <f>IF([6]Premarket!C105="","",[6]Premarket!C105)</f>
        <v>1939</v>
      </c>
      <c r="D105">
        <f>IF([6]Premarket!D105="","",[6]Premarket!D105)</f>
        <v>4.3</v>
      </c>
      <c r="E105">
        <f>IF([6]Premarket!E105="","",[6]Premarket!E105)</f>
        <v>0.22</v>
      </c>
      <c r="F105">
        <f>IF([6]Premarket!F105="","",[6]Premarket!F105)</f>
        <v>1939</v>
      </c>
      <c r="G105">
        <f>IF([6]Premarket!G105="","",[6]Premarket!G105)</f>
        <v>648</v>
      </c>
      <c r="H105" t="str">
        <f>IF([6]Premarket!H105="","",[6]Premarket!H105)</f>
        <v>12,56,472.00</v>
      </c>
      <c r="I105" t="str">
        <f>IF([6]Premarket!I105="","",[6]Premarket!I105)</f>
        <v>2,29,05,11,32,197.12</v>
      </c>
      <c r="J105">
        <f>IF([6]Premarket!J105="","",[6]Premarket!J105)</f>
        <v>2058</v>
      </c>
      <c r="K105">
        <f>IF([6]Premarket!K105="","",[6]Premarket!K105)</f>
        <v>1297.8</v>
      </c>
      <c r="L105" t="str">
        <f>IF([6]Premarket!L105="","",[6]Premarket!L105)</f>
        <v/>
      </c>
    </row>
    <row r="106" spans="1:12" x14ac:dyDescent="0.25">
      <c r="A106" t="str">
        <f>IF([6]Premarket!A106="","",[6]Premarket!A106)</f>
        <v>LICHSGFIN</v>
      </c>
      <c r="B106">
        <f>IF([6]Premarket!B106="","",[6]Premarket!B106)</f>
        <v>473.95</v>
      </c>
      <c r="C106">
        <f>IF([6]Premarket!C106="","",[6]Premarket!C106)</f>
        <v>475</v>
      </c>
      <c r="D106">
        <f>IF([6]Premarket!D106="","",[6]Premarket!D106)</f>
        <v>1.05</v>
      </c>
      <c r="E106">
        <f>IF([6]Premarket!E106="","",[6]Premarket!E106)</f>
        <v>0.22</v>
      </c>
      <c r="F106">
        <f>IF([6]Premarket!F106="","",[6]Premarket!F106)</f>
        <v>475</v>
      </c>
      <c r="G106">
        <f>IF([6]Premarket!G106="","",[6]Premarket!G106)</f>
        <v>2038</v>
      </c>
      <c r="H106" t="str">
        <f>IF([6]Premarket!H106="","",[6]Premarket!H106)</f>
        <v>9,68,050.00</v>
      </c>
      <c r="I106" t="str">
        <f>IF([6]Premarket!I106="","",[6]Premarket!I106)</f>
        <v>1,43,37,11,70,635.00</v>
      </c>
      <c r="J106">
        <f>IF([6]Premarket!J106="","",[6]Premarket!J106)</f>
        <v>481</v>
      </c>
      <c r="K106">
        <f>IF([6]Premarket!K106="","",[6]Premarket!K106)</f>
        <v>315.10000000000002</v>
      </c>
      <c r="L106" t="str">
        <f>IF([6]Premarket!L106="","",[6]Premarket!L106)</f>
        <v/>
      </c>
    </row>
    <row r="107" spans="1:12" x14ac:dyDescent="0.25">
      <c r="A107" t="str">
        <f>IF([6]Premarket!A107="","",[6]Premarket!A107)</f>
        <v>INDIACEM</v>
      </c>
      <c r="B107">
        <f>IF([6]Premarket!B107="","",[6]Premarket!B107)</f>
        <v>228.85</v>
      </c>
      <c r="C107">
        <f>IF([6]Premarket!C107="","",[6]Premarket!C107)</f>
        <v>229.35</v>
      </c>
      <c r="D107">
        <f>IF([6]Premarket!D107="","",[6]Premarket!D107)</f>
        <v>0.5</v>
      </c>
      <c r="E107">
        <f>IF([6]Premarket!E107="","",[6]Premarket!E107)</f>
        <v>0.22</v>
      </c>
      <c r="F107">
        <f>IF([6]Premarket!F107="","",[6]Premarket!F107)</f>
        <v>229.35</v>
      </c>
      <c r="G107">
        <f>IF([6]Premarket!G107="","",[6]Premarket!G107)</f>
        <v>5564</v>
      </c>
      <c r="H107" t="str">
        <f>IF([6]Premarket!H107="","",[6]Premarket!H107)</f>
        <v>12,76,103.40</v>
      </c>
      <c r="I107" t="str">
        <f>IF([6]Premarket!I107="","",[6]Premarket!I107)</f>
        <v>26,97,31,42,477.84</v>
      </c>
      <c r="J107">
        <f>IF([6]Premarket!J107="","",[6]Premarket!J107)</f>
        <v>282.5</v>
      </c>
      <c r="K107">
        <f>IF([6]Premarket!K107="","",[6]Premarket!K107)</f>
        <v>167.2</v>
      </c>
      <c r="L107" t="str">
        <f>IF([6]Premarket!L107="","",[6]Premarket!L107)</f>
        <v/>
      </c>
    </row>
    <row r="108" spans="1:12" x14ac:dyDescent="0.25">
      <c r="A108" t="str">
        <f>IF([6]Premarket!A108="","",[6]Premarket!A108)</f>
        <v>BATAINDIA</v>
      </c>
      <c r="B108">
        <f>IF([6]Premarket!B108="","",[6]Premarket!B108)</f>
        <v>1634.5</v>
      </c>
      <c r="C108">
        <f>IF([6]Premarket!C108="","",[6]Premarket!C108)</f>
        <v>1638</v>
      </c>
      <c r="D108">
        <f>IF([6]Premarket!D108="","",[6]Premarket!D108)</f>
        <v>3.5</v>
      </c>
      <c r="E108">
        <f>IF([6]Premarket!E108="","",[6]Premarket!E108)</f>
        <v>0.21</v>
      </c>
      <c r="F108">
        <f>IF([6]Premarket!F108="","",[6]Premarket!F108)</f>
        <v>1638</v>
      </c>
      <c r="G108">
        <f>IF([6]Premarket!G108="","",[6]Premarket!G108)</f>
        <v>185</v>
      </c>
      <c r="H108" t="str">
        <f>IF([6]Premarket!H108="","",[6]Premarket!H108)</f>
        <v>3,03,030.00</v>
      </c>
      <c r="I108" t="str">
        <f>IF([6]Premarket!I108="","",[6]Premarket!I108)</f>
        <v>1,04,84,31,27,566.50</v>
      </c>
      <c r="J108">
        <f>IF([6]Premarket!J108="","",[6]Premarket!J108)</f>
        <v>1875</v>
      </c>
      <c r="K108">
        <f>IF([6]Premarket!K108="","",[6]Premarket!K108)</f>
        <v>1381.05</v>
      </c>
      <c r="L108" t="str">
        <f>IF([6]Premarket!L108="","",[6]Premarket!L108)</f>
        <v/>
      </c>
    </row>
    <row r="109" spans="1:12" x14ac:dyDescent="0.25">
      <c r="A109" t="str">
        <f>IF([6]Premarket!A109="","",[6]Premarket!A109)</f>
        <v>ICICIPRULI</v>
      </c>
      <c r="B109">
        <f>IF([6]Premarket!B109="","",[6]Premarket!B109)</f>
        <v>524.9</v>
      </c>
      <c r="C109">
        <f>IF([6]Premarket!C109="","",[6]Premarket!C109)</f>
        <v>526</v>
      </c>
      <c r="D109">
        <f>IF([6]Premarket!D109="","",[6]Premarket!D109)</f>
        <v>1.1000000000000001</v>
      </c>
      <c r="E109">
        <f>IF([6]Premarket!E109="","",[6]Premarket!E109)</f>
        <v>0.21</v>
      </c>
      <c r="F109">
        <f>IF([6]Premarket!F109="","",[6]Premarket!F109)</f>
        <v>526</v>
      </c>
      <c r="G109">
        <f>IF([6]Premarket!G109="","",[6]Premarket!G109)</f>
        <v>5405</v>
      </c>
      <c r="H109" t="str">
        <f>IF([6]Premarket!H109="","",[6]Premarket!H109)</f>
        <v>28,43,030.00</v>
      </c>
      <c r="I109" t="str">
        <f>IF([6]Premarket!I109="","",[6]Premarket!I109)</f>
        <v>2,04,43,65,89,816.57</v>
      </c>
      <c r="J109">
        <f>IF([6]Premarket!J109="","",[6]Premarket!J109)</f>
        <v>615.6</v>
      </c>
      <c r="K109">
        <f>IF([6]Premarket!K109="","",[6]Premarket!K109)</f>
        <v>380.7</v>
      </c>
      <c r="L109" t="str">
        <f>IF([6]Premarket!L109="","",[6]Premarket!L109)</f>
        <v/>
      </c>
    </row>
    <row r="110" spans="1:12" x14ac:dyDescent="0.25">
      <c r="A110" t="str">
        <f>IF([6]Premarket!A110="","",[6]Premarket!A110)</f>
        <v>AARTIIND</v>
      </c>
      <c r="B110">
        <f>IF([6]Premarket!B110="","",[6]Premarket!B110)</f>
        <v>484</v>
      </c>
      <c r="C110">
        <f>IF([6]Premarket!C110="","",[6]Premarket!C110)</f>
        <v>485</v>
      </c>
      <c r="D110">
        <f>IF([6]Premarket!D110="","",[6]Premarket!D110)</f>
        <v>1</v>
      </c>
      <c r="E110">
        <f>IF([6]Premarket!E110="","",[6]Premarket!E110)</f>
        <v>0.21</v>
      </c>
      <c r="F110">
        <f>IF([6]Premarket!F110="","",[6]Premarket!F110)</f>
        <v>485</v>
      </c>
      <c r="G110">
        <f>IF([6]Premarket!G110="","",[6]Premarket!G110)</f>
        <v>2341</v>
      </c>
      <c r="H110" t="str">
        <f>IF([6]Premarket!H110="","",[6]Premarket!H110)</f>
        <v>11,35,385.00</v>
      </c>
      <c r="I110" t="str">
        <f>IF([6]Premarket!I110="","",[6]Premarket!I110)</f>
        <v>96,49,85,74,117.00</v>
      </c>
      <c r="J110">
        <f>IF([6]Premarket!J110="","",[6]Premarket!J110)</f>
        <v>807.9</v>
      </c>
      <c r="K110">
        <f>IF([6]Premarket!K110="","",[6]Premarket!K110)</f>
        <v>445</v>
      </c>
      <c r="L110" t="str">
        <f>IF([6]Premarket!L110="","",[6]Premarket!L110)</f>
        <v/>
      </c>
    </row>
    <row r="111" spans="1:12" x14ac:dyDescent="0.25">
      <c r="A111" t="str">
        <f>IF([6]Premarket!A111="","",[6]Premarket!A111)</f>
        <v>KOTAKBANK</v>
      </c>
      <c r="B111">
        <f>IF([6]Premarket!B111="","",[6]Premarket!B111)</f>
        <v>1771.4</v>
      </c>
      <c r="C111">
        <f>IF([6]Premarket!C111="","",[6]Premarket!C111)</f>
        <v>1775</v>
      </c>
      <c r="D111">
        <f>IF([6]Premarket!D111="","",[6]Premarket!D111)</f>
        <v>3.6</v>
      </c>
      <c r="E111">
        <f>IF([6]Premarket!E111="","",[6]Premarket!E111)</f>
        <v>0.2</v>
      </c>
      <c r="F111">
        <f>IF([6]Premarket!F111="","",[6]Premarket!F111)</f>
        <v>1775</v>
      </c>
      <c r="G111">
        <f>IF([6]Premarket!G111="","",[6]Premarket!G111)</f>
        <v>1572</v>
      </c>
      <c r="H111" t="str">
        <f>IF([6]Premarket!H111="","",[6]Premarket!H111)</f>
        <v>27,90,300.00</v>
      </c>
      <c r="I111" t="str">
        <f>IF([6]Premarket!I111="","",[6]Premarket!I111)</f>
        <v>26,09,10,44,91,497.48</v>
      </c>
      <c r="J111">
        <f>IF([6]Premarket!J111="","",[6]Premarket!J111)</f>
        <v>2064.4</v>
      </c>
      <c r="K111">
        <f>IF([6]Premarket!K111="","",[6]Premarket!K111)</f>
        <v>1643.5</v>
      </c>
      <c r="L111" t="str">
        <f>IF([6]Premarket!L111="","",[6]Premarket!L111)</f>
        <v/>
      </c>
    </row>
    <row r="112" spans="1:12" x14ac:dyDescent="0.25">
      <c r="A112" t="str">
        <f>IF([6]Premarket!A112="","",[6]Premarket!A112)</f>
        <v>METROPOLIS</v>
      </c>
      <c r="B112">
        <f>IF([6]Premarket!B112="","",[6]Premarket!B112)</f>
        <v>1457</v>
      </c>
      <c r="C112">
        <f>IF([6]Premarket!C112="","",[6]Premarket!C112)</f>
        <v>1459.95</v>
      </c>
      <c r="D112">
        <f>IF([6]Premarket!D112="","",[6]Premarket!D112)</f>
        <v>2.95</v>
      </c>
      <c r="E112">
        <f>IF([6]Premarket!E112="","",[6]Premarket!E112)</f>
        <v>0.2</v>
      </c>
      <c r="F112">
        <f>IF([6]Premarket!F112="","",[6]Premarket!F112)</f>
        <v>1459.95</v>
      </c>
      <c r="G112">
        <f>IF([6]Premarket!G112="","",[6]Premarket!G112)</f>
        <v>22</v>
      </c>
      <c r="H112">
        <f>IF([6]Premarket!H112="","",[6]Premarket!H112)</f>
        <v>32118.9</v>
      </c>
      <c r="I112" t="str">
        <f>IF([6]Premarket!I112="","",[6]Premarket!I112)</f>
        <v>37,25,79,41,544.40</v>
      </c>
      <c r="J112">
        <f>IF([6]Premarket!J112="","",[6]Premarket!J112)</f>
        <v>1791.2</v>
      </c>
      <c r="K112">
        <f>IF([6]Premarket!K112="","",[6]Premarket!K112)</f>
        <v>1171.3499999999999</v>
      </c>
      <c r="L112" t="str">
        <f>IF([6]Premarket!L112="","",[6]Premarket!L112)</f>
        <v/>
      </c>
    </row>
    <row r="113" spans="1:12" x14ac:dyDescent="0.25">
      <c r="A113" t="str">
        <f>IF([6]Premarket!A113="","",[6]Premarket!A113)</f>
        <v>GUJGASLTD</v>
      </c>
      <c r="B113">
        <f>IF([6]Premarket!B113="","",[6]Premarket!B113)</f>
        <v>421.75</v>
      </c>
      <c r="C113">
        <f>IF([6]Premarket!C113="","",[6]Premarket!C113)</f>
        <v>422.6</v>
      </c>
      <c r="D113">
        <f>IF([6]Premarket!D113="","",[6]Premarket!D113)</f>
        <v>0.85</v>
      </c>
      <c r="E113">
        <f>IF([6]Premarket!E113="","",[6]Premarket!E113)</f>
        <v>0.2</v>
      </c>
      <c r="F113">
        <f>IF([6]Premarket!F113="","",[6]Premarket!F113)</f>
        <v>422.6</v>
      </c>
      <c r="G113">
        <f>IF([6]Premarket!G113="","",[6]Premarket!G113)</f>
        <v>452</v>
      </c>
      <c r="H113" t="str">
        <f>IF([6]Premarket!H113="","",[6]Premarket!H113)</f>
        <v>1,91,015.20</v>
      </c>
      <c r="I113" t="str">
        <f>IF([6]Premarket!I113="","",[6]Premarket!I113)</f>
        <v>72,71,12,06,953.13</v>
      </c>
      <c r="J113">
        <f>IF([6]Premarket!J113="","",[6]Premarket!J113)</f>
        <v>539.1</v>
      </c>
      <c r="K113">
        <f>IF([6]Premarket!K113="","",[6]Premarket!K113)</f>
        <v>414</v>
      </c>
      <c r="L113" t="str">
        <f>IF([6]Premarket!L113="","",[6]Premarket!L113)</f>
        <v/>
      </c>
    </row>
    <row r="114" spans="1:12" x14ac:dyDescent="0.25">
      <c r="A114" t="str">
        <f>IF([6]Premarket!A114="","",[6]Premarket!A114)</f>
        <v>SBILIFE</v>
      </c>
      <c r="B114">
        <f>IF([6]Premarket!B114="","",[6]Premarket!B114)</f>
        <v>1309.3499999999999</v>
      </c>
      <c r="C114">
        <f>IF([6]Premarket!C114="","",[6]Premarket!C114)</f>
        <v>1311.95</v>
      </c>
      <c r="D114">
        <f>IF([6]Premarket!D114="","",[6]Premarket!D114)</f>
        <v>2.6</v>
      </c>
      <c r="E114">
        <f>IF([6]Premarket!E114="","",[6]Premarket!E114)</f>
        <v>0.2</v>
      </c>
      <c r="F114">
        <f>IF([6]Premarket!F114="","",[6]Premarket!F114)</f>
        <v>1311.95</v>
      </c>
      <c r="G114">
        <f>IF([6]Premarket!G114="","",[6]Premarket!G114)</f>
        <v>693</v>
      </c>
      <c r="H114" t="str">
        <f>IF([6]Premarket!H114="","",[6]Premarket!H114)</f>
        <v>9,09,181.35</v>
      </c>
      <c r="I114" t="str">
        <f>IF([6]Premarket!I114="","",[6]Premarket!I114)</f>
        <v>5,90,57,07,03,262.60</v>
      </c>
      <c r="J114">
        <f>IF([6]Premarket!J114="","",[6]Premarket!J114)</f>
        <v>1393</v>
      </c>
      <c r="K114">
        <f>IF([6]Premarket!K114="","",[6]Premarket!K114)</f>
        <v>1054</v>
      </c>
      <c r="L114" t="str">
        <f>IF([6]Premarket!L114="","",[6]Premarket!L114)</f>
        <v/>
      </c>
    </row>
    <row r="115" spans="1:12" x14ac:dyDescent="0.25">
      <c r="A115" t="str">
        <f>IF([6]Premarket!A115="","",[6]Premarket!A115)</f>
        <v>CUMMINSIND</v>
      </c>
      <c r="B115">
        <f>IF([6]Premarket!B115="","",[6]Premarket!B115)</f>
        <v>1751.6</v>
      </c>
      <c r="C115">
        <f>IF([6]Premarket!C115="","",[6]Premarket!C115)</f>
        <v>1755.05</v>
      </c>
      <c r="D115">
        <f>IF([6]Premarket!D115="","",[6]Premarket!D115)</f>
        <v>3.45</v>
      </c>
      <c r="E115">
        <f>IF([6]Premarket!E115="","",[6]Premarket!E115)</f>
        <v>0.2</v>
      </c>
      <c r="F115">
        <f>IF([6]Premarket!F115="","",[6]Premarket!F115)</f>
        <v>1755.05</v>
      </c>
      <c r="G115">
        <f>IF([6]Premarket!G115="","",[6]Premarket!G115)</f>
        <v>234</v>
      </c>
      <c r="H115" t="str">
        <f>IF([6]Premarket!H115="","",[6]Premarket!H115)</f>
        <v>4,10,681.70</v>
      </c>
      <c r="I115" t="str">
        <f>IF([6]Premarket!I115="","",[6]Premarket!I115)</f>
        <v>2,38,10,64,84,000.00</v>
      </c>
      <c r="J115">
        <f>IF([6]Premarket!J115="","",[6]Premarket!J115)</f>
        <v>1980.15</v>
      </c>
      <c r="K115">
        <f>IF([6]Premarket!K115="","",[6]Premarket!K115)</f>
        <v>1177.8</v>
      </c>
      <c r="L115" t="str">
        <f>IF([6]Premarket!L115="","",[6]Premarket!L115)</f>
        <v/>
      </c>
    </row>
    <row r="116" spans="1:12" x14ac:dyDescent="0.25">
      <c r="A116" t="str">
        <f>IF([6]Premarket!A116="","",[6]Premarket!A116)</f>
        <v>TRENT</v>
      </c>
      <c r="B116">
        <f>IF([6]Premarket!B116="","",[6]Premarket!B116)</f>
        <v>2101.3000000000002</v>
      </c>
      <c r="C116">
        <f>IF([6]Premarket!C116="","",[6]Premarket!C116)</f>
        <v>2105</v>
      </c>
      <c r="D116">
        <f>IF([6]Premarket!D116="","",[6]Premarket!D116)</f>
        <v>3.7</v>
      </c>
      <c r="E116">
        <f>IF([6]Premarket!E116="","",[6]Premarket!E116)</f>
        <v>0.18</v>
      </c>
      <c r="F116">
        <f>IF([6]Premarket!F116="","",[6]Premarket!F116)</f>
        <v>2105</v>
      </c>
      <c r="G116">
        <f>IF([6]Premarket!G116="","",[6]Premarket!G116)</f>
        <v>656</v>
      </c>
      <c r="H116" t="str">
        <f>IF([6]Premarket!H116="","",[6]Premarket!H116)</f>
        <v>13,80,880.00</v>
      </c>
      <c r="I116" t="str">
        <f>IF([6]Premarket!I116="","",[6]Premarket!I116)</f>
        <v>4,63,50,58,80,899.46</v>
      </c>
      <c r="J116">
        <f>IF([6]Premarket!J116="","",[6]Premarket!J116)</f>
        <v>2185</v>
      </c>
      <c r="K116">
        <f>IF([6]Premarket!K116="","",[6]Premarket!K116)</f>
        <v>1155</v>
      </c>
      <c r="L116" t="str">
        <f>IF([6]Premarket!L116="","",[6]Premarket!L116)</f>
        <v/>
      </c>
    </row>
    <row r="117" spans="1:12" x14ac:dyDescent="0.25">
      <c r="A117" t="str">
        <f>IF([6]Premarket!A117="","",[6]Premarket!A117)</f>
        <v>M&amp;M</v>
      </c>
      <c r="B117">
        <f>IF([6]Premarket!B117="","",[6]Premarket!B117)</f>
        <v>1556.3</v>
      </c>
      <c r="C117">
        <f>IF([6]Premarket!C117="","",[6]Premarket!C117)</f>
        <v>1559</v>
      </c>
      <c r="D117">
        <f>IF([6]Premarket!D117="","",[6]Premarket!D117)</f>
        <v>2.7</v>
      </c>
      <c r="E117">
        <f>IF([6]Premarket!E117="","",[6]Premarket!E117)</f>
        <v>0.17</v>
      </c>
      <c r="F117">
        <f>IF([6]Premarket!F117="","",[6]Premarket!F117)</f>
        <v>1559</v>
      </c>
      <c r="G117">
        <f>IF([6]Premarket!G117="","",[6]Premarket!G117)</f>
        <v>8389</v>
      </c>
      <c r="H117" t="str">
        <f>IF([6]Premarket!H117="","",[6]Premarket!H117)</f>
        <v>1,30,78,451.00</v>
      </c>
      <c r="I117" t="str">
        <f>IF([6]Premarket!I117="","",[6]Premarket!I117)</f>
        <v>13,93,15,02,19,945.92</v>
      </c>
      <c r="J117">
        <f>IF([6]Premarket!J117="","",[6]Premarket!J117)</f>
        <v>1670</v>
      </c>
      <c r="K117">
        <f>IF([6]Premarket!K117="","",[6]Premarket!K117)</f>
        <v>1123.4000000000001</v>
      </c>
      <c r="L117" t="str">
        <f>IF([6]Premarket!L117="","",[6]Premarket!L117)</f>
        <v/>
      </c>
    </row>
    <row r="118" spans="1:12" x14ac:dyDescent="0.25">
      <c r="A118" t="str">
        <f>IF([6]Premarket!A118="","",[6]Premarket!A118)</f>
        <v>LT</v>
      </c>
      <c r="B118">
        <f>IF([6]Premarket!B118="","",[6]Premarket!B118)</f>
        <v>3088.7</v>
      </c>
      <c r="C118">
        <f>IF([6]Premarket!C118="","",[6]Premarket!C118)</f>
        <v>3094</v>
      </c>
      <c r="D118">
        <f>IF([6]Premarket!D118="","",[6]Premarket!D118)</f>
        <v>5.3</v>
      </c>
      <c r="E118">
        <f>IF([6]Premarket!E118="","",[6]Premarket!E118)</f>
        <v>0.17</v>
      </c>
      <c r="F118">
        <f>IF([6]Premarket!F118="","",[6]Premarket!F118)</f>
        <v>3094</v>
      </c>
      <c r="G118">
        <f>IF([6]Premarket!G118="","",[6]Premarket!G118)</f>
        <v>2121</v>
      </c>
      <c r="H118" t="str">
        <f>IF([6]Premarket!H118="","",[6]Premarket!H118)</f>
        <v>65,62,374.00</v>
      </c>
      <c r="I118" t="str">
        <f>IF([6]Premarket!I118="","",[6]Premarket!I118)</f>
        <v>36,49,01,75,98,445.26</v>
      </c>
      <c r="J118">
        <f>IF([6]Premarket!J118="","",[6]Premarket!J118)</f>
        <v>3114.95</v>
      </c>
      <c r="K118">
        <f>IF([6]Premarket!K118="","",[6]Premarket!K118)</f>
        <v>1858.05</v>
      </c>
      <c r="L118" t="str">
        <f>IF([6]Premarket!L118="","",[6]Premarket!L118)</f>
        <v/>
      </c>
    </row>
    <row r="119" spans="1:12" x14ac:dyDescent="0.25">
      <c r="A119" t="str">
        <f>IF([6]Premarket!A119="","",[6]Premarket!A119)</f>
        <v>IOC</v>
      </c>
      <c r="B119">
        <f>IF([6]Premarket!B119="","",[6]Premarket!B119)</f>
        <v>89.7</v>
      </c>
      <c r="C119">
        <f>IF([6]Premarket!C119="","",[6]Premarket!C119)</f>
        <v>89.85</v>
      </c>
      <c r="D119">
        <f>IF([6]Premarket!D119="","",[6]Premarket!D119)</f>
        <v>0.15</v>
      </c>
      <c r="E119">
        <f>IF([6]Premarket!E119="","",[6]Premarket!E119)</f>
        <v>0.17</v>
      </c>
      <c r="F119">
        <f>IF([6]Premarket!F119="","",[6]Premarket!F119)</f>
        <v>89.85</v>
      </c>
      <c r="G119">
        <f>IF([6]Premarket!G119="","",[6]Premarket!G119)</f>
        <v>35966</v>
      </c>
      <c r="H119" t="str">
        <f>IF([6]Premarket!H119="","",[6]Premarket!H119)</f>
        <v>32,31,545.10</v>
      </c>
      <c r="I119" t="str">
        <f>IF([6]Premarket!I119="","",[6]Premarket!I119)</f>
        <v>3,29,15,19,45,469.35</v>
      </c>
      <c r="J119">
        <f>IF([6]Premarket!J119="","",[6]Premarket!J119)</f>
        <v>101.45</v>
      </c>
      <c r="K119">
        <f>IF([6]Premarket!K119="","",[6]Premarket!K119)</f>
        <v>65.55</v>
      </c>
      <c r="L119" t="str">
        <f>IF([6]Premarket!L119="","",[6]Premarket!L119)</f>
        <v/>
      </c>
    </row>
    <row r="120" spans="1:12" x14ac:dyDescent="0.25">
      <c r="A120" t="str">
        <f>IF([6]Premarket!A120="","",[6]Premarket!A120)</f>
        <v>BERGEPAINT</v>
      </c>
      <c r="B120">
        <f>IF([6]Premarket!B120="","",[6]Premarket!B120)</f>
        <v>560.85</v>
      </c>
      <c r="C120">
        <f>IF([6]Premarket!C120="","",[6]Premarket!C120)</f>
        <v>561.75</v>
      </c>
      <c r="D120">
        <f>IF([6]Premarket!D120="","",[6]Premarket!D120)</f>
        <v>0.9</v>
      </c>
      <c r="E120">
        <f>IF([6]Premarket!E120="","",[6]Premarket!E120)</f>
        <v>0.16</v>
      </c>
      <c r="F120">
        <f>IF([6]Premarket!F120="","",[6]Premarket!F120)</f>
        <v>561.75</v>
      </c>
      <c r="G120">
        <f>IF([6]Premarket!G120="","",[6]Premarket!G120)</f>
        <v>645</v>
      </c>
      <c r="H120" t="str">
        <f>IF([6]Premarket!H120="","",[6]Premarket!H120)</f>
        <v>3,62,328.75</v>
      </c>
      <c r="I120" t="str">
        <f>IF([6]Premarket!I120="","",[6]Premarket!I120)</f>
        <v>1,56,83,88,80,186.21</v>
      </c>
      <c r="J120">
        <f>IF([6]Premarket!J120="","",[6]Premarket!J120)</f>
        <v>679.75</v>
      </c>
      <c r="K120">
        <f>IF([6]Premarket!K120="","",[6]Premarket!K120)</f>
        <v>439.29</v>
      </c>
      <c r="L120" t="str">
        <f>IF([6]Premarket!L120="","",[6]Premarket!L120)</f>
        <v/>
      </c>
    </row>
    <row r="121" spans="1:12" x14ac:dyDescent="0.25">
      <c r="A121" t="str">
        <f>IF([6]Premarket!A121="","",[6]Premarket!A121)</f>
        <v>MCX</v>
      </c>
      <c r="B121">
        <f>IF([6]Premarket!B121="","",[6]Premarket!B121)</f>
        <v>2156.5500000000002</v>
      </c>
      <c r="C121">
        <f>IF([6]Premarket!C121="","",[6]Premarket!C121)</f>
        <v>2160</v>
      </c>
      <c r="D121">
        <f>IF([6]Premarket!D121="","",[6]Premarket!D121)</f>
        <v>3.45</v>
      </c>
      <c r="E121">
        <f>IF([6]Premarket!E121="","",[6]Premarket!E121)</f>
        <v>0.16</v>
      </c>
      <c r="F121">
        <f>IF([6]Premarket!F121="","",[6]Premarket!F121)</f>
        <v>2160</v>
      </c>
      <c r="G121">
        <f>IF([6]Premarket!G121="","",[6]Premarket!G121)</f>
        <v>6457</v>
      </c>
      <c r="H121" t="str">
        <f>IF([6]Premarket!H121="","",[6]Premarket!H121)</f>
        <v>1,39,47,120.00</v>
      </c>
      <c r="I121" t="str">
        <f>IF([6]Premarket!I121="","",[6]Premarket!I121)</f>
        <v>1,09,74,84,90,088.00</v>
      </c>
      <c r="J121">
        <f>IF([6]Premarket!J121="","",[6]Premarket!J121)</f>
        <v>2179.4499999999998</v>
      </c>
      <c r="K121">
        <f>IF([6]Premarket!K121="","",[6]Premarket!K121)</f>
        <v>1285.05</v>
      </c>
      <c r="L121" t="str">
        <f>IF([6]Premarket!L121="","",[6]Premarket!L121)</f>
        <v/>
      </c>
    </row>
    <row r="122" spans="1:12" x14ac:dyDescent="0.25">
      <c r="A122" t="str">
        <f>IF([6]Premarket!A122="","",[6]Premarket!A122)</f>
        <v>BHEL</v>
      </c>
      <c r="B122">
        <f>IF([6]Premarket!B122="","",[6]Premarket!B122)</f>
        <v>130.85</v>
      </c>
      <c r="C122">
        <f>IF([6]Premarket!C122="","",[6]Premarket!C122)</f>
        <v>131.05000000000001</v>
      </c>
      <c r="D122">
        <f>IF([6]Premarket!D122="","",[6]Premarket!D122)</f>
        <v>0.2</v>
      </c>
      <c r="E122">
        <f>IF([6]Premarket!E122="","",[6]Premarket!E122)</f>
        <v>0.15</v>
      </c>
      <c r="F122">
        <f>IF([6]Premarket!F122="","",[6]Premarket!F122)</f>
        <v>131.05000000000001</v>
      </c>
      <c r="G122">
        <f>IF([6]Premarket!G122="","",[6]Premarket!G122)</f>
        <v>16641</v>
      </c>
      <c r="H122" t="str">
        <f>IF([6]Premarket!H122="","",[6]Premarket!H122)</f>
        <v>21,80,803.05</v>
      </c>
      <c r="I122" t="str">
        <f>IF([6]Premarket!I122="","",[6]Premarket!I122)</f>
        <v>1,68,32,46,83,612.38</v>
      </c>
      <c r="J122">
        <f>IF([6]Premarket!J122="","",[6]Premarket!J122)</f>
        <v>148.9</v>
      </c>
      <c r="K122">
        <f>IF([6]Premarket!K122="","",[6]Premarket!K122)</f>
        <v>60.05</v>
      </c>
      <c r="L122" t="str">
        <f>IF([6]Premarket!L122="","",[6]Premarket!L122)</f>
        <v/>
      </c>
    </row>
    <row r="123" spans="1:12" x14ac:dyDescent="0.25">
      <c r="A123" t="str">
        <f>IF([6]Premarket!A123="","",[6]Premarket!A123)</f>
        <v>BEL</v>
      </c>
      <c r="B123">
        <f>IF([6]Premarket!B123="","",[6]Premarket!B123)</f>
        <v>137.75</v>
      </c>
      <c r="C123">
        <f>IF([6]Premarket!C123="","",[6]Premarket!C123)</f>
        <v>137.94999999999999</v>
      </c>
      <c r="D123">
        <f>IF([6]Premarket!D123="","",[6]Premarket!D123)</f>
        <v>0.2</v>
      </c>
      <c r="E123">
        <f>IF([6]Premarket!E123="","",[6]Premarket!E123)</f>
        <v>0.15</v>
      </c>
      <c r="F123">
        <f>IF([6]Premarket!F123="","",[6]Premarket!F123)</f>
        <v>137.94999999999999</v>
      </c>
      <c r="G123">
        <f>IF([6]Premarket!G123="","",[6]Premarket!G123)</f>
        <v>42266</v>
      </c>
      <c r="H123" t="str">
        <f>IF([6]Premarket!H123="","",[6]Premarket!H123)</f>
        <v>58,30,594.70</v>
      </c>
      <c r="I123" t="str">
        <f>IF([6]Premarket!I123="","",[6]Premarket!I123)</f>
        <v>4,93,74,99,75,673.05</v>
      </c>
      <c r="J123">
        <f>IF([6]Premarket!J123="","",[6]Premarket!J123)</f>
        <v>147.15</v>
      </c>
      <c r="K123">
        <f>IF([6]Premarket!K123="","",[6]Premarket!K123)</f>
        <v>87</v>
      </c>
      <c r="L123" t="str">
        <f>IF([6]Premarket!L123="","",[6]Premarket!L123)</f>
        <v/>
      </c>
    </row>
    <row r="124" spans="1:12" x14ac:dyDescent="0.25">
      <c r="A124" t="str">
        <f>IF([6]Premarket!A124="","",[6]Premarket!A124)</f>
        <v>BALKRISIND</v>
      </c>
      <c r="B124">
        <f>IF([6]Premarket!B124="","",[6]Premarket!B124)</f>
        <v>2586.3000000000002</v>
      </c>
      <c r="C124">
        <f>IF([6]Premarket!C124="","",[6]Premarket!C124)</f>
        <v>2590.0500000000002</v>
      </c>
      <c r="D124">
        <f>IF([6]Premarket!D124="","",[6]Premarket!D124)</f>
        <v>3.75</v>
      </c>
      <c r="E124">
        <f>IF([6]Premarket!E124="","",[6]Premarket!E124)</f>
        <v>0.14000000000000001</v>
      </c>
      <c r="F124">
        <f>IF([6]Premarket!F124="","",[6]Premarket!F124)</f>
        <v>2590.0500000000002</v>
      </c>
      <c r="G124">
        <f>IF([6]Premarket!G124="","",[6]Premarket!G124)</f>
        <v>111</v>
      </c>
      <c r="H124" t="str">
        <f>IF([6]Premarket!H124="","",[6]Premarket!H124)</f>
        <v>2,87,495.55</v>
      </c>
      <c r="I124" t="str">
        <f>IF([6]Premarket!I124="","",[6]Premarket!I124)</f>
        <v>2,05,20,42,64,013.10</v>
      </c>
      <c r="J124">
        <f>IF([6]Premarket!J124="","",[6]Premarket!J124)</f>
        <v>2610</v>
      </c>
      <c r="K124">
        <f>IF([6]Premarket!K124="","",[6]Premarket!K124)</f>
        <v>1796.3</v>
      </c>
      <c r="L124" t="str">
        <f>IF([6]Premarket!L124="","",[6]Premarket!L124)</f>
        <v/>
      </c>
    </row>
    <row r="125" spans="1:12" x14ac:dyDescent="0.25">
      <c r="A125" t="str">
        <f>IF([6]Premarket!A125="","",[6]Premarket!A125)</f>
        <v>WIPRO</v>
      </c>
      <c r="B125">
        <f>IF([6]Premarket!B125="","",[6]Premarket!B125)</f>
        <v>421.15</v>
      </c>
      <c r="C125">
        <f>IF([6]Premarket!C125="","",[6]Premarket!C125)</f>
        <v>421.75</v>
      </c>
      <c r="D125">
        <f>IF([6]Premarket!D125="","",[6]Premarket!D125)</f>
        <v>0.6</v>
      </c>
      <c r="E125">
        <f>IF([6]Premarket!E125="","",[6]Premarket!E125)</f>
        <v>0.14000000000000001</v>
      </c>
      <c r="F125">
        <f>IF([6]Premarket!F125="","",[6]Premarket!F125)</f>
        <v>421.75</v>
      </c>
      <c r="G125">
        <f>IF([6]Premarket!G125="","",[6]Premarket!G125)</f>
        <v>21640</v>
      </c>
      <c r="H125" t="str">
        <f>IF([6]Premarket!H125="","",[6]Premarket!H125)</f>
        <v>91,26,670.00</v>
      </c>
      <c r="I125" t="str">
        <f>IF([6]Premarket!I125="","",[6]Premarket!I125)</f>
        <v>5,93,70,30,28,936.49</v>
      </c>
      <c r="J125">
        <f>IF([6]Premarket!J125="","",[6]Premarket!J125)</f>
        <v>443.75</v>
      </c>
      <c r="K125">
        <f>IF([6]Premarket!K125="","",[6]Premarket!K125)</f>
        <v>352</v>
      </c>
      <c r="L125" t="str">
        <f>IF([6]Premarket!L125="","",[6]Premarket!L125)</f>
        <v/>
      </c>
    </row>
    <row r="126" spans="1:12" x14ac:dyDescent="0.25">
      <c r="A126" t="str">
        <f>IF([6]Premarket!A126="","",[6]Premarket!A126)</f>
        <v>ABCAPITAL</v>
      </c>
      <c r="B126">
        <f>IF([6]Premarket!B126="","",[6]Premarket!B126)</f>
        <v>178.75</v>
      </c>
      <c r="C126">
        <f>IF([6]Premarket!C126="","",[6]Premarket!C126)</f>
        <v>179</v>
      </c>
      <c r="D126">
        <f>IF([6]Premarket!D126="","",[6]Premarket!D126)</f>
        <v>0.25</v>
      </c>
      <c r="E126">
        <f>IF([6]Premarket!E126="","",[6]Premarket!E126)</f>
        <v>0.14000000000000001</v>
      </c>
      <c r="F126">
        <f>IF([6]Premarket!F126="","",[6]Premarket!F126)</f>
        <v>179</v>
      </c>
      <c r="G126">
        <f>IF([6]Premarket!G126="","",[6]Premarket!G126)</f>
        <v>2866</v>
      </c>
      <c r="H126" t="str">
        <f>IF([6]Premarket!H126="","",[6]Premarket!H126)</f>
        <v>5,13,014.00</v>
      </c>
      <c r="I126" t="str">
        <f>IF([6]Premarket!I126="","",[6]Premarket!I126)</f>
        <v>1,25,32,03,58,028.17</v>
      </c>
      <c r="J126">
        <f>IF([6]Premarket!J126="","",[6]Premarket!J126)</f>
        <v>199.3</v>
      </c>
      <c r="K126">
        <f>IF([6]Premarket!K126="","",[6]Premarket!K126)</f>
        <v>108.1</v>
      </c>
      <c r="L126" t="str">
        <f>IF([6]Premarket!L126="","",[6]Premarket!L126)</f>
        <v/>
      </c>
    </row>
    <row r="127" spans="1:12" x14ac:dyDescent="0.25">
      <c r="A127" t="str">
        <f>IF([6]Premarket!A127="","",[6]Premarket!A127)</f>
        <v>DIXON</v>
      </c>
      <c r="B127">
        <f>IF([6]Premarket!B127="","",[6]Premarket!B127)</f>
        <v>5254.7</v>
      </c>
      <c r="C127">
        <f>IF([6]Premarket!C127="","",[6]Premarket!C127)</f>
        <v>5261.95</v>
      </c>
      <c r="D127">
        <f>IF([6]Premarket!D127="","",[6]Premarket!D127)</f>
        <v>7.25</v>
      </c>
      <c r="E127">
        <f>IF([6]Premarket!E127="","",[6]Premarket!E127)</f>
        <v>0.14000000000000001</v>
      </c>
      <c r="F127">
        <f>IF([6]Premarket!F127="","",[6]Premarket!F127)</f>
        <v>5261.95</v>
      </c>
      <c r="G127">
        <f>IF([6]Premarket!G127="","",[6]Premarket!G127)</f>
        <v>369</v>
      </c>
      <c r="H127" t="str">
        <f>IF([6]Premarket!H127="","",[6]Premarket!H127)</f>
        <v>19,41,659.55</v>
      </c>
      <c r="I127" t="str">
        <f>IF([6]Premarket!I127="","",[6]Premarket!I127)</f>
        <v>1,93,69,78,46,328.50</v>
      </c>
      <c r="J127">
        <f>IF([6]Premarket!J127="","",[6]Premarket!J127)</f>
        <v>5378.85</v>
      </c>
      <c r="K127">
        <f>IF([6]Premarket!K127="","",[6]Premarket!K127)</f>
        <v>2553</v>
      </c>
      <c r="L127" t="str">
        <f>IF([6]Premarket!L127="","",[6]Premarket!L127)</f>
        <v/>
      </c>
    </row>
    <row r="128" spans="1:12" x14ac:dyDescent="0.25">
      <c r="A128" t="str">
        <f>IF([6]Premarket!A128="","",[6]Premarket!A128)</f>
        <v>CANFINHOME</v>
      </c>
      <c r="B128">
        <f>IF([6]Premarket!B128="","",[6]Premarket!B128)</f>
        <v>755.05</v>
      </c>
      <c r="C128">
        <f>IF([6]Premarket!C128="","",[6]Premarket!C128)</f>
        <v>756</v>
      </c>
      <c r="D128">
        <f>IF([6]Premarket!D128="","",[6]Premarket!D128)</f>
        <v>0.95</v>
      </c>
      <c r="E128">
        <f>IF([6]Premarket!E128="","",[6]Premarket!E128)</f>
        <v>0.13</v>
      </c>
      <c r="F128">
        <f>IF([6]Premarket!F128="","",[6]Premarket!F128)</f>
        <v>756</v>
      </c>
      <c r="G128">
        <f>IF([6]Premarket!G128="","",[6]Premarket!G128)</f>
        <v>464</v>
      </c>
      <c r="H128" t="str">
        <f>IF([6]Premarket!H128="","",[6]Premarket!H128)</f>
        <v>3,50,784.00</v>
      </c>
      <c r="I128" t="str">
        <f>IF([6]Premarket!I128="","",[6]Premarket!I128)</f>
        <v>63,33,47,59,556.25</v>
      </c>
      <c r="J128">
        <f>IF([6]Premarket!J128="","",[6]Premarket!J128)</f>
        <v>909.8</v>
      </c>
      <c r="K128">
        <f>IF([6]Premarket!K128="","",[6]Premarket!K128)</f>
        <v>476.2</v>
      </c>
      <c r="L128" t="str">
        <f>IF([6]Premarket!L128="","",[6]Premarket!L128)</f>
        <v/>
      </c>
    </row>
    <row r="129" spans="1:12" x14ac:dyDescent="0.25">
      <c r="A129" t="str">
        <f>IF([6]Premarket!A129="","",[6]Premarket!A129)</f>
        <v>COROMANDEL</v>
      </c>
      <c r="B129">
        <f>IF([6]Premarket!B129="","",[6]Premarket!B129)</f>
        <v>1148.7</v>
      </c>
      <c r="C129">
        <f>IF([6]Premarket!C129="","",[6]Premarket!C129)</f>
        <v>1149.95</v>
      </c>
      <c r="D129">
        <f>IF([6]Premarket!D129="","",[6]Premarket!D129)</f>
        <v>1.25</v>
      </c>
      <c r="E129">
        <f>IF([6]Premarket!E129="","",[6]Premarket!E129)</f>
        <v>0.11</v>
      </c>
      <c r="F129">
        <f>IF([6]Premarket!F129="","",[6]Premarket!F129)</f>
        <v>1149.95</v>
      </c>
      <c r="G129">
        <f>IF([6]Premarket!G129="","",[6]Premarket!G129)</f>
        <v>439</v>
      </c>
      <c r="H129" t="str">
        <f>IF([6]Premarket!H129="","",[6]Premarket!H129)</f>
        <v>5,04,828.05</v>
      </c>
      <c r="I129" t="str">
        <f>IF([6]Premarket!I129="","",[6]Premarket!I129)</f>
        <v>1,34,83,81,24,152.58</v>
      </c>
      <c r="J129">
        <f>IF([6]Premarket!J129="","",[6]Premarket!J129)</f>
        <v>1184.7</v>
      </c>
      <c r="K129">
        <f>IF([6]Premarket!K129="","",[6]Premarket!K129)</f>
        <v>838</v>
      </c>
      <c r="L129" t="str">
        <f>IF([6]Premarket!L129="","",[6]Premarket!L129)</f>
        <v/>
      </c>
    </row>
    <row r="130" spans="1:12" x14ac:dyDescent="0.25">
      <c r="A130" t="str">
        <f>IF([6]Premarket!A130="","",[6]Premarket!A130)</f>
        <v>SYNGENE</v>
      </c>
      <c r="B130">
        <f>IF([6]Premarket!B130="","",[6]Premarket!B130)</f>
        <v>785.2</v>
      </c>
      <c r="C130">
        <f>IF([6]Premarket!C130="","",[6]Premarket!C130)</f>
        <v>786.05</v>
      </c>
      <c r="D130">
        <f>IF([6]Premarket!D130="","",[6]Premarket!D130)</f>
        <v>0.85</v>
      </c>
      <c r="E130">
        <f>IF([6]Premarket!E130="","",[6]Premarket!E130)</f>
        <v>0.11</v>
      </c>
      <c r="F130">
        <f>IF([6]Premarket!F130="","",[6]Premarket!F130)</f>
        <v>786.05</v>
      </c>
      <c r="G130">
        <f>IF([6]Premarket!G130="","",[6]Premarket!G130)</f>
        <v>83</v>
      </c>
      <c r="H130">
        <f>IF([6]Premarket!H130="","",[6]Premarket!H130)</f>
        <v>65242.15</v>
      </c>
      <c r="I130" t="str">
        <f>IF([6]Premarket!I130="","",[6]Premarket!I130)</f>
        <v>1,38,69,67,83,060.00</v>
      </c>
      <c r="J130">
        <f>IF([6]Premarket!J130="","",[6]Premarket!J130)</f>
        <v>860.25</v>
      </c>
      <c r="K130">
        <f>IF([6]Premarket!K130="","",[6]Premarket!K130)</f>
        <v>535.1</v>
      </c>
      <c r="L130" t="str">
        <f>IF([6]Premarket!L130="","",[6]Premarket!L130)</f>
        <v/>
      </c>
    </row>
    <row r="131" spans="1:12" x14ac:dyDescent="0.25">
      <c r="A131" t="str">
        <f>IF([6]Premarket!A131="","",[6]Premarket!A131)</f>
        <v>NTPC</v>
      </c>
      <c r="B131">
        <f>IF([6]Premarket!B131="","",[6]Premarket!B131)</f>
        <v>238.7</v>
      </c>
      <c r="C131">
        <f>IF([6]Premarket!C131="","",[6]Premarket!C131)</f>
        <v>238.95</v>
      </c>
      <c r="D131">
        <f>IF([6]Premarket!D131="","",[6]Premarket!D131)</f>
        <v>0.25</v>
      </c>
      <c r="E131">
        <f>IF([6]Premarket!E131="","",[6]Premarket!E131)</f>
        <v>0.1</v>
      </c>
      <c r="F131">
        <f>IF([6]Premarket!F131="","",[6]Premarket!F131)</f>
        <v>238.95</v>
      </c>
      <c r="G131">
        <f>IF([6]Premarket!G131="","",[6]Premarket!G131)</f>
        <v>6974</v>
      </c>
      <c r="H131" t="str">
        <f>IF([6]Premarket!H131="","",[6]Premarket!H131)</f>
        <v>16,66,437.30</v>
      </c>
      <c r="I131" t="str">
        <f>IF([6]Premarket!I131="","",[6]Premarket!I131)</f>
        <v>11,32,72,57,51,109.34</v>
      </c>
      <c r="J131">
        <f>IF([6]Premarket!J131="","",[6]Premarket!J131)</f>
        <v>251.5</v>
      </c>
      <c r="K131">
        <f>IF([6]Premarket!K131="","",[6]Premarket!K131)</f>
        <v>160.30000000000001</v>
      </c>
      <c r="L131" t="str">
        <f>IF([6]Premarket!L131="","",[6]Premarket!L131)</f>
        <v/>
      </c>
    </row>
    <row r="132" spans="1:12" x14ac:dyDescent="0.25">
      <c r="A132" t="str">
        <f>IF([6]Premarket!A132="","",[6]Premarket!A132)</f>
        <v>EICHERMOT</v>
      </c>
      <c r="B132">
        <f>IF([6]Premarket!B132="","",[6]Premarket!B132)</f>
        <v>3486.6</v>
      </c>
      <c r="C132">
        <f>IF([6]Premarket!C132="","",[6]Premarket!C132)</f>
        <v>3490</v>
      </c>
      <c r="D132">
        <f>IF([6]Premarket!D132="","",[6]Premarket!D132)</f>
        <v>3.4</v>
      </c>
      <c r="E132">
        <f>IF([6]Premarket!E132="","",[6]Premarket!E132)</f>
        <v>0.1</v>
      </c>
      <c r="F132">
        <f>IF([6]Premarket!F132="","",[6]Premarket!F132)</f>
        <v>3490</v>
      </c>
      <c r="G132">
        <f>IF([6]Premarket!G132="","",[6]Premarket!G132)</f>
        <v>622</v>
      </c>
      <c r="H132" t="str">
        <f>IF([6]Premarket!H132="","",[6]Premarket!H132)</f>
        <v>21,70,780.00</v>
      </c>
      <c r="I132" t="str">
        <f>IF([6]Premarket!I132="","",[6]Premarket!I132)</f>
        <v>4,77,69,28,07,700.00</v>
      </c>
      <c r="J132">
        <f>IF([6]Premarket!J132="","",[6]Premarket!J132)</f>
        <v>3889.65</v>
      </c>
      <c r="K132">
        <f>IF([6]Premarket!K132="","",[6]Premarket!K132)</f>
        <v>2836</v>
      </c>
      <c r="L132" t="str">
        <f>IF([6]Premarket!L132="","",[6]Premarket!L132)</f>
        <v/>
      </c>
    </row>
    <row r="133" spans="1:12" x14ac:dyDescent="0.25">
      <c r="A133" t="str">
        <f>IF([6]Premarket!A133="","",[6]Premarket!A133)</f>
        <v>NESTLEIND</v>
      </c>
      <c r="B133">
        <f>IF([6]Premarket!B133="","",[6]Premarket!B133)</f>
        <v>23202.05</v>
      </c>
      <c r="C133">
        <f>IF([6]Premarket!C133="","",[6]Premarket!C133)</f>
        <v>23223</v>
      </c>
      <c r="D133">
        <f>IF([6]Premarket!D133="","",[6]Premarket!D133)</f>
        <v>20.95</v>
      </c>
      <c r="E133">
        <f>IF([6]Premarket!E133="","",[6]Premarket!E133)</f>
        <v>0.09</v>
      </c>
      <c r="F133">
        <f>IF([6]Premarket!F133="","",[6]Premarket!F133)</f>
        <v>23223</v>
      </c>
      <c r="G133">
        <f>IF([6]Premarket!G133="","",[6]Premarket!G133)</f>
        <v>123</v>
      </c>
      <c r="H133" t="str">
        <f>IF([6]Premarket!H133="","",[6]Premarket!H133)</f>
        <v>28,56,429.00</v>
      </c>
      <c r="I133" t="str">
        <f>IF([6]Premarket!I133="","",[6]Premarket!I133)</f>
        <v>8,28,03,38,36,561.85</v>
      </c>
      <c r="J133">
        <f>IF([6]Premarket!J133="","",[6]Premarket!J133)</f>
        <v>23395.35</v>
      </c>
      <c r="K133">
        <f>IF([6]Premarket!K133="","",[6]Premarket!K133)</f>
        <v>17880</v>
      </c>
      <c r="L133" t="str">
        <f>IF([6]Premarket!L133="","",[6]Premarket!L133)</f>
        <v/>
      </c>
    </row>
    <row r="134" spans="1:12" x14ac:dyDescent="0.25">
      <c r="A134" t="str">
        <f>IF([6]Premarket!A134="","",[6]Premarket!A134)</f>
        <v>HDFCLIFE</v>
      </c>
      <c r="B134">
        <f>IF([6]Premarket!B134="","",[6]Premarket!B134)</f>
        <v>621.5</v>
      </c>
      <c r="C134">
        <f>IF([6]Premarket!C134="","",[6]Premarket!C134)</f>
        <v>622.04999999999995</v>
      </c>
      <c r="D134">
        <f>IF([6]Premarket!D134="","",[6]Premarket!D134)</f>
        <v>0.55000000000000004</v>
      </c>
      <c r="E134">
        <f>IF([6]Premarket!E134="","",[6]Premarket!E134)</f>
        <v>0.09</v>
      </c>
      <c r="F134">
        <f>IF([6]Premarket!F134="","",[6]Premarket!F134)</f>
        <v>622.04999999999995</v>
      </c>
      <c r="G134">
        <f>IF([6]Premarket!G134="","",[6]Premarket!G134)</f>
        <v>1612</v>
      </c>
      <c r="H134" t="str">
        <f>IF([6]Premarket!H134="","",[6]Premarket!H134)</f>
        <v>10,02,744.60</v>
      </c>
      <c r="I134" t="str">
        <f>IF([6]Premarket!I134="","",[6]Premarket!I134)</f>
        <v>6,68,07,87,39,560.70</v>
      </c>
      <c r="J134">
        <f>IF([6]Premarket!J134="","",[6]Premarket!J134)</f>
        <v>690.85</v>
      </c>
      <c r="K134">
        <f>IF([6]Premarket!K134="","",[6]Premarket!K134)</f>
        <v>457.8</v>
      </c>
      <c r="L134" t="str">
        <f>IF([6]Premarket!L134="","",[6]Premarket!L134)</f>
        <v/>
      </c>
    </row>
    <row r="135" spans="1:12" x14ac:dyDescent="0.25">
      <c r="A135" t="str">
        <f>IF([6]Premarket!A135="","",[6]Premarket!A135)</f>
        <v>IEX</v>
      </c>
      <c r="B135">
        <f>IF([6]Premarket!B135="","",[6]Premarket!B135)</f>
        <v>133.19999999999999</v>
      </c>
      <c r="C135">
        <f>IF([6]Premarket!C135="","",[6]Premarket!C135)</f>
        <v>133.30000000000001</v>
      </c>
      <c r="D135">
        <f>IF([6]Premarket!D135="","",[6]Premarket!D135)</f>
        <v>0.1</v>
      </c>
      <c r="E135">
        <f>IF([6]Premarket!E135="","",[6]Premarket!E135)</f>
        <v>0.08</v>
      </c>
      <c r="F135">
        <f>IF([6]Premarket!F135="","",[6]Premarket!F135)</f>
        <v>133.30000000000001</v>
      </c>
      <c r="G135">
        <f>IF([6]Premarket!G135="","",[6]Premarket!G135)</f>
        <v>4081</v>
      </c>
      <c r="H135" t="str">
        <f>IF([6]Premarket!H135="","",[6]Premarket!H135)</f>
        <v>5,43,997.30</v>
      </c>
      <c r="I135" t="str">
        <f>IF([6]Premarket!I135="","",[6]Premarket!I135)</f>
        <v>1,00,88,16,57,574.23</v>
      </c>
      <c r="J135">
        <f>IF([6]Premarket!J135="","",[6]Premarket!J135)</f>
        <v>163.75</v>
      </c>
      <c r="K135">
        <f>IF([6]Premarket!K135="","",[6]Premarket!K135)</f>
        <v>116</v>
      </c>
      <c r="L135" t="str">
        <f>IF([6]Premarket!L135="","",[6]Premarket!L135)</f>
        <v/>
      </c>
    </row>
    <row r="136" spans="1:12" x14ac:dyDescent="0.25">
      <c r="A136" t="str">
        <f>IF([6]Premarket!A136="","",[6]Premarket!A136)</f>
        <v>MGL</v>
      </c>
      <c r="B136">
        <f>IF([6]Premarket!B136="","",[6]Premarket!B136)</f>
        <v>1112.2</v>
      </c>
      <c r="C136">
        <f>IF([6]Premarket!C136="","",[6]Premarket!C136)</f>
        <v>1112.95</v>
      </c>
      <c r="D136">
        <f>IF([6]Premarket!D136="","",[6]Premarket!D136)</f>
        <v>0.75</v>
      </c>
      <c r="E136">
        <f>IF([6]Premarket!E136="","",[6]Premarket!E136)</f>
        <v>7.0000000000000007E-2</v>
      </c>
      <c r="F136">
        <f>IF([6]Premarket!F136="","",[6]Premarket!F136)</f>
        <v>1112.95</v>
      </c>
      <c r="G136">
        <f>IF([6]Premarket!G136="","",[6]Premarket!G136)</f>
        <v>215</v>
      </c>
      <c r="H136" t="str">
        <f>IF([6]Premarket!H136="","",[6]Premarket!H136)</f>
        <v>2,39,284.25</v>
      </c>
      <c r="I136" t="str">
        <f>IF([6]Premarket!I136="","",[6]Premarket!I136)</f>
        <v>62,37,56,47,973.66</v>
      </c>
      <c r="J136">
        <f>IF([6]Premarket!J136="","",[6]Premarket!J136)</f>
        <v>1149</v>
      </c>
      <c r="K136">
        <f>IF([6]Premarket!K136="","",[6]Premarket!K136)</f>
        <v>771.4</v>
      </c>
      <c r="L136" t="str">
        <f>IF([6]Premarket!L136="","",[6]Premarket!L136)</f>
        <v/>
      </c>
    </row>
    <row r="137" spans="1:12" x14ac:dyDescent="0.25">
      <c r="A137" t="str">
        <f>IF([6]Premarket!A137="","",[6]Premarket!A137)</f>
        <v>ATUL</v>
      </c>
      <c r="B137">
        <f>IF([6]Premarket!B137="","",[6]Premarket!B137)</f>
        <v>6898.7</v>
      </c>
      <c r="C137">
        <f>IF([6]Premarket!C137="","",[6]Premarket!C137)</f>
        <v>6903</v>
      </c>
      <c r="D137">
        <f>IF([6]Premarket!D137="","",[6]Premarket!D137)</f>
        <v>4.3</v>
      </c>
      <c r="E137">
        <f>IF([6]Premarket!E137="","",[6]Premarket!E137)</f>
        <v>0.06</v>
      </c>
      <c r="F137">
        <f>IF([6]Premarket!F137="","",[6]Premarket!F137)</f>
        <v>6903</v>
      </c>
      <c r="G137">
        <f>IF([6]Premarket!G137="","",[6]Premarket!G137)</f>
        <v>11</v>
      </c>
      <c r="H137">
        <f>IF([6]Premarket!H137="","",[6]Premarket!H137)</f>
        <v>75933</v>
      </c>
      <c r="I137" t="str">
        <f>IF([6]Premarket!I137="","",[6]Premarket!I137)</f>
        <v>1,09,88,85,63,991.50</v>
      </c>
      <c r="J137">
        <f>IF([6]Premarket!J137="","",[6]Premarket!J137)</f>
        <v>8947.85</v>
      </c>
      <c r="K137">
        <f>IF([6]Premarket!K137="","",[6]Premarket!K137)</f>
        <v>6466.75</v>
      </c>
      <c r="L137" t="str">
        <f>IF([6]Premarket!L137="","",[6]Premarket!L137)</f>
        <v/>
      </c>
    </row>
    <row r="138" spans="1:12" x14ac:dyDescent="0.25">
      <c r="A138" t="str">
        <f>IF([6]Premarket!A138="","",[6]Premarket!A138)</f>
        <v>ESCORTS</v>
      </c>
      <c r="B138">
        <f>IF([6]Premarket!B138="","",[6]Premarket!B138)</f>
        <v>3399.95</v>
      </c>
      <c r="C138">
        <f>IF([6]Premarket!C138="","",[6]Premarket!C138)</f>
        <v>3402</v>
      </c>
      <c r="D138">
        <f>IF([6]Premarket!D138="","",[6]Premarket!D138)</f>
        <v>2.0499999999999998</v>
      </c>
      <c r="E138">
        <f>IF([6]Premarket!E138="","",[6]Premarket!E138)</f>
        <v>0.06</v>
      </c>
      <c r="F138">
        <f>IF([6]Premarket!F138="","",[6]Premarket!F138)</f>
        <v>3402</v>
      </c>
      <c r="G138">
        <f>IF([6]Premarket!G138="","",[6]Premarket!G138)</f>
        <v>625</v>
      </c>
      <c r="H138" t="str">
        <f>IF([6]Premarket!H138="","",[6]Premarket!H138)</f>
        <v>21,26,250.00</v>
      </c>
      <c r="I138" t="str">
        <f>IF([6]Premarket!I138="","",[6]Premarket!I138)</f>
        <v>1,12,70,65,68,746.09</v>
      </c>
      <c r="J138">
        <f>IF([6]Premarket!J138="","",[6]Premarket!J138)</f>
        <v>3440.15</v>
      </c>
      <c r="K138">
        <f>IF([6]Premarket!K138="","",[6]Premarket!K138)</f>
        <v>1807.7</v>
      </c>
      <c r="L138" t="str">
        <f>IF([6]Premarket!L138="","",[6]Premarket!L138)</f>
        <v/>
      </c>
    </row>
    <row r="139" spans="1:12" x14ac:dyDescent="0.25">
      <c r="A139" t="str">
        <f>IF([6]Premarket!A139="","",[6]Premarket!A139)</f>
        <v>IRCTC</v>
      </c>
      <c r="B139">
        <f>IF([6]Premarket!B139="","",[6]Premarket!B139)</f>
        <v>704.6</v>
      </c>
      <c r="C139">
        <f>IF([6]Premarket!C139="","",[6]Premarket!C139)</f>
        <v>705</v>
      </c>
      <c r="D139">
        <f>IF([6]Premarket!D139="","",[6]Premarket!D139)</f>
        <v>0.4</v>
      </c>
      <c r="E139">
        <f>IF([6]Premarket!E139="","",[6]Premarket!E139)</f>
        <v>0.06</v>
      </c>
      <c r="F139">
        <f>IF([6]Premarket!F139="","",[6]Premarket!F139)</f>
        <v>705</v>
      </c>
      <c r="G139">
        <f>IF([6]Premarket!G139="","",[6]Premarket!G139)</f>
        <v>2647</v>
      </c>
      <c r="H139" t="str">
        <f>IF([6]Premarket!H139="","",[6]Premarket!H139)</f>
        <v>18,66,135.00</v>
      </c>
      <c r="I139" t="str">
        <f>IF([6]Premarket!I139="","",[6]Premarket!I139)</f>
        <v>2,14,10,72,00,000.00</v>
      </c>
      <c r="J139">
        <f>IF([6]Premarket!J139="","",[6]Premarket!J139)</f>
        <v>774.9</v>
      </c>
      <c r="K139">
        <f>IF([6]Premarket!K139="","",[6]Premarket!K139)</f>
        <v>557.1</v>
      </c>
      <c r="L139" t="str">
        <f>IF([6]Premarket!L139="","",[6]Premarket!L139)</f>
        <v/>
      </c>
    </row>
    <row r="140" spans="1:12" x14ac:dyDescent="0.25">
      <c r="A140" t="str">
        <f>IF([6]Premarket!A140="","",[6]Premarket!A140)</f>
        <v>TATACONSUM</v>
      </c>
      <c r="B140">
        <f>IF([6]Premarket!B140="","",[6]Premarket!B140)</f>
        <v>888.4</v>
      </c>
      <c r="C140">
        <f>IF([6]Premarket!C140="","",[6]Premarket!C140)</f>
        <v>888.9</v>
      </c>
      <c r="D140">
        <f>IF([6]Premarket!D140="","",[6]Premarket!D140)</f>
        <v>0.5</v>
      </c>
      <c r="E140">
        <f>IF([6]Premarket!E140="","",[6]Premarket!E140)</f>
        <v>0.06</v>
      </c>
      <c r="F140">
        <f>IF([6]Premarket!F140="","",[6]Premarket!F140)</f>
        <v>888.9</v>
      </c>
      <c r="G140">
        <f>IF([6]Premarket!G140="","",[6]Premarket!G140)</f>
        <v>982</v>
      </c>
      <c r="H140" t="str">
        <f>IF([6]Premarket!H140="","",[6]Premarket!H140)</f>
        <v>8,72,899.80</v>
      </c>
      <c r="I140" t="str">
        <f>IF([6]Premarket!I140="","",[6]Premarket!I140)</f>
        <v>5,35,62,16,66,807.50</v>
      </c>
      <c r="J140">
        <f>IF([6]Premarket!J140="","",[6]Premarket!J140)</f>
        <v>909.9</v>
      </c>
      <c r="K140">
        <f>IF([6]Premarket!K140="","",[6]Premarket!K140)</f>
        <v>686.6</v>
      </c>
      <c r="L140" t="str">
        <f>IF([6]Premarket!L140="","",[6]Premarket!L140)</f>
        <v/>
      </c>
    </row>
    <row r="141" spans="1:12" x14ac:dyDescent="0.25">
      <c r="A141" t="str">
        <f>IF([6]Premarket!A141="","",[6]Premarket!A141)</f>
        <v>SIEMENS</v>
      </c>
      <c r="B141">
        <f>IF([6]Premarket!B141="","",[6]Premarket!B141)</f>
        <v>3558.5</v>
      </c>
      <c r="C141">
        <f>IF([6]Premarket!C141="","",[6]Premarket!C141)</f>
        <v>3560.05</v>
      </c>
      <c r="D141">
        <f>IF([6]Premarket!D141="","",[6]Premarket!D141)</f>
        <v>1.55</v>
      </c>
      <c r="E141">
        <f>IF([6]Premarket!E141="","",[6]Premarket!E141)</f>
        <v>0.04</v>
      </c>
      <c r="F141">
        <f>IF([6]Premarket!F141="","",[6]Premarket!F141)</f>
        <v>3560.05</v>
      </c>
      <c r="G141">
        <f>IF([6]Premarket!G141="","",[6]Premarket!G141)</f>
        <v>218</v>
      </c>
      <c r="H141" t="str">
        <f>IF([6]Premarket!H141="","",[6]Premarket!H141)</f>
        <v>7,76,090.90</v>
      </c>
      <c r="I141" t="str">
        <f>IF([6]Premarket!I141="","",[6]Premarket!I141)</f>
        <v>3,17,59,69,46,415.38</v>
      </c>
      <c r="J141">
        <f>IF([6]Premarket!J141="","",[6]Premarket!J141)</f>
        <v>4068.85</v>
      </c>
      <c r="K141">
        <f>IF([6]Premarket!K141="","",[6]Premarket!K141)</f>
        <v>2691.5</v>
      </c>
      <c r="L141" t="str">
        <f>IF([6]Premarket!L141="","",[6]Premarket!L141)</f>
        <v/>
      </c>
    </row>
    <row r="142" spans="1:12" x14ac:dyDescent="0.25">
      <c r="A142" t="str">
        <f>IF([6]Premarket!A142="","",[6]Premarket!A142)</f>
        <v>PAGEIND</v>
      </c>
      <c r="B142">
        <f>IF([6]Premarket!B142="","",[6]Premarket!B142)</f>
        <v>39513.85</v>
      </c>
      <c r="C142">
        <f>IF([6]Premarket!C142="","",[6]Premarket!C142)</f>
        <v>39530</v>
      </c>
      <c r="D142">
        <f>IF([6]Premarket!D142="","",[6]Premarket!D142)</f>
        <v>16.149999999999999</v>
      </c>
      <c r="E142">
        <f>IF([6]Premarket!E142="","",[6]Premarket!E142)</f>
        <v>0.04</v>
      </c>
      <c r="F142">
        <f>IF([6]Premarket!F142="","",[6]Premarket!F142)</f>
        <v>39530</v>
      </c>
      <c r="G142">
        <f>IF([6]Premarket!G142="","",[6]Premarket!G142)</f>
        <v>13</v>
      </c>
      <c r="H142" t="str">
        <f>IF([6]Premarket!H142="","",[6]Premarket!H142)</f>
        <v>5,13,890.00</v>
      </c>
      <c r="I142" t="str">
        <f>IF([6]Premarket!I142="","",[6]Premarket!I142)</f>
        <v>2,37,32,48,80,953.90</v>
      </c>
      <c r="J142">
        <f>IF([6]Premarket!J142="","",[6]Premarket!J142)</f>
        <v>54349.1</v>
      </c>
      <c r="K142">
        <f>IF([6]Premarket!K142="","",[6]Premarket!K142)</f>
        <v>34952.65</v>
      </c>
      <c r="L142" t="str">
        <f>IF([6]Premarket!L142="","",[6]Premarket!L142)</f>
        <v/>
      </c>
    </row>
    <row r="143" spans="1:12" x14ac:dyDescent="0.25">
      <c r="A143" t="str">
        <f>IF([6]Premarket!A143="","",[6]Premarket!A143)</f>
        <v>MPHASIS</v>
      </c>
      <c r="B143">
        <f>IF([6]Premarket!B143="","",[6]Premarket!B143)</f>
        <v>2464.1</v>
      </c>
      <c r="C143">
        <f>IF([6]Premarket!C143="","",[6]Premarket!C143)</f>
        <v>2465.0500000000002</v>
      </c>
      <c r="D143">
        <f>IF([6]Premarket!D143="","",[6]Premarket!D143)</f>
        <v>0.95</v>
      </c>
      <c r="E143">
        <f>IF([6]Premarket!E143="","",[6]Premarket!E143)</f>
        <v>0.04</v>
      </c>
      <c r="F143">
        <f>IF([6]Premarket!F143="","",[6]Premarket!F143)</f>
        <v>2465.0500000000002</v>
      </c>
      <c r="G143">
        <f>IF([6]Premarket!G143="","",[6]Premarket!G143)</f>
        <v>242</v>
      </c>
      <c r="H143" t="str">
        <f>IF([6]Premarket!H143="","",[6]Premarket!H143)</f>
        <v>5,96,542.10</v>
      </c>
      <c r="I143" t="str">
        <f>IF([6]Premarket!I143="","",[6]Premarket!I143)</f>
        <v>2,05,15,73,35,174.00</v>
      </c>
      <c r="J143">
        <f>IF([6]Premarket!J143="","",[6]Premarket!J143)</f>
        <v>2552</v>
      </c>
      <c r="K143">
        <f>IF([6]Premarket!K143="","",[6]Premarket!K143)</f>
        <v>1660.05</v>
      </c>
      <c r="L143" t="str">
        <f>IF([6]Premarket!L143="","",[6]Premarket!L143)</f>
        <v/>
      </c>
    </row>
    <row r="144" spans="1:12" x14ac:dyDescent="0.25">
      <c r="A144" t="str">
        <f>IF([6]Premarket!A144="","",[6]Premarket!A144)</f>
        <v>TECHM</v>
      </c>
      <c r="B144">
        <f>IF([6]Premarket!B144="","",[6]Premarket!B144)</f>
        <v>1231.5999999999999</v>
      </c>
      <c r="C144">
        <f>IF([6]Premarket!C144="","",[6]Premarket!C144)</f>
        <v>1232</v>
      </c>
      <c r="D144">
        <f>IF([6]Premarket!D144="","",[6]Premarket!D144)</f>
        <v>0.4</v>
      </c>
      <c r="E144">
        <f>IF([6]Premarket!E144="","",[6]Premarket!E144)</f>
        <v>0.03</v>
      </c>
      <c r="F144">
        <f>IF([6]Premarket!F144="","",[6]Premarket!F144)</f>
        <v>1232</v>
      </c>
      <c r="G144">
        <f>IF([6]Premarket!G144="","",[6]Premarket!G144)</f>
        <v>1834</v>
      </c>
      <c r="H144" t="str">
        <f>IF([6]Premarket!H144="","",[6]Premarket!H144)</f>
        <v>22,59,488.00</v>
      </c>
      <c r="I144" t="str">
        <f>IF([6]Premarket!I144="","",[6]Premarket!I144)</f>
        <v>7,67,91,68,31,456.00</v>
      </c>
      <c r="J144">
        <f>IF([6]Premarket!J144="","",[6]Premarket!J144)</f>
        <v>1320</v>
      </c>
      <c r="K144">
        <f>IF([6]Premarket!K144="","",[6]Premarket!K144)</f>
        <v>981.05</v>
      </c>
      <c r="L144" t="str">
        <f>IF([6]Premarket!L144="","",[6]Premarket!L144)</f>
        <v/>
      </c>
    </row>
    <row r="145" spans="1:12" x14ac:dyDescent="0.25">
      <c r="A145" t="str">
        <f>IF([6]Premarket!A145="","",[6]Premarket!A145)</f>
        <v>BAJAJFINSV</v>
      </c>
      <c r="B145">
        <f>IF([6]Premarket!B145="","",[6]Premarket!B145)</f>
        <v>1636.55</v>
      </c>
      <c r="C145">
        <f>IF([6]Premarket!C145="","",[6]Premarket!C145)</f>
        <v>1637</v>
      </c>
      <c r="D145">
        <f>IF([6]Premarket!D145="","",[6]Premarket!D145)</f>
        <v>0.45</v>
      </c>
      <c r="E145">
        <f>IF([6]Premarket!E145="","",[6]Premarket!E145)</f>
        <v>0.03</v>
      </c>
      <c r="F145">
        <f>IF([6]Premarket!F145="","",[6]Premarket!F145)</f>
        <v>1637</v>
      </c>
      <c r="G145">
        <f>IF([6]Premarket!G145="","",[6]Premarket!G145)</f>
        <v>923</v>
      </c>
      <c r="H145" t="str">
        <f>IF([6]Premarket!H145="","",[6]Premarket!H145)</f>
        <v>15,10,951.00</v>
      </c>
      <c r="I145" t="str">
        <f>IF([6]Premarket!I145="","",[6]Premarket!I145)</f>
        <v>8,87,14,92,17,625.27</v>
      </c>
      <c r="J145">
        <f>IF([6]Premarket!J145="","",[6]Premarket!J145)</f>
        <v>1817.9</v>
      </c>
      <c r="K145">
        <f>IF([6]Premarket!K145="","",[6]Premarket!K145)</f>
        <v>1215</v>
      </c>
      <c r="L145" t="str">
        <f>IF([6]Premarket!L145="","",[6]Premarket!L145)</f>
        <v/>
      </c>
    </row>
    <row r="146" spans="1:12" x14ac:dyDescent="0.25">
      <c r="A146" t="str">
        <f>IF([6]Premarket!A146="","",[6]Premarket!A146)</f>
        <v>SUNPHARMA</v>
      </c>
      <c r="B146">
        <f>IF([6]Premarket!B146="","",[6]Premarket!B146)</f>
        <v>1128.75</v>
      </c>
      <c r="C146">
        <f>IF([6]Premarket!C146="","",[6]Premarket!C146)</f>
        <v>1129</v>
      </c>
      <c r="D146">
        <f>IF([6]Premarket!D146="","",[6]Premarket!D146)</f>
        <v>0.25</v>
      </c>
      <c r="E146">
        <f>IF([6]Premarket!E146="","",[6]Premarket!E146)</f>
        <v>0.02</v>
      </c>
      <c r="F146">
        <f>IF([6]Premarket!F146="","",[6]Premarket!F146)</f>
        <v>1129</v>
      </c>
      <c r="G146">
        <f>IF([6]Premarket!G146="","",[6]Premarket!G146)</f>
        <v>1274</v>
      </c>
      <c r="H146" t="str">
        <f>IF([6]Premarket!H146="","",[6]Premarket!H146)</f>
        <v>14,38,346.00</v>
      </c>
      <c r="I146" t="str">
        <f>IF([6]Premarket!I146="","",[6]Premarket!I146)</f>
        <v>12,16,28,28,79,667.25</v>
      </c>
      <c r="J146">
        <f>IF([6]Premarket!J146="","",[6]Premarket!J146)</f>
        <v>1169.7</v>
      </c>
      <c r="K146">
        <f>IF([6]Premarket!K146="","",[6]Premarket!K146)</f>
        <v>922.45</v>
      </c>
      <c r="L146" t="str">
        <f>IF([6]Premarket!L146="","",[6]Premarket!L146)</f>
        <v/>
      </c>
    </row>
    <row r="147" spans="1:12" x14ac:dyDescent="0.25">
      <c r="A147" t="str">
        <f>IF([6]Premarket!A147="","",[6]Premarket!A147)</f>
        <v>NAUKRI</v>
      </c>
      <c r="B147">
        <f>IF([6]Premarket!B147="","",[6]Premarket!B147)</f>
        <v>4265.3</v>
      </c>
      <c r="C147">
        <f>IF([6]Premarket!C147="","",[6]Premarket!C147)</f>
        <v>4265.95</v>
      </c>
      <c r="D147">
        <f>IF([6]Premarket!D147="","",[6]Premarket!D147)</f>
        <v>0.65</v>
      </c>
      <c r="E147">
        <f>IF([6]Premarket!E147="","",[6]Premarket!E147)</f>
        <v>0.02</v>
      </c>
      <c r="F147">
        <f>IF([6]Premarket!F147="","",[6]Premarket!F147)</f>
        <v>4265.95</v>
      </c>
      <c r="G147">
        <f>IF([6]Premarket!G147="","",[6]Premarket!G147)</f>
        <v>42</v>
      </c>
      <c r="H147" t="str">
        <f>IF([6]Premarket!H147="","",[6]Premarket!H147)</f>
        <v>1,79,169.90</v>
      </c>
      <c r="I147" t="str">
        <f>IF([6]Premarket!I147="","",[6]Premarket!I147)</f>
        <v>3,30,62,09,18,316.00</v>
      </c>
      <c r="J147">
        <f>IF([6]Premarket!J147="","",[6]Premarket!J147)</f>
        <v>4984.5</v>
      </c>
      <c r="K147">
        <f>IF([6]Premarket!K147="","",[6]Premarket!K147)</f>
        <v>3308.2</v>
      </c>
      <c r="L147" t="str">
        <f>IF([6]Premarket!L147="","",[6]Premarket!L147)</f>
        <v/>
      </c>
    </row>
    <row r="148" spans="1:12" x14ac:dyDescent="0.25">
      <c r="A148" t="str">
        <f>IF([6]Premarket!A148="","",[6]Premarket!A148)</f>
        <v>OFSS</v>
      </c>
      <c r="B148">
        <f>IF([6]Premarket!B148="","",[6]Premarket!B148)</f>
        <v>4161.8999999999996</v>
      </c>
      <c r="C148">
        <f>IF([6]Premarket!C148="","",[6]Premarket!C148)</f>
        <v>4162</v>
      </c>
      <c r="D148">
        <f>IF([6]Premarket!D148="","",[6]Premarket!D148)</f>
        <v>0.1</v>
      </c>
      <c r="E148">
        <f>IF([6]Premarket!E148="","",[6]Premarket!E148)</f>
        <v>0</v>
      </c>
      <c r="F148">
        <f>IF([6]Premarket!F148="","",[6]Premarket!F148)</f>
        <v>4162</v>
      </c>
      <c r="G148">
        <f>IF([6]Premarket!G148="","",[6]Premarket!G148)</f>
        <v>186</v>
      </c>
      <c r="H148" t="str">
        <f>IF([6]Premarket!H148="","",[6]Premarket!H148)</f>
        <v>7,74,132.00</v>
      </c>
      <c r="I148" t="str">
        <f>IF([6]Premarket!I148="","",[6]Premarket!I148)</f>
        <v>96,85,37,52,770.45</v>
      </c>
      <c r="J148">
        <f>IF([6]Premarket!J148="","",[6]Premarket!J148)</f>
        <v>4528.45</v>
      </c>
      <c r="K148">
        <f>IF([6]Premarket!K148="","",[6]Premarket!K148)</f>
        <v>2883.25</v>
      </c>
      <c r="L148" t="str">
        <f>IF([6]Premarket!L148="","",[6]Premarket!L148)</f>
        <v/>
      </c>
    </row>
    <row r="149" spans="1:12" x14ac:dyDescent="0.25">
      <c r="A149" t="str">
        <f>IF([6]Premarket!A149="","",[6]Premarket!A149)</f>
        <v>GRANULES</v>
      </c>
      <c r="B149">
        <f>IF([6]Premarket!B149="","",[6]Premarket!B149)</f>
        <v>353.2</v>
      </c>
      <c r="C149">
        <f>IF([6]Premarket!C149="","",[6]Premarket!C149)</f>
        <v>353.2</v>
      </c>
      <c r="D149" t="str">
        <f>IF([6]Premarket!D149="","",[6]Premarket!D149)</f>
        <v>-</v>
      </c>
      <c r="E149" t="str">
        <f>IF([6]Premarket!E149="","",[6]Premarket!E149)</f>
        <v>-</v>
      </c>
      <c r="F149">
        <f>IF([6]Premarket!F149="","",[6]Premarket!F149)</f>
        <v>353.2</v>
      </c>
      <c r="G149">
        <f>IF([6]Premarket!G149="","",[6]Premarket!G149)</f>
        <v>1033</v>
      </c>
      <c r="H149" t="str">
        <f>IF([6]Premarket!H149="","",[6]Premarket!H149)</f>
        <v>3,64,855.60</v>
      </c>
      <c r="I149" t="str">
        <f>IF([6]Premarket!I149="","",[6]Premarket!I149)</f>
        <v>47,84,35,84,538.40</v>
      </c>
      <c r="J149">
        <f>IF([6]Premarket!J149="","",[6]Premarket!J149)</f>
        <v>381</v>
      </c>
      <c r="K149">
        <f>IF([6]Premarket!K149="","",[6]Premarket!K149)</f>
        <v>267.75</v>
      </c>
      <c r="L149" t="str">
        <f>IF([6]Premarket!L149="","",[6]Premarket!L149)</f>
        <v/>
      </c>
    </row>
    <row r="150" spans="1:12" x14ac:dyDescent="0.25">
      <c r="A150" t="str">
        <f>IF([6]Premarket!A150="","",[6]Premarket!A150)</f>
        <v>LALPATHLAB</v>
      </c>
      <c r="B150">
        <f>IF([6]Premarket!B150="","",[6]Premarket!B150)</f>
        <v>2495.15</v>
      </c>
      <c r="C150">
        <f>IF([6]Premarket!C150="","",[6]Premarket!C150)</f>
        <v>2495.15</v>
      </c>
      <c r="D150" t="str">
        <f>IF([6]Premarket!D150="","",[6]Premarket!D150)</f>
        <v>-</v>
      </c>
      <c r="E150" t="str">
        <f>IF([6]Premarket!E150="","",[6]Premarket!E150)</f>
        <v>-</v>
      </c>
      <c r="F150">
        <f>IF([6]Premarket!F150="","",[6]Premarket!F150)</f>
        <v>2495.15</v>
      </c>
      <c r="G150">
        <f>IF([6]Premarket!G150="","",[6]Premarket!G150)</f>
        <v>96</v>
      </c>
      <c r="H150" t="str">
        <f>IF([6]Premarket!H150="","",[6]Premarket!H150)</f>
        <v>2,39,534.40</v>
      </c>
      <c r="I150" t="str">
        <f>IF([6]Premarket!I150="","",[6]Premarket!I150)</f>
        <v>89,70,31,71,872.73</v>
      </c>
      <c r="J150">
        <f>IF([6]Premarket!J150="","",[6]Premarket!J150)</f>
        <v>2684.65</v>
      </c>
      <c r="K150">
        <f>IF([6]Premarket!K150="","",[6]Premarket!K150)</f>
        <v>1762.05</v>
      </c>
      <c r="L150" t="str">
        <f>IF([6]Premarket!L150="","",[6]Premarket!L150)</f>
        <v/>
      </c>
    </row>
    <row r="151" spans="1:12" x14ac:dyDescent="0.25">
      <c r="A151" t="str">
        <f>IF([6]Premarket!A151="","",[6]Premarket!A151)</f>
        <v>BHARTIARTL</v>
      </c>
      <c r="B151">
        <f>IF([6]Premarket!B151="","",[6]Premarket!B151)</f>
        <v>955.6</v>
      </c>
      <c r="C151">
        <f>IF([6]Premarket!C151="","",[6]Premarket!C151)</f>
        <v>955.6</v>
      </c>
      <c r="D151" t="str">
        <f>IF([6]Premarket!D151="","",[6]Premarket!D151)</f>
        <v>-</v>
      </c>
      <c r="E151" t="str">
        <f>IF([6]Premarket!E151="","",[6]Premarket!E151)</f>
        <v>-</v>
      </c>
      <c r="F151">
        <f>IF([6]Premarket!F151="","",[6]Premarket!F151)</f>
        <v>955.6</v>
      </c>
      <c r="G151">
        <f>IF([6]Premarket!G151="","",[6]Premarket!G151)</f>
        <v>13463</v>
      </c>
      <c r="H151" t="str">
        <f>IF([6]Premarket!H151="","",[6]Premarket!H151)</f>
        <v>1,28,65,242.80</v>
      </c>
      <c r="I151" t="str">
        <f>IF([6]Premarket!I151="","",[6]Premarket!I151)</f>
        <v>24,15,32,15,81,051.93</v>
      </c>
      <c r="J151">
        <f>IF([6]Premarket!J151="","",[6]Premarket!J151)</f>
        <v>956.8</v>
      </c>
      <c r="K151">
        <f>IF([6]Premarket!K151="","",[6]Premarket!K151)</f>
        <v>735.8</v>
      </c>
      <c r="L151" t="str">
        <f>IF([6]Premarket!L151="","",[6]Premarket!L151)</f>
        <v/>
      </c>
    </row>
    <row r="152" spans="1:12" x14ac:dyDescent="0.25">
      <c r="A152" t="str">
        <f>IF([6]Premarket!A152="","",[6]Premarket!A152)</f>
        <v>CUB</v>
      </c>
      <c r="B152">
        <f>IF([6]Premarket!B152="","",[6]Premarket!B152)</f>
        <v>140.80000000000001</v>
      </c>
      <c r="C152">
        <f>IF([6]Premarket!C152="","",[6]Premarket!C152)</f>
        <v>140.80000000000001</v>
      </c>
      <c r="D152" t="str">
        <f>IF([6]Premarket!D152="","",[6]Premarket!D152)</f>
        <v>-</v>
      </c>
      <c r="E152" t="str">
        <f>IF([6]Premarket!E152="","",[6]Premarket!E152)</f>
        <v>-</v>
      </c>
      <c r="F152">
        <f>IF([6]Premarket!F152="","",[6]Premarket!F152)</f>
        <v>140.80000000000001</v>
      </c>
      <c r="G152">
        <f>IF([6]Premarket!G152="","",[6]Premarket!G152)</f>
        <v>60208</v>
      </c>
      <c r="H152" t="str">
        <f>IF([6]Premarket!H152="","",[6]Premarket!H152)</f>
        <v>84,77,286.40</v>
      </c>
      <c r="I152" t="str">
        <f>IF([6]Premarket!I152="","",[6]Premarket!I152)</f>
        <v>1,01,23,08,38,781.78</v>
      </c>
      <c r="J152">
        <f>IF([6]Premarket!J152="","",[6]Premarket!J152)</f>
        <v>205</v>
      </c>
      <c r="K152">
        <f>IF([6]Premarket!K152="","",[6]Premarket!K152)</f>
        <v>119.5</v>
      </c>
      <c r="L152" t="str">
        <f>IF([6]Premarket!L152="","",[6]Premarket!L152)</f>
        <v/>
      </c>
    </row>
    <row r="153" spans="1:12" x14ac:dyDescent="0.25">
      <c r="A153" t="str">
        <f>IF([6]Premarket!A153="","",[6]Premarket!A153)</f>
        <v>DLF</v>
      </c>
      <c r="B153">
        <f>IF([6]Premarket!B153="","",[6]Premarket!B153)</f>
        <v>565.29999999999995</v>
      </c>
      <c r="C153">
        <f>IF([6]Premarket!C153="","",[6]Premarket!C153)</f>
        <v>565.29999999999995</v>
      </c>
      <c r="D153" t="str">
        <f>IF([6]Premarket!D153="","",[6]Premarket!D153)</f>
        <v>-</v>
      </c>
      <c r="E153" t="str">
        <f>IF([6]Premarket!E153="","",[6]Premarket!E153)</f>
        <v>-</v>
      </c>
      <c r="F153">
        <f>IF([6]Premarket!F153="","",[6]Premarket!F153)</f>
        <v>565.29999999999995</v>
      </c>
      <c r="G153">
        <f>IF([6]Premarket!G153="","",[6]Premarket!G153)</f>
        <v>5747</v>
      </c>
      <c r="H153" t="str">
        <f>IF([6]Premarket!H153="","",[6]Premarket!H153)</f>
        <v>32,48,779.10</v>
      </c>
      <c r="I153" t="str">
        <f>IF([6]Premarket!I153="","",[6]Premarket!I153)</f>
        <v>3,49,05,03,61,513.95</v>
      </c>
      <c r="J153">
        <f>IF([6]Premarket!J153="","",[6]Premarket!J153)</f>
        <v>569</v>
      </c>
      <c r="K153">
        <f>IF([6]Premarket!K153="","",[6]Premarket!K153)</f>
        <v>336.5</v>
      </c>
      <c r="L153" t="str">
        <f>IF([6]Premarket!L153="","",[6]Premarket!L153)</f>
        <v/>
      </c>
    </row>
    <row r="154" spans="1:12" x14ac:dyDescent="0.25">
      <c r="A154" t="str">
        <f>IF([6]Premarket!A154="","",[6]Premarket!A154)</f>
        <v>PIDILITIND</v>
      </c>
      <c r="B154">
        <f>IF([6]Premarket!B154="","",[6]Premarket!B154)</f>
        <v>2487.65</v>
      </c>
      <c r="C154">
        <f>IF([6]Premarket!C154="","",[6]Premarket!C154)</f>
        <v>2487.65</v>
      </c>
      <c r="D154" t="str">
        <f>IF([6]Premarket!D154="","",[6]Premarket!D154)</f>
        <v>-</v>
      </c>
      <c r="E154" t="str">
        <f>IF([6]Premarket!E154="","",[6]Premarket!E154)</f>
        <v>-</v>
      </c>
      <c r="F154">
        <f>IF([6]Premarket!F154="","",[6]Premarket!F154)</f>
        <v>2487.65</v>
      </c>
      <c r="G154">
        <f>IF([6]Premarket!G154="","",[6]Premarket!G154)</f>
        <v>475</v>
      </c>
      <c r="H154" t="str">
        <f>IF([6]Premarket!H154="","",[6]Premarket!H154)</f>
        <v>11,81,633.75</v>
      </c>
      <c r="I154" t="str">
        <f>IF([6]Premarket!I154="","",[6]Premarket!I154)</f>
        <v>3,80,13,96,00,951.00</v>
      </c>
      <c r="J154">
        <f>IF([6]Premarket!J154="","",[6]Premarket!J154)</f>
        <v>2796</v>
      </c>
      <c r="K154">
        <f>IF([6]Premarket!K154="","",[6]Premarket!K154)</f>
        <v>2250.0500000000002</v>
      </c>
      <c r="L154" t="str">
        <f>IF([6]Premarket!L154="","",[6]Premarket!L154)</f>
        <v/>
      </c>
    </row>
    <row r="155" spans="1:12" x14ac:dyDescent="0.25">
      <c r="A155" t="str">
        <f>IF([6]Premarket!A155="","",[6]Premarket!A155)</f>
        <v>GAIL</v>
      </c>
      <c r="B155">
        <f>IF([6]Premarket!B155="","",[6]Premarket!B155)</f>
        <v>123.55</v>
      </c>
      <c r="C155">
        <f>IF([6]Premarket!C155="","",[6]Premarket!C155)</f>
        <v>123.55</v>
      </c>
      <c r="D155" t="str">
        <f>IF([6]Premarket!D155="","",[6]Premarket!D155)</f>
        <v>-</v>
      </c>
      <c r="E155" t="str">
        <f>IF([6]Premarket!E155="","",[6]Premarket!E155)</f>
        <v>-</v>
      </c>
      <c r="F155">
        <f>IF([6]Premarket!F155="","",[6]Premarket!F155)</f>
        <v>123.55</v>
      </c>
      <c r="G155">
        <f>IF([6]Premarket!G155="","",[6]Premarket!G155)</f>
        <v>17061</v>
      </c>
      <c r="H155" t="str">
        <f>IF([6]Premarket!H155="","",[6]Premarket!H155)</f>
        <v>21,07,886.55</v>
      </c>
      <c r="I155" t="str">
        <f>IF([6]Premarket!I155="","",[6]Premarket!I155)</f>
        <v>3,32,79,53,80,880.62</v>
      </c>
      <c r="J155">
        <f>IF([6]Premarket!J155="","",[6]Premarket!J155)</f>
        <v>129.55000000000001</v>
      </c>
      <c r="K155">
        <f>IF([6]Premarket!K155="","",[6]Premarket!K155)</f>
        <v>84.15</v>
      </c>
      <c r="L155" t="str">
        <f>IF([6]Premarket!L155="","",[6]Premarket!L155)</f>
        <v/>
      </c>
    </row>
    <row r="156" spans="1:12" x14ac:dyDescent="0.25">
      <c r="A156" t="str">
        <f>IF([6]Premarket!A156="","",[6]Premarket!A156)</f>
        <v>LAURUSLABS</v>
      </c>
      <c r="B156">
        <f>IF([6]Premarket!B156="","",[6]Premarket!B156)</f>
        <v>400.3</v>
      </c>
      <c r="C156">
        <f>IF([6]Premarket!C156="","",[6]Premarket!C156)</f>
        <v>400.3</v>
      </c>
      <c r="D156" t="str">
        <f>IF([6]Premarket!D156="","",[6]Premarket!D156)</f>
        <v>-</v>
      </c>
      <c r="E156" t="str">
        <f>IF([6]Premarket!E156="","",[6]Premarket!E156)</f>
        <v>-</v>
      </c>
      <c r="F156">
        <f>IF([6]Premarket!F156="","",[6]Premarket!F156)</f>
        <v>400.3</v>
      </c>
      <c r="G156">
        <f>IF([6]Premarket!G156="","",[6]Premarket!G156)</f>
        <v>1193</v>
      </c>
      <c r="H156" t="str">
        <f>IF([6]Premarket!H156="","",[6]Premarket!H156)</f>
        <v>4,77,557.90</v>
      </c>
      <c r="I156" t="str">
        <f>IF([6]Premarket!I156="","",[6]Premarket!I156)</f>
        <v>1,57,44,33,56,170.10</v>
      </c>
      <c r="J156">
        <f>IF([6]Premarket!J156="","",[6]Premarket!J156)</f>
        <v>530.5</v>
      </c>
      <c r="K156">
        <f>IF([6]Premarket!K156="","",[6]Premarket!K156)</f>
        <v>278.85000000000002</v>
      </c>
      <c r="L156" t="str">
        <f>IF([6]Premarket!L156="","",[6]Premarket!L156)</f>
        <v/>
      </c>
    </row>
    <row r="157" spans="1:12" x14ac:dyDescent="0.25">
      <c r="A157" t="str">
        <f>IF([6]Premarket!A157="","",[6]Premarket!A157)</f>
        <v>MUTHOOTFIN</v>
      </c>
      <c r="B157">
        <f>IF([6]Premarket!B157="","",[6]Premarket!B157)</f>
        <v>1236.1500000000001</v>
      </c>
      <c r="C157">
        <f>IF([6]Premarket!C157="","",[6]Premarket!C157)</f>
        <v>1236.1500000000001</v>
      </c>
      <c r="D157" t="str">
        <f>IF([6]Premarket!D157="","",[6]Premarket!D157)</f>
        <v>-</v>
      </c>
      <c r="E157" t="str">
        <f>IF([6]Premarket!E157="","",[6]Premarket!E157)</f>
        <v>-</v>
      </c>
      <c r="F157">
        <f>IF([6]Premarket!F157="","",[6]Premarket!F157)</f>
        <v>1236.1500000000001</v>
      </c>
      <c r="G157">
        <f>IF([6]Premarket!G157="","",[6]Premarket!G157)</f>
        <v>102</v>
      </c>
      <c r="H157" t="str">
        <f>IF([6]Premarket!H157="","",[6]Premarket!H157)</f>
        <v>1,26,087.30</v>
      </c>
      <c r="I157" t="str">
        <f>IF([6]Premarket!I157="","",[6]Premarket!I157)</f>
        <v>1,33,79,03,08,201.70</v>
      </c>
      <c r="J157">
        <f>IF([6]Premarket!J157="","",[6]Premarket!J157)</f>
        <v>1379.95</v>
      </c>
      <c r="K157">
        <f>IF([6]Premarket!K157="","",[6]Premarket!K157)</f>
        <v>911.25</v>
      </c>
      <c r="L157" t="str">
        <f>IF([6]Premarket!L157="","",[6]Premarket!L157)</f>
        <v/>
      </c>
    </row>
    <row r="158" spans="1:12" x14ac:dyDescent="0.25">
      <c r="A158" t="str">
        <f>IF([6]Premarket!A158="","",[6]Premarket!A158)</f>
        <v>IPCALAB</v>
      </c>
      <c r="B158">
        <f>IF([6]Premarket!B158="","",[6]Premarket!B158)</f>
        <v>941.75</v>
      </c>
      <c r="C158">
        <f>IF([6]Premarket!C158="","",[6]Premarket!C158)</f>
        <v>941.75</v>
      </c>
      <c r="D158" t="str">
        <f>IF([6]Premarket!D158="","",[6]Premarket!D158)</f>
        <v>-</v>
      </c>
      <c r="E158" t="str">
        <f>IF([6]Premarket!E158="","",[6]Premarket!E158)</f>
        <v>-</v>
      </c>
      <c r="F158">
        <f>IF([6]Premarket!F158="","",[6]Premarket!F158)</f>
        <v>941.75</v>
      </c>
      <c r="G158">
        <f>IF([6]Premarket!G158="","",[6]Premarket!G158)</f>
        <v>392</v>
      </c>
      <c r="H158" t="str">
        <f>IF([6]Premarket!H158="","",[6]Premarket!H158)</f>
        <v>3,69,166.00</v>
      </c>
      <c r="I158" t="str">
        <f>IF([6]Premarket!I158="","",[6]Premarket!I158)</f>
        <v>1,26,19,37,46,554.29</v>
      </c>
      <c r="J158">
        <f>IF([6]Premarket!J158="","",[6]Premarket!J158)</f>
        <v>963</v>
      </c>
      <c r="K158">
        <f>IF([6]Premarket!K158="","",[6]Premarket!K158)</f>
        <v>669.8</v>
      </c>
      <c r="L158" t="str">
        <f>IF([6]Premarket!L158="","",[6]Premarket!L158)</f>
        <v/>
      </c>
    </row>
    <row r="159" spans="1:12" x14ac:dyDescent="0.25">
      <c r="A159" t="str">
        <f>IF([6]Premarket!A159="","",[6]Premarket!A159)</f>
        <v>DRREDDY</v>
      </c>
      <c r="B159">
        <f>IF([6]Premarket!B159="","",[6]Premarket!B159)</f>
        <v>5567.6</v>
      </c>
      <c r="C159">
        <f>IF([6]Premarket!C159="","",[6]Premarket!C159)</f>
        <v>5567.6</v>
      </c>
      <c r="D159" t="str">
        <f>IF([6]Premarket!D159="","",[6]Premarket!D159)</f>
        <v>-</v>
      </c>
      <c r="E159" t="str">
        <f>IF([6]Premarket!E159="","",[6]Premarket!E159)</f>
        <v>-</v>
      </c>
      <c r="F159">
        <f>IF([6]Premarket!F159="","",[6]Premarket!F159)</f>
        <v>5567.6</v>
      </c>
      <c r="G159">
        <f>IF([6]Premarket!G159="","",[6]Premarket!G159)</f>
        <v>397</v>
      </c>
      <c r="H159" t="str">
        <f>IF([6]Premarket!H159="","",[6]Premarket!H159)</f>
        <v>22,10,337.20</v>
      </c>
      <c r="I159" t="str">
        <f>IF([6]Premarket!I159="","",[6]Premarket!I159)</f>
        <v>6,77,43,30,11,634.08</v>
      </c>
      <c r="J159">
        <f>IF([6]Premarket!J159="","",[6]Premarket!J159)</f>
        <v>5989.7</v>
      </c>
      <c r="K159">
        <f>IF([6]Premarket!K159="","",[6]Premarket!K159)</f>
        <v>4175.1000000000004</v>
      </c>
      <c r="L159" t="str">
        <f>IF([6]Premarket!L159="","",[6]Premarket!L159)</f>
        <v/>
      </c>
    </row>
    <row r="160" spans="1:12" x14ac:dyDescent="0.25">
      <c r="A160" t="str">
        <f>IF([6]Premarket!A160="","",[6]Premarket!A160)</f>
        <v>OBEROIRLTY</v>
      </c>
      <c r="B160">
        <f>IF([6]Premarket!B160="","",[6]Premarket!B160)</f>
        <v>1148.5999999999999</v>
      </c>
      <c r="C160">
        <f>IF([6]Premarket!C160="","",[6]Premarket!C160)</f>
        <v>1148.5999999999999</v>
      </c>
      <c r="D160" t="str">
        <f>IF([6]Premarket!D160="","",[6]Premarket!D160)</f>
        <v>-</v>
      </c>
      <c r="E160" t="str">
        <f>IF([6]Premarket!E160="","",[6]Premarket!E160)</f>
        <v>-</v>
      </c>
      <c r="F160">
        <f>IF([6]Premarket!F160="","",[6]Premarket!F160)</f>
        <v>1148.5999999999999</v>
      </c>
      <c r="G160">
        <f>IF([6]Premarket!G160="","",[6]Premarket!G160)</f>
        <v>338</v>
      </c>
      <c r="H160" t="str">
        <f>IF([6]Premarket!H160="","",[6]Premarket!H160)</f>
        <v>3,88,226.80</v>
      </c>
      <c r="I160" t="str">
        <f>IF([6]Premarket!I160="","",[6]Premarket!I160)</f>
        <v>1,33,57,29,17,784.32</v>
      </c>
      <c r="J160">
        <f>IF([6]Premarket!J160="","",[6]Premarket!J160)</f>
        <v>1206.9000000000001</v>
      </c>
      <c r="K160">
        <f>IF([6]Premarket!K160="","",[6]Premarket!K160)</f>
        <v>790.1</v>
      </c>
      <c r="L160" t="str">
        <f>IF([6]Premarket!L160="","",[6]Premarket!L160)</f>
        <v/>
      </c>
    </row>
    <row r="161" spans="1:12" x14ac:dyDescent="0.25">
      <c r="A161" t="str">
        <f>IF([6]Premarket!A161="","",[6]Premarket!A161)</f>
        <v>RBLBANK</v>
      </c>
      <c r="B161">
        <f>IF([6]Premarket!B161="","",[6]Premarket!B161)</f>
        <v>245.9</v>
      </c>
      <c r="C161">
        <f>IF([6]Premarket!C161="","",[6]Premarket!C161)</f>
        <v>245.9</v>
      </c>
      <c r="D161" t="str">
        <f>IF([6]Premarket!D161="","",[6]Premarket!D161)</f>
        <v>-</v>
      </c>
      <c r="E161" t="str">
        <f>IF([6]Premarket!E161="","",[6]Premarket!E161)</f>
        <v>-</v>
      </c>
      <c r="F161">
        <f>IF([6]Premarket!F161="","",[6]Premarket!F161)</f>
        <v>245.9</v>
      </c>
      <c r="G161">
        <f>IF([6]Premarket!G161="","",[6]Premarket!G161)</f>
        <v>7785</v>
      </c>
      <c r="H161" t="str">
        <f>IF([6]Premarket!H161="","",[6]Premarket!H161)</f>
        <v>19,14,331.50</v>
      </c>
      <c r="I161" t="str">
        <f>IF([6]Premarket!I161="","",[6]Premarket!I161)</f>
        <v>1,46,36,58,25,062.45</v>
      </c>
      <c r="J161">
        <f>IF([6]Premarket!J161="","",[6]Premarket!J161)</f>
        <v>256.7</v>
      </c>
      <c r="K161">
        <f>IF([6]Premarket!K161="","",[6]Premarket!K161)</f>
        <v>118.9</v>
      </c>
      <c r="L161" t="str">
        <f>IF([6]Premarket!L161="","",[6]Premarket!L161)</f>
        <v/>
      </c>
    </row>
    <row r="162" spans="1:12" x14ac:dyDescent="0.25">
      <c r="A162" t="str">
        <f>IF([6]Premarket!A162="","",[6]Premarket!A162)</f>
        <v>JKCEMENT</v>
      </c>
      <c r="B162">
        <f>IF([6]Premarket!B162="","",[6]Premarket!B162)</f>
        <v>3185.9</v>
      </c>
      <c r="C162">
        <f>IF([6]Premarket!C162="","",[6]Premarket!C162)</f>
        <v>3185.9</v>
      </c>
      <c r="D162" t="str">
        <f>IF([6]Premarket!D162="","",[6]Premarket!D162)</f>
        <v>-</v>
      </c>
      <c r="E162" t="str">
        <f>IF([6]Premarket!E162="","",[6]Premarket!E162)</f>
        <v>-</v>
      </c>
      <c r="F162">
        <f>IF([6]Premarket!F162="","",[6]Premarket!F162)</f>
        <v>3185.9</v>
      </c>
      <c r="G162">
        <f>IF([6]Premarket!G162="","",[6]Premarket!G162)</f>
        <v>79</v>
      </c>
      <c r="H162" t="str">
        <f>IF([6]Premarket!H162="","",[6]Premarket!H162)</f>
        <v>2,51,686.10</v>
      </c>
      <c r="I162" t="str">
        <f>IF([6]Premarket!I162="","",[6]Premarket!I162)</f>
        <v>1,08,38,40,21,141.20</v>
      </c>
      <c r="J162">
        <f>IF([6]Premarket!J162="","",[6]Premarket!J162)</f>
        <v>3476.4</v>
      </c>
      <c r="K162">
        <f>IF([6]Premarket!K162="","",[6]Premarket!K162)</f>
        <v>2425.25</v>
      </c>
      <c r="L162" t="str">
        <f>IF([6]Premarket!L162="","",[6]Premarket!L162)</f>
        <v/>
      </c>
    </row>
    <row r="163" spans="1:12" x14ac:dyDescent="0.25">
      <c r="A163" t="str">
        <f>IF([6]Premarket!A163="","",[6]Premarket!A163)</f>
        <v>HAL</v>
      </c>
      <c r="B163">
        <f>IF([6]Premarket!B163="","",[6]Premarket!B163)</f>
        <v>1961.6</v>
      </c>
      <c r="C163">
        <f>IF([6]Premarket!C163="","",[6]Premarket!C163)</f>
        <v>1961.6</v>
      </c>
      <c r="D163" t="str">
        <f>IF([6]Premarket!D163="","",[6]Premarket!D163)</f>
        <v>-</v>
      </c>
      <c r="E163" t="str">
        <f>IF([6]Premarket!E163="","",[6]Premarket!E163)</f>
        <v>-</v>
      </c>
      <c r="F163">
        <f>IF([6]Premarket!F163="","",[6]Premarket!F163)</f>
        <v>1961.6</v>
      </c>
      <c r="G163">
        <f>IF([6]Premarket!G163="","",[6]Premarket!G163)</f>
        <v>1969</v>
      </c>
      <c r="H163" t="str">
        <f>IF([6]Premarket!H163="","",[6]Premarket!H163)</f>
        <v>38,62,390.40</v>
      </c>
      <c r="I163" t="str">
        <f>IF([6]Premarket!I163="","",[6]Premarket!I163)</f>
        <v>3,67,21,09,77,000.00</v>
      </c>
      <c r="J163">
        <f>IF([6]Premarket!J163="","",[6]Premarket!J163)</f>
        <v>2085</v>
      </c>
      <c r="K163">
        <f>IF([6]Premarket!K163="","",[6]Premarket!K163)</f>
        <v>1150</v>
      </c>
      <c r="L163" t="str">
        <f>IF([6]Premarket!L163="","",[6]Premarket!L163)</f>
        <v/>
      </c>
    </row>
    <row r="164" spans="1:12" x14ac:dyDescent="0.25">
      <c r="A164" t="str">
        <f>IF([6]Premarket!A164="","",[6]Premarket!A164)</f>
        <v>APOLLOHOSP</v>
      </c>
      <c r="B164">
        <f>IF([6]Premarket!B164="","",[6]Premarket!B164)</f>
        <v>5092.8500000000004</v>
      </c>
      <c r="C164">
        <f>IF([6]Premarket!C164="","",[6]Premarket!C164)</f>
        <v>5092.8</v>
      </c>
      <c r="D164">
        <f>IF([6]Premarket!D164="","",[6]Premarket!D164)</f>
        <v>-0.05</v>
      </c>
      <c r="E164">
        <f>IF([6]Premarket!E164="","",[6]Premarket!E164)</f>
        <v>0</v>
      </c>
      <c r="F164">
        <f>IF([6]Premarket!F164="","",[6]Premarket!F164)</f>
        <v>5092.8</v>
      </c>
      <c r="G164">
        <f>IF([6]Premarket!G164="","",[6]Premarket!G164)</f>
        <v>189</v>
      </c>
      <c r="H164" t="str">
        <f>IF([6]Premarket!H164="","",[6]Premarket!H164)</f>
        <v>9,62,539.20</v>
      </c>
      <c r="I164" t="str">
        <f>IF([6]Premarket!I164="","",[6]Premarket!I164)</f>
        <v>5,11,60,01,88,071.70</v>
      </c>
      <c r="J164">
        <f>IF([6]Premarket!J164="","",[6]Premarket!J164)</f>
        <v>5364</v>
      </c>
      <c r="K164">
        <f>IF([6]Premarket!K164="","",[6]Premarket!K164)</f>
        <v>4123</v>
      </c>
      <c r="L164" t="str">
        <f>IF([6]Premarket!L164="","",[6]Premarket!L164)</f>
        <v/>
      </c>
    </row>
    <row r="165" spans="1:12" x14ac:dyDescent="0.25">
      <c r="A165" t="str">
        <f>IF([6]Premarket!A165="","",[6]Premarket!A165)</f>
        <v>DALBHARAT</v>
      </c>
      <c r="B165">
        <f>IF([6]Premarket!B165="","",[6]Premarket!B165)</f>
        <v>2301.1</v>
      </c>
      <c r="C165">
        <f>IF([6]Premarket!C165="","",[6]Premarket!C165)</f>
        <v>2301</v>
      </c>
      <c r="D165">
        <f>IF([6]Premarket!D165="","",[6]Premarket!D165)</f>
        <v>-0.1</v>
      </c>
      <c r="E165">
        <f>IF([6]Premarket!E165="","",[6]Premarket!E165)</f>
        <v>0</v>
      </c>
      <c r="F165">
        <f>IF([6]Premarket!F165="","",[6]Premarket!F165)</f>
        <v>2301</v>
      </c>
      <c r="G165">
        <f>IF([6]Premarket!G165="","",[6]Premarket!G165)</f>
        <v>232</v>
      </c>
      <c r="H165" t="str">
        <f>IF([6]Premarket!H165="","",[6]Premarket!H165)</f>
        <v>5,33,832.00</v>
      </c>
      <c r="I165" t="str">
        <f>IF([6]Premarket!I165="","",[6]Premarket!I165)</f>
        <v>1,81,78,44,30,738.96</v>
      </c>
      <c r="J165">
        <f>IF([6]Premarket!J165="","",[6]Premarket!J165)</f>
        <v>2424.75</v>
      </c>
      <c r="K165">
        <f>IF([6]Premarket!K165="","",[6]Premarket!K165)</f>
        <v>1476.05</v>
      </c>
      <c r="L165" t="str">
        <f>IF([6]Premarket!L165="","",[6]Premarket!L165)</f>
        <v/>
      </c>
    </row>
    <row r="166" spans="1:12" x14ac:dyDescent="0.25">
      <c r="A166" t="str">
        <f>IF([6]Premarket!A166="","",[6]Premarket!A166)</f>
        <v>ICICIBANK</v>
      </c>
      <c r="B166">
        <f>IF([6]Premarket!B166="","",[6]Premarket!B166)</f>
        <v>953.1</v>
      </c>
      <c r="C166">
        <f>IF([6]Premarket!C166="","",[6]Premarket!C166)</f>
        <v>952.85</v>
      </c>
      <c r="D166">
        <f>IF([6]Premarket!D166="","",[6]Premarket!D166)</f>
        <v>-0.25</v>
      </c>
      <c r="E166">
        <f>IF([6]Premarket!E166="","",[6]Premarket!E166)</f>
        <v>-0.03</v>
      </c>
      <c r="F166">
        <f>IF([6]Premarket!F166="","",[6]Premarket!F166)</f>
        <v>952.85</v>
      </c>
      <c r="G166">
        <f>IF([6]Premarket!G166="","",[6]Premarket!G166)</f>
        <v>50213</v>
      </c>
      <c r="H166" t="str">
        <f>IF([6]Premarket!H166="","",[6]Premarket!H166)</f>
        <v>4,78,45,457.05</v>
      </c>
      <c r="I166" t="str">
        <f>IF([6]Premarket!I166="","",[6]Premarket!I166)</f>
        <v>66,74,31,71,12,895.90</v>
      </c>
      <c r="J166">
        <f>IF([6]Premarket!J166="","",[6]Premarket!J166)</f>
        <v>1008.7</v>
      </c>
      <c r="K166">
        <f>IF([6]Premarket!K166="","",[6]Premarket!K166)</f>
        <v>796</v>
      </c>
      <c r="L166" t="str">
        <f>IF([6]Premarket!L166="","",[6]Premarket!L166)</f>
        <v/>
      </c>
    </row>
    <row r="167" spans="1:12" x14ac:dyDescent="0.25">
      <c r="A167" t="str">
        <f>IF([6]Premarket!A167="","",[6]Premarket!A167)</f>
        <v>ONGC</v>
      </c>
      <c r="B167">
        <f>IF([6]Premarket!B167="","",[6]Premarket!B167)</f>
        <v>183.25</v>
      </c>
      <c r="C167">
        <f>IF([6]Premarket!C167="","",[6]Premarket!C167)</f>
        <v>183.2</v>
      </c>
      <c r="D167">
        <f>IF([6]Premarket!D167="","",[6]Premarket!D167)</f>
        <v>-0.05</v>
      </c>
      <c r="E167">
        <f>IF([6]Premarket!E167="","",[6]Premarket!E167)</f>
        <v>-0.03</v>
      </c>
      <c r="F167">
        <f>IF([6]Premarket!F167="","",[6]Premarket!F167)</f>
        <v>183.2</v>
      </c>
      <c r="G167">
        <f>IF([6]Premarket!G167="","",[6]Premarket!G167)</f>
        <v>14576</v>
      </c>
      <c r="H167" t="str">
        <f>IF([6]Premarket!H167="","",[6]Premarket!H167)</f>
        <v>26,70,323.20</v>
      </c>
      <c r="I167" t="str">
        <f>IF([6]Premarket!I167="","",[6]Premarket!I167)</f>
        <v>7,13,67,92,39,356.38</v>
      </c>
      <c r="J167">
        <f>IF([6]Premarket!J167="","",[6]Premarket!J167)</f>
        <v>192.25</v>
      </c>
      <c r="K167">
        <f>IF([6]Premarket!K167="","",[6]Premarket!K167)</f>
        <v>125.8</v>
      </c>
      <c r="L167" t="str">
        <f>IF([6]Premarket!L167="","",[6]Premarket!L167)</f>
        <v/>
      </c>
    </row>
    <row r="168" spans="1:12" x14ac:dyDescent="0.25">
      <c r="A168" t="str">
        <f>IF([6]Premarket!A168="","",[6]Premarket!A168)</f>
        <v>HCLTECH</v>
      </c>
      <c r="B168">
        <f>IF([6]Premarket!B168="","",[6]Premarket!B168)</f>
        <v>1245.5999999999999</v>
      </c>
      <c r="C168">
        <f>IF([6]Premarket!C168="","",[6]Premarket!C168)</f>
        <v>1245</v>
      </c>
      <c r="D168">
        <f>IF([6]Premarket!D168="","",[6]Premarket!D168)</f>
        <v>-0.6</v>
      </c>
      <c r="E168">
        <f>IF([6]Premarket!E168="","",[6]Premarket!E168)</f>
        <v>-0.05</v>
      </c>
      <c r="F168">
        <f>IF([6]Premarket!F168="","",[6]Premarket!F168)</f>
        <v>1245</v>
      </c>
      <c r="G168">
        <f>IF([6]Premarket!G168="","",[6]Premarket!G168)</f>
        <v>7869</v>
      </c>
      <c r="H168" t="str">
        <f>IF([6]Premarket!H168="","",[6]Premarket!H168)</f>
        <v>97,96,905.00</v>
      </c>
      <c r="I168" t="str">
        <f>IF([6]Premarket!I168="","",[6]Premarket!I168)</f>
        <v>13,13,38,67,69,813.04</v>
      </c>
      <c r="J168">
        <f>IF([6]Premarket!J168="","",[6]Premarket!J168)</f>
        <v>1311.3</v>
      </c>
      <c r="K168">
        <f>IF([6]Premarket!K168="","",[6]Premarket!K168)</f>
        <v>936</v>
      </c>
      <c r="L168" t="str">
        <f>IF([6]Premarket!L168="","",[6]Premarket!L168)</f>
        <v/>
      </c>
    </row>
    <row r="169" spans="1:12" x14ac:dyDescent="0.25">
      <c r="A169" t="str">
        <f>IF([6]Premarket!A169="","",[6]Premarket!A169)</f>
        <v>JINDALSTEL</v>
      </c>
      <c r="B169">
        <f>IF([6]Premarket!B169="","",[6]Premarket!B169)</f>
        <v>692.55</v>
      </c>
      <c r="C169">
        <f>IF([6]Premarket!C169="","",[6]Premarket!C169)</f>
        <v>692.2</v>
      </c>
      <c r="D169">
        <f>IF([6]Premarket!D169="","",[6]Premarket!D169)</f>
        <v>-0.35</v>
      </c>
      <c r="E169">
        <f>IF([6]Premarket!E169="","",[6]Premarket!E169)</f>
        <v>-0.05</v>
      </c>
      <c r="F169">
        <f>IF([6]Premarket!F169="","",[6]Premarket!F169)</f>
        <v>692.2</v>
      </c>
      <c r="G169">
        <f>IF([6]Premarket!G169="","",[6]Premarket!G169)</f>
        <v>4356</v>
      </c>
      <c r="H169" t="str">
        <f>IF([6]Premarket!H169="","",[6]Premarket!H169)</f>
        <v>30,15,223.20</v>
      </c>
      <c r="I169" t="str">
        <f>IF([6]Premarket!I169="","",[6]Premarket!I169)</f>
        <v>2,54,12,43,46,724.64</v>
      </c>
      <c r="J169">
        <f>IF([6]Premarket!J169="","",[6]Premarket!J169)</f>
        <v>722.8</v>
      </c>
      <c r="K169">
        <f>IF([6]Premarket!K169="","",[6]Premarket!K169)</f>
        <v>424.5</v>
      </c>
      <c r="L169" t="str">
        <f>IF([6]Premarket!L169="","",[6]Premarket!L169)</f>
        <v/>
      </c>
    </row>
    <row r="170" spans="1:12" x14ac:dyDescent="0.25">
      <c r="A170" t="str">
        <f>IF([6]Premarket!A170="","",[6]Premarket!A170)</f>
        <v>RELIANCE</v>
      </c>
      <c r="B170">
        <f>IF([6]Premarket!B170="","",[6]Premarket!B170)</f>
        <v>2345.0500000000002</v>
      </c>
      <c r="C170">
        <f>IF([6]Premarket!C170="","",[6]Premarket!C170)</f>
        <v>2343.85</v>
      </c>
      <c r="D170">
        <f>IF([6]Premarket!D170="","",[6]Premarket!D170)</f>
        <v>-1.2</v>
      </c>
      <c r="E170">
        <f>IF([6]Premarket!E170="","",[6]Premarket!E170)</f>
        <v>-0.05</v>
      </c>
      <c r="F170">
        <f>IF([6]Premarket!F170="","",[6]Premarket!F170)</f>
        <v>2343.85</v>
      </c>
      <c r="G170">
        <f>IF([6]Premarket!G170="","",[6]Premarket!G170)</f>
        <v>22410</v>
      </c>
      <c r="H170" t="str">
        <f>IF([6]Premarket!H170="","",[6]Premarket!H170)</f>
        <v>5,25,25,678.50</v>
      </c>
      <c r="I170" t="str">
        <f>IF([6]Premarket!I170="","",[6]Premarket!I170)</f>
        <v>79,35,29,73,42,852.00</v>
      </c>
      <c r="J170">
        <f>IF([6]Premarket!J170="","",[6]Premarket!J170)</f>
        <v>2856</v>
      </c>
      <c r="K170">
        <f>IF([6]Premarket!K170="","",[6]Premarket!K170)</f>
        <v>2180</v>
      </c>
      <c r="L170" t="str">
        <f>IF([6]Premarket!L170="","",[6]Premarket!L170)</f>
        <v/>
      </c>
    </row>
    <row r="171" spans="1:12" x14ac:dyDescent="0.25">
      <c r="A171" t="str">
        <f>IF([6]Premarket!A171="","",[6]Premarket!A171)</f>
        <v>IDFCFIRSTB</v>
      </c>
      <c r="B171">
        <f>IF([6]Premarket!B171="","",[6]Premarket!B171)</f>
        <v>91.55</v>
      </c>
      <c r="C171">
        <f>IF([6]Premarket!C171="","",[6]Premarket!C171)</f>
        <v>91.5</v>
      </c>
      <c r="D171">
        <f>IF([6]Premarket!D171="","",[6]Premarket!D171)</f>
        <v>-0.05</v>
      </c>
      <c r="E171">
        <f>IF([6]Premarket!E171="","",[6]Premarket!E171)</f>
        <v>-0.05</v>
      </c>
      <c r="F171">
        <f>IF([6]Premarket!F171="","",[6]Premarket!F171)</f>
        <v>91.5</v>
      </c>
      <c r="G171">
        <f>IF([6]Premarket!G171="","",[6]Premarket!G171)</f>
        <v>95870</v>
      </c>
      <c r="H171" t="str">
        <f>IF([6]Premarket!H171="","",[6]Premarket!H171)</f>
        <v>87,72,105.00</v>
      </c>
      <c r="I171" t="str">
        <f>IF([6]Premarket!I171="","",[6]Premarket!I171)</f>
        <v>3,03,56,01,44,067.60</v>
      </c>
      <c r="J171">
        <f>IF([6]Premarket!J171="","",[6]Premarket!J171)</f>
        <v>100.7</v>
      </c>
      <c r="K171">
        <f>IF([6]Premarket!K171="","",[6]Premarket!K171)</f>
        <v>51.3</v>
      </c>
      <c r="L171" t="str">
        <f>IF([6]Premarket!L171="","",[6]Premarket!L171)</f>
        <v/>
      </c>
    </row>
    <row r="172" spans="1:12" x14ac:dyDescent="0.25">
      <c r="A172" t="str">
        <f>IF([6]Premarket!A172="","",[6]Premarket!A172)</f>
        <v>HINDUNILVR</v>
      </c>
      <c r="B172">
        <f>IF([6]Premarket!B172="","",[6]Premarket!B172)</f>
        <v>2556.4</v>
      </c>
      <c r="C172">
        <f>IF([6]Premarket!C172="","",[6]Premarket!C172)</f>
        <v>2555</v>
      </c>
      <c r="D172">
        <f>IF([6]Premarket!D172="","",[6]Premarket!D172)</f>
        <v>-1.4</v>
      </c>
      <c r="E172">
        <f>IF([6]Premarket!E172="","",[6]Premarket!E172)</f>
        <v>-0.05</v>
      </c>
      <c r="F172">
        <f>IF([6]Premarket!F172="","",[6]Premarket!F172)</f>
        <v>2555</v>
      </c>
      <c r="G172">
        <f>IF([6]Premarket!G172="","",[6]Premarket!G172)</f>
        <v>3227</v>
      </c>
      <c r="H172" t="str">
        <f>IF([6]Premarket!H172="","",[6]Premarket!H172)</f>
        <v>82,44,985.00</v>
      </c>
      <c r="I172" t="str">
        <f>IF([6]Premarket!I172="","",[6]Premarket!I172)</f>
        <v>22,81,21,81,56,275.80</v>
      </c>
      <c r="J172">
        <f>IF([6]Premarket!J172="","",[6]Premarket!J172)</f>
        <v>2769.65</v>
      </c>
      <c r="K172">
        <f>IF([6]Premarket!K172="","",[6]Premarket!K172)</f>
        <v>2393</v>
      </c>
      <c r="L172" t="str">
        <f>IF([6]Premarket!L172="","",[6]Premarket!L172)</f>
        <v/>
      </c>
    </row>
    <row r="173" spans="1:12" x14ac:dyDescent="0.25">
      <c r="A173" t="str">
        <f>IF([6]Premarket!A173="","",[6]Premarket!A173)</f>
        <v>CHOLAFIN</v>
      </c>
      <c r="B173">
        <f>IF([6]Premarket!B173="","",[6]Premarket!B173)</f>
        <v>1259.7</v>
      </c>
      <c r="C173">
        <f>IF([6]Premarket!C173="","",[6]Premarket!C173)</f>
        <v>1259</v>
      </c>
      <c r="D173">
        <f>IF([6]Premarket!D173="","",[6]Premarket!D173)</f>
        <v>-0.7</v>
      </c>
      <c r="E173">
        <f>IF([6]Premarket!E173="","",[6]Premarket!E173)</f>
        <v>-0.06</v>
      </c>
      <c r="F173">
        <f>IF([6]Premarket!F173="","",[6]Premarket!F173)</f>
        <v>1259</v>
      </c>
      <c r="G173">
        <f>IF([6]Premarket!G173="","",[6]Premarket!G173)</f>
        <v>570</v>
      </c>
      <c r="H173" t="str">
        <f>IF([6]Premarket!H173="","",[6]Premarket!H173)</f>
        <v>7,17,630.00</v>
      </c>
      <c r="I173" t="str">
        <f>IF([6]Premarket!I173="","",[6]Premarket!I173)</f>
        <v>5,06,89,55,07,240.96</v>
      </c>
      <c r="J173">
        <f>IF([6]Premarket!J173="","",[6]Premarket!J173)</f>
        <v>1272.9000000000001</v>
      </c>
      <c r="K173">
        <f>IF([6]Premarket!K173="","",[6]Premarket!K173)</f>
        <v>658</v>
      </c>
      <c r="L173" t="str">
        <f>IF([6]Premarket!L173="","",[6]Premarket!L173)</f>
        <v/>
      </c>
    </row>
    <row r="174" spans="1:12" x14ac:dyDescent="0.25">
      <c r="A174" t="str">
        <f>IF([6]Premarket!A174="","",[6]Premarket!A174)</f>
        <v>PETRONET</v>
      </c>
      <c r="B174">
        <f>IF([6]Premarket!B174="","",[6]Premarket!B174)</f>
        <v>224.75</v>
      </c>
      <c r="C174">
        <f>IF([6]Premarket!C174="","",[6]Premarket!C174)</f>
        <v>224.55</v>
      </c>
      <c r="D174">
        <f>IF([6]Premarket!D174="","",[6]Premarket!D174)</f>
        <v>-0.2</v>
      </c>
      <c r="E174">
        <f>IF([6]Premarket!E174="","",[6]Premarket!E174)</f>
        <v>-0.09</v>
      </c>
      <c r="F174">
        <f>IF([6]Premarket!F174="","",[6]Premarket!F174)</f>
        <v>224.55</v>
      </c>
      <c r="G174">
        <f>IF([6]Premarket!G174="","",[6]Premarket!G174)</f>
        <v>1393</v>
      </c>
      <c r="H174" t="str">
        <f>IF([6]Premarket!H174="","",[6]Premarket!H174)</f>
        <v>3,12,798.15</v>
      </c>
      <c r="I174" t="str">
        <f>IF([6]Premarket!I174="","",[6]Premarket!I174)</f>
        <v>1,68,30,00,09,873.60</v>
      </c>
      <c r="J174">
        <f>IF([6]Premarket!J174="","",[6]Premarket!J174)</f>
        <v>254.4</v>
      </c>
      <c r="K174">
        <f>IF([6]Premarket!K174="","",[6]Premarket!K174)</f>
        <v>195.7</v>
      </c>
      <c r="L174" t="str">
        <f>IF([6]Premarket!L174="","",[6]Premarket!L174)</f>
        <v/>
      </c>
    </row>
    <row r="175" spans="1:12" x14ac:dyDescent="0.25">
      <c r="A175" t="str">
        <f>IF([6]Premarket!A175="","",[6]Premarket!A175)</f>
        <v>GODREJCP</v>
      </c>
      <c r="B175">
        <f>IF([6]Premarket!B175="","",[6]Premarket!B175)</f>
        <v>985.85</v>
      </c>
      <c r="C175">
        <f>IF([6]Premarket!C175="","",[6]Premarket!C175)</f>
        <v>984.9</v>
      </c>
      <c r="D175">
        <f>IF([6]Premarket!D175="","",[6]Premarket!D175)</f>
        <v>-0.95</v>
      </c>
      <c r="E175">
        <f>IF([6]Premarket!E175="","",[6]Premarket!E175)</f>
        <v>-0.1</v>
      </c>
      <c r="F175">
        <f>IF([6]Premarket!F175="","",[6]Premarket!F175)</f>
        <v>984.9</v>
      </c>
      <c r="G175">
        <f>IF([6]Premarket!G175="","",[6]Premarket!G175)</f>
        <v>597</v>
      </c>
      <c r="H175" t="str">
        <f>IF([6]Premarket!H175="","",[6]Premarket!H175)</f>
        <v>5,87,985.30</v>
      </c>
      <c r="I175" t="str">
        <f>IF([6]Premarket!I175="","",[6]Premarket!I175)</f>
        <v>3,73,08,48,78,886.33</v>
      </c>
      <c r="J175">
        <f>IF([6]Premarket!J175="","",[6]Premarket!J175)</f>
        <v>1102.05</v>
      </c>
      <c r="K175">
        <f>IF([6]Premarket!K175="","",[6]Premarket!K175)</f>
        <v>793.85</v>
      </c>
      <c r="L175" t="str">
        <f>IF([6]Premarket!L175="","",[6]Premarket!L175)</f>
        <v/>
      </c>
    </row>
    <row r="176" spans="1:12" x14ac:dyDescent="0.25">
      <c r="A176" t="str">
        <f>IF([6]Premarket!A176="","",[6]Premarket!A176)</f>
        <v>HINDALCO</v>
      </c>
      <c r="B176">
        <f>IF([6]Premarket!B176="","",[6]Premarket!B176)</f>
        <v>483.9</v>
      </c>
      <c r="C176">
        <f>IF([6]Premarket!C176="","",[6]Premarket!C176)</f>
        <v>483.1</v>
      </c>
      <c r="D176">
        <f>IF([6]Premarket!D176="","",[6]Premarket!D176)</f>
        <v>-0.8</v>
      </c>
      <c r="E176">
        <f>IF([6]Premarket!E176="","",[6]Premarket!E176)</f>
        <v>-0.17</v>
      </c>
      <c r="F176">
        <f>IF([6]Premarket!F176="","",[6]Premarket!F176)</f>
        <v>483.1</v>
      </c>
      <c r="G176">
        <f>IF([6]Premarket!G176="","",[6]Premarket!G176)</f>
        <v>7565</v>
      </c>
      <c r="H176" t="str">
        <f>IF([6]Premarket!H176="","",[6]Premarket!H176)</f>
        <v>36,54,651.50</v>
      </c>
      <c r="I176" t="str">
        <f>IF([6]Premarket!I176="","",[6]Premarket!I176)</f>
        <v>7,06,97,43,18,135.80</v>
      </c>
      <c r="J176">
        <f>IF([6]Premarket!J176="","",[6]Premarket!J176)</f>
        <v>508.9</v>
      </c>
      <c r="K176">
        <f>IF([6]Premarket!K176="","",[6]Premarket!K176)</f>
        <v>380.1</v>
      </c>
      <c r="L176" t="str">
        <f>IF([6]Premarket!L176="","",[6]Premarket!L176)</f>
        <v/>
      </c>
    </row>
    <row r="177" spans="1:12" x14ac:dyDescent="0.25">
      <c r="A177" t="str">
        <f>IF([6]Premarket!A177="","",[6]Premarket!A177)</f>
        <v>INFY</v>
      </c>
      <c r="B177">
        <f>IF([6]Premarket!B177="","",[6]Premarket!B177)</f>
        <v>1494.4</v>
      </c>
      <c r="C177">
        <f>IF([6]Premarket!C177="","",[6]Premarket!C177)</f>
        <v>1491.9</v>
      </c>
      <c r="D177">
        <f>IF([6]Premarket!D177="","",[6]Premarket!D177)</f>
        <v>-2.5</v>
      </c>
      <c r="E177">
        <f>IF([6]Premarket!E177="","",[6]Premarket!E177)</f>
        <v>-0.17</v>
      </c>
      <c r="F177">
        <f>IF([6]Premarket!F177="","",[6]Premarket!F177)</f>
        <v>1491.9</v>
      </c>
      <c r="G177">
        <f>IF([6]Premarket!G177="","",[6]Premarket!G177)</f>
        <v>43483</v>
      </c>
      <c r="H177" t="str">
        <f>IF([6]Premarket!H177="","",[6]Premarket!H177)</f>
        <v>6,48,72,287.70</v>
      </c>
      <c r="I177" t="str">
        <f>IF([6]Premarket!I177="","",[6]Premarket!I177)</f>
        <v>53,20,97,92,09,125.40</v>
      </c>
      <c r="J177">
        <f>IF([6]Premarket!J177="","",[6]Premarket!J177)</f>
        <v>1672.6</v>
      </c>
      <c r="K177">
        <f>IF([6]Premarket!K177="","",[6]Premarket!K177)</f>
        <v>1185.3</v>
      </c>
      <c r="L177" t="str">
        <f>IF([6]Premarket!L177="","",[6]Premarket!L177)</f>
        <v/>
      </c>
    </row>
    <row r="178" spans="1:12" x14ac:dyDescent="0.25">
      <c r="A178" t="str">
        <f>IF([6]Premarket!A178="","",[6]Premarket!A178)</f>
        <v>HDFCBANK</v>
      </c>
      <c r="B178">
        <f>IF([6]Premarket!B178="","",[6]Premarket!B178)</f>
        <v>1539.6</v>
      </c>
      <c r="C178">
        <f>IF([6]Premarket!C178="","",[6]Premarket!C178)</f>
        <v>1536.1</v>
      </c>
      <c r="D178">
        <f>IF([6]Premarket!D178="","",[6]Premarket!D178)</f>
        <v>-3.5</v>
      </c>
      <c r="E178">
        <f>IF([6]Premarket!E178="","",[6]Premarket!E178)</f>
        <v>-0.23</v>
      </c>
      <c r="F178">
        <f>IF([6]Premarket!F178="","",[6]Premarket!F178)</f>
        <v>1536.1</v>
      </c>
      <c r="G178" t="str">
        <f>IF([6]Premarket!G178="","",[6]Premarket!G178)</f>
        <v>2,89,464</v>
      </c>
      <c r="H178" t="str">
        <f>IF([6]Premarket!H178="","",[6]Premarket!H178)</f>
        <v>44,46,45,650.40</v>
      </c>
      <c r="I178" t="str">
        <f>IF([6]Premarket!I178="","",[6]Premarket!I178)</f>
        <v>1,15,74,24,87,27,290.04</v>
      </c>
      <c r="J178">
        <f>IF([6]Premarket!J178="","",[6]Premarket!J178)</f>
        <v>1757.5</v>
      </c>
      <c r="K178">
        <f>IF([6]Premarket!K178="","",[6]Premarket!K178)</f>
        <v>1384</v>
      </c>
      <c r="L178" t="str">
        <f>IF([6]Premarket!L178="","",[6]Premarket!L178)</f>
        <v/>
      </c>
    </row>
    <row r="179" spans="1:12" x14ac:dyDescent="0.25">
      <c r="A179" t="str">
        <f>IF([6]Premarket!A179="","",[6]Premarket!A179)</f>
        <v>ZEEL</v>
      </c>
      <c r="B179">
        <f>IF([6]Premarket!B179="","",[6]Premarket!B179)</f>
        <v>259.64999999999998</v>
      </c>
      <c r="C179">
        <f>IF([6]Premarket!C179="","",[6]Premarket!C179)</f>
        <v>259</v>
      </c>
      <c r="D179">
        <f>IF([6]Premarket!D179="","",[6]Premarket!D179)</f>
        <v>-0.65</v>
      </c>
      <c r="E179">
        <f>IF([6]Premarket!E179="","",[6]Premarket!E179)</f>
        <v>-0.25</v>
      </c>
      <c r="F179">
        <f>IF([6]Premarket!F179="","",[6]Premarket!F179)</f>
        <v>259</v>
      </c>
      <c r="G179">
        <f>IF([6]Premarket!G179="","",[6]Premarket!G179)</f>
        <v>12683</v>
      </c>
      <c r="H179" t="str">
        <f>IF([6]Premarket!H179="","",[6]Premarket!H179)</f>
        <v>32,84,897.00</v>
      </c>
      <c r="I179" t="str">
        <f>IF([6]Premarket!I179="","",[6]Premarket!I179)</f>
        <v>2,38,82,35,48,588.80</v>
      </c>
      <c r="J179">
        <f>IF([6]Premarket!J179="","",[6]Premarket!J179)</f>
        <v>290.7</v>
      </c>
      <c r="K179">
        <f>IF([6]Premarket!K179="","",[6]Premarket!K179)</f>
        <v>170.1</v>
      </c>
      <c r="L179" t="str">
        <f>IF([6]Premarket!L179="","",[6]Premarket!L179)</f>
        <v/>
      </c>
    </row>
    <row r="180" spans="1:12" x14ac:dyDescent="0.25">
      <c r="A180" t="str">
        <f>IF([6]Premarket!A180="","",[6]Premarket!A180)</f>
        <v>MOTHERSON</v>
      </c>
      <c r="B180">
        <f>IF([6]Premarket!B180="","",[6]Premarket!B180)</f>
        <v>95.4</v>
      </c>
      <c r="C180">
        <f>IF([6]Premarket!C180="","",[6]Premarket!C180)</f>
        <v>95.15</v>
      </c>
      <c r="D180">
        <f>IF([6]Premarket!D180="","",[6]Premarket!D180)</f>
        <v>-0.25</v>
      </c>
      <c r="E180">
        <f>IF([6]Premarket!E180="","",[6]Premarket!E180)</f>
        <v>-0.26</v>
      </c>
      <c r="F180">
        <f>IF([6]Premarket!F180="","",[6]Premarket!F180)</f>
        <v>95.15</v>
      </c>
      <c r="G180">
        <f>IF([6]Premarket!G180="","",[6]Premarket!G180)</f>
        <v>46244</v>
      </c>
      <c r="H180" t="str">
        <f>IF([6]Premarket!H180="","",[6]Premarket!H180)</f>
        <v>44,00,116.60</v>
      </c>
      <c r="I180" t="str">
        <f>IF([6]Premarket!I180="","",[6]Premarket!I180)</f>
        <v>2,26,02,75,34,662.93</v>
      </c>
      <c r="J180">
        <f>IF([6]Premarket!J180="","",[6]Premarket!J180)</f>
        <v>103.4</v>
      </c>
      <c r="K180">
        <f>IF([6]Premarket!K180="","",[6]Premarket!K180)</f>
        <v>61.8</v>
      </c>
      <c r="L180" t="str">
        <f>IF([6]Premarket!L180="","",[6]Premarket!L180)</f>
        <v/>
      </c>
    </row>
    <row r="181" spans="1:12" x14ac:dyDescent="0.25">
      <c r="A181" t="str">
        <f>IF([6]Premarket!A181="","",[6]Premarket!A181)</f>
        <v>INDIGO</v>
      </c>
      <c r="B181">
        <f>IF([6]Premarket!B181="","",[6]Premarket!B181)</f>
        <v>2533.15</v>
      </c>
      <c r="C181">
        <f>IF([6]Premarket!C181="","",[6]Premarket!C181)</f>
        <v>2526</v>
      </c>
      <c r="D181">
        <f>IF([6]Premarket!D181="","",[6]Premarket!D181)</f>
        <v>-7.15</v>
      </c>
      <c r="E181">
        <f>IF([6]Premarket!E181="","",[6]Premarket!E181)</f>
        <v>-0.28000000000000003</v>
      </c>
      <c r="F181">
        <f>IF([6]Premarket!F181="","",[6]Premarket!F181)</f>
        <v>2526</v>
      </c>
      <c r="G181">
        <f>IF([6]Premarket!G181="","",[6]Premarket!G181)</f>
        <v>1136</v>
      </c>
      <c r="H181" t="str">
        <f>IF([6]Premarket!H181="","",[6]Premarket!H181)</f>
        <v>28,69,536.00</v>
      </c>
      <c r="I181" t="str">
        <f>IF([6]Premarket!I181="","",[6]Premarket!I181)</f>
        <v>3,12,63,31,82,705.79</v>
      </c>
      <c r="J181">
        <f>IF([6]Premarket!J181="","",[6]Premarket!J181)</f>
        <v>2745.1</v>
      </c>
      <c r="K181">
        <f>IF([6]Premarket!K181="","",[6]Premarket!K181)</f>
        <v>1676</v>
      </c>
      <c r="L181" t="str">
        <f>IF([6]Premarket!L181="","",[6]Premarket!L181)</f>
        <v/>
      </c>
    </row>
    <row r="182" spans="1:12" x14ac:dyDescent="0.25">
      <c r="A182" t="str">
        <f>IF([6]Premarket!A182="","",[6]Premarket!A182)</f>
        <v>BOSCHLTD</v>
      </c>
      <c r="B182">
        <f>IF([6]Premarket!B182="","",[6]Premarket!B182)</f>
        <v>19698.099999999999</v>
      </c>
      <c r="C182">
        <f>IF([6]Premarket!C182="","",[6]Premarket!C182)</f>
        <v>19601.25</v>
      </c>
      <c r="D182">
        <f>IF([6]Premarket!D182="","",[6]Premarket!D182)</f>
        <v>-96.85</v>
      </c>
      <c r="E182">
        <f>IF([6]Premarket!E182="","",[6]Premarket!E182)</f>
        <v>-0.49</v>
      </c>
      <c r="F182">
        <f>IF([6]Premarket!F182="","",[6]Premarket!F182)</f>
        <v>19601.25</v>
      </c>
      <c r="G182">
        <f>IF([6]Premarket!G182="","",[6]Premarket!G182)</f>
        <v>419</v>
      </c>
      <c r="H182" t="str">
        <f>IF([6]Premarket!H182="","",[6]Premarket!H182)</f>
        <v>82,12,923.75</v>
      </c>
      <c r="I182" t="str">
        <f>IF([6]Premarket!I182="","",[6]Premarket!I182)</f>
        <v>1,68,49,71,65,320.00</v>
      </c>
      <c r="J182">
        <f>IF([6]Premarket!J182="","",[6]Premarket!J182)</f>
        <v>19990</v>
      </c>
      <c r="K182">
        <f>IF([6]Premarket!K182="","",[6]Premarket!K182)</f>
        <v>15393.6</v>
      </c>
      <c r="L182" t="str">
        <f>IF([6]Premarket!L182="","",[6]Premarket!L182)</f>
        <v/>
      </c>
    </row>
    <row r="183" spans="1:12" x14ac:dyDescent="0.25">
      <c r="A183" t="str">
        <f>IF([6]Premarket!A183="","",[6]Premarket!A183)</f>
        <v>POWERGRID</v>
      </c>
      <c r="B183">
        <f>IF([6]Premarket!B183="","",[6]Premarket!B183)</f>
        <v>198.5</v>
      </c>
      <c r="C183">
        <f>IF([6]Premarket!C183="","",[6]Premarket!C183)</f>
        <v>197.35</v>
      </c>
      <c r="D183">
        <f>IF([6]Premarket!D183="","",[6]Premarket!D183)</f>
        <v>-1.1499999999999999</v>
      </c>
      <c r="E183">
        <f>IF([6]Premarket!E183="","",[6]Premarket!E183)</f>
        <v>-0.57999999999999996</v>
      </c>
      <c r="F183">
        <f>IF([6]Premarket!F183="","",[6]Premarket!F183)</f>
        <v>197.35</v>
      </c>
      <c r="G183">
        <f>IF([6]Premarket!G183="","",[6]Premarket!G183)</f>
        <v>77681</v>
      </c>
      <c r="H183" t="str">
        <f>IF([6]Premarket!H183="","",[6]Premarket!H183)</f>
        <v>1,53,30,345.35</v>
      </c>
      <c r="I183" t="str">
        <f>IF([6]Premarket!I183="","",[6]Premarket!I183)</f>
        <v>9,05,53,46,89,629.30</v>
      </c>
      <c r="J183">
        <f>IF([6]Premarket!J183="","",[6]Premarket!J183)</f>
        <v>205.95</v>
      </c>
      <c r="K183">
        <f>IF([6]Premarket!K183="","",[6]Premarket!K183)</f>
        <v>153.19</v>
      </c>
      <c r="L183" t="str">
        <f>IF([6]Premarket!L183="","",[6]Premarket!L183)</f>
        <v/>
      </c>
    </row>
    <row r="184" spans="1:12" x14ac:dyDescent="0.25">
      <c r="A184" t="str">
        <f>IF([6]Premarket!A184="","",[6]Premarket!A184)</f>
        <v>VEDL</v>
      </c>
      <c r="B184">
        <f>IF([6]Premarket!B184="","",[6]Premarket!B184)</f>
        <v>227.65</v>
      </c>
      <c r="C184">
        <f>IF([6]Premarket!C184="","",[6]Premarket!C184)</f>
        <v>226</v>
      </c>
      <c r="D184">
        <f>IF([6]Premarket!D184="","",[6]Premarket!D184)</f>
        <v>-1.65</v>
      </c>
      <c r="E184">
        <f>IF([6]Premarket!E184="","",[6]Premarket!E184)</f>
        <v>-0.72</v>
      </c>
      <c r="F184">
        <f>IF([6]Premarket!F184="","",[6]Premarket!F184)</f>
        <v>226</v>
      </c>
      <c r="G184">
        <f>IF([6]Premarket!G184="","",[6]Premarket!G184)</f>
        <v>39434</v>
      </c>
      <c r="H184" t="str">
        <f>IF([6]Premarket!H184="","",[6]Premarket!H184)</f>
        <v>89,12,084.00</v>
      </c>
      <c r="I184" t="str">
        <f>IF([6]Premarket!I184="","",[6]Premarket!I184)</f>
        <v>2,70,25,57,62,400.26</v>
      </c>
      <c r="J184">
        <f>IF([6]Premarket!J184="","",[6]Premarket!J184)</f>
        <v>340.75</v>
      </c>
      <c r="K184">
        <f>IF([6]Premarket!K184="","",[6]Premarket!K184)</f>
        <v>208</v>
      </c>
      <c r="L184" t="str">
        <f>IF([6]Premarket!L184="","",[6]Premarket!L184)</f>
        <v/>
      </c>
    </row>
    <row r="185" spans="1:12" x14ac:dyDescent="0.25">
      <c r="A185" t="str">
        <f>IF([6]Premarket!A185="","",[6]Premarket!A185)</f>
        <v>TCS</v>
      </c>
      <c r="B185">
        <f>IF([6]Premarket!B185="","",[6]Premarket!B185)</f>
        <v>3609.9</v>
      </c>
      <c r="C185">
        <f>IF([6]Premarket!C185="","",[6]Premarket!C185)</f>
        <v>3575</v>
      </c>
      <c r="D185">
        <f>IF([6]Premarket!D185="","",[6]Premarket!D185)</f>
        <v>-34.9</v>
      </c>
      <c r="E185">
        <f>IF([6]Premarket!E185="","",[6]Premarket!E185)</f>
        <v>-0.97</v>
      </c>
      <c r="F185">
        <f>IF([6]Premarket!F185="","",[6]Premarket!F185)</f>
        <v>3575</v>
      </c>
      <c r="G185">
        <f>IF([6]Premarket!G185="","",[6]Premarket!G185)</f>
        <v>81696</v>
      </c>
      <c r="H185" t="str">
        <f>IF([6]Premarket!H185="","",[6]Premarket!H185)</f>
        <v>29,20,63,200.00</v>
      </c>
      <c r="I185" t="str">
        <f>IF([6]Premarket!I185="","",[6]Premarket!I185)</f>
        <v>37,01,64,27,30,981.72</v>
      </c>
      <c r="J185">
        <f>IF([6]Premarket!J185="","",[6]Premarket!J185)</f>
        <v>3679</v>
      </c>
      <c r="K185">
        <f>IF([6]Premarket!K185="","",[6]Premarket!K185)</f>
        <v>3005</v>
      </c>
      <c r="L185" t="str">
        <f>IF([6]Premarket!L185="","",[6]Premarket!L185)</f>
        <v/>
      </c>
    </row>
    <row r="186" spans="1:12" x14ac:dyDescent="0.25">
      <c r="A186" t="str">
        <f>IF([6]Premarket!A186="","",[6]Premarket!A186)</f>
        <v/>
      </c>
      <c r="B186" t="str">
        <f>IF([6]Premarket!B186="","",[6]Premarket!B186)</f>
        <v/>
      </c>
      <c r="C186" t="str">
        <f>IF([6]Premarket!C186="","",[6]Premarket!C186)</f>
        <v/>
      </c>
      <c r="D186" t="str">
        <f>IF([6]Premarket!D186="","",[6]Premarket!D186)</f>
        <v/>
      </c>
      <c r="E186" t="str">
        <f>IF([6]Premarket!E186="","",[6]Premarket!E186)</f>
        <v/>
      </c>
      <c r="F186" t="str">
        <f>IF([6]Premarket!F186="","",[6]Premarket!F186)</f>
        <v/>
      </c>
      <c r="G186" t="str">
        <f>IF([6]Premarket!G186="","",[6]Premarket!G186)</f>
        <v/>
      </c>
      <c r="H186" t="str">
        <f>IF([6]Premarket!H186="","",[6]Premarket!H186)</f>
        <v/>
      </c>
      <c r="I186" t="str">
        <f>IF([6]Premarket!I186="","",[6]Premarket!I186)</f>
        <v/>
      </c>
      <c r="J186" t="str">
        <f>IF([6]Premarket!J186="","",[6]Premarket!J186)</f>
        <v/>
      </c>
      <c r="K186" t="str">
        <f>IF([6]Premarket!K186="","",[6]Premarket!K186)</f>
        <v/>
      </c>
      <c r="L186" t="str">
        <f>IF([6]Premarket!L186="","",[6]Premarket!L186)</f>
        <v/>
      </c>
    </row>
    <row r="187" spans="1:12" x14ac:dyDescent="0.25">
      <c r="A187" t="str">
        <f>IF([6]Premarket!A187="","",[6]Premarket!A187)</f>
        <v/>
      </c>
      <c r="B187" t="str">
        <f>IF([6]Premarket!B187="","",[6]Premarket!B187)</f>
        <v/>
      </c>
      <c r="C187" t="str">
        <f>IF([6]Premarket!C187="","",[6]Premarket!C187)</f>
        <v/>
      </c>
      <c r="D187" t="str">
        <f>IF([6]Premarket!D187="","",[6]Premarket!D187)</f>
        <v/>
      </c>
      <c r="E187" t="str">
        <f>IF([6]Premarket!E187="","",[6]Premarket!E187)</f>
        <v/>
      </c>
      <c r="F187" t="str">
        <f>IF([6]Premarket!F187="","",[6]Premarket!F187)</f>
        <v/>
      </c>
      <c r="G187" t="str">
        <f>IF([6]Premarket!G187="","",[6]Premarket!G187)</f>
        <v/>
      </c>
      <c r="H187" t="str">
        <f>IF([6]Premarket!H187="","",[6]Premarket!H187)</f>
        <v/>
      </c>
      <c r="I187" t="str">
        <f>IF([6]Premarket!I187="","",[6]Premarket!I187)</f>
        <v/>
      </c>
      <c r="J187" t="str">
        <f>IF([6]Premarket!J187="","",[6]Premarket!J187)</f>
        <v/>
      </c>
      <c r="K187" t="str">
        <f>IF([6]Premarket!K187="","",[6]Premarket!K187)</f>
        <v/>
      </c>
      <c r="L187" t="str">
        <f>IF([6]Premarket!L187="","",[6]Premarket!L187)</f>
        <v/>
      </c>
    </row>
    <row r="188" spans="1:12" x14ac:dyDescent="0.25">
      <c r="A188" t="str">
        <f>IF([6]Premarket!A188="","",[6]Premarket!A188)</f>
        <v/>
      </c>
      <c r="B188" t="str">
        <f>IF([6]Premarket!B188="","",[6]Premarket!B188)</f>
        <v/>
      </c>
      <c r="C188" t="str">
        <f>IF([6]Premarket!C188="","",[6]Premarket!C188)</f>
        <v/>
      </c>
      <c r="D188" t="str">
        <f>IF([6]Premarket!D188="","",[6]Premarket!D188)</f>
        <v/>
      </c>
      <c r="E188" t="str">
        <f>IF([6]Premarket!E188="","",[6]Premarket!E188)</f>
        <v/>
      </c>
      <c r="F188" t="str">
        <f>IF([6]Premarket!F188="","",[6]Premarket!F188)</f>
        <v/>
      </c>
      <c r="G188" t="str">
        <f>IF([6]Premarket!G188="","",[6]Premarket!G188)</f>
        <v/>
      </c>
      <c r="H188" t="str">
        <f>IF([6]Premarket!H188="","",[6]Premarket!H188)</f>
        <v/>
      </c>
      <c r="I188" t="str">
        <f>IF([6]Premarket!I188="","",[6]Premarket!I188)</f>
        <v/>
      </c>
      <c r="J188" t="str">
        <f>IF([6]Premarket!J188="","",[6]Premarket!J188)</f>
        <v/>
      </c>
      <c r="K188" t="str">
        <f>IF([6]Premarket!K188="","",[6]Premarket!K188)</f>
        <v/>
      </c>
      <c r="L188" t="str">
        <f>IF([6]Premarket!L188="","",[6]Premarket!L188)</f>
        <v/>
      </c>
    </row>
    <row r="189" spans="1:12" x14ac:dyDescent="0.25">
      <c r="A189" t="str">
        <f>IF([6]Premarket!A189="","",[6]Premarket!A189)</f>
        <v/>
      </c>
      <c r="B189" t="str">
        <f>IF([6]Premarket!B189="","",[6]Premarket!B189)</f>
        <v/>
      </c>
      <c r="C189" t="str">
        <f>IF([6]Premarket!C189="","",[6]Premarket!C189)</f>
        <v/>
      </c>
      <c r="D189" t="str">
        <f>IF([6]Premarket!D189="","",[6]Premarket!D189)</f>
        <v/>
      </c>
      <c r="E189" t="str">
        <f>IF([6]Premarket!E189="","",[6]Premarket!E189)</f>
        <v/>
      </c>
      <c r="F189" t="str">
        <f>IF([6]Premarket!F189="","",[6]Premarket!F189)</f>
        <v/>
      </c>
      <c r="G189" t="str">
        <f>IF([6]Premarket!G189="","",[6]Premarket!G189)</f>
        <v/>
      </c>
      <c r="H189" t="str">
        <f>IF([6]Premarket!H189="","",[6]Premarket!H189)</f>
        <v/>
      </c>
      <c r="I189" t="str">
        <f>IF([6]Premarket!I189="","",[6]Premarket!I189)</f>
        <v/>
      </c>
      <c r="J189" t="str">
        <f>IF([6]Premarket!J189="","",[6]Premarket!J189)</f>
        <v/>
      </c>
      <c r="K189" t="str">
        <f>IF([6]Premarket!K189="","",[6]Premarket!K189)</f>
        <v/>
      </c>
      <c r="L189" t="str">
        <f>IF([6]Premarket!L189="","",[6]Premarket!L189)</f>
        <v/>
      </c>
    </row>
    <row r="190" spans="1:12" x14ac:dyDescent="0.25">
      <c r="A190" t="str">
        <f>IF([6]Premarket!A190="","",[6]Premarket!A190)</f>
        <v/>
      </c>
      <c r="B190" t="str">
        <f>IF([6]Premarket!B190="","",[6]Premarket!B190)</f>
        <v/>
      </c>
      <c r="C190" t="str">
        <f>IF([6]Premarket!C190="","",[6]Premarket!C190)</f>
        <v/>
      </c>
      <c r="D190" t="str">
        <f>IF([6]Premarket!D190="","",[6]Premarket!D190)</f>
        <v/>
      </c>
      <c r="E190" t="str">
        <f>IF([6]Premarket!E190="","",[6]Premarket!E190)</f>
        <v/>
      </c>
      <c r="F190" t="str">
        <f>IF([6]Premarket!F190="","",[6]Premarket!F190)</f>
        <v/>
      </c>
      <c r="G190" t="str">
        <f>IF([6]Premarket!G190="","",[6]Premarket!G190)</f>
        <v/>
      </c>
      <c r="H190" t="str">
        <f>IF([6]Premarket!H190="","",[6]Premarket!H190)</f>
        <v/>
      </c>
      <c r="I190" t="str">
        <f>IF([6]Premarket!I190="","",[6]Premarket!I190)</f>
        <v/>
      </c>
      <c r="J190" t="str">
        <f>IF([6]Premarket!J190="","",[6]Premarket!J190)</f>
        <v/>
      </c>
      <c r="K190" t="str">
        <f>IF([6]Premarket!K190="","",[6]Premarket!K190)</f>
        <v/>
      </c>
      <c r="L190" t="str">
        <f>IF([6]Premarket!L190="","",[6]Premarket!L190)</f>
        <v/>
      </c>
    </row>
    <row r="191" spans="1:12" x14ac:dyDescent="0.25">
      <c r="A191" t="str">
        <f>IF([6]Premarket!A191="","",[6]Premarket!A191)</f>
        <v/>
      </c>
      <c r="B191" t="str">
        <f>IF([6]Premarket!B191="","",[6]Premarket!B191)</f>
        <v/>
      </c>
      <c r="C191" t="str">
        <f>IF([6]Premarket!C191="","",[6]Premarket!C191)</f>
        <v/>
      </c>
      <c r="D191" t="str">
        <f>IF([6]Premarket!D191="","",[6]Premarket!D191)</f>
        <v/>
      </c>
      <c r="E191" t="str">
        <f>IF([6]Premarket!E191="","",[6]Premarket!E191)</f>
        <v/>
      </c>
      <c r="F191" t="str">
        <f>IF([6]Premarket!F191="","",[6]Premarket!F191)</f>
        <v/>
      </c>
      <c r="G191" t="str">
        <f>IF([6]Premarket!G191="","",[6]Premarket!G191)</f>
        <v/>
      </c>
      <c r="H191" t="str">
        <f>IF([6]Premarket!H191="","",[6]Premarket!H191)</f>
        <v/>
      </c>
      <c r="I191" t="str">
        <f>IF([6]Premarket!I191="","",[6]Premarket!I191)</f>
        <v/>
      </c>
      <c r="J191" t="str">
        <f>IF([6]Premarket!J191="","",[6]Premarket!J191)</f>
        <v/>
      </c>
      <c r="K191" t="str">
        <f>IF([6]Premarket!K191="","",[6]Premarket!K191)</f>
        <v/>
      </c>
      <c r="L191" t="str">
        <f>IF([6]Premarket!L191="","",[6]Premarket!L191)</f>
        <v/>
      </c>
    </row>
    <row r="192" spans="1:12" x14ac:dyDescent="0.25">
      <c r="A192" t="str">
        <f>IF([6]Premarket!A192="","",[6]Premarket!A192)</f>
        <v/>
      </c>
      <c r="B192" t="str">
        <f>IF([6]Premarket!B192="","",[6]Premarket!B192)</f>
        <v/>
      </c>
      <c r="C192" t="str">
        <f>IF([6]Premarket!C192="","",[6]Premarket!C192)</f>
        <v/>
      </c>
      <c r="D192" t="str">
        <f>IF([6]Premarket!D192="","",[6]Premarket!D192)</f>
        <v/>
      </c>
      <c r="E192" t="str">
        <f>IF([6]Premarket!E192="","",[6]Premarket!E192)</f>
        <v/>
      </c>
      <c r="F192" t="str">
        <f>IF([6]Premarket!F192="","",[6]Premarket!F192)</f>
        <v/>
      </c>
      <c r="G192" t="str">
        <f>IF([6]Premarket!G192="","",[6]Premarket!G192)</f>
        <v/>
      </c>
      <c r="H192" t="str">
        <f>IF([6]Premarket!H192="","",[6]Premarket!H192)</f>
        <v/>
      </c>
      <c r="I192" t="str">
        <f>IF([6]Premarket!I192="","",[6]Premarket!I192)</f>
        <v/>
      </c>
      <c r="J192" t="str">
        <f>IF([6]Premarket!J192="","",[6]Premarket!J192)</f>
        <v/>
      </c>
      <c r="K192" t="str">
        <f>IF([6]Premarket!K192="","",[6]Premarket!K192)</f>
        <v/>
      </c>
      <c r="L192" t="str">
        <f>IF([6]Premarket!L192="","",[6]Premarket!L192)</f>
        <v/>
      </c>
    </row>
    <row r="193" spans="1:12" x14ac:dyDescent="0.25">
      <c r="A193" t="str">
        <f>IF([6]Premarket!A193="","",[6]Premarket!A193)</f>
        <v/>
      </c>
      <c r="B193" t="str">
        <f>IF([6]Premarket!B193="","",[6]Premarket!B193)</f>
        <v/>
      </c>
      <c r="C193" t="str">
        <f>IF([6]Premarket!C193="","",[6]Premarket!C193)</f>
        <v/>
      </c>
      <c r="D193" t="str">
        <f>IF([6]Premarket!D193="","",[6]Premarket!D193)</f>
        <v/>
      </c>
      <c r="E193" t="str">
        <f>IF([6]Premarket!E193="","",[6]Premarket!E193)</f>
        <v/>
      </c>
      <c r="F193" t="str">
        <f>IF([6]Premarket!F193="","",[6]Premarket!F193)</f>
        <v/>
      </c>
      <c r="G193" t="str">
        <f>IF([6]Premarket!G193="","",[6]Premarket!G193)</f>
        <v/>
      </c>
      <c r="H193" t="str">
        <f>IF([6]Premarket!H193="","",[6]Premarket!H193)</f>
        <v/>
      </c>
      <c r="I193" t="str">
        <f>IF([6]Premarket!I193="","",[6]Premarket!I193)</f>
        <v/>
      </c>
      <c r="J193" t="str">
        <f>IF([6]Premarket!J193="","",[6]Premarket!J193)</f>
        <v/>
      </c>
      <c r="K193" t="str">
        <f>IF([6]Premarket!K193="","",[6]Premarket!K193)</f>
        <v/>
      </c>
      <c r="L193" t="str">
        <f>IF([6]Premarket!L193="","",[6]Premarket!L193)</f>
        <v/>
      </c>
    </row>
    <row r="194" spans="1:12" x14ac:dyDescent="0.25">
      <c r="A194" t="str">
        <f>IF([6]Premarket!A194="","",[6]Premarket!A194)</f>
        <v/>
      </c>
      <c r="B194" t="str">
        <f>IF([6]Premarket!B194="","",[6]Premarket!B194)</f>
        <v/>
      </c>
      <c r="C194" t="str">
        <f>IF([6]Premarket!C194="","",[6]Premarket!C194)</f>
        <v/>
      </c>
      <c r="D194" t="str">
        <f>IF([6]Premarket!D194="","",[6]Premarket!D194)</f>
        <v/>
      </c>
      <c r="E194" t="str">
        <f>IF([6]Premarket!E194="","",[6]Premarket!E194)</f>
        <v/>
      </c>
      <c r="F194" t="str">
        <f>IF([6]Premarket!F194="","",[6]Premarket!F194)</f>
        <v/>
      </c>
      <c r="G194" t="str">
        <f>IF([6]Premarket!G194="","",[6]Premarket!G194)</f>
        <v/>
      </c>
      <c r="H194" t="str">
        <f>IF([6]Premarket!H194="","",[6]Premarket!H194)</f>
        <v/>
      </c>
      <c r="I194" t="str">
        <f>IF([6]Premarket!I194="","",[6]Premarket!I194)</f>
        <v/>
      </c>
      <c r="J194" t="str">
        <f>IF([6]Premarket!J194="","",[6]Premarket!J194)</f>
        <v/>
      </c>
      <c r="K194" t="str">
        <f>IF([6]Premarket!K194="","",[6]Premarket!K194)</f>
        <v/>
      </c>
      <c r="L194" t="str">
        <f>IF([6]Premarket!L194="","",[6]Premarket!L194)</f>
        <v/>
      </c>
    </row>
    <row r="195" spans="1:12" x14ac:dyDescent="0.25">
      <c r="A195" t="str">
        <f>IF([6]Premarket!A195="","",[6]Premarket!A195)</f>
        <v/>
      </c>
      <c r="B195" t="str">
        <f>IF([6]Premarket!B195="","",[6]Premarket!B195)</f>
        <v/>
      </c>
      <c r="C195" t="str">
        <f>IF([6]Premarket!C195="","",[6]Premarket!C195)</f>
        <v/>
      </c>
      <c r="D195" t="str">
        <f>IF([6]Premarket!D195="","",[6]Premarket!D195)</f>
        <v/>
      </c>
      <c r="E195" t="str">
        <f>IF([6]Premarket!E195="","",[6]Premarket!E195)</f>
        <v/>
      </c>
      <c r="F195" t="str">
        <f>IF([6]Premarket!F195="","",[6]Premarket!F195)</f>
        <v/>
      </c>
      <c r="G195" t="str">
        <f>IF([6]Premarket!G195="","",[6]Premarket!G195)</f>
        <v/>
      </c>
      <c r="H195" t="str">
        <f>IF([6]Premarket!H195="","",[6]Premarket!H195)</f>
        <v/>
      </c>
      <c r="I195" t="str">
        <f>IF([6]Premarket!I195="","",[6]Premarket!I195)</f>
        <v/>
      </c>
      <c r="J195" t="str">
        <f>IF([6]Premarket!J195="","",[6]Premarket!J195)</f>
        <v/>
      </c>
      <c r="K195" t="str">
        <f>IF([6]Premarket!K195="","",[6]Premarket!K195)</f>
        <v/>
      </c>
      <c r="L195" t="str">
        <f>IF([6]Premarket!L195="","",[6]Premarket!L195)</f>
        <v/>
      </c>
    </row>
    <row r="196" spans="1:12" x14ac:dyDescent="0.25">
      <c r="A196" t="str">
        <f>IF([6]Premarket!A196="","",[6]Premarket!A196)</f>
        <v/>
      </c>
      <c r="B196" t="str">
        <f>IF([6]Premarket!B196="","",[6]Premarket!B196)</f>
        <v/>
      </c>
      <c r="C196" t="str">
        <f>IF([6]Premarket!C196="","",[6]Premarket!C196)</f>
        <v/>
      </c>
      <c r="D196" t="str">
        <f>IF([6]Premarket!D196="","",[6]Premarket!D196)</f>
        <v/>
      </c>
      <c r="E196" t="str">
        <f>IF([6]Premarket!E196="","",[6]Premarket!E196)</f>
        <v/>
      </c>
      <c r="F196" t="str">
        <f>IF([6]Premarket!F196="","",[6]Premarket!F196)</f>
        <v/>
      </c>
      <c r="G196" t="str">
        <f>IF([6]Premarket!G196="","",[6]Premarket!G196)</f>
        <v/>
      </c>
      <c r="H196" t="str">
        <f>IF([6]Premarket!H196="","",[6]Premarket!H196)</f>
        <v/>
      </c>
      <c r="I196" t="str">
        <f>IF([6]Premarket!I196="","",[6]Premarket!I196)</f>
        <v/>
      </c>
      <c r="J196" t="str">
        <f>IF([6]Premarket!J196="","",[6]Premarket!J196)</f>
        <v/>
      </c>
      <c r="K196" t="str">
        <f>IF([6]Premarket!K196="","",[6]Premarket!K196)</f>
        <v/>
      </c>
      <c r="L196" t="str">
        <f>IF([6]Premarket!L196="","",[6]Premarket!L196)</f>
        <v/>
      </c>
    </row>
    <row r="197" spans="1:12" x14ac:dyDescent="0.25">
      <c r="A197" t="str">
        <f>IF([6]Premarket!A197="","",[6]Premarket!A197)</f>
        <v/>
      </c>
      <c r="B197" t="str">
        <f>IF([6]Premarket!B197="","",[6]Premarket!B197)</f>
        <v/>
      </c>
      <c r="C197" t="str">
        <f>IF([6]Premarket!C197="","",[6]Premarket!C197)</f>
        <v/>
      </c>
      <c r="D197" t="str">
        <f>IF([6]Premarket!D197="","",[6]Premarket!D197)</f>
        <v/>
      </c>
      <c r="E197" t="str">
        <f>IF([6]Premarket!E197="","",[6]Premarket!E197)</f>
        <v/>
      </c>
      <c r="F197" t="str">
        <f>IF([6]Premarket!F197="","",[6]Premarket!F197)</f>
        <v/>
      </c>
      <c r="G197" t="str">
        <f>IF([6]Premarket!G197="","",[6]Premarket!G197)</f>
        <v/>
      </c>
      <c r="H197" t="str">
        <f>IF([6]Premarket!H197="","",[6]Premarket!H197)</f>
        <v/>
      </c>
      <c r="I197" t="str">
        <f>IF([6]Premarket!I197="","",[6]Premarket!I197)</f>
        <v/>
      </c>
      <c r="J197" t="str">
        <f>IF([6]Premarket!J197="","",[6]Premarket!J197)</f>
        <v/>
      </c>
      <c r="K197" t="str">
        <f>IF([6]Premarket!K197="","",[6]Premarket!K197)</f>
        <v/>
      </c>
      <c r="L197" t="str">
        <f>IF([6]Premarket!L197="","",[6]Premarket!L197)</f>
        <v/>
      </c>
    </row>
    <row r="198" spans="1:12" x14ac:dyDescent="0.25">
      <c r="A198" t="str">
        <f>IF([6]Premarket!A198="","",[6]Premarket!A198)</f>
        <v/>
      </c>
      <c r="B198" t="str">
        <f>IF([6]Premarket!B198="","",[6]Premarket!B198)</f>
        <v/>
      </c>
      <c r="C198" t="str">
        <f>IF([6]Premarket!C198="","",[6]Premarket!C198)</f>
        <v/>
      </c>
      <c r="D198" t="str">
        <f>IF([6]Premarket!D198="","",[6]Premarket!D198)</f>
        <v/>
      </c>
      <c r="E198" t="str">
        <f>IF([6]Premarket!E198="","",[6]Premarket!E198)</f>
        <v/>
      </c>
      <c r="F198" t="str">
        <f>IF([6]Premarket!F198="","",[6]Premarket!F198)</f>
        <v/>
      </c>
      <c r="G198" t="str">
        <f>IF([6]Premarket!G198="","",[6]Premarket!G198)</f>
        <v/>
      </c>
      <c r="H198" t="str">
        <f>IF([6]Premarket!H198="","",[6]Premarket!H198)</f>
        <v/>
      </c>
      <c r="I198" t="str">
        <f>IF([6]Premarket!I198="","",[6]Premarket!I198)</f>
        <v/>
      </c>
      <c r="J198" t="str">
        <f>IF([6]Premarket!J198="","",[6]Premarket!J198)</f>
        <v/>
      </c>
      <c r="K198" t="str">
        <f>IF([6]Premarket!K198="","",[6]Premarket!K198)</f>
        <v/>
      </c>
      <c r="L198" t="str">
        <f>IF([6]Premarket!L198="","",[6]Premarket!L198)</f>
        <v/>
      </c>
    </row>
    <row r="199" spans="1:12" x14ac:dyDescent="0.25">
      <c r="A199" t="str">
        <f>IF([6]Premarket!A199="","",[6]Premarket!A199)</f>
        <v/>
      </c>
      <c r="B199" t="str">
        <f>IF([6]Premarket!B199="","",[6]Premarket!B199)</f>
        <v/>
      </c>
      <c r="C199" t="str">
        <f>IF([6]Premarket!C199="","",[6]Premarket!C199)</f>
        <v/>
      </c>
      <c r="D199" t="str">
        <f>IF([6]Premarket!D199="","",[6]Premarket!D199)</f>
        <v/>
      </c>
      <c r="E199" t="str">
        <f>IF([6]Premarket!E199="","",[6]Premarket!E199)</f>
        <v/>
      </c>
      <c r="F199" t="str">
        <f>IF([6]Premarket!F199="","",[6]Premarket!F199)</f>
        <v/>
      </c>
      <c r="G199" t="str">
        <f>IF([6]Premarket!G199="","",[6]Premarket!G199)</f>
        <v/>
      </c>
      <c r="H199" t="str">
        <f>IF([6]Premarket!H199="","",[6]Premarket!H199)</f>
        <v/>
      </c>
      <c r="I199" t="str">
        <f>IF([6]Premarket!I199="","",[6]Premarket!I199)</f>
        <v/>
      </c>
      <c r="J199" t="str">
        <f>IF([6]Premarket!J199="","",[6]Premarket!J199)</f>
        <v/>
      </c>
      <c r="K199" t="str">
        <f>IF([6]Premarket!K199="","",[6]Premarket!K199)</f>
        <v/>
      </c>
      <c r="L199" t="str">
        <f>IF([6]Premarket!L199="","",[6]Premarket!L199)</f>
        <v/>
      </c>
    </row>
    <row r="200" spans="1:12" x14ac:dyDescent="0.25">
      <c r="A200" t="str">
        <f>IF([6]Premarket!A200="","",[6]Premarket!A200)</f>
        <v/>
      </c>
      <c r="B200" t="str">
        <f>IF([6]Premarket!B200="","",[6]Premarket!B200)</f>
        <v/>
      </c>
      <c r="C200" t="str">
        <f>IF([6]Premarket!C200="","",[6]Premarket!C200)</f>
        <v/>
      </c>
      <c r="D200" t="str">
        <f>IF([6]Premarket!D200="","",[6]Premarket!D200)</f>
        <v/>
      </c>
      <c r="E200" t="str">
        <f>IF([6]Premarket!E200="","",[6]Premarket!E200)</f>
        <v/>
      </c>
      <c r="F200" t="str">
        <f>IF([6]Premarket!F200="","",[6]Premarket!F200)</f>
        <v/>
      </c>
      <c r="G200" t="str">
        <f>IF([6]Premarket!G200="","",[6]Premarket!G200)</f>
        <v/>
      </c>
      <c r="H200" t="str">
        <f>IF([6]Premarket!H200="","",[6]Premarket!H200)</f>
        <v/>
      </c>
      <c r="I200" t="str">
        <f>IF([6]Premarket!I200="","",[6]Premarket!I200)</f>
        <v/>
      </c>
      <c r="J200" t="str">
        <f>IF([6]Premarket!J200="","",[6]Premarket!J200)</f>
        <v/>
      </c>
      <c r="K200" t="str">
        <f>IF([6]Premarket!K200="","",[6]Premarket!K200)</f>
        <v/>
      </c>
      <c r="L200" t="str">
        <f>IF([6]Premarket!L200="","",[6]Premarket!L200)</f>
        <v/>
      </c>
    </row>
    <row r="201" spans="1:12" s="6" customForma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5C38C-B041-4288-A3CC-8A3D29D8C51B}">
  <dimension ref="A1:E231"/>
  <sheetViews>
    <sheetView workbookViewId="0">
      <selection activeCell="B1" sqref="B1"/>
    </sheetView>
  </sheetViews>
  <sheetFormatPr defaultRowHeight="15" x14ac:dyDescent="0.25"/>
  <cols>
    <col min="2" max="2" width="14.5703125" bestFit="1" customWidth="1"/>
    <col min="3" max="3" width="15" bestFit="1" customWidth="1"/>
  </cols>
  <sheetData>
    <row r="1" spans="1:5" x14ac:dyDescent="0.25">
      <c r="A1" t="str">
        <f>IF('[7]qtyfreeze_23-09-29'!A1="","",'[7]qtyfreeze_23-09-29'!A1)</f>
        <v>S.No.</v>
      </c>
      <c r="B1" t="str">
        <f>IF('[7]qtyfreeze_23-09-29'!B1="","",'[7]qtyfreeze_23-09-29'!B1)</f>
        <v xml:space="preserve">SYMBOL    </v>
      </c>
      <c r="C1" t="str">
        <f>IF('[7]qtyfreeze_23-09-29'!C1="","",'[7]qtyfreeze_23-09-29'!C1)</f>
        <v xml:space="preserve">VOL_FRZ_QTY    </v>
      </c>
      <c r="E1" t="s">
        <v>63</v>
      </c>
    </row>
    <row r="2" spans="1:5" x14ac:dyDescent="0.25">
      <c r="A2">
        <f>IF('[7]qtyfreeze_23-09-29'!A2="","",'[7]qtyfreeze_23-09-29'!A2)</f>
        <v>1</v>
      </c>
      <c r="B2" t="str">
        <f>IF('[7]qtyfreeze_23-09-29'!B2="","",'[7]qtyfreeze_23-09-29'!B2)</f>
        <v xml:space="preserve">BANKNIFTY </v>
      </c>
      <c r="C2">
        <f>IF('[7]qtyfreeze_23-09-29'!C2="","",'[7]qtyfreeze_23-09-29'!C2)</f>
        <v>900</v>
      </c>
      <c r="D2" t="str">
        <f>IF('[7]qtyfreeze_23-09-29'!D2="","",'[7]qtyfreeze_23-09-29'!D2)</f>
        <v/>
      </c>
      <c r="E2" t="str">
        <f>IF('[7]qtyfreeze_23-09-29'!E2="","",'[7]qtyfreeze_23-09-29'!E2)</f>
        <v/>
      </c>
    </row>
    <row r="3" spans="1:5" x14ac:dyDescent="0.25">
      <c r="A3">
        <f>IF('[7]qtyfreeze_23-09-29'!A3="","",'[7]qtyfreeze_23-09-29'!A3)</f>
        <v>2</v>
      </c>
      <c r="B3" t="str">
        <f>IF('[7]qtyfreeze_23-09-29'!B3="","",'[7]qtyfreeze_23-09-29'!B3)</f>
        <v xml:space="preserve">FINNIFTY  </v>
      </c>
      <c r="C3">
        <f>IF('[7]qtyfreeze_23-09-29'!C3="","",'[7]qtyfreeze_23-09-29'!C3)</f>
        <v>1800</v>
      </c>
      <c r="D3" t="str">
        <f>IF('[7]qtyfreeze_23-09-29'!D3="","",'[7]qtyfreeze_23-09-29'!D3)</f>
        <v/>
      </c>
      <c r="E3" t="str">
        <f>IF('[7]qtyfreeze_23-09-29'!E3="","",'[7]qtyfreeze_23-09-29'!E3)</f>
        <v/>
      </c>
    </row>
    <row r="4" spans="1:5" x14ac:dyDescent="0.25">
      <c r="A4">
        <f>IF('[7]qtyfreeze_23-09-29'!A4="","",'[7]qtyfreeze_23-09-29'!A4)</f>
        <v>3</v>
      </c>
      <c r="B4" t="str">
        <f>IF('[7]qtyfreeze_23-09-29'!B4="","",'[7]qtyfreeze_23-09-29'!B4)</f>
        <v>MIDCPNIFTY</v>
      </c>
      <c r="C4">
        <f>IF('[7]qtyfreeze_23-09-29'!C4="","",'[7]qtyfreeze_23-09-29'!C4)</f>
        <v>4200</v>
      </c>
      <c r="D4" t="str">
        <f>IF('[7]qtyfreeze_23-09-29'!D4="","",'[7]qtyfreeze_23-09-29'!D4)</f>
        <v/>
      </c>
      <c r="E4" t="str">
        <f>IF('[7]qtyfreeze_23-09-29'!E4="","",'[7]qtyfreeze_23-09-29'!E4)</f>
        <v/>
      </c>
    </row>
    <row r="5" spans="1:5" x14ac:dyDescent="0.25">
      <c r="A5">
        <f>IF('[7]qtyfreeze_23-09-29'!A5="","",'[7]qtyfreeze_23-09-29'!A5)</f>
        <v>4</v>
      </c>
      <c r="B5" t="str">
        <f>IF('[7]qtyfreeze_23-09-29'!B5="","",'[7]qtyfreeze_23-09-29'!B5)</f>
        <v xml:space="preserve">NIFTY     </v>
      </c>
      <c r="C5">
        <f>IF('[7]qtyfreeze_23-09-29'!C5="","",'[7]qtyfreeze_23-09-29'!C5)</f>
        <v>1800</v>
      </c>
      <c r="D5" t="str">
        <f>IF('[7]qtyfreeze_23-09-29'!D5="","",'[7]qtyfreeze_23-09-29'!D5)</f>
        <v/>
      </c>
      <c r="E5" t="str">
        <f>IF('[7]qtyfreeze_23-09-29'!E5="","",'[7]qtyfreeze_23-09-29'!E5)</f>
        <v/>
      </c>
    </row>
    <row r="6" spans="1:5" x14ac:dyDescent="0.25">
      <c r="A6">
        <f>IF('[7]qtyfreeze_23-09-29'!A6="","",'[7]qtyfreeze_23-09-29'!A6)</f>
        <v>5</v>
      </c>
      <c r="B6" t="str">
        <f>IF('[7]qtyfreeze_23-09-29'!B6="","",'[7]qtyfreeze_23-09-29'!B6)</f>
        <v xml:space="preserve">AARTIIND  </v>
      </c>
      <c r="C6">
        <f>IF('[7]qtyfreeze_23-09-29'!C6="","",'[7]qtyfreeze_23-09-29'!C6)</f>
        <v>50000</v>
      </c>
      <c r="D6" t="str">
        <f>IF('[7]qtyfreeze_23-09-29'!D6="","",'[7]qtyfreeze_23-09-29'!D6)</f>
        <v/>
      </c>
      <c r="E6" t="str">
        <f>IF('[7]qtyfreeze_23-09-29'!E6="","",'[7]qtyfreeze_23-09-29'!E6)</f>
        <v/>
      </c>
    </row>
    <row r="7" spans="1:5" x14ac:dyDescent="0.25">
      <c r="A7">
        <f>IF('[7]qtyfreeze_23-09-29'!A7="","",'[7]qtyfreeze_23-09-29'!A7)</f>
        <v>6</v>
      </c>
      <c r="B7" t="str">
        <f>IF('[7]qtyfreeze_23-09-29'!B7="","",'[7]qtyfreeze_23-09-29'!B7)</f>
        <v xml:space="preserve">ABB       </v>
      </c>
      <c r="C7">
        <f>IF('[7]qtyfreeze_23-09-29'!C7="","",'[7]qtyfreeze_23-09-29'!C7)</f>
        <v>5000</v>
      </c>
      <c r="D7" t="str">
        <f>IF('[7]qtyfreeze_23-09-29'!D7="","",'[7]qtyfreeze_23-09-29'!D7)</f>
        <v/>
      </c>
      <c r="E7" t="str">
        <f>IF('[7]qtyfreeze_23-09-29'!E7="","",'[7]qtyfreeze_23-09-29'!E7)</f>
        <v/>
      </c>
    </row>
    <row r="8" spans="1:5" x14ac:dyDescent="0.25">
      <c r="A8">
        <f>IF('[7]qtyfreeze_23-09-29'!A8="","",'[7]qtyfreeze_23-09-29'!A8)</f>
        <v>7</v>
      </c>
      <c r="B8" t="str">
        <f>IF('[7]qtyfreeze_23-09-29'!B8="","",'[7]qtyfreeze_23-09-29'!B8)</f>
        <v>ABBOTINDIA</v>
      </c>
      <c r="C8">
        <f>IF('[7]qtyfreeze_23-09-29'!C8="","",'[7]qtyfreeze_23-09-29'!C8)</f>
        <v>1200</v>
      </c>
      <c r="D8" t="str">
        <f>IF('[7]qtyfreeze_23-09-29'!D8="","",'[7]qtyfreeze_23-09-29'!D8)</f>
        <v/>
      </c>
      <c r="E8" t="str">
        <f>IF('[7]qtyfreeze_23-09-29'!E8="","",'[7]qtyfreeze_23-09-29'!E8)</f>
        <v/>
      </c>
    </row>
    <row r="9" spans="1:5" x14ac:dyDescent="0.25">
      <c r="A9">
        <f>IF('[7]qtyfreeze_23-09-29'!A9="","",'[7]qtyfreeze_23-09-29'!A9)</f>
        <v>8</v>
      </c>
      <c r="B9" t="str">
        <f>IF('[7]qtyfreeze_23-09-29'!B9="","",'[7]qtyfreeze_23-09-29'!B9)</f>
        <v xml:space="preserve">ABCAPITAL </v>
      </c>
      <c r="C9">
        <f>IF('[7]qtyfreeze_23-09-29'!C9="","",'[7]qtyfreeze_23-09-29'!C9)</f>
        <v>162000</v>
      </c>
      <c r="D9" t="str">
        <f>IF('[7]qtyfreeze_23-09-29'!D9="","",'[7]qtyfreeze_23-09-29'!D9)</f>
        <v/>
      </c>
      <c r="E9" t="str">
        <f>IF('[7]qtyfreeze_23-09-29'!E9="","",'[7]qtyfreeze_23-09-29'!E9)</f>
        <v/>
      </c>
    </row>
    <row r="10" spans="1:5" x14ac:dyDescent="0.25">
      <c r="A10">
        <f>IF('[7]qtyfreeze_23-09-29'!A10="","",'[7]qtyfreeze_23-09-29'!A10)</f>
        <v>9</v>
      </c>
      <c r="B10" t="str">
        <f>IF('[7]qtyfreeze_23-09-29'!B10="","",'[7]qtyfreeze_23-09-29'!B10)</f>
        <v xml:space="preserve">ABFRL     </v>
      </c>
      <c r="C10">
        <f>IF('[7]qtyfreeze_23-09-29'!C10="","",'[7]qtyfreeze_23-09-29'!C10)</f>
        <v>104000</v>
      </c>
      <c r="D10" t="str">
        <f>IF('[7]qtyfreeze_23-09-29'!D10="","",'[7]qtyfreeze_23-09-29'!D10)</f>
        <v/>
      </c>
      <c r="E10" t="str">
        <f>IF('[7]qtyfreeze_23-09-29'!E10="","",'[7]qtyfreeze_23-09-29'!E10)</f>
        <v/>
      </c>
    </row>
    <row r="11" spans="1:5" x14ac:dyDescent="0.25">
      <c r="A11">
        <f>IF('[7]qtyfreeze_23-09-29'!A11="","",'[7]qtyfreeze_23-09-29'!A11)</f>
        <v>10</v>
      </c>
      <c r="B11" t="str">
        <f>IF('[7]qtyfreeze_23-09-29'!B11="","",'[7]qtyfreeze_23-09-29'!B11)</f>
        <v xml:space="preserve">ACC       </v>
      </c>
      <c r="C11">
        <f>IF('[7]qtyfreeze_23-09-29'!C11="","",'[7]qtyfreeze_23-09-29'!C11)</f>
        <v>12000</v>
      </c>
      <c r="D11" t="str">
        <f>IF('[7]qtyfreeze_23-09-29'!D11="","",'[7]qtyfreeze_23-09-29'!D11)</f>
        <v/>
      </c>
      <c r="E11" t="str">
        <f>IF('[7]qtyfreeze_23-09-29'!E11="","",'[7]qtyfreeze_23-09-29'!E11)</f>
        <v/>
      </c>
    </row>
    <row r="12" spans="1:5" x14ac:dyDescent="0.25">
      <c r="A12">
        <f>IF('[7]qtyfreeze_23-09-29'!A12="","",'[7]qtyfreeze_23-09-29'!A12)</f>
        <v>11</v>
      </c>
      <c r="B12" t="str">
        <f>IF('[7]qtyfreeze_23-09-29'!B12="","",'[7]qtyfreeze_23-09-29'!B12)</f>
        <v xml:space="preserve">ADANIENT  </v>
      </c>
      <c r="C12">
        <f>IF('[7]qtyfreeze_23-09-29'!C12="","",'[7]qtyfreeze_23-09-29'!C12)</f>
        <v>9000</v>
      </c>
      <c r="D12" t="str">
        <f>IF('[7]qtyfreeze_23-09-29'!D12="","",'[7]qtyfreeze_23-09-29'!D12)</f>
        <v/>
      </c>
      <c r="E12" t="str">
        <f>IF('[7]qtyfreeze_23-09-29'!E12="","",'[7]qtyfreeze_23-09-29'!E12)</f>
        <v/>
      </c>
    </row>
    <row r="13" spans="1:5" x14ac:dyDescent="0.25">
      <c r="A13">
        <f>IF('[7]qtyfreeze_23-09-29'!A13="","",'[7]qtyfreeze_23-09-29'!A13)</f>
        <v>12</v>
      </c>
      <c r="B13" t="str">
        <f>IF('[7]qtyfreeze_23-09-29'!B13="","",'[7]qtyfreeze_23-09-29'!B13)</f>
        <v>ADANIPORTS</v>
      </c>
      <c r="C13">
        <f>IF('[7]qtyfreeze_23-09-29'!C13="","",'[7]qtyfreeze_23-09-29'!C13)</f>
        <v>32000</v>
      </c>
      <c r="D13" t="str">
        <f>IF('[7]qtyfreeze_23-09-29'!D13="","",'[7]qtyfreeze_23-09-29'!D13)</f>
        <v/>
      </c>
      <c r="E13" t="str">
        <f>IF('[7]qtyfreeze_23-09-29'!E13="","",'[7]qtyfreeze_23-09-29'!E13)</f>
        <v/>
      </c>
    </row>
    <row r="14" spans="1:5" x14ac:dyDescent="0.25">
      <c r="A14">
        <f>IF('[7]qtyfreeze_23-09-29'!A14="","",'[7]qtyfreeze_23-09-29'!A14)</f>
        <v>13</v>
      </c>
      <c r="B14" t="str">
        <f>IF('[7]qtyfreeze_23-09-29'!B14="","",'[7]qtyfreeze_23-09-29'!B14)</f>
        <v xml:space="preserve">ALKEM     </v>
      </c>
      <c r="C14">
        <f>IF('[7]qtyfreeze_23-09-29'!C14="","",'[7]qtyfreeze_23-09-29'!C14)</f>
        <v>6000</v>
      </c>
      <c r="D14" t="str">
        <f>IF('[7]qtyfreeze_23-09-29'!D14="","",'[7]qtyfreeze_23-09-29'!D14)</f>
        <v/>
      </c>
      <c r="E14" t="str">
        <f>IF('[7]qtyfreeze_23-09-29'!E14="","",'[7]qtyfreeze_23-09-29'!E14)</f>
        <v/>
      </c>
    </row>
    <row r="15" spans="1:5" x14ac:dyDescent="0.25">
      <c r="A15">
        <f>IF('[7]qtyfreeze_23-09-29'!A15="","",'[7]qtyfreeze_23-09-29'!A15)</f>
        <v>14</v>
      </c>
      <c r="B15" t="str">
        <f>IF('[7]qtyfreeze_23-09-29'!B15="","",'[7]qtyfreeze_23-09-29'!B15)</f>
        <v xml:space="preserve">AMBUJACEM </v>
      </c>
      <c r="C15">
        <f>IF('[7]qtyfreeze_23-09-29'!C15="","",'[7]qtyfreeze_23-09-29'!C15)</f>
        <v>54000</v>
      </c>
      <c r="D15" t="str">
        <f>IF('[7]qtyfreeze_23-09-29'!D15="","",'[7]qtyfreeze_23-09-29'!D15)</f>
        <v/>
      </c>
      <c r="E15" t="str">
        <f>IF('[7]qtyfreeze_23-09-29'!E15="","",'[7]qtyfreeze_23-09-29'!E15)</f>
        <v/>
      </c>
    </row>
    <row r="16" spans="1:5" x14ac:dyDescent="0.25">
      <c r="A16">
        <f>IF('[7]qtyfreeze_23-09-29'!A16="","",'[7]qtyfreeze_23-09-29'!A16)</f>
        <v>15</v>
      </c>
      <c r="B16" t="str">
        <f>IF('[7]qtyfreeze_23-09-29'!B16="","",'[7]qtyfreeze_23-09-29'!B16)</f>
        <v>APOLLOHOSP</v>
      </c>
      <c r="C16">
        <f>IF('[7]qtyfreeze_23-09-29'!C16="","",'[7]qtyfreeze_23-09-29'!C16)</f>
        <v>5000</v>
      </c>
      <c r="D16" t="str">
        <f>IF('[7]qtyfreeze_23-09-29'!D16="","",'[7]qtyfreeze_23-09-29'!D16)</f>
        <v/>
      </c>
      <c r="E16" t="str">
        <f>IF('[7]qtyfreeze_23-09-29'!E16="","",'[7]qtyfreeze_23-09-29'!E16)</f>
        <v/>
      </c>
    </row>
    <row r="17" spans="1:5" x14ac:dyDescent="0.25">
      <c r="A17">
        <f>IF('[7]qtyfreeze_23-09-29'!A17="","",'[7]qtyfreeze_23-09-29'!A17)</f>
        <v>16</v>
      </c>
      <c r="B17" t="str">
        <f>IF('[7]qtyfreeze_23-09-29'!B17="","",'[7]qtyfreeze_23-09-29'!B17)</f>
        <v>APOLLOTYRE</v>
      </c>
      <c r="C17">
        <f>IF('[7]qtyfreeze_23-09-29'!C17="","",'[7]qtyfreeze_23-09-29'!C17)</f>
        <v>51000</v>
      </c>
      <c r="D17" t="str">
        <f>IF('[7]qtyfreeze_23-09-29'!D17="","",'[7]qtyfreeze_23-09-29'!D17)</f>
        <v/>
      </c>
      <c r="E17" t="str">
        <f>IF('[7]qtyfreeze_23-09-29'!E17="","",'[7]qtyfreeze_23-09-29'!E17)</f>
        <v/>
      </c>
    </row>
    <row r="18" spans="1:5" x14ac:dyDescent="0.25">
      <c r="A18">
        <f>IF('[7]qtyfreeze_23-09-29'!A18="","",'[7]qtyfreeze_23-09-29'!A18)</f>
        <v>17</v>
      </c>
      <c r="B18" t="str">
        <f>IF('[7]qtyfreeze_23-09-29'!B18="","",'[7]qtyfreeze_23-09-29'!B18)</f>
        <v xml:space="preserve">ASHOKLEY  </v>
      </c>
      <c r="C18">
        <f>IF('[7]qtyfreeze_23-09-29'!C18="","",'[7]qtyfreeze_23-09-29'!C18)</f>
        <v>150000</v>
      </c>
      <c r="D18" t="str">
        <f>IF('[7]qtyfreeze_23-09-29'!D18="","",'[7]qtyfreeze_23-09-29'!D18)</f>
        <v/>
      </c>
      <c r="E18" t="str">
        <f>IF('[7]qtyfreeze_23-09-29'!E18="","",'[7]qtyfreeze_23-09-29'!E18)</f>
        <v/>
      </c>
    </row>
    <row r="19" spans="1:5" x14ac:dyDescent="0.25">
      <c r="A19">
        <f>IF('[7]qtyfreeze_23-09-29'!A19="","",'[7]qtyfreeze_23-09-29'!A19)</f>
        <v>18</v>
      </c>
      <c r="B19" t="str">
        <f>IF('[7]qtyfreeze_23-09-29'!B19="","",'[7]qtyfreeze_23-09-29'!B19)</f>
        <v>ASIANPAINT</v>
      </c>
      <c r="C19">
        <f>IF('[7]qtyfreeze_23-09-29'!C19="","",'[7]qtyfreeze_23-09-29'!C19)</f>
        <v>8000</v>
      </c>
      <c r="D19" t="str">
        <f>IF('[7]qtyfreeze_23-09-29'!D19="","",'[7]qtyfreeze_23-09-29'!D19)</f>
        <v/>
      </c>
      <c r="E19" t="str">
        <f>IF('[7]qtyfreeze_23-09-29'!E19="","",'[7]qtyfreeze_23-09-29'!E19)</f>
        <v/>
      </c>
    </row>
    <row r="20" spans="1:5" x14ac:dyDescent="0.25">
      <c r="A20">
        <f>IF('[7]qtyfreeze_23-09-29'!A20="","",'[7]qtyfreeze_23-09-29'!A20)</f>
        <v>19</v>
      </c>
      <c r="B20" t="str">
        <f>IF('[7]qtyfreeze_23-09-29'!B20="","",'[7]qtyfreeze_23-09-29'!B20)</f>
        <v xml:space="preserve">ASTRAL    </v>
      </c>
      <c r="C20">
        <f>IF('[7]qtyfreeze_23-09-29'!C20="","",'[7]qtyfreeze_23-09-29'!C20)</f>
        <v>11010</v>
      </c>
      <c r="D20" t="str">
        <f>IF('[7]qtyfreeze_23-09-29'!D20="","",'[7]qtyfreeze_23-09-29'!D20)</f>
        <v/>
      </c>
      <c r="E20" t="str">
        <f>IF('[7]qtyfreeze_23-09-29'!E20="","",'[7]qtyfreeze_23-09-29'!E20)</f>
        <v/>
      </c>
    </row>
    <row r="21" spans="1:5" x14ac:dyDescent="0.25">
      <c r="A21">
        <f>IF('[7]qtyfreeze_23-09-29'!A21="","",'[7]qtyfreeze_23-09-29'!A21)</f>
        <v>20</v>
      </c>
      <c r="B21" t="str">
        <f>IF('[7]qtyfreeze_23-09-29'!B21="","",'[7]qtyfreeze_23-09-29'!B21)</f>
        <v xml:space="preserve">ATUL      </v>
      </c>
      <c r="C21">
        <f>IF('[7]qtyfreeze_23-09-29'!C21="","",'[7]qtyfreeze_23-09-29'!C21)</f>
        <v>3000</v>
      </c>
      <c r="D21" t="str">
        <f>IF('[7]qtyfreeze_23-09-29'!D21="","",'[7]qtyfreeze_23-09-29'!D21)</f>
        <v/>
      </c>
      <c r="E21" t="str">
        <f>IF('[7]qtyfreeze_23-09-29'!E21="","",'[7]qtyfreeze_23-09-29'!E21)</f>
        <v/>
      </c>
    </row>
    <row r="22" spans="1:5" x14ac:dyDescent="0.25">
      <c r="A22">
        <f>IF('[7]qtyfreeze_23-09-29'!A22="","",'[7]qtyfreeze_23-09-29'!A22)</f>
        <v>21</v>
      </c>
      <c r="B22" t="str">
        <f>IF('[7]qtyfreeze_23-09-29'!B22="","",'[7]qtyfreeze_23-09-29'!B22)</f>
        <v xml:space="preserve">AUBANK    </v>
      </c>
      <c r="C22">
        <f>IF('[7]qtyfreeze_23-09-29'!C22="","",'[7]qtyfreeze_23-09-29'!C22)</f>
        <v>30000</v>
      </c>
      <c r="D22" t="str">
        <f>IF('[7]qtyfreeze_23-09-29'!D22="","",'[7]qtyfreeze_23-09-29'!D22)</f>
        <v/>
      </c>
      <c r="E22" t="str">
        <f>IF('[7]qtyfreeze_23-09-29'!E22="","",'[7]qtyfreeze_23-09-29'!E22)</f>
        <v/>
      </c>
    </row>
    <row r="23" spans="1:5" x14ac:dyDescent="0.25">
      <c r="A23">
        <f>IF('[7]qtyfreeze_23-09-29'!A23="","",'[7]qtyfreeze_23-09-29'!A23)</f>
        <v>22</v>
      </c>
      <c r="B23" t="str">
        <f>IF('[7]qtyfreeze_23-09-29'!B23="","",'[7]qtyfreeze_23-09-29'!B23)</f>
        <v>AUROPHARMA</v>
      </c>
      <c r="C23">
        <f>IF('[7]qtyfreeze_23-09-29'!C23="","",'[7]qtyfreeze_23-09-29'!C23)</f>
        <v>33000</v>
      </c>
      <c r="D23" t="str">
        <f>IF('[7]qtyfreeze_23-09-29'!D23="","",'[7]qtyfreeze_23-09-29'!D23)</f>
        <v/>
      </c>
      <c r="E23" t="str">
        <f>IF('[7]qtyfreeze_23-09-29'!E23="","",'[7]qtyfreeze_23-09-29'!E23)</f>
        <v/>
      </c>
    </row>
    <row r="24" spans="1:5" x14ac:dyDescent="0.25">
      <c r="A24">
        <f>IF('[7]qtyfreeze_23-09-29'!A24="","",'[7]qtyfreeze_23-09-29'!A24)</f>
        <v>23</v>
      </c>
      <c r="B24" t="str">
        <f>IF('[7]qtyfreeze_23-09-29'!B24="","",'[7]qtyfreeze_23-09-29'!B24)</f>
        <v xml:space="preserve">AXISBANK  </v>
      </c>
      <c r="C24">
        <f>IF('[7]qtyfreeze_23-09-29'!C24="","",'[7]qtyfreeze_23-09-29'!C24)</f>
        <v>25000</v>
      </c>
      <c r="D24" t="str">
        <f>IF('[7]qtyfreeze_23-09-29'!D24="","",'[7]qtyfreeze_23-09-29'!D24)</f>
        <v/>
      </c>
      <c r="E24" t="str">
        <f>IF('[7]qtyfreeze_23-09-29'!E24="","",'[7]qtyfreeze_23-09-29'!E24)</f>
        <v/>
      </c>
    </row>
    <row r="25" spans="1:5" x14ac:dyDescent="0.25">
      <c r="A25">
        <f>IF('[7]qtyfreeze_23-09-29'!A25="","",'[7]qtyfreeze_23-09-29'!A25)</f>
        <v>24</v>
      </c>
      <c r="B25" t="str">
        <f>IF('[7]qtyfreeze_23-09-29'!B25="","",'[7]qtyfreeze_23-09-29'!B25)</f>
        <v>BAJAJ-AUTO</v>
      </c>
      <c r="C25">
        <f>IF('[7]qtyfreeze_23-09-29'!C25="","",'[7]qtyfreeze_23-09-29'!C25)</f>
        <v>5000</v>
      </c>
      <c r="D25" t="str">
        <f>IF('[7]qtyfreeze_23-09-29'!D25="","",'[7]qtyfreeze_23-09-29'!D25)</f>
        <v/>
      </c>
      <c r="E25" t="str">
        <f>IF('[7]qtyfreeze_23-09-29'!E25="","",'[7]qtyfreeze_23-09-29'!E25)</f>
        <v/>
      </c>
    </row>
    <row r="26" spans="1:5" x14ac:dyDescent="0.25">
      <c r="A26">
        <f>IF('[7]qtyfreeze_23-09-29'!A26="","",'[7]qtyfreeze_23-09-29'!A26)</f>
        <v>25</v>
      </c>
      <c r="B26" t="str">
        <f>IF('[7]qtyfreeze_23-09-29'!B26="","",'[7]qtyfreeze_23-09-29'!B26)</f>
        <v>BAJAJFINSV</v>
      </c>
      <c r="C26">
        <f>IF('[7]qtyfreeze_23-09-29'!C26="","",'[7]qtyfreeze_23-09-29'!C26)</f>
        <v>15000</v>
      </c>
      <c r="D26" t="str">
        <f>IF('[7]qtyfreeze_23-09-29'!D26="","",'[7]qtyfreeze_23-09-29'!D26)</f>
        <v/>
      </c>
      <c r="E26" t="str">
        <f>IF('[7]qtyfreeze_23-09-29'!E26="","",'[7]qtyfreeze_23-09-29'!E26)</f>
        <v/>
      </c>
    </row>
    <row r="27" spans="1:5" x14ac:dyDescent="0.25">
      <c r="A27">
        <f>IF('[7]qtyfreeze_23-09-29'!A27="","",'[7]qtyfreeze_23-09-29'!A27)</f>
        <v>26</v>
      </c>
      <c r="B27" t="str">
        <f>IF('[7]qtyfreeze_23-09-29'!B27="","",'[7]qtyfreeze_23-09-29'!B27)</f>
        <v>BAJFINANCE</v>
      </c>
      <c r="C27">
        <f>IF('[7]qtyfreeze_23-09-29'!C27="","",'[7]qtyfreeze_23-09-29'!C27)</f>
        <v>3750</v>
      </c>
      <c r="D27" t="str">
        <f>IF('[7]qtyfreeze_23-09-29'!D27="","",'[7]qtyfreeze_23-09-29'!D27)</f>
        <v/>
      </c>
      <c r="E27" t="str">
        <f>IF('[7]qtyfreeze_23-09-29'!E27="","",'[7]qtyfreeze_23-09-29'!E27)</f>
        <v/>
      </c>
    </row>
    <row r="28" spans="1:5" x14ac:dyDescent="0.25">
      <c r="A28">
        <f>IF('[7]qtyfreeze_23-09-29'!A28="","",'[7]qtyfreeze_23-09-29'!A28)</f>
        <v>27</v>
      </c>
      <c r="B28" t="str">
        <f>IF('[7]qtyfreeze_23-09-29'!B28="","",'[7]qtyfreeze_23-09-29'!B28)</f>
        <v>BALKRISIND</v>
      </c>
      <c r="C28">
        <f>IF('[7]qtyfreeze_23-09-29'!C28="","",'[7]qtyfreeze_23-09-29'!C28)</f>
        <v>9000</v>
      </c>
      <c r="D28" t="str">
        <f>IF('[7]qtyfreeze_23-09-29'!D28="","",'[7]qtyfreeze_23-09-29'!D28)</f>
        <v/>
      </c>
      <c r="E28" t="str">
        <f>IF('[7]qtyfreeze_23-09-29'!E28="","",'[7]qtyfreeze_23-09-29'!E28)</f>
        <v/>
      </c>
    </row>
    <row r="29" spans="1:5" x14ac:dyDescent="0.25">
      <c r="A29">
        <f>IF('[7]qtyfreeze_23-09-29'!A29="","",'[7]qtyfreeze_23-09-29'!A29)</f>
        <v>28</v>
      </c>
      <c r="B29" t="str">
        <f>IF('[7]qtyfreeze_23-09-29'!B29="","",'[7]qtyfreeze_23-09-29'!B29)</f>
        <v>BALRAMCHIN</v>
      </c>
      <c r="C29">
        <f>IF('[7]qtyfreeze_23-09-29'!C29="","",'[7]qtyfreeze_23-09-29'!C29)</f>
        <v>64000</v>
      </c>
      <c r="D29" t="str">
        <f>IF('[7]qtyfreeze_23-09-29'!D29="","",'[7]qtyfreeze_23-09-29'!D29)</f>
        <v/>
      </c>
      <c r="E29" t="str">
        <f>IF('[7]qtyfreeze_23-09-29'!E29="","",'[7]qtyfreeze_23-09-29'!E29)</f>
        <v/>
      </c>
    </row>
    <row r="30" spans="1:5" x14ac:dyDescent="0.25">
      <c r="A30">
        <f>IF('[7]qtyfreeze_23-09-29'!A30="","",'[7]qtyfreeze_23-09-29'!A30)</f>
        <v>29</v>
      </c>
      <c r="B30" t="str">
        <f>IF('[7]qtyfreeze_23-09-29'!B30="","",'[7]qtyfreeze_23-09-29'!B30)</f>
        <v>BANDHANBNK</v>
      </c>
      <c r="C30">
        <f>IF('[7]qtyfreeze_23-09-29'!C30="","",'[7]qtyfreeze_23-09-29'!C30)</f>
        <v>100000</v>
      </c>
      <c r="D30" t="str">
        <f>IF('[7]qtyfreeze_23-09-29'!D30="","",'[7]qtyfreeze_23-09-29'!D30)</f>
        <v/>
      </c>
      <c r="E30" t="str">
        <f>IF('[7]qtyfreeze_23-09-29'!E30="","",'[7]qtyfreeze_23-09-29'!E30)</f>
        <v/>
      </c>
    </row>
    <row r="31" spans="1:5" x14ac:dyDescent="0.25">
      <c r="A31">
        <f>IF('[7]qtyfreeze_23-09-29'!A31="","",'[7]qtyfreeze_23-09-29'!A31)</f>
        <v>30</v>
      </c>
      <c r="B31" t="str">
        <f>IF('[7]qtyfreeze_23-09-29'!B31="","",'[7]qtyfreeze_23-09-29'!B31)</f>
        <v>BANKBARODA</v>
      </c>
      <c r="C31">
        <f>IF('[7]qtyfreeze_23-09-29'!C31="","",'[7]qtyfreeze_23-09-29'!C31)</f>
        <v>117000</v>
      </c>
      <c r="D31" t="str">
        <f>IF('[7]qtyfreeze_23-09-29'!D31="","",'[7]qtyfreeze_23-09-29'!D31)</f>
        <v/>
      </c>
      <c r="E31" t="str">
        <f>IF('[7]qtyfreeze_23-09-29'!E31="","",'[7]qtyfreeze_23-09-29'!E31)</f>
        <v/>
      </c>
    </row>
    <row r="32" spans="1:5" x14ac:dyDescent="0.25">
      <c r="A32">
        <f>IF('[7]qtyfreeze_23-09-29'!A32="","",'[7]qtyfreeze_23-09-29'!A32)</f>
        <v>31</v>
      </c>
      <c r="B32" t="str">
        <f>IF('[7]qtyfreeze_23-09-29'!B32="","",'[7]qtyfreeze_23-09-29'!B32)</f>
        <v xml:space="preserve">BATAINDIA </v>
      </c>
      <c r="C32">
        <f>IF('[7]qtyfreeze_23-09-29'!C32="","",'[7]qtyfreeze_23-09-29'!C32)</f>
        <v>15000</v>
      </c>
      <c r="D32" t="str">
        <f>IF('[7]qtyfreeze_23-09-29'!D32="","",'[7]qtyfreeze_23-09-29'!D32)</f>
        <v/>
      </c>
      <c r="E32" t="str">
        <f>IF('[7]qtyfreeze_23-09-29'!E32="","",'[7]qtyfreeze_23-09-29'!E32)</f>
        <v/>
      </c>
    </row>
    <row r="33" spans="1:5" x14ac:dyDescent="0.25">
      <c r="A33">
        <f>IF('[7]qtyfreeze_23-09-29'!A33="","",'[7]qtyfreeze_23-09-29'!A33)</f>
        <v>32</v>
      </c>
      <c r="B33" t="str">
        <f>IF('[7]qtyfreeze_23-09-29'!B33="","",'[7]qtyfreeze_23-09-29'!B33)</f>
        <v xml:space="preserve">BEL       </v>
      </c>
      <c r="C33">
        <f>IF('[7]qtyfreeze_23-09-29'!C33="","",'[7]qtyfreeze_23-09-29'!C33)</f>
        <v>171000</v>
      </c>
      <c r="D33" t="str">
        <f>IF('[7]qtyfreeze_23-09-29'!D33="","",'[7]qtyfreeze_23-09-29'!D33)</f>
        <v/>
      </c>
      <c r="E33" t="str">
        <f>IF('[7]qtyfreeze_23-09-29'!E33="","",'[7]qtyfreeze_23-09-29'!E33)</f>
        <v/>
      </c>
    </row>
    <row r="34" spans="1:5" x14ac:dyDescent="0.25">
      <c r="A34">
        <f>IF('[7]qtyfreeze_23-09-29'!A34="","",'[7]qtyfreeze_23-09-29'!A34)</f>
        <v>33</v>
      </c>
      <c r="B34" t="str">
        <f>IF('[7]qtyfreeze_23-09-29'!B34="","",'[7]qtyfreeze_23-09-29'!B34)</f>
        <v>BERGEPAINT</v>
      </c>
      <c r="C34">
        <f>IF('[7]qtyfreeze_23-09-29'!C34="","",'[7]qtyfreeze_23-09-29'!C34)</f>
        <v>39600</v>
      </c>
      <c r="D34" t="str">
        <f>IF('[7]qtyfreeze_23-09-29'!D34="","",'[7]qtyfreeze_23-09-29'!D34)</f>
        <v/>
      </c>
      <c r="E34" t="str">
        <f>IF('[7]qtyfreeze_23-09-29'!E34="","",'[7]qtyfreeze_23-09-29'!E34)</f>
        <v/>
      </c>
    </row>
    <row r="35" spans="1:5" x14ac:dyDescent="0.25">
      <c r="A35">
        <f>IF('[7]qtyfreeze_23-09-29'!A35="","",'[7]qtyfreeze_23-09-29'!A35)</f>
        <v>34</v>
      </c>
      <c r="B35" t="str">
        <f>IF('[7]qtyfreeze_23-09-29'!B35="","",'[7]qtyfreeze_23-09-29'!B35)</f>
        <v>BHARATFORG</v>
      </c>
      <c r="C35">
        <f>IF('[7]qtyfreeze_23-09-29'!C35="","",'[7]qtyfreeze_23-09-29'!C35)</f>
        <v>20000</v>
      </c>
      <c r="D35" t="str">
        <f>IF('[7]qtyfreeze_23-09-29'!D35="","",'[7]qtyfreeze_23-09-29'!D35)</f>
        <v/>
      </c>
      <c r="E35" t="str">
        <f>IF('[7]qtyfreeze_23-09-29'!E35="","",'[7]qtyfreeze_23-09-29'!E35)</f>
        <v/>
      </c>
    </row>
    <row r="36" spans="1:5" x14ac:dyDescent="0.25">
      <c r="A36">
        <f>IF('[7]qtyfreeze_23-09-29'!A36="","",'[7]qtyfreeze_23-09-29'!A36)</f>
        <v>35</v>
      </c>
      <c r="B36" t="str">
        <f>IF('[7]qtyfreeze_23-09-29'!B36="","",'[7]qtyfreeze_23-09-29'!B36)</f>
        <v>BHARTIARTL</v>
      </c>
      <c r="C36">
        <f>IF('[7]qtyfreeze_23-09-29'!C36="","",'[7]qtyfreeze_23-09-29'!C36)</f>
        <v>28500</v>
      </c>
      <c r="D36" t="str">
        <f>IF('[7]qtyfreeze_23-09-29'!D36="","",'[7]qtyfreeze_23-09-29'!D36)</f>
        <v/>
      </c>
      <c r="E36" t="str">
        <f>IF('[7]qtyfreeze_23-09-29'!E36="","",'[7]qtyfreeze_23-09-29'!E36)</f>
        <v/>
      </c>
    </row>
    <row r="37" spans="1:5" x14ac:dyDescent="0.25">
      <c r="A37">
        <f>IF('[7]qtyfreeze_23-09-29'!A37="","",'[7]qtyfreeze_23-09-29'!A37)</f>
        <v>36</v>
      </c>
      <c r="B37" t="str">
        <f>IF('[7]qtyfreeze_23-09-29'!B37="","",'[7]qtyfreeze_23-09-29'!B37)</f>
        <v xml:space="preserve">BHEL      </v>
      </c>
      <c r="C37">
        <f>IF('[7]qtyfreeze_23-09-29'!C37="","",'[7]qtyfreeze_23-09-29'!C37)</f>
        <v>210000</v>
      </c>
      <c r="D37" t="str">
        <f>IF('[7]qtyfreeze_23-09-29'!D37="","",'[7]qtyfreeze_23-09-29'!D37)</f>
        <v/>
      </c>
      <c r="E37" t="str">
        <f>IF('[7]qtyfreeze_23-09-29'!E37="","",'[7]qtyfreeze_23-09-29'!E37)</f>
        <v/>
      </c>
    </row>
    <row r="38" spans="1:5" x14ac:dyDescent="0.25">
      <c r="A38">
        <f>IF('[7]qtyfreeze_23-09-29'!A38="","",'[7]qtyfreeze_23-09-29'!A38)</f>
        <v>37</v>
      </c>
      <c r="B38" t="str">
        <f>IF('[7]qtyfreeze_23-09-29'!B38="","",'[7]qtyfreeze_23-09-29'!B38)</f>
        <v xml:space="preserve">BIOCON    </v>
      </c>
      <c r="C38">
        <f>IF('[7]qtyfreeze_23-09-29'!C38="","",'[7]qtyfreeze_23-09-29'!C38)</f>
        <v>100000</v>
      </c>
      <c r="D38" t="str">
        <f>IF('[7]qtyfreeze_23-09-29'!D38="","",'[7]qtyfreeze_23-09-29'!D38)</f>
        <v/>
      </c>
      <c r="E38" t="str">
        <f>IF('[7]qtyfreeze_23-09-29'!E38="","",'[7]qtyfreeze_23-09-29'!E38)</f>
        <v/>
      </c>
    </row>
    <row r="39" spans="1:5" x14ac:dyDescent="0.25">
      <c r="A39">
        <f>IF('[7]qtyfreeze_23-09-29'!A39="","",'[7]qtyfreeze_23-09-29'!A39)</f>
        <v>38</v>
      </c>
      <c r="B39" t="str">
        <f>IF('[7]qtyfreeze_23-09-29'!B39="","",'[7]qtyfreeze_23-09-29'!B39)</f>
        <v xml:space="preserve">BOSCHLTD  </v>
      </c>
      <c r="C39">
        <f>IF('[7]qtyfreeze_23-09-29'!C39="","",'[7]qtyfreeze_23-09-29'!C39)</f>
        <v>1500</v>
      </c>
      <c r="D39" t="str">
        <f>IF('[7]qtyfreeze_23-09-29'!D39="","",'[7]qtyfreeze_23-09-29'!D39)</f>
        <v/>
      </c>
      <c r="E39" t="str">
        <f>IF('[7]qtyfreeze_23-09-29'!E39="","",'[7]qtyfreeze_23-09-29'!E39)</f>
        <v/>
      </c>
    </row>
    <row r="40" spans="1:5" x14ac:dyDescent="0.25">
      <c r="A40">
        <f>IF('[7]qtyfreeze_23-09-29'!A40="","",'[7]qtyfreeze_23-09-29'!A40)</f>
        <v>39</v>
      </c>
      <c r="B40" t="str">
        <f>IF('[7]qtyfreeze_23-09-29'!B40="","",'[7]qtyfreeze_23-09-29'!B40)</f>
        <v xml:space="preserve">BPCL      </v>
      </c>
      <c r="C40">
        <f>IF('[7]qtyfreeze_23-09-29'!C40="","",'[7]qtyfreeze_23-09-29'!C40)</f>
        <v>72000</v>
      </c>
      <c r="D40" t="str">
        <f>IF('[7]qtyfreeze_23-09-29'!D40="","",'[7]qtyfreeze_23-09-29'!D40)</f>
        <v/>
      </c>
      <c r="E40" t="str">
        <f>IF('[7]qtyfreeze_23-09-29'!E40="","",'[7]qtyfreeze_23-09-29'!E40)</f>
        <v/>
      </c>
    </row>
    <row r="41" spans="1:5" x14ac:dyDescent="0.25">
      <c r="A41">
        <f>IF('[7]qtyfreeze_23-09-29'!A41="","",'[7]qtyfreeze_23-09-29'!A41)</f>
        <v>40</v>
      </c>
      <c r="B41" t="str">
        <f>IF('[7]qtyfreeze_23-09-29'!B41="","",'[7]qtyfreeze_23-09-29'!B41)</f>
        <v xml:space="preserve">BRITANNIA </v>
      </c>
      <c r="C41">
        <f>IF('[7]qtyfreeze_23-09-29'!C41="","",'[7]qtyfreeze_23-09-29'!C41)</f>
        <v>6000</v>
      </c>
      <c r="D41" t="str">
        <f>IF('[7]qtyfreeze_23-09-29'!D41="","",'[7]qtyfreeze_23-09-29'!D41)</f>
        <v/>
      </c>
      <c r="E41" t="str">
        <f>IF('[7]qtyfreeze_23-09-29'!E41="","",'[7]qtyfreeze_23-09-29'!E41)</f>
        <v/>
      </c>
    </row>
    <row r="42" spans="1:5" x14ac:dyDescent="0.25">
      <c r="A42">
        <f>IF('[7]qtyfreeze_23-09-29'!A42="","",'[7]qtyfreeze_23-09-29'!A42)</f>
        <v>41</v>
      </c>
      <c r="B42" t="str">
        <f>IF('[7]qtyfreeze_23-09-29'!B42="","",'[7]qtyfreeze_23-09-29'!B42)</f>
        <v xml:space="preserve">BSOFT     </v>
      </c>
      <c r="C42">
        <f>IF('[7]qtyfreeze_23-09-29'!C42="","",'[7]qtyfreeze_23-09-29'!C42)</f>
        <v>60000</v>
      </c>
      <c r="D42" t="str">
        <f>IF('[7]qtyfreeze_23-09-29'!D42="","",'[7]qtyfreeze_23-09-29'!D42)</f>
        <v/>
      </c>
      <c r="E42" t="str">
        <f>IF('[7]qtyfreeze_23-09-29'!E42="","",'[7]qtyfreeze_23-09-29'!E42)</f>
        <v/>
      </c>
    </row>
    <row r="43" spans="1:5" x14ac:dyDescent="0.25">
      <c r="A43">
        <f>IF('[7]qtyfreeze_23-09-29'!A43="","",'[7]qtyfreeze_23-09-29'!A43)</f>
        <v>42</v>
      </c>
      <c r="B43" t="str">
        <f>IF('[7]qtyfreeze_23-09-29'!B43="","",'[7]qtyfreeze_23-09-29'!B43)</f>
        <v xml:space="preserve">CANBK     </v>
      </c>
      <c r="C43">
        <f>IF('[7]qtyfreeze_23-09-29'!C43="","",'[7]qtyfreeze_23-09-29'!C43)</f>
        <v>81000</v>
      </c>
      <c r="D43" t="str">
        <f>IF('[7]qtyfreeze_23-09-29'!D43="","",'[7]qtyfreeze_23-09-29'!D43)</f>
        <v/>
      </c>
      <c r="E43" t="str">
        <f>IF('[7]qtyfreeze_23-09-29'!E43="","",'[7]qtyfreeze_23-09-29'!E43)</f>
        <v/>
      </c>
    </row>
    <row r="44" spans="1:5" x14ac:dyDescent="0.25">
      <c r="A44">
        <f>IF('[7]qtyfreeze_23-09-29'!A44="","",'[7]qtyfreeze_23-09-29'!A44)</f>
        <v>43</v>
      </c>
      <c r="B44" t="str">
        <f>IF('[7]qtyfreeze_23-09-29'!B44="","",'[7]qtyfreeze_23-09-29'!B44)</f>
        <v>CANFINHOME</v>
      </c>
      <c r="C44">
        <f>IF('[7]qtyfreeze_23-09-29'!C44="","",'[7]qtyfreeze_23-09-29'!C44)</f>
        <v>29250</v>
      </c>
      <c r="D44" t="str">
        <f>IF('[7]qtyfreeze_23-09-29'!D44="","",'[7]qtyfreeze_23-09-29'!D44)</f>
        <v/>
      </c>
      <c r="E44" t="str">
        <f>IF('[7]qtyfreeze_23-09-29'!E44="","",'[7]qtyfreeze_23-09-29'!E44)</f>
        <v/>
      </c>
    </row>
    <row r="45" spans="1:5" x14ac:dyDescent="0.25">
      <c r="A45">
        <f>IF('[7]qtyfreeze_23-09-29'!A45="","",'[7]qtyfreeze_23-09-29'!A45)</f>
        <v>44</v>
      </c>
      <c r="B45" t="str">
        <f>IF('[7]qtyfreeze_23-09-29'!B45="","",'[7]qtyfreeze_23-09-29'!B45)</f>
        <v>CHAMBLFERT</v>
      </c>
      <c r="C45">
        <f>IF('[7]qtyfreeze_23-09-29'!C45="","",'[7]qtyfreeze_23-09-29'!C45)</f>
        <v>76000</v>
      </c>
      <c r="D45" t="str">
        <f>IF('[7]qtyfreeze_23-09-29'!D45="","",'[7]qtyfreeze_23-09-29'!D45)</f>
        <v/>
      </c>
      <c r="E45" t="str">
        <f>IF('[7]qtyfreeze_23-09-29'!E45="","",'[7]qtyfreeze_23-09-29'!E45)</f>
        <v/>
      </c>
    </row>
    <row r="46" spans="1:5" x14ac:dyDescent="0.25">
      <c r="A46">
        <f>IF('[7]qtyfreeze_23-09-29'!A46="","",'[7]qtyfreeze_23-09-29'!A46)</f>
        <v>45</v>
      </c>
      <c r="B46" t="str">
        <f>IF('[7]qtyfreeze_23-09-29'!B46="","",'[7]qtyfreeze_23-09-29'!B46)</f>
        <v xml:space="preserve">CHOLAFIN  </v>
      </c>
      <c r="C46">
        <f>IF('[7]qtyfreeze_23-09-29'!C46="","",'[7]qtyfreeze_23-09-29'!C46)</f>
        <v>25000</v>
      </c>
      <c r="D46" t="str">
        <f>IF('[7]qtyfreeze_23-09-29'!D46="","",'[7]qtyfreeze_23-09-29'!D46)</f>
        <v/>
      </c>
      <c r="E46" t="str">
        <f>IF('[7]qtyfreeze_23-09-29'!E46="","",'[7]qtyfreeze_23-09-29'!E46)</f>
        <v/>
      </c>
    </row>
    <row r="47" spans="1:5" x14ac:dyDescent="0.25">
      <c r="A47">
        <f>IF('[7]qtyfreeze_23-09-29'!A47="","",'[7]qtyfreeze_23-09-29'!A47)</f>
        <v>46</v>
      </c>
      <c r="B47" t="str">
        <f>IF('[7]qtyfreeze_23-09-29'!B47="","",'[7]qtyfreeze_23-09-29'!B47)</f>
        <v xml:space="preserve">CIPLA     </v>
      </c>
      <c r="C47">
        <f>IF('[7]qtyfreeze_23-09-29'!C47="","",'[7]qtyfreeze_23-09-29'!C47)</f>
        <v>19500</v>
      </c>
      <c r="D47" t="str">
        <f>IF('[7]qtyfreeze_23-09-29'!D47="","",'[7]qtyfreeze_23-09-29'!D47)</f>
        <v/>
      </c>
      <c r="E47" t="str">
        <f>IF('[7]qtyfreeze_23-09-29'!E47="","",'[7]qtyfreeze_23-09-29'!E47)</f>
        <v/>
      </c>
    </row>
    <row r="48" spans="1:5" x14ac:dyDescent="0.25">
      <c r="A48">
        <f>IF('[7]qtyfreeze_23-09-29'!A48="","",'[7]qtyfreeze_23-09-29'!A48)</f>
        <v>47</v>
      </c>
      <c r="B48" t="str">
        <f>IF('[7]qtyfreeze_23-09-29'!B48="","",'[7]qtyfreeze_23-09-29'!B48)</f>
        <v xml:space="preserve">COALINDIA </v>
      </c>
      <c r="C48">
        <f>IF('[7]qtyfreeze_23-09-29'!C48="","",'[7]qtyfreeze_23-09-29'!C48)</f>
        <v>84000</v>
      </c>
      <c r="D48" t="str">
        <f>IF('[7]qtyfreeze_23-09-29'!D48="","",'[7]qtyfreeze_23-09-29'!D48)</f>
        <v/>
      </c>
      <c r="E48" t="str">
        <f>IF('[7]qtyfreeze_23-09-29'!E48="","",'[7]qtyfreeze_23-09-29'!E48)</f>
        <v/>
      </c>
    </row>
    <row r="49" spans="1:5" x14ac:dyDescent="0.25">
      <c r="A49">
        <f>IF('[7]qtyfreeze_23-09-29'!A49="","",'[7]qtyfreeze_23-09-29'!A49)</f>
        <v>48</v>
      </c>
      <c r="B49" t="str">
        <f>IF('[7]qtyfreeze_23-09-29'!B49="","",'[7]qtyfreeze_23-09-29'!B49)</f>
        <v xml:space="preserve">COFORGE   </v>
      </c>
      <c r="C49">
        <f>IF('[7]qtyfreeze_23-09-29'!C49="","",'[7]qtyfreeze_23-09-29'!C49)</f>
        <v>4500</v>
      </c>
      <c r="D49" t="str">
        <f>IF('[7]qtyfreeze_23-09-29'!D49="","",'[7]qtyfreeze_23-09-29'!D49)</f>
        <v/>
      </c>
      <c r="E49" t="str">
        <f>IF('[7]qtyfreeze_23-09-29'!E49="","",'[7]qtyfreeze_23-09-29'!E49)</f>
        <v/>
      </c>
    </row>
    <row r="50" spans="1:5" x14ac:dyDescent="0.25">
      <c r="A50">
        <f>IF('[7]qtyfreeze_23-09-29'!A50="","",'[7]qtyfreeze_23-09-29'!A50)</f>
        <v>49</v>
      </c>
      <c r="B50" t="str">
        <f>IF('[7]qtyfreeze_23-09-29'!B50="","",'[7]qtyfreeze_23-09-29'!B50)</f>
        <v xml:space="preserve">COLPAL    </v>
      </c>
      <c r="C50">
        <f>IF('[7]qtyfreeze_23-09-29'!C50="","",'[7]qtyfreeze_23-09-29'!C50)</f>
        <v>14000</v>
      </c>
      <c r="D50" t="str">
        <f>IF('[7]qtyfreeze_23-09-29'!D50="","",'[7]qtyfreeze_23-09-29'!D50)</f>
        <v/>
      </c>
      <c r="E50" t="str">
        <f>IF('[7]qtyfreeze_23-09-29'!E50="","",'[7]qtyfreeze_23-09-29'!E50)</f>
        <v/>
      </c>
    </row>
    <row r="51" spans="1:5" x14ac:dyDescent="0.25">
      <c r="A51">
        <f>IF('[7]qtyfreeze_23-09-29'!A51="","",'[7]qtyfreeze_23-09-29'!A51)</f>
        <v>50</v>
      </c>
      <c r="B51" t="str">
        <f>IF('[7]qtyfreeze_23-09-29'!B51="","",'[7]qtyfreeze_23-09-29'!B51)</f>
        <v xml:space="preserve">CONCOR    </v>
      </c>
      <c r="C51">
        <f>IF('[7]qtyfreeze_23-09-29'!C51="","",'[7]qtyfreeze_23-09-29'!C51)</f>
        <v>30000</v>
      </c>
      <c r="D51" t="str">
        <f>IF('[7]qtyfreeze_23-09-29'!D51="","",'[7]qtyfreeze_23-09-29'!D51)</f>
        <v/>
      </c>
      <c r="E51" t="str">
        <f>IF('[7]qtyfreeze_23-09-29'!E51="","",'[7]qtyfreeze_23-09-29'!E51)</f>
        <v/>
      </c>
    </row>
    <row r="52" spans="1:5" x14ac:dyDescent="0.25">
      <c r="A52">
        <f>IF('[7]qtyfreeze_23-09-29'!A52="","",'[7]qtyfreeze_23-09-29'!A52)</f>
        <v>51</v>
      </c>
      <c r="B52" t="str">
        <f>IF('[7]qtyfreeze_23-09-29'!B52="","",'[7]qtyfreeze_23-09-29'!B52)</f>
        <v>COROMANDEL</v>
      </c>
      <c r="C52">
        <f>IF('[7]qtyfreeze_23-09-29'!C52="","",'[7]qtyfreeze_23-09-29'!C52)</f>
        <v>21000</v>
      </c>
      <c r="D52" t="str">
        <f>IF('[7]qtyfreeze_23-09-29'!D52="","",'[7]qtyfreeze_23-09-29'!D52)</f>
        <v/>
      </c>
      <c r="E52" t="str">
        <f>IF('[7]qtyfreeze_23-09-29'!E52="","",'[7]qtyfreeze_23-09-29'!E52)</f>
        <v/>
      </c>
    </row>
    <row r="53" spans="1:5" x14ac:dyDescent="0.25">
      <c r="A53">
        <f>IF('[7]qtyfreeze_23-09-29'!A53="","",'[7]qtyfreeze_23-09-29'!A53)</f>
        <v>52</v>
      </c>
      <c r="B53" t="str">
        <f>IF('[7]qtyfreeze_23-09-29'!B53="","",'[7]qtyfreeze_23-09-29'!B53)</f>
        <v xml:space="preserve">CROMPTON  </v>
      </c>
      <c r="C53">
        <f>IF('[7]qtyfreeze_23-09-29'!C53="","",'[7]qtyfreeze_23-09-29'!C53)</f>
        <v>72000</v>
      </c>
      <c r="D53" t="str">
        <f>IF('[7]qtyfreeze_23-09-29'!D53="","",'[7]qtyfreeze_23-09-29'!D53)</f>
        <v/>
      </c>
      <c r="E53" t="str">
        <f>IF('[7]qtyfreeze_23-09-29'!E53="","",'[7]qtyfreeze_23-09-29'!E53)</f>
        <v/>
      </c>
    </row>
    <row r="54" spans="1:5" x14ac:dyDescent="0.25">
      <c r="A54">
        <f>IF('[7]qtyfreeze_23-09-29'!A54="","",'[7]qtyfreeze_23-09-29'!A54)</f>
        <v>53</v>
      </c>
      <c r="B54" t="str">
        <f>IF('[7]qtyfreeze_23-09-29'!B54="","",'[7]qtyfreeze_23-09-29'!B54)</f>
        <v xml:space="preserve">CUB       </v>
      </c>
      <c r="C54">
        <f>IF('[7]qtyfreeze_23-09-29'!C54="","",'[7]qtyfreeze_23-09-29'!C54)</f>
        <v>200000</v>
      </c>
      <c r="D54" t="str">
        <f>IF('[7]qtyfreeze_23-09-29'!D54="","",'[7]qtyfreeze_23-09-29'!D54)</f>
        <v/>
      </c>
      <c r="E54" t="str">
        <f>IF('[7]qtyfreeze_23-09-29'!E54="","",'[7]qtyfreeze_23-09-29'!E54)</f>
        <v/>
      </c>
    </row>
    <row r="55" spans="1:5" x14ac:dyDescent="0.25">
      <c r="A55">
        <f>IF('[7]qtyfreeze_23-09-29'!A55="","",'[7]qtyfreeze_23-09-29'!A55)</f>
        <v>54</v>
      </c>
      <c r="B55" t="str">
        <f>IF('[7]qtyfreeze_23-09-29'!B55="","",'[7]qtyfreeze_23-09-29'!B55)</f>
        <v>CUMMINSIND</v>
      </c>
      <c r="C55">
        <f>IF('[7]qtyfreeze_23-09-29'!C55="","",'[7]qtyfreeze_23-09-29'!C55)</f>
        <v>12000</v>
      </c>
      <c r="D55" t="str">
        <f>IF('[7]qtyfreeze_23-09-29'!D55="","",'[7]qtyfreeze_23-09-29'!D55)</f>
        <v/>
      </c>
      <c r="E55" t="str">
        <f>IF('[7]qtyfreeze_23-09-29'!E55="","",'[7]qtyfreeze_23-09-29'!E55)</f>
        <v/>
      </c>
    </row>
    <row r="56" spans="1:5" x14ac:dyDescent="0.25">
      <c r="A56">
        <f>IF('[7]qtyfreeze_23-09-29'!A56="","",'[7]qtyfreeze_23-09-29'!A56)</f>
        <v>55</v>
      </c>
      <c r="B56" t="str">
        <f>IF('[7]qtyfreeze_23-09-29'!B56="","",'[7]qtyfreeze_23-09-29'!B56)</f>
        <v xml:space="preserve">DABUR     </v>
      </c>
      <c r="C56">
        <f>IF('[7]qtyfreeze_23-09-29'!C56="","",'[7]qtyfreeze_23-09-29'!C56)</f>
        <v>37500</v>
      </c>
      <c r="D56" t="str">
        <f>IF('[7]qtyfreeze_23-09-29'!D56="","",'[7]qtyfreeze_23-09-29'!D56)</f>
        <v/>
      </c>
      <c r="E56" t="str">
        <f>IF('[7]qtyfreeze_23-09-29'!E56="","",'[7]qtyfreeze_23-09-29'!E56)</f>
        <v/>
      </c>
    </row>
    <row r="57" spans="1:5" x14ac:dyDescent="0.25">
      <c r="A57">
        <f>IF('[7]qtyfreeze_23-09-29'!A57="","",'[7]qtyfreeze_23-09-29'!A57)</f>
        <v>56</v>
      </c>
      <c r="B57" t="str">
        <f>IF('[7]qtyfreeze_23-09-29'!B57="","",'[7]qtyfreeze_23-09-29'!B57)</f>
        <v xml:space="preserve">DALBHARAT </v>
      </c>
      <c r="C57">
        <f>IF('[7]qtyfreeze_23-09-29'!C57="","",'[7]qtyfreeze_23-09-29'!C57)</f>
        <v>10000</v>
      </c>
      <c r="D57" t="str">
        <f>IF('[7]qtyfreeze_23-09-29'!D57="","",'[7]qtyfreeze_23-09-29'!D57)</f>
        <v/>
      </c>
      <c r="E57" t="str">
        <f>IF('[7]qtyfreeze_23-09-29'!E57="","",'[7]qtyfreeze_23-09-29'!E57)</f>
        <v/>
      </c>
    </row>
    <row r="58" spans="1:5" x14ac:dyDescent="0.25">
      <c r="A58">
        <f>IF('[7]qtyfreeze_23-09-29'!A58="","",'[7]qtyfreeze_23-09-29'!A58)</f>
        <v>57</v>
      </c>
      <c r="B58" t="str">
        <f>IF('[7]qtyfreeze_23-09-29'!B58="","",'[7]qtyfreeze_23-09-29'!B58)</f>
        <v xml:space="preserve">DEEPAKNTR </v>
      </c>
      <c r="C58">
        <f>IF('[7]qtyfreeze_23-09-29'!C58="","",'[7]qtyfreeze_23-09-29'!C58)</f>
        <v>12000</v>
      </c>
      <c r="D58" t="str">
        <f>IF('[7]qtyfreeze_23-09-29'!D58="","",'[7]qtyfreeze_23-09-29'!D58)</f>
        <v/>
      </c>
      <c r="E58" t="str">
        <f>IF('[7]qtyfreeze_23-09-29'!E58="","",'[7]qtyfreeze_23-09-29'!E58)</f>
        <v/>
      </c>
    </row>
    <row r="59" spans="1:5" x14ac:dyDescent="0.25">
      <c r="A59">
        <f>IF('[7]qtyfreeze_23-09-29'!A59="","",'[7]qtyfreeze_23-09-29'!A59)</f>
        <v>58</v>
      </c>
      <c r="B59" t="str">
        <f>IF('[7]qtyfreeze_23-09-29'!B59="","",'[7]qtyfreeze_23-09-29'!B59)</f>
        <v xml:space="preserve">DELTACORP </v>
      </c>
      <c r="C59">
        <f>IF('[7]qtyfreeze_23-09-29'!C59="","",'[7]qtyfreeze_23-09-29'!C59)</f>
        <v>112000</v>
      </c>
      <c r="D59" t="str">
        <f>IF('[7]qtyfreeze_23-09-29'!D59="","",'[7]qtyfreeze_23-09-29'!D59)</f>
        <v/>
      </c>
      <c r="E59" t="str">
        <f>IF('[7]qtyfreeze_23-09-29'!E59="","",'[7]qtyfreeze_23-09-29'!E59)</f>
        <v/>
      </c>
    </row>
    <row r="60" spans="1:5" x14ac:dyDescent="0.25">
      <c r="A60">
        <f>IF('[7]qtyfreeze_23-09-29'!A60="","",'[7]qtyfreeze_23-09-29'!A60)</f>
        <v>59</v>
      </c>
      <c r="B60" t="str">
        <f>IF('[7]qtyfreeze_23-09-29'!B60="","",'[7]qtyfreeze_23-09-29'!B60)</f>
        <v xml:space="preserve">DIVISLAB  </v>
      </c>
      <c r="C60">
        <f>IF('[7]qtyfreeze_23-09-29'!C60="","",'[7]qtyfreeze_23-09-29'!C60)</f>
        <v>6000</v>
      </c>
      <c r="D60" t="str">
        <f>IF('[7]qtyfreeze_23-09-29'!D60="","",'[7]qtyfreeze_23-09-29'!D60)</f>
        <v/>
      </c>
      <c r="E60" t="str">
        <f>IF('[7]qtyfreeze_23-09-29'!E60="","",'[7]qtyfreeze_23-09-29'!E60)</f>
        <v/>
      </c>
    </row>
    <row r="61" spans="1:5" x14ac:dyDescent="0.25">
      <c r="A61">
        <f>IF('[7]qtyfreeze_23-09-29'!A61="","",'[7]qtyfreeze_23-09-29'!A61)</f>
        <v>60</v>
      </c>
      <c r="B61" t="str">
        <f>IF('[7]qtyfreeze_23-09-29'!B61="","",'[7]qtyfreeze_23-09-29'!B61)</f>
        <v xml:space="preserve">DIXON     </v>
      </c>
      <c r="C61">
        <f>IF('[7]qtyfreeze_23-09-29'!C61="","",'[7]qtyfreeze_23-09-29'!C61)</f>
        <v>6000</v>
      </c>
      <c r="D61" t="str">
        <f>IF('[7]qtyfreeze_23-09-29'!D61="","",'[7]qtyfreeze_23-09-29'!D61)</f>
        <v/>
      </c>
      <c r="E61" t="str">
        <f>IF('[7]qtyfreeze_23-09-29'!E61="","",'[7]qtyfreeze_23-09-29'!E61)</f>
        <v/>
      </c>
    </row>
    <row r="62" spans="1:5" x14ac:dyDescent="0.25">
      <c r="A62">
        <f>IF('[7]qtyfreeze_23-09-29'!A62="","",'[7]qtyfreeze_23-09-29'!A62)</f>
        <v>61</v>
      </c>
      <c r="B62" t="str">
        <f>IF('[7]qtyfreeze_23-09-29'!B62="","",'[7]qtyfreeze_23-09-29'!B62)</f>
        <v xml:space="preserve">DLF       </v>
      </c>
      <c r="C62">
        <f>IF('[7]qtyfreeze_23-09-29'!C62="","",'[7]qtyfreeze_23-09-29'!C62)</f>
        <v>49500</v>
      </c>
      <c r="D62" t="str">
        <f>IF('[7]qtyfreeze_23-09-29'!D62="","",'[7]qtyfreeze_23-09-29'!D62)</f>
        <v/>
      </c>
      <c r="E62" t="str">
        <f>IF('[7]qtyfreeze_23-09-29'!E62="","",'[7]qtyfreeze_23-09-29'!E62)</f>
        <v/>
      </c>
    </row>
    <row r="63" spans="1:5" x14ac:dyDescent="0.25">
      <c r="A63">
        <f>IF('[7]qtyfreeze_23-09-29'!A63="","",'[7]qtyfreeze_23-09-29'!A63)</f>
        <v>62</v>
      </c>
      <c r="B63" t="str">
        <f>IF('[7]qtyfreeze_23-09-29'!B63="","",'[7]qtyfreeze_23-09-29'!B63)</f>
        <v xml:space="preserve">DRREDDY   </v>
      </c>
      <c r="C63">
        <f>IF('[7]qtyfreeze_23-09-29'!C63="","",'[7]qtyfreeze_23-09-29'!C63)</f>
        <v>3750</v>
      </c>
      <c r="D63" t="str">
        <f>IF('[7]qtyfreeze_23-09-29'!D63="","",'[7]qtyfreeze_23-09-29'!D63)</f>
        <v/>
      </c>
      <c r="E63" t="str">
        <f>IF('[7]qtyfreeze_23-09-29'!E63="","",'[7]qtyfreeze_23-09-29'!E63)</f>
        <v/>
      </c>
    </row>
    <row r="64" spans="1:5" x14ac:dyDescent="0.25">
      <c r="A64">
        <f>IF('[7]qtyfreeze_23-09-29'!A64="","",'[7]qtyfreeze_23-09-29'!A64)</f>
        <v>63</v>
      </c>
      <c r="B64" t="str">
        <f>IF('[7]qtyfreeze_23-09-29'!B64="","",'[7]qtyfreeze_23-09-29'!B64)</f>
        <v xml:space="preserve">EICHERMOT </v>
      </c>
      <c r="C64">
        <f>IF('[7]qtyfreeze_23-09-29'!C64="","",'[7]qtyfreeze_23-09-29'!C64)</f>
        <v>7000</v>
      </c>
      <c r="D64" t="str">
        <f>IF('[7]qtyfreeze_23-09-29'!D64="","",'[7]qtyfreeze_23-09-29'!D64)</f>
        <v/>
      </c>
      <c r="E64" t="str">
        <f>IF('[7]qtyfreeze_23-09-29'!E64="","",'[7]qtyfreeze_23-09-29'!E64)</f>
        <v/>
      </c>
    </row>
    <row r="65" spans="1:5" x14ac:dyDescent="0.25">
      <c r="A65">
        <f>IF('[7]qtyfreeze_23-09-29'!A65="","",'[7]qtyfreeze_23-09-29'!A65)</f>
        <v>64</v>
      </c>
      <c r="B65" t="str">
        <f>IF('[7]qtyfreeze_23-09-29'!B65="","",'[7]qtyfreeze_23-09-29'!B65)</f>
        <v xml:space="preserve">ESCORTS   </v>
      </c>
      <c r="C65">
        <f>IF('[7]qtyfreeze_23-09-29'!C65="","",'[7]qtyfreeze_23-09-29'!C65)</f>
        <v>8250</v>
      </c>
      <c r="D65" t="str">
        <f>IF('[7]qtyfreeze_23-09-29'!D65="","",'[7]qtyfreeze_23-09-29'!D65)</f>
        <v/>
      </c>
      <c r="E65" t="str">
        <f>IF('[7]qtyfreeze_23-09-29'!E65="","",'[7]qtyfreeze_23-09-29'!E65)</f>
        <v/>
      </c>
    </row>
    <row r="66" spans="1:5" x14ac:dyDescent="0.25">
      <c r="A66">
        <f>IF('[7]qtyfreeze_23-09-29'!A66="","",'[7]qtyfreeze_23-09-29'!A66)</f>
        <v>65</v>
      </c>
      <c r="B66" t="str">
        <f>IF('[7]qtyfreeze_23-09-29'!B66="","",'[7]qtyfreeze_23-09-29'!B66)</f>
        <v xml:space="preserve">EXIDEIND  </v>
      </c>
      <c r="C66">
        <f>IF('[7]qtyfreeze_23-09-29'!C66="","",'[7]qtyfreeze_23-09-29'!C66)</f>
        <v>108000</v>
      </c>
      <c r="D66" t="str">
        <f>IF('[7]qtyfreeze_23-09-29'!D66="","",'[7]qtyfreeze_23-09-29'!D66)</f>
        <v/>
      </c>
      <c r="E66" t="str">
        <f>IF('[7]qtyfreeze_23-09-29'!E66="","",'[7]qtyfreeze_23-09-29'!E66)</f>
        <v/>
      </c>
    </row>
    <row r="67" spans="1:5" x14ac:dyDescent="0.25">
      <c r="A67">
        <f>IF('[7]qtyfreeze_23-09-29'!A67="","",'[7]qtyfreeze_23-09-29'!A67)</f>
        <v>66</v>
      </c>
      <c r="B67" t="str">
        <f>IF('[7]qtyfreeze_23-09-29'!B67="","",'[7]qtyfreeze_23-09-29'!B67)</f>
        <v>FEDERALBNK</v>
      </c>
      <c r="C67">
        <f>IF('[7]qtyfreeze_23-09-29'!C67="","",'[7]qtyfreeze_23-09-29'!C67)</f>
        <v>150000</v>
      </c>
      <c r="D67" t="str">
        <f>IF('[7]qtyfreeze_23-09-29'!D67="","",'[7]qtyfreeze_23-09-29'!D67)</f>
        <v/>
      </c>
      <c r="E67" t="str">
        <f>IF('[7]qtyfreeze_23-09-29'!E67="","",'[7]qtyfreeze_23-09-29'!E67)</f>
        <v/>
      </c>
    </row>
    <row r="68" spans="1:5" x14ac:dyDescent="0.25">
      <c r="A68">
        <f>IF('[7]qtyfreeze_23-09-29'!A68="","",'[7]qtyfreeze_23-09-29'!A68)</f>
        <v>67</v>
      </c>
      <c r="B68" t="str">
        <f>IF('[7]qtyfreeze_23-09-29'!B68="","",'[7]qtyfreeze_23-09-29'!B68)</f>
        <v xml:space="preserve">GAIL      </v>
      </c>
      <c r="C68">
        <f>IF('[7]qtyfreeze_23-09-29'!C68="","",'[7]qtyfreeze_23-09-29'!C68)</f>
        <v>183000</v>
      </c>
      <c r="D68" t="str">
        <f>IF('[7]qtyfreeze_23-09-29'!D68="","",'[7]qtyfreeze_23-09-29'!D68)</f>
        <v/>
      </c>
      <c r="E68" t="str">
        <f>IF('[7]qtyfreeze_23-09-29'!E68="","",'[7]qtyfreeze_23-09-29'!E68)</f>
        <v/>
      </c>
    </row>
    <row r="69" spans="1:5" x14ac:dyDescent="0.25">
      <c r="A69">
        <f>IF('[7]qtyfreeze_23-09-29'!A69="","",'[7]qtyfreeze_23-09-29'!A69)</f>
        <v>68</v>
      </c>
      <c r="B69" t="str">
        <f>IF('[7]qtyfreeze_23-09-29'!B69="","",'[7]qtyfreeze_23-09-29'!B69)</f>
        <v xml:space="preserve">GLENMARK  </v>
      </c>
      <c r="C69">
        <f>IF('[7]qtyfreeze_23-09-29'!C69="","",'[7]qtyfreeze_23-09-29'!C69)</f>
        <v>29000</v>
      </c>
      <c r="D69" t="str">
        <f>IF('[7]qtyfreeze_23-09-29'!D69="","",'[7]qtyfreeze_23-09-29'!D69)</f>
        <v/>
      </c>
      <c r="E69" t="str">
        <f>IF('[7]qtyfreeze_23-09-29'!E69="","",'[7]qtyfreeze_23-09-29'!E69)</f>
        <v/>
      </c>
    </row>
    <row r="70" spans="1:5" x14ac:dyDescent="0.25">
      <c r="A70">
        <f>IF('[7]qtyfreeze_23-09-29'!A70="","",'[7]qtyfreeze_23-09-29'!A70)</f>
        <v>69</v>
      </c>
      <c r="B70" t="str">
        <f>IF('[7]qtyfreeze_23-09-29'!B70="","",'[7]qtyfreeze_23-09-29'!B70)</f>
        <v xml:space="preserve">GMRINFRA  </v>
      </c>
      <c r="C70">
        <f>IF('[7]qtyfreeze_23-09-29'!C70="","",'[7]qtyfreeze_23-09-29'!C70)</f>
        <v>450000</v>
      </c>
      <c r="D70" t="str">
        <f>IF('[7]qtyfreeze_23-09-29'!D70="","",'[7]qtyfreeze_23-09-29'!D70)</f>
        <v/>
      </c>
      <c r="E70" t="str">
        <f>IF('[7]qtyfreeze_23-09-29'!E70="","",'[7]qtyfreeze_23-09-29'!E70)</f>
        <v/>
      </c>
    </row>
    <row r="71" spans="1:5" x14ac:dyDescent="0.25">
      <c r="A71">
        <f>IF('[7]qtyfreeze_23-09-29'!A71="","",'[7]qtyfreeze_23-09-29'!A71)</f>
        <v>70</v>
      </c>
      <c r="B71" t="str">
        <f>IF('[7]qtyfreeze_23-09-29'!B71="","",'[7]qtyfreeze_23-09-29'!B71)</f>
        <v xml:space="preserve">GNFC      </v>
      </c>
      <c r="C71">
        <f>IF('[7]qtyfreeze_23-09-29'!C71="","",'[7]qtyfreeze_23-09-29'!C71)</f>
        <v>39000</v>
      </c>
      <c r="D71" t="str">
        <f>IF('[7]qtyfreeze_23-09-29'!D71="","",'[7]qtyfreeze_23-09-29'!D71)</f>
        <v/>
      </c>
      <c r="E71" t="str">
        <f>IF('[7]qtyfreeze_23-09-29'!E71="","",'[7]qtyfreeze_23-09-29'!E71)</f>
        <v/>
      </c>
    </row>
    <row r="72" spans="1:5" x14ac:dyDescent="0.25">
      <c r="A72">
        <f>IF('[7]qtyfreeze_23-09-29'!A72="","",'[7]qtyfreeze_23-09-29'!A72)</f>
        <v>71</v>
      </c>
      <c r="B72" t="str">
        <f>IF('[7]qtyfreeze_23-09-29'!B72="","",'[7]qtyfreeze_23-09-29'!B72)</f>
        <v xml:space="preserve">GODREJCP  </v>
      </c>
      <c r="C72">
        <f>IF('[7]qtyfreeze_23-09-29'!C72="","",'[7]qtyfreeze_23-09-29'!C72)</f>
        <v>30000</v>
      </c>
      <c r="D72" t="str">
        <f>IF('[7]qtyfreeze_23-09-29'!D72="","",'[7]qtyfreeze_23-09-29'!D72)</f>
        <v/>
      </c>
      <c r="E72" t="str">
        <f>IF('[7]qtyfreeze_23-09-29'!E72="","",'[7]qtyfreeze_23-09-29'!E72)</f>
        <v/>
      </c>
    </row>
    <row r="73" spans="1:5" x14ac:dyDescent="0.25">
      <c r="A73">
        <f>IF('[7]qtyfreeze_23-09-29'!A73="","",'[7]qtyfreeze_23-09-29'!A73)</f>
        <v>72</v>
      </c>
      <c r="B73" t="str">
        <f>IF('[7]qtyfreeze_23-09-29'!B73="","",'[7]qtyfreeze_23-09-29'!B73)</f>
        <v>GODREJPROP</v>
      </c>
      <c r="C73">
        <f>IF('[7]qtyfreeze_23-09-29'!C73="","",'[7]qtyfreeze_23-09-29'!C73)</f>
        <v>14250</v>
      </c>
      <c r="D73" t="str">
        <f>IF('[7]qtyfreeze_23-09-29'!D73="","",'[7]qtyfreeze_23-09-29'!D73)</f>
        <v/>
      </c>
      <c r="E73" t="str">
        <f>IF('[7]qtyfreeze_23-09-29'!E73="","",'[7]qtyfreeze_23-09-29'!E73)</f>
        <v/>
      </c>
    </row>
    <row r="74" spans="1:5" x14ac:dyDescent="0.25">
      <c r="A74">
        <f>IF('[7]qtyfreeze_23-09-29'!A74="","",'[7]qtyfreeze_23-09-29'!A74)</f>
        <v>73</v>
      </c>
      <c r="B74" t="str">
        <f>IF('[7]qtyfreeze_23-09-29'!B74="","",'[7]qtyfreeze_23-09-29'!B74)</f>
        <v xml:space="preserve">GRANULES  </v>
      </c>
      <c r="C74">
        <f>IF('[7]qtyfreeze_23-09-29'!C74="","",'[7]qtyfreeze_23-09-29'!C74)</f>
        <v>80000</v>
      </c>
      <c r="D74" t="str">
        <f>IF('[7]qtyfreeze_23-09-29'!D74="","",'[7]qtyfreeze_23-09-29'!D74)</f>
        <v/>
      </c>
      <c r="E74" t="str">
        <f>IF('[7]qtyfreeze_23-09-29'!E74="","",'[7]qtyfreeze_23-09-29'!E74)</f>
        <v/>
      </c>
    </row>
    <row r="75" spans="1:5" x14ac:dyDescent="0.25">
      <c r="A75">
        <f>IF('[7]qtyfreeze_23-09-29'!A75="","",'[7]qtyfreeze_23-09-29'!A75)</f>
        <v>74</v>
      </c>
      <c r="B75" t="str">
        <f>IF('[7]qtyfreeze_23-09-29'!B75="","",'[7]qtyfreeze_23-09-29'!B75)</f>
        <v xml:space="preserve">GRASIM    </v>
      </c>
      <c r="C75">
        <f>IF('[7]qtyfreeze_23-09-29'!C75="","",'[7]qtyfreeze_23-09-29'!C75)</f>
        <v>14250</v>
      </c>
      <c r="D75" t="str">
        <f>IF('[7]qtyfreeze_23-09-29'!D75="","",'[7]qtyfreeze_23-09-29'!D75)</f>
        <v/>
      </c>
      <c r="E75" t="str">
        <f>IF('[7]qtyfreeze_23-09-29'!E75="","",'[7]qtyfreeze_23-09-29'!E75)</f>
        <v/>
      </c>
    </row>
    <row r="76" spans="1:5" x14ac:dyDescent="0.25">
      <c r="A76">
        <f>IF('[7]qtyfreeze_23-09-29'!A76="","",'[7]qtyfreeze_23-09-29'!A76)</f>
        <v>75</v>
      </c>
      <c r="B76" t="str">
        <f>IF('[7]qtyfreeze_23-09-29'!B76="","",'[7]qtyfreeze_23-09-29'!B76)</f>
        <v xml:space="preserve">GUJGASLTD </v>
      </c>
      <c r="C76">
        <f>IF('[7]qtyfreeze_23-09-29'!C76="","",'[7]qtyfreeze_23-09-29'!C76)</f>
        <v>50000</v>
      </c>
      <c r="D76" t="str">
        <f>IF('[7]qtyfreeze_23-09-29'!D76="","",'[7]qtyfreeze_23-09-29'!D76)</f>
        <v/>
      </c>
      <c r="E76" t="str">
        <f>IF('[7]qtyfreeze_23-09-29'!E76="","",'[7]qtyfreeze_23-09-29'!E76)</f>
        <v/>
      </c>
    </row>
    <row r="77" spans="1:5" x14ac:dyDescent="0.25">
      <c r="A77">
        <f>IF('[7]qtyfreeze_23-09-29'!A77="","",'[7]qtyfreeze_23-09-29'!A77)</f>
        <v>76</v>
      </c>
      <c r="B77" t="str">
        <f>IF('[7]qtyfreeze_23-09-29'!B77="","",'[7]qtyfreeze_23-09-29'!B77)</f>
        <v xml:space="preserve">HAL       </v>
      </c>
      <c r="C77">
        <f>IF('[7]qtyfreeze_23-09-29'!C77="","",'[7]qtyfreeze_23-09-29'!C77)</f>
        <v>12000</v>
      </c>
      <c r="D77" t="str">
        <f>IF('[7]qtyfreeze_23-09-29'!D77="","",'[7]qtyfreeze_23-09-29'!D77)</f>
        <v/>
      </c>
      <c r="E77" t="str">
        <f>IF('[7]qtyfreeze_23-09-29'!E77="","",'[7]qtyfreeze_23-09-29'!E77)</f>
        <v/>
      </c>
    </row>
    <row r="78" spans="1:5" x14ac:dyDescent="0.25">
      <c r="A78">
        <f>IF('[7]qtyfreeze_23-09-29'!A78="","",'[7]qtyfreeze_23-09-29'!A78)</f>
        <v>77</v>
      </c>
      <c r="B78" t="str">
        <f>IF('[7]qtyfreeze_23-09-29'!B78="","",'[7]qtyfreeze_23-09-29'!B78)</f>
        <v xml:space="preserve">HAVELLS   </v>
      </c>
      <c r="C78">
        <f>IF('[7]qtyfreeze_23-09-29'!C78="","",'[7]qtyfreeze_23-09-29'!C78)</f>
        <v>15000</v>
      </c>
      <c r="D78" t="str">
        <f>IF('[7]qtyfreeze_23-09-29'!D78="","",'[7]qtyfreeze_23-09-29'!D78)</f>
        <v/>
      </c>
      <c r="E78" t="str">
        <f>IF('[7]qtyfreeze_23-09-29'!E78="","",'[7]qtyfreeze_23-09-29'!E78)</f>
        <v/>
      </c>
    </row>
    <row r="79" spans="1:5" x14ac:dyDescent="0.25">
      <c r="A79">
        <f>IF('[7]qtyfreeze_23-09-29'!A79="","",'[7]qtyfreeze_23-09-29'!A79)</f>
        <v>78</v>
      </c>
      <c r="B79" t="str">
        <f>IF('[7]qtyfreeze_23-09-29'!B79="","",'[7]qtyfreeze_23-09-29'!B79)</f>
        <v xml:space="preserve">HCLTECH   </v>
      </c>
      <c r="C79">
        <f>IF('[7]qtyfreeze_23-09-29'!C79="","",'[7]qtyfreeze_23-09-29'!C79)</f>
        <v>21000</v>
      </c>
      <c r="D79" t="str">
        <f>IF('[7]qtyfreeze_23-09-29'!D79="","",'[7]qtyfreeze_23-09-29'!D79)</f>
        <v/>
      </c>
      <c r="E79" t="str">
        <f>IF('[7]qtyfreeze_23-09-29'!E79="","",'[7]qtyfreeze_23-09-29'!E79)</f>
        <v/>
      </c>
    </row>
    <row r="80" spans="1:5" x14ac:dyDescent="0.25">
      <c r="A80">
        <f>IF('[7]qtyfreeze_23-09-29'!A80="","",'[7]qtyfreeze_23-09-29'!A80)</f>
        <v>79</v>
      </c>
      <c r="B80" t="str">
        <f>IF('[7]qtyfreeze_23-09-29'!B80="","",'[7]qtyfreeze_23-09-29'!B80)</f>
        <v xml:space="preserve">HDFCAMC   </v>
      </c>
      <c r="C80">
        <f>IF('[7]qtyfreeze_23-09-29'!C80="","",'[7]qtyfreeze_23-09-29'!C80)</f>
        <v>9000</v>
      </c>
      <c r="D80" t="str">
        <f>IF('[7]qtyfreeze_23-09-29'!D80="","",'[7]qtyfreeze_23-09-29'!D80)</f>
        <v/>
      </c>
      <c r="E80" t="str">
        <f>IF('[7]qtyfreeze_23-09-29'!E80="","",'[7]qtyfreeze_23-09-29'!E80)</f>
        <v/>
      </c>
    </row>
    <row r="81" spans="1:5" x14ac:dyDescent="0.25">
      <c r="A81">
        <f>IF('[7]qtyfreeze_23-09-29'!A81="","",'[7]qtyfreeze_23-09-29'!A81)</f>
        <v>80</v>
      </c>
      <c r="B81" t="str">
        <f>IF('[7]qtyfreeze_23-09-29'!B81="","",'[7]qtyfreeze_23-09-29'!B81)</f>
        <v xml:space="preserve">HDFCBANK  </v>
      </c>
      <c r="C81">
        <f>IF('[7]qtyfreeze_23-09-29'!C81="","",'[7]qtyfreeze_23-09-29'!C81)</f>
        <v>16500</v>
      </c>
      <c r="D81" t="str">
        <f>IF('[7]qtyfreeze_23-09-29'!D81="","",'[7]qtyfreeze_23-09-29'!D81)</f>
        <v/>
      </c>
      <c r="E81" t="str">
        <f>IF('[7]qtyfreeze_23-09-29'!E81="","",'[7]qtyfreeze_23-09-29'!E81)</f>
        <v/>
      </c>
    </row>
    <row r="82" spans="1:5" x14ac:dyDescent="0.25">
      <c r="A82">
        <f>IF('[7]qtyfreeze_23-09-29'!A82="","",'[7]qtyfreeze_23-09-29'!A82)</f>
        <v>81</v>
      </c>
      <c r="B82" t="str">
        <f>IF('[7]qtyfreeze_23-09-29'!B82="","",'[7]qtyfreeze_23-09-29'!B82)</f>
        <v xml:space="preserve">HDFCLIFE  </v>
      </c>
      <c r="C82">
        <f>IF('[7]qtyfreeze_23-09-29'!C82="","",'[7]qtyfreeze_23-09-29'!C82)</f>
        <v>33000</v>
      </c>
      <c r="D82" t="str">
        <f>IF('[7]qtyfreeze_23-09-29'!D82="","",'[7]qtyfreeze_23-09-29'!D82)</f>
        <v/>
      </c>
      <c r="E82" t="str">
        <f>IF('[7]qtyfreeze_23-09-29'!E82="","",'[7]qtyfreeze_23-09-29'!E82)</f>
        <v/>
      </c>
    </row>
    <row r="83" spans="1:5" x14ac:dyDescent="0.25">
      <c r="A83">
        <f>IF('[7]qtyfreeze_23-09-29'!A83="","",'[7]qtyfreeze_23-09-29'!A83)</f>
        <v>82</v>
      </c>
      <c r="B83" t="str">
        <f>IF('[7]qtyfreeze_23-09-29'!B83="","",'[7]qtyfreeze_23-09-29'!B83)</f>
        <v>HEROMOTOCO</v>
      </c>
      <c r="C83">
        <f>IF('[7]qtyfreeze_23-09-29'!C83="","",'[7]qtyfreeze_23-09-29'!C83)</f>
        <v>9000</v>
      </c>
      <c r="D83" t="str">
        <f>IF('[7]qtyfreeze_23-09-29'!D83="","",'[7]qtyfreeze_23-09-29'!D83)</f>
        <v/>
      </c>
      <c r="E83" t="str">
        <f>IF('[7]qtyfreeze_23-09-29'!E83="","",'[7]qtyfreeze_23-09-29'!E83)</f>
        <v/>
      </c>
    </row>
    <row r="84" spans="1:5" x14ac:dyDescent="0.25">
      <c r="A84">
        <f>IF('[7]qtyfreeze_23-09-29'!A84="","",'[7]qtyfreeze_23-09-29'!A84)</f>
        <v>83</v>
      </c>
      <c r="B84" t="str">
        <f>IF('[7]qtyfreeze_23-09-29'!B84="","",'[7]qtyfreeze_23-09-29'!B84)</f>
        <v xml:space="preserve">HINDALCO  </v>
      </c>
      <c r="C84">
        <f>IF('[7]qtyfreeze_23-09-29'!C84="","",'[7]qtyfreeze_23-09-29'!C84)</f>
        <v>56000</v>
      </c>
      <c r="D84" t="str">
        <f>IF('[7]qtyfreeze_23-09-29'!D84="","",'[7]qtyfreeze_23-09-29'!D84)</f>
        <v/>
      </c>
      <c r="E84" t="str">
        <f>IF('[7]qtyfreeze_23-09-29'!E84="","",'[7]qtyfreeze_23-09-29'!E84)</f>
        <v/>
      </c>
    </row>
    <row r="85" spans="1:5" x14ac:dyDescent="0.25">
      <c r="A85">
        <f>IF('[7]qtyfreeze_23-09-29'!A85="","",'[7]qtyfreeze_23-09-29'!A85)</f>
        <v>84</v>
      </c>
      <c r="B85" t="str">
        <f>IF('[7]qtyfreeze_23-09-29'!B85="","",'[7]qtyfreeze_23-09-29'!B85)</f>
        <v>HINDCOPPER</v>
      </c>
      <c r="C85">
        <f>IF('[7]qtyfreeze_23-09-29'!C85="","",'[7]qtyfreeze_23-09-29'!C85)</f>
        <v>159000</v>
      </c>
      <c r="D85" t="str">
        <f>IF('[7]qtyfreeze_23-09-29'!D85="","",'[7]qtyfreeze_23-09-29'!D85)</f>
        <v/>
      </c>
      <c r="E85" t="str">
        <f>IF('[7]qtyfreeze_23-09-29'!E85="","",'[7]qtyfreeze_23-09-29'!E85)</f>
        <v/>
      </c>
    </row>
    <row r="86" spans="1:5" x14ac:dyDescent="0.25">
      <c r="A86">
        <f>IF('[7]qtyfreeze_23-09-29'!A86="","",'[7]qtyfreeze_23-09-29'!A86)</f>
        <v>85</v>
      </c>
      <c r="B86" t="str">
        <f>IF('[7]qtyfreeze_23-09-29'!B86="","",'[7]qtyfreeze_23-09-29'!B86)</f>
        <v xml:space="preserve">HINDPETRO </v>
      </c>
      <c r="C86">
        <f>IF('[7]qtyfreeze_23-09-29'!C86="","",'[7]qtyfreeze_23-09-29'!C86)</f>
        <v>81000</v>
      </c>
      <c r="D86" t="str">
        <f>IF('[7]qtyfreeze_23-09-29'!D86="","",'[7]qtyfreeze_23-09-29'!D86)</f>
        <v/>
      </c>
      <c r="E86" t="str">
        <f>IF('[7]qtyfreeze_23-09-29'!E86="","",'[7]qtyfreeze_23-09-29'!E86)</f>
        <v/>
      </c>
    </row>
    <row r="87" spans="1:5" x14ac:dyDescent="0.25">
      <c r="A87">
        <f>IF('[7]qtyfreeze_23-09-29'!A87="","",'[7]qtyfreeze_23-09-29'!A87)</f>
        <v>86</v>
      </c>
      <c r="B87" t="str">
        <f>IF('[7]qtyfreeze_23-09-29'!B87="","",'[7]qtyfreeze_23-09-29'!B87)</f>
        <v>HINDUNILVR</v>
      </c>
      <c r="C87">
        <f>IF('[7]qtyfreeze_23-09-29'!C87="","",'[7]qtyfreeze_23-09-29'!C87)</f>
        <v>9000</v>
      </c>
      <c r="D87" t="str">
        <f>IF('[7]qtyfreeze_23-09-29'!D87="","",'[7]qtyfreeze_23-09-29'!D87)</f>
        <v/>
      </c>
      <c r="E87" t="str">
        <f>IF('[7]qtyfreeze_23-09-29'!E87="","",'[7]qtyfreeze_23-09-29'!E87)</f>
        <v/>
      </c>
    </row>
    <row r="88" spans="1:5" x14ac:dyDescent="0.25">
      <c r="A88">
        <f>IF('[7]qtyfreeze_23-09-29'!A88="","",'[7]qtyfreeze_23-09-29'!A88)</f>
        <v>87</v>
      </c>
      <c r="B88" t="str">
        <f>IF('[7]qtyfreeze_23-09-29'!B88="","",'[7]qtyfreeze_23-09-29'!B88)</f>
        <v>IBULHSGFIN</v>
      </c>
      <c r="C88">
        <f>IF('[7]qtyfreeze_23-09-29'!C88="","",'[7]qtyfreeze_23-09-29'!C88)</f>
        <v>153000</v>
      </c>
      <c r="D88" t="str">
        <f>IF('[7]qtyfreeze_23-09-29'!D88="","",'[7]qtyfreeze_23-09-29'!D88)</f>
        <v/>
      </c>
      <c r="E88" t="str">
        <f>IF('[7]qtyfreeze_23-09-29'!E88="","",'[7]qtyfreeze_23-09-29'!E88)</f>
        <v/>
      </c>
    </row>
    <row r="89" spans="1:5" x14ac:dyDescent="0.25">
      <c r="A89">
        <f>IF('[7]qtyfreeze_23-09-29'!A89="","",'[7]qtyfreeze_23-09-29'!A89)</f>
        <v>88</v>
      </c>
      <c r="B89" t="str">
        <f>IF('[7]qtyfreeze_23-09-29'!B89="","",'[7]qtyfreeze_23-09-29'!B89)</f>
        <v xml:space="preserve">ICICIBANK </v>
      </c>
      <c r="C89">
        <f>IF('[7]qtyfreeze_23-09-29'!C89="","",'[7]qtyfreeze_23-09-29'!C89)</f>
        <v>28000</v>
      </c>
      <c r="D89" t="str">
        <f>IF('[7]qtyfreeze_23-09-29'!D89="","",'[7]qtyfreeze_23-09-29'!D89)</f>
        <v/>
      </c>
      <c r="E89" t="str">
        <f>IF('[7]qtyfreeze_23-09-29'!E89="","",'[7]qtyfreeze_23-09-29'!E89)</f>
        <v/>
      </c>
    </row>
    <row r="90" spans="1:5" x14ac:dyDescent="0.25">
      <c r="A90">
        <f>IF('[7]qtyfreeze_23-09-29'!A90="","",'[7]qtyfreeze_23-09-29'!A90)</f>
        <v>89</v>
      </c>
      <c r="B90" t="str">
        <f>IF('[7]qtyfreeze_23-09-29'!B90="","",'[7]qtyfreeze_23-09-29'!B90)</f>
        <v xml:space="preserve">ICICIGI   </v>
      </c>
      <c r="C90">
        <f>IF('[7]qtyfreeze_23-09-29'!C90="","",'[7]qtyfreeze_23-09-29'!C90)</f>
        <v>20000</v>
      </c>
      <c r="D90" t="str">
        <f>IF('[7]qtyfreeze_23-09-29'!D90="","",'[7]qtyfreeze_23-09-29'!D90)</f>
        <v/>
      </c>
      <c r="E90" t="str">
        <f>IF('[7]qtyfreeze_23-09-29'!E90="","",'[7]qtyfreeze_23-09-29'!E90)</f>
        <v/>
      </c>
    </row>
    <row r="91" spans="1:5" x14ac:dyDescent="0.25">
      <c r="A91">
        <f>IF('[7]qtyfreeze_23-09-29'!A91="","",'[7]qtyfreeze_23-09-29'!A91)</f>
        <v>90</v>
      </c>
      <c r="B91" t="str">
        <f>IF('[7]qtyfreeze_23-09-29'!B91="","",'[7]qtyfreeze_23-09-29'!B91)</f>
        <v>ICICIPRULI</v>
      </c>
      <c r="C91">
        <f>IF('[7]qtyfreeze_23-09-29'!C91="","",'[7]qtyfreeze_23-09-29'!C91)</f>
        <v>45000</v>
      </c>
      <c r="D91" t="str">
        <f>IF('[7]qtyfreeze_23-09-29'!D91="","",'[7]qtyfreeze_23-09-29'!D91)</f>
        <v/>
      </c>
      <c r="E91" t="str">
        <f>IF('[7]qtyfreeze_23-09-29'!E91="","",'[7]qtyfreeze_23-09-29'!E91)</f>
        <v/>
      </c>
    </row>
    <row r="92" spans="1:5" x14ac:dyDescent="0.25">
      <c r="A92">
        <f>IF('[7]qtyfreeze_23-09-29'!A92="","",'[7]qtyfreeze_23-09-29'!A92)</f>
        <v>91</v>
      </c>
      <c r="B92" t="str">
        <f>IF('[7]qtyfreeze_23-09-29'!B92="","",'[7]qtyfreeze_23-09-29'!B92)</f>
        <v xml:space="preserve">IDEA      </v>
      </c>
      <c r="C92">
        <f>IF('[7]qtyfreeze_23-09-29'!C92="","",'[7]qtyfreeze_23-09-29'!C92)</f>
        <v>1600000</v>
      </c>
      <c r="D92" t="str">
        <f>IF('[7]qtyfreeze_23-09-29'!D92="","",'[7]qtyfreeze_23-09-29'!D92)</f>
        <v/>
      </c>
      <c r="E92" t="str">
        <f>IF('[7]qtyfreeze_23-09-29'!E92="","",'[7]qtyfreeze_23-09-29'!E92)</f>
        <v/>
      </c>
    </row>
    <row r="93" spans="1:5" x14ac:dyDescent="0.25">
      <c r="A93">
        <f>IF('[7]qtyfreeze_23-09-29'!A93="","",'[7]qtyfreeze_23-09-29'!A93)</f>
        <v>92</v>
      </c>
      <c r="B93" t="str">
        <f>IF('[7]qtyfreeze_23-09-29'!B93="","",'[7]qtyfreeze_23-09-29'!B93)</f>
        <v xml:space="preserve">IDFC      </v>
      </c>
      <c r="C93">
        <f>IF('[7]qtyfreeze_23-09-29'!C93="","",'[7]qtyfreeze_23-09-29'!C93)</f>
        <v>200000</v>
      </c>
      <c r="D93" t="str">
        <f>IF('[7]qtyfreeze_23-09-29'!D93="","",'[7]qtyfreeze_23-09-29'!D93)</f>
        <v/>
      </c>
      <c r="E93" t="str">
        <f>IF('[7]qtyfreeze_23-09-29'!E93="","",'[7]qtyfreeze_23-09-29'!E93)</f>
        <v/>
      </c>
    </row>
    <row r="94" spans="1:5" x14ac:dyDescent="0.25">
      <c r="A94">
        <f>IF('[7]qtyfreeze_23-09-29'!A94="","",'[7]qtyfreeze_23-09-29'!A94)</f>
        <v>93</v>
      </c>
      <c r="B94" t="str">
        <f>IF('[7]qtyfreeze_23-09-29'!B94="","",'[7]qtyfreeze_23-09-29'!B94)</f>
        <v>IDFCFIRSTB</v>
      </c>
      <c r="C94">
        <f>IF('[7]qtyfreeze_23-09-29'!C94="","",'[7]qtyfreeze_23-09-29'!C94)</f>
        <v>300000</v>
      </c>
      <c r="D94" t="str">
        <f>IF('[7]qtyfreeze_23-09-29'!D94="","",'[7]qtyfreeze_23-09-29'!D94)</f>
        <v/>
      </c>
      <c r="E94" t="str">
        <f>IF('[7]qtyfreeze_23-09-29'!E94="","",'[7]qtyfreeze_23-09-29'!E94)</f>
        <v/>
      </c>
    </row>
    <row r="95" spans="1:5" x14ac:dyDescent="0.25">
      <c r="A95">
        <f>IF('[7]qtyfreeze_23-09-29'!A95="","",'[7]qtyfreeze_23-09-29'!A95)</f>
        <v>94</v>
      </c>
      <c r="B95" t="str">
        <f>IF('[7]qtyfreeze_23-09-29'!B95="","",'[7]qtyfreeze_23-09-29'!B95)</f>
        <v xml:space="preserve">IEX       </v>
      </c>
      <c r="C95">
        <f>IF('[7]qtyfreeze_23-09-29'!C95="","",'[7]qtyfreeze_23-09-29'!C95)</f>
        <v>187500</v>
      </c>
      <c r="D95" t="str">
        <f>IF('[7]qtyfreeze_23-09-29'!D95="","",'[7]qtyfreeze_23-09-29'!D95)</f>
        <v/>
      </c>
      <c r="E95" t="str">
        <f>IF('[7]qtyfreeze_23-09-29'!E95="","",'[7]qtyfreeze_23-09-29'!E95)</f>
        <v/>
      </c>
    </row>
    <row r="96" spans="1:5" x14ac:dyDescent="0.25">
      <c r="A96">
        <f>IF('[7]qtyfreeze_23-09-29'!A96="","",'[7]qtyfreeze_23-09-29'!A96)</f>
        <v>95</v>
      </c>
      <c r="B96" t="str">
        <f>IF('[7]qtyfreeze_23-09-29'!B96="","",'[7]qtyfreeze_23-09-29'!B96)</f>
        <v xml:space="preserve">IGL       </v>
      </c>
      <c r="C96">
        <f>IF('[7]qtyfreeze_23-09-29'!C96="","",'[7]qtyfreeze_23-09-29'!C96)</f>
        <v>55000</v>
      </c>
      <c r="D96" t="str">
        <f>IF('[7]qtyfreeze_23-09-29'!D96="","",'[7]qtyfreeze_23-09-29'!D96)</f>
        <v/>
      </c>
      <c r="E96" t="str">
        <f>IF('[7]qtyfreeze_23-09-29'!E96="","",'[7]qtyfreeze_23-09-29'!E96)</f>
        <v/>
      </c>
    </row>
    <row r="97" spans="1:5" x14ac:dyDescent="0.25">
      <c r="A97">
        <f>IF('[7]qtyfreeze_23-09-29'!A97="","",'[7]qtyfreeze_23-09-29'!A97)</f>
        <v>96</v>
      </c>
      <c r="B97" t="str">
        <f>IF('[7]qtyfreeze_23-09-29'!B97="","",'[7]qtyfreeze_23-09-29'!B97)</f>
        <v xml:space="preserve">INDHOTEL  </v>
      </c>
      <c r="C97">
        <f>IF('[7]qtyfreeze_23-09-29'!C97="","",'[7]qtyfreeze_23-09-29'!C97)</f>
        <v>60000</v>
      </c>
      <c r="D97" t="str">
        <f>IF('[7]qtyfreeze_23-09-29'!D97="","",'[7]qtyfreeze_23-09-29'!D97)</f>
        <v/>
      </c>
      <c r="E97" t="str">
        <f>IF('[7]qtyfreeze_23-09-29'!E97="","",'[7]qtyfreeze_23-09-29'!E97)</f>
        <v/>
      </c>
    </row>
    <row r="98" spans="1:5" x14ac:dyDescent="0.25">
      <c r="A98">
        <f>IF('[7]qtyfreeze_23-09-29'!A98="","",'[7]qtyfreeze_23-09-29'!A98)</f>
        <v>97</v>
      </c>
      <c r="B98" t="str">
        <f>IF('[7]qtyfreeze_23-09-29'!B98="","",'[7]qtyfreeze_23-09-29'!B98)</f>
        <v xml:space="preserve">INDIACEM  </v>
      </c>
      <c r="C98">
        <f>IF('[7]qtyfreeze_23-09-29'!C98="","",'[7]qtyfreeze_23-09-29'!C98)</f>
        <v>87000</v>
      </c>
      <c r="D98" t="str">
        <f>IF('[7]qtyfreeze_23-09-29'!D98="","",'[7]qtyfreeze_23-09-29'!D98)</f>
        <v/>
      </c>
      <c r="E98" t="str">
        <f>IF('[7]qtyfreeze_23-09-29'!E98="","",'[7]qtyfreeze_23-09-29'!E98)</f>
        <v/>
      </c>
    </row>
    <row r="99" spans="1:5" x14ac:dyDescent="0.25">
      <c r="A99">
        <f>IF('[7]qtyfreeze_23-09-29'!A99="","",'[7]qtyfreeze_23-09-29'!A99)</f>
        <v>98</v>
      </c>
      <c r="B99" t="str">
        <f>IF('[7]qtyfreeze_23-09-29'!B99="","",'[7]qtyfreeze_23-09-29'!B99)</f>
        <v xml:space="preserve">INDIAMART </v>
      </c>
      <c r="C99">
        <f>IF('[7]qtyfreeze_23-09-29'!C99="","",'[7]qtyfreeze_23-09-29'!C99)</f>
        <v>9000</v>
      </c>
      <c r="D99" t="str">
        <f>IF('[7]qtyfreeze_23-09-29'!D99="","",'[7]qtyfreeze_23-09-29'!D99)</f>
        <v/>
      </c>
      <c r="E99" t="str">
        <f>IF('[7]qtyfreeze_23-09-29'!E99="","",'[7]qtyfreeze_23-09-29'!E99)</f>
        <v/>
      </c>
    </row>
    <row r="100" spans="1:5" x14ac:dyDescent="0.25">
      <c r="A100">
        <f>IF('[7]qtyfreeze_23-09-29'!A100="","",'[7]qtyfreeze_23-09-29'!A100)</f>
        <v>99</v>
      </c>
      <c r="B100" t="str">
        <f>IF('[7]qtyfreeze_23-09-29'!B100="","",'[7]qtyfreeze_23-09-29'!B100)</f>
        <v xml:space="preserve">INDIGO    </v>
      </c>
      <c r="C100">
        <f>IF('[7]qtyfreeze_23-09-29'!C100="","",'[7]qtyfreeze_23-09-29'!C100)</f>
        <v>9000</v>
      </c>
      <c r="D100" t="str">
        <f>IF('[7]qtyfreeze_23-09-29'!D100="","",'[7]qtyfreeze_23-09-29'!D100)</f>
        <v/>
      </c>
      <c r="E100" t="str">
        <f>IF('[7]qtyfreeze_23-09-29'!E100="","",'[7]qtyfreeze_23-09-29'!E100)</f>
        <v/>
      </c>
    </row>
    <row r="101" spans="1:5" x14ac:dyDescent="0.25">
      <c r="A101">
        <f>IF('[7]qtyfreeze_23-09-29'!A101="","",'[7]qtyfreeze_23-09-29'!A101)</f>
        <v>100</v>
      </c>
      <c r="B101" t="str">
        <f>IF('[7]qtyfreeze_23-09-29'!B101="","",'[7]qtyfreeze_23-09-29'!B101)</f>
        <v>INDUSINDBK</v>
      </c>
      <c r="C101">
        <f>IF('[7]qtyfreeze_23-09-29'!C101="","",'[7]qtyfreeze_23-09-29'!C101)</f>
        <v>20000</v>
      </c>
      <c r="D101" t="str">
        <f>IF('[7]qtyfreeze_23-09-29'!D101="","",'[7]qtyfreeze_23-09-29'!D101)</f>
        <v/>
      </c>
      <c r="E101" t="str">
        <f>IF('[7]qtyfreeze_23-09-29'!E101="","",'[7]qtyfreeze_23-09-29'!E101)</f>
        <v/>
      </c>
    </row>
    <row r="102" spans="1:5" x14ac:dyDescent="0.25">
      <c r="A102">
        <f>IF('[7]qtyfreeze_23-09-29'!A102="","",'[7]qtyfreeze_23-09-29'!A102)</f>
        <v>101</v>
      </c>
      <c r="B102" t="str">
        <f>IF('[7]qtyfreeze_23-09-29'!B102="","",'[7]qtyfreeze_23-09-29'!B102)</f>
        <v>INDUSTOWER</v>
      </c>
      <c r="C102">
        <f>IF('[7]qtyfreeze_23-09-29'!C102="","",'[7]qtyfreeze_23-09-29'!C102)</f>
        <v>136000</v>
      </c>
      <c r="D102" t="str">
        <f>IF('[7]qtyfreeze_23-09-29'!D102="","",'[7]qtyfreeze_23-09-29'!D102)</f>
        <v/>
      </c>
      <c r="E102" t="str">
        <f>IF('[7]qtyfreeze_23-09-29'!E102="","",'[7]qtyfreeze_23-09-29'!E102)</f>
        <v/>
      </c>
    </row>
    <row r="103" spans="1:5" x14ac:dyDescent="0.25">
      <c r="A103">
        <f>IF('[7]qtyfreeze_23-09-29'!A103="","",'[7]qtyfreeze_23-09-29'!A103)</f>
        <v>102</v>
      </c>
      <c r="B103" t="str">
        <f>IF('[7]qtyfreeze_23-09-29'!B103="","",'[7]qtyfreeze_23-09-29'!B103)</f>
        <v xml:space="preserve">INFY      </v>
      </c>
      <c r="C103">
        <f>IF('[7]qtyfreeze_23-09-29'!C103="","",'[7]qtyfreeze_23-09-29'!C103)</f>
        <v>16000</v>
      </c>
      <c r="D103" t="str">
        <f>IF('[7]qtyfreeze_23-09-29'!D103="","",'[7]qtyfreeze_23-09-29'!D103)</f>
        <v/>
      </c>
      <c r="E103" t="str">
        <f>IF('[7]qtyfreeze_23-09-29'!E103="","",'[7]qtyfreeze_23-09-29'!E103)</f>
        <v/>
      </c>
    </row>
    <row r="104" spans="1:5" x14ac:dyDescent="0.25">
      <c r="A104">
        <f>IF('[7]qtyfreeze_23-09-29'!A104="","",'[7]qtyfreeze_23-09-29'!A104)</f>
        <v>103</v>
      </c>
      <c r="B104" t="str">
        <f>IF('[7]qtyfreeze_23-09-29'!B104="","",'[7]qtyfreeze_23-09-29'!B104)</f>
        <v xml:space="preserve">IOC       </v>
      </c>
      <c r="C104">
        <f>IF('[7]qtyfreeze_23-09-29'!C104="","",'[7]qtyfreeze_23-09-29'!C104)</f>
        <v>292500</v>
      </c>
      <c r="D104" t="str">
        <f>IF('[7]qtyfreeze_23-09-29'!D104="","",'[7]qtyfreeze_23-09-29'!D104)</f>
        <v/>
      </c>
      <c r="E104" t="str">
        <f>IF('[7]qtyfreeze_23-09-29'!E104="","",'[7]qtyfreeze_23-09-29'!E104)</f>
        <v/>
      </c>
    </row>
    <row r="105" spans="1:5" x14ac:dyDescent="0.25">
      <c r="A105">
        <f>IF('[7]qtyfreeze_23-09-29'!A105="","",'[7]qtyfreeze_23-09-29'!A105)</f>
        <v>104</v>
      </c>
      <c r="B105" t="str">
        <f>IF('[7]qtyfreeze_23-09-29'!B105="","",'[7]qtyfreeze_23-09-29'!B105)</f>
        <v xml:space="preserve">IPCALAB   </v>
      </c>
      <c r="C105">
        <f>IF('[7]qtyfreeze_23-09-29'!C105="","",'[7]qtyfreeze_23-09-29'!C105)</f>
        <v>26000</v>
      </c>
      <c r="D105" t="str">
        <f>IF('[7]qtyfreeze_23-09-29'!D105="","",'[7]qtyfreeze_23-09-29'!D105)</f>
        <v/>
      </c>
      <c r="E105" t="str">
        <f>IF('[7]qtyfreeze_23-09-29'!E105="","",'[7]qtyfreeze_23-09-29'!E105)</f>
        <v/>
      </c>
    </row>
    <row r="106" spans="1:5" x14ac:dyDescent="0.25">
      <c r="A106">
        <f>IF('[7]qtyfreeze_23-09-29'!A106="","",'[7]qtyfreeze_23-09-29'!A106)</f>
        <v>105</v>
      </c>
      <c r="B106" t="str">
        <f>IF('[7]qtyfreeze_23-09-29'!B106="","",'[7]qtyfreeze_23-09-29'!B106)</f>
        <v xml:space="preserve">IRCTC     </v>
      </c>
      <c r="C106">
        <f>IF('[7]qtyfreeze_23-09-29'!C106="","",'[7]qtyfreeze_23-09-29'!C106)</f>
        <v>35000</v>
      </c>
      <c r="D106" t="str">
        <f>IF('[7]qtyfreeze_23-09-29'!D106="","",'[7]qtyfreeze_23-09-29'!D106)</f>
        <v/>
      </c>
      <c r="E106" t="str">
        <f>IF('[7]qtyfreeze_23-09-29'!E106="","",'[7]qtyfreeze_23-09-29'!E106)</f>
        <v/>
      </c>
    </row>
    <row r="107" spans="1:5" x14ac:dyDescent="0.25">
      <c r="A107">
        <f>IF('[7]qtyfreeze_23-09-29'!A107="","",'[7]qtyfreeze_23-09-29'!A107)</f>
        <v>106</v>
      </c>
      <c r="B107" t="str">
        <f>IF('[7]qtyfreeze_23-09-29'!B107="","",'[7]qtyfreeze_23-09-29'!B107)</f>
        <v xml:space="preserve">ITC       </v>
      </c>
      <c r="C107">
        <f>IF('[7]qtyfreeze_23-09-29'!C107="","",'[7]qtyfreeze_23-09-29'!C107)</f>
        <v>48000</v>
      </c>
      <c r="D107" t="str">
        <f>IF('[7]qtyfreeze_23-09-29'!D107="","",'[7]qtyfreeze_23-09-29'!D107)</f>
        <v/>
      </c>
      <c r="E107" t="str">
        <f>IF('[7]qtyfreeze_23-09-29'!E107="","",'[7]qtyfreeze_23-09-29'!E107)</f>
        <v/>
      </c>
    </row>
    <row r="108" spans="1:5" x14ac:dyDescent="0.25">
      <c r="A108">
        <f>IF('[7]qtyfreeze_23-09-29'!A108="","",'[7]qtyfreeze_23-09-29'!A108)</f>
        <v>107</v>
      </c>
      <c r="B108" t="str">
        <f>IF('[7]qtyfreeze_23-09-29'!B108="","",'[7]qtyfreeze_23-09-29'!B108)</f>
        <v>JINDALSTEL</v>
      </c>
      <c r="C108">
        <f>IF('[7]qtyfreeze_23-09-29'!C108="","",'[7]qtyfreeze_23-09-29'!C108)</f>
        <v>37500</v>
      </c>
      <c r="D108" t="str">
        <f>IF('[7]qtyfreeze_23-09-29'!D108="","",'[7]qtyfreeze_23-09-29'!D108)</f>
        <v/>
      </c>
      <c r="E108" t="str">
        <f>IF('[7]qtyfreeze_23-09-29'!E108="","",'[7]qtyfreeze_23-09-29'!E108)</f>
        <v/>
      </c>
    </row>
    <row r="109" spans="1:5" x14ac:dyDescent="0.25">
      <c r="A109">
        <f>IF('[7]qtyfreeze_23-09-29'!A109="","",'[7]qtyfreeze_23-09-29'!A109)</f>
        <v>108</v>
      </c>
      <c r="B109" t="str">
        <f>IF('[7]qtyfreeze_23-09-29'!B109="","",'[7]qtyfreeze_23-09-29'!B109)</f>
        <v xml:space="preserve">JKCEMENT  </v>
      </c>
      <c r="C109">
        <f>IF('[7]qtyfreeze_23-09-29'!C109="","",'[7]qtyfreeze_23-09-29'!C109)</f>
        <v>7500</v>
      </c>
      <c r="D109" t="str">
        <f>IF('[7]qtyfreeze_23-09-29'!D109="","",'[7]qtyfreeze_23-09-29'!D109)</f>
        <v/>
      </c>
      <c r="E109" t="str">
        <f>IF('[7]qtyfreeze_23-09-29'!E109="","",'[7]qtyfreeze_23-09-29'!E109)</f>
        <v/>
      </c>
    </row>
    <row r="110" spans="1:5" x14ac:dyDescent="0.25">
      <c r="A110">
        <f>IF('[7]qtyfreeze_23-09-29'!A110="","",'[7]qtyfreeze_23-09-29'!A110)</f>
        <v>109</v>
      </c>
      <c r="B110" t="str">
        <f>IF('[7]qtyfreeze_23-09-29'!B110="","",'[7]qtyfreeze_23-09-29'!B110)</f>
        <v xml:space="preserve">JSWSTEEL  </v>
      </c>
      <c r="C110">
        <f>IF('[7]qtyfreeze_23-09-29'!C110="","",'[7]qtyfreeze_23-09-29'!C110)</f>
        <v>27000</v>
      </c>
      <c r="D110" t="str">
        <f>IF('[7]qtyfreeze_23-09-29'!D110="","",'[7]qtyfreeze_23-09-29'!D110)</f>
        <v/>
      </c>
      <c r="E110" t="str">
        <f>IF('[7]qtyfreeze_23-09-29'!E110="","",'[7]qtyfreeze_23-09-29'!E110)</f>
        <v/>
      </c>
    </row>
    <row r="111" spans="1:5" x14ac:dyDescent="0.25">
      <c r="A111">
        <f>IF('[7]qtyfreeze_23-09-29'!A111="","",'[7]qtyfreeze_23-09-29'!A111)</f>
        <v>110</v>
      </c>
      <c r="B111" t="str">
        <f>IF('[7]qtyfreeze_23-09-29'!B111="","",'[7]qtyfreeze_23-09-29'!B111)</f>
        <v xml:space="preserve">JUBLFOOD  </v>
      </c>
      <c r="C111">
        <f>IF('[7]qtyfreeze_23-09-29'!C111="","",'[7]qtyfreeze_23-09-29'!C111)</f>
        <v>50000</v>
      </c>
      <c r="D111" t="str">
        <f>IF('[7]qtyfreeze_23-09-29'!D111="","",'[7]qtyfreeze_23-09-29'!D111)</f>
        <v/>
      </c>
      <c r="E111" t="str">
        <f>IF('[7]qtyfreeze_23-09-29'!E111="","",'[7]qtyfreeze_23-09-29'!E111)</f>
        <v/>
      </c>
    </row>
    <row r="112" spans="1:5" x14ac:dyDescent="0.25">
      <c r="A112">
        <f>IF('[7]qtyfreeze_23-09-29'!A112="","",'[7]qtyfreeze_23-09-29'!A112)</f>
        <v>111</v>
      </c>
      <c r="B112" t="str">
        <f>IF('[7]qtyfreeze_23-09-29'!B112="","",'[7]qtyfreeze_23-09-29'!B112)</f>
        <v xml:space="preserve">KOTAKBANK </v>
      </c>
      <c r="C112">
        <f>IF('[7]qtyfreeze_23-09-29'!C112="","",'[7]qtyfreeze_23-09-29'!C112)</f>
        <v>12000</v>
      </c>
      <c r="D112" t="str">
        <f>IF('[7]qtyfreeze_23-09-29'!D112="","",'[7]qtyfreeze_23-09-29'!D112)</f>
        <v/>
      </c>
      <c r="E112" t="str">
        <f>IF('[7]qtyfreeze_23-09-29'!E112="","",'[7]qtyfreeze_23-09-29'!E112)</f>
        <v/>
      </c>
    </row>
    <row r="113" spans="1:5" x14ac:dyDescent="0.25">
      <c r="A113">
        <f>IF('[7]qtyfreeze_23-09-29'!A113="","",'[7]qtyfreeze_23-09-29'!A113)</f>
        <v>112</v>
      </c>
      <c r="B113" t="str">
        <f>IF('[7]qtyfreeze_23-09-29'!B113="","",'[7]qtyfreeze_23-09-29'!B113)</f>
        <v xml:space="preserve">L&amp;TFH     </v>
      </c>
      <c r="C113">
        <f>IF('[7]qtyfreeze_23-09-29'!C113="","",'[7]qtyfreeze_23-09-29'!C113)</f>
        <v>178480</v>
      </c>
      <c r="D113" t="str">
        <f>IF('[7]qtyfreeze_23-09-29'!D113="","",'[7]qtyfreeze_23-09-29'!D113)</f>
        <v/>
      </c>
      <c r="E113" t="str">
        <f>IF('[7]qtyfreeze_23-09-29'!E113="","",'[7]qtyfreeze_23-09-29'!E113)</f>
        <v/>
      </c>
    </row>
    <row r="114" spans="1:5" x14ac:dyDescent="0.25">
      <c r="A114">
        <f>IF('[7]qtyfreeze_23-09-29'!A114="","",'[7]qtyfreeze_23-09-29'!A114)</f>
        <v>113</v>
      </c>
      <c r="B114" t="str">
        <f>IF('[7]qtyfreeze_23-09-29'!B114="","",'[7]qtyfreeze_23-09-29'!B114)</f>
        <v>LALPATHLAB</v>
      </c>
      <c r="C114">
        <f>IF('[7]qtyfreeze_23-09-29'!C114="","",'[7]qtyfreeze_23-09-29'!C114)</f>
        <v>9000</v>
      </c>
      <c r="D114" t="str">
        <f>IF('[7]qtyfreeze_23-09-29'!D114="","",'[7]qtyfreeze_23-09-29'!D114)</f>
        <v/>
      </c>
      <c r="E114" t="str">
        <f>IF('[7]qtyfreeze_23-09-29'!E114="","",'[7]qtyfreeze_23-09-29'!E114)</f>
        <v/>
      </c>
    </row>
    <row r="115" spans="1:5" x14ac:dyDescent="0.25">
      <c r="A115">
        <f>IF('[7]qtyfreeze_23-09-29'!A115="","",'[7]qtyfreeze_23-09-29'!A115)</f>
        <v>114</v>
      </c>
      <c r="B115" t="str">
        <f>IF('[7]qtyfreeze_23-09-29'!B115="","",'[7]qtyfreeze_23-09-29'!B115)</f>
        <v>LAURUSLABS</v>
      </c>
      <c r="C115">
        <f>IF('[7]qtyfreeze_23-09-29'!C115="","",'[7]qtyfreeze_23-09-29'!C115)</f>
        <v>68000</v>
      </c>
      <c r="D115" t="str">
        <f>IF('[7]qtyfreeze_23-09-29'!D115="","",'[7]qtyfreeze_23-09-29'!D115)</f>
        <v/>
      </c>
      <c r="E115" t="str">
        <f>IF('[7]qtyfreeze_23-09-29'!E115="","",'[7]qtyfreeze_23-09-29'!E115)</f>
        <v/>
      </c>
    </row>
    <row r="116" spans="1:5" x14ac:dyDescent="0.25">
      <c r="A116">
        <f>IF('[7]qtyfreeze_23-09-29'!A116="","",'[7]qtyfreeze_23-09-29'!A116)</f>
        <v>115</v>
      </c>
      <c r="B116" t="str">
        <f>IF('[7]qtyfreeze_23-09-29'!B116="","",'[7]qtyfreeze_23-09-29'!B116)</f>
        <v xml:space="preserve">LICHSGFIN </v>
      </c>
      <c r="C116">
        <f>IF('[7]qtyfreeze_23-09-29'!C116="","",'[7]qtyfreeze_23-09-29'!C116)</f>
        <v>60000</v>
      </c>
      <c r="D116" t="str">
        <f>IF('[7]qtyfreeze_23-09-29'!D116="","",'[7]qtyfreeze_23-09-29'!D116)</f>
        <v/>
      </c>
      <c r="E116" t="str">
        <f>IF('[7]qtyfreeze_23-09-29'!E116="","",'[7]qtyfreeze_23-09-29'!E116)</f>
        <v/>
      </c>
    </row>
    <row r="117" spans="1:5" x14ac:dyDescent="0.25">
      <c r="A117">
        <f>IF('[7]qtyfreeze_23-09-29'!A117="","",'[7]qtyfreeze_23-09-29'!A117)</f>
        <v>116</v>
      </c>
      <c r="B117" t="str">
        <f>IF('[7]qtyfreeze_23-09-29'!B117="","",'[7]qtyfreeze_23-09-29'!B117)</f>
        <v xml:space="preserve">LT        </v>
      </c>
      <c r="C117">
        <f>IF('[7]qtyfreeze_23-09-29'!C117="","",'[7]qtyfreeze_23-09-29'!C117)</f>
        <v>9000</v>
      </c>
      <c r="D117" t="str">
        <f>IF('[7]qtyfreeze_23-09-29'!D117="","",'[7]qtyfreeze_23-09-29'!D117)</f>
        <v/>
      </c>
      <c r="E117" t="str">
        <f>IF('[7]qtyfreeze_23-09-29'!E117="","",'[7]qtyfreeze_23-09-29'!E117)</f>
        <v/>
      </c>
    </row>
    <row r="118" spans="1:5" x14ac:dyDescent="0.25">
      <c r="A118">
        <f>IF('[7]qtyfreeze_23-09-29'!A118="","",'[7]qtyfreeze_23-09-29'!A118)</f>
        <v>117</v>
      </c>
      <c r="B118" t="str">
        <f>IF('[7]qtyfreeze_23-09-29'!B118="","",'[7]qtyfreeze_23-09-29'!B118)</f>
        <v xml:space="preserve">LTIM      </v>
      </c>
      <c r="C118">
        <f>IF('[7]qtyfreeze_23-09-29'!C118="","",'[7]qtyfreeze_23-09-29'!C118)</f>
        <v>4500</v>
      </c>
      <c r="D118" t="str">
        <f>IF('[7]qtyfreeze_23-09-29'!D118="","",'[7]qtyfreeze_23-09-29'!D118)</f>
        <v/>
      </c>
      <c r="E118" t="str">
        <f>IF('[7]qtyfreeze_23-09-29'!E118="","",'[7]qtyfreeze_23-09-29'!E118)</f>
        <v/>
      </c>
    </row>
    <row r="119" spans="1:5" x14ac:dyDescent="0.25">
      <c r="A119">
        <f>IF('[7]qtyfreeze_23-09-29'!A119="","",'[7]qtyfreeze_23-09-29'!A119)</f>
        <v>118</v>
      </c>
      <c r="B119" t="str">
        <f>IF('[7]qtyfreeze_23-09-29'!B119="","",'[7]qtyfreeze_23-09-29'!B119)</f>
        <v xml:space="preserve">LTTS      </v>
      </c>
      <c r="C119">
        <f>IF('[7]qtyfreeze_23-09-29'!C119="","",'[7]qtyfreeze_23-09-29'!C119)</f>
        <v>6000</v>
      </c>
      <c r="D119" t="str">
        <f>IF('[7]qtyfreeze_23-09-29'!D119="","",'[7]qtyfreeze_23-09-29'!D119)</f>
        <v/>
      </c>
      <c r="E119" t="str">
        <f>IF('[7]qtyfreeze_23-09-29'!E119="","",'[7]qtyfreeze_23-09-29'!E119)</f>
        <v/>
      </c>
    </row>
    <row r="120" spans="1:5" x14ac:dyDescent="0.25">
      <c r="A120">
        <f>IF('[7]qtyfreeze_23-09-29'!A120="","",'[7]qtyfreeze_23-09-29'!A120)</f>
        <v>119</v>
      </c>
      <c r="B120" t="str">
        <f>IF('[7]qtyfreeze_23-09-29'!B120="","",'[7]qtyfreeze_23-09-29'!B120)</f>
        <v xml:space="preserve">LUPIN     </v>
      </c>
      <c r="C120">
        <f>IF('[7]qtyfreeze_23-09-29'!C120="","",'[7]qtyfreeze_23-09-29'!C120)</f>
        <v>25500</v>
      </c>
      <c r="D120" t="str">
        <f>IF('[7]qtyfreeze_23-09-29'!D120="","",'[7]qtyfreeze_23-09-29'!D120)</f>
        <v/>
      </c>
      <c r="E120" t="str">
        <f>IF('[7]qtyfreeze_23-09-29'!E120="","",'[7]qtyfreeze_23-09-29'!E120)</f>
        <v/>
      </c>
    </row>
    <row r="121" spans="1:5" x14ac:dyDescent="0.25">
      <c r="A121">
        <f>IF('[7]qtyfreeze_23-09-29'!A121="","",'[7]qtyfreeze_23-09-29'!A121)</f>
        <v>120</v>
      </c>
      <c r="B121" t="str">
        <f>IF('[7]qtyfreeze_23-09-29'!B121="","",'[7]qtyfreeze_23-09-29'!B121)</f>
        <v xml:space="preserve">M&amp;M       </v>
      </c>
      <c r="C121">
        <f>IF('[7]qtyfreeze_23-09-29'!C121="","",'[7]qtyfreeze_23-09-29'!C121)</f>
        <v>14000</v>
      </c>
      <c r="D121" t="str">
        <f>IF('[7]qtyfreeze_23-09-29'!D121="","",'[7]qtyfreeze_23-09-29'!D121)</f>
        <v/>
      </c>
      <c r="E121" t="str">
        <f>IF('[7]qtyfreeze_23-09-29'!E121="","",'[7]qtyfreeze_23-09-29'!E121)</f>
        <v/>
      </c>
    </row>
    <row r="122" spans="1:5" x14ac:dyDescent="0.25">
      <c r="A122">
        <f>IF('[7]qtyfreeze_23-09-29'!A122="","",'[7]qtyfreeze_23-09-29'!A122)</f>
        <v>121</v>
      </c>
      <c r="B122" t="str">
        <f>IF('[7]qtyfreeze_23-09-29'!B122="","",'[7]qtyfreeze_23-09-29'!B122)</f>
        <v xml:space="preserve">M&amp;MFIN    </v>
      </c>
      <c r="C122">
        <f>IF('[7]qtyfreeze_23-09-29'!C122="","",'[7]qtyfreeze_23-09-29'!C122)</f>
        <v>80000</v>
      </c>
      <c r="D122" t="str">
        <f>IF('[7]qtyfreeze_23-09-29'!D122="","",'[7]qtyfreeze_23-09-29'!D122)</f>
        <v/>
      </c>
      <c r="E122" t="str">
        <f>IF('[7]qtyfreeze_23-09-29'!E122="","",'[7]qtyfreeze_23-09-29'!E122)</f>
        <v/>
      </c>
    </row>
    <row r="123" spans="1:5" x14ac:dyDescent="0.25">
      <c r="A123">
        <f>IF('[7]qtyfreeze_23-09-29'!A123="","",'[7]qtyfreeze_23-09-29'!A123)</f>
        <v>122</v>
      </c>
      <c r="B123" t="str">
        <f>IF('[7]qtyfreeze_23-09-29'!B123="","",'[7]qtyfreeze_23-09-29'!B123)</f>
        <v>MANAPPURAM</v>
      </c>
      <c r="C123">
        <f>IF('[7]qtyfreeze_23-09-29'!C123="","",'[7]qtyfreeze_23-09-29'!C123)</f>
        <v>180000</v>
      </c>
      <c r="D123" t="str">
        <f>IF('[7]qtyfreeze_23-09-29'!D123="","",'[7]qtyfreeze_23-09-29'!D123)</f>
        <v/>
      </c>
      <c r="E123" t="str">
        <f>IF('[7]qtyfreeze_23-09-29'!E123="","",'[7]qtyfreeze_23-09-29'!E123)</f>
        <v/>
      </c>
    </row>
    <row r="124" spans="1:5" x14ac:dyDescent="0.25">
      <c r="A124">
        <f>IF('[7]qtyfreeze_23-09-29'!A124="","",'[7]qtyfreeze_23-09-29'!A124)</f>
        <v>123</v>
      </c>
      <c r="B124" t="str">
        <f>IF('[7]qtyfreeze_23-09-29'!B124="","",'[7]qtyfreeze_23-09-29'!B124)</f>
        <v xml:space="preserve">MARICO    </v>
      </c>
      <c r="C124">
        <f>IF('[7]qtyfreeze_23-09-29'!C124="","",'[7]qtyfreeze_23-09-29'!C124)</f>
        <v>48000</v>
      </c>
      <c r="D124" t="str">
        <f>IF('[7]qtyfreeze_23-09-29'!D124="","",'[7]qtyfreeze_23-09-29'!D124)</f>
        <v/>
      </c>
      <c r="E124" t="str">
        <f>IF('[7]qtyfreeze_23-09-29'!E124="","",'[7]qtyfreeze_23-09-29'!E124)</f>
        <v/>
      </c>
    </row>
    <row r="125" spans="1:5" x14ac:dyDescent="0.25">
      <c r="A125">
        <f>IF('[7]qtyfreeze_23-09-29'!A125="","",'[7]qtyfreeze_23-09-29'!A125)</f>
        <v>124</v>
      </c>
      <c r="B125" t="str">
        <f>IF('[7]qtyfreeze_23-09-29'!B125="","",'[7]qtyfreeze_23-09-29'!B125)</f>
        <v xml:space="preserve">MARUTI    </v>
      </c>
      <c r="C125">
        <f>IF('[7]qtyfreeze_23-09-29'!C125="","",'[7]qtyfreeze_23-09-29'!C125)</f>
        <v>3000</v>
      </c>
      <c r="D125" t="str">
        <f>IF('[7]qtyfreeze_23-09-29'!D125="","",'[7]qtyfreeze_23-09-29'!D125)</f>
        <v/>
      </c>
      <c r="E125" t="str">
        <f>IF('[7]qtyfreeze_23-09-29'!E125="","",'[7]qtyfreeze_23-09-29'!E125)</f>
        <v/>
      </c>
    </row>
    <row r="126" spans="1:5" x14ac:dyDescent="0.25">
      <c r="A126">
        <f>IF('[7]qtyfreeze_23-09-29'!A126="","",'[7]qtyfreeze_23-09-29'!A126)</f>
        <v>125</v>
      </c>
      <c r="B126" t="str">
        <f>IF('[7]qtyfreeze_23-09-29'!B126="","",'[7]qtyfreeze_23-09-29'!B126)</f>
        <v>MCDOWELL-N</v>
      </c>
      <c r="C126">
        <f>IF('[7]qtyfreeze_23-09-29'!C126="","",'[7]qtyfreeze_23-09-29'!C126)</f>
        <v>21000</v>
      </c>
      <c r="D126" t="str">
        <f>IF('[7]qtyfreeze_23-09-29'!D126="","",'[7]qtyfreeze_23-09-29'!D126)</f>
        <v/>
      </c>
      <c r="E126" t="str">
        <f>IF('[7]qtyfreeze_23-09-29'!E126="","",'[7]qtyfreeze_23-09-29'!E126)</f>
        <v/>
      </c>
    </row>
    <row r="127" spans="1:5" x14ac:dyDescent="0.25">
      <c r="A127">
        <f>IF('[7]qtyfreeze_23-09-29'!A127="","",'[7]qtyfreeze_23-09-29'!A127)</f>
        <v>126</v>
      </c>
      <c r="B127" t="str">
        <f>IF('[7]qtyfreeze_23-09-29'!B127="","",'[7]qtyfreeze_23-09-29'!B127)</f>
        <v xml:space="preserve">MCX       </v>
      </c>
      <c r="C127">
        <f>IF('[7]qtyfreeze_23-09-29'!C127="","",'[7]qtyfreeze_23-09-29'!C127)</f>
        <v>12000</v>
      </c>
      <c r="D127" t="str">
        <f>IF('[7]qtyfreeze_23-09-29'!D127="","",'[7]qtyfreeze_23-09-29'!D127)</f>
        <v/>
      </c>
      <c r="E127" t="str">
        <f>IF('[7]qtyfreeze_23-09-29'!E127="","",'[7]qtyfreeze_23-09-29'!E127)</f>
        <v/>
      </c>
    </row>
    <row r="128" spans="1:5" x14ac:dyDescent="0.25">
      <c r="A128">
        <f>IF('[7]qtyfreeze_23-09-29'!A128="","",'[7]qtyfreeze_23-09-29'!A128)</f>
        <v>127</v>
      </c>
      <c r="B128" t="str">
        <f>IF('[7]qtyfreeze_23-09-29'!B128="","",'[7]qtyfreeze_23-09-29'!B128)</f>
        <v>METROPOLIS</v>
      </c>
      <c r="C128">
        <f>IF('[7]qtyfreeze_23-09-29'!C128="","",'[7]qtyfreeze_23-09-29'!C128)</f>
        <v>16000</v>
      </c>
      <c r="D128" t="str">
        <f>IF('[7]qtyfreeze_23-09-29'!D128="","",'[7]qtyfreeze_23-09-29'!D128)</f>
        <v/>
      </c>
      <c r="E128" t="str">
        <f>IF('[7]qtyfreeze_23-09-29'!E128="","",'[7]qtyfreeze_23-09-29'!E128)</f>
        <v/>
      </c>
    </row>
    <row r="129" spans="1:5" x14ac:dyDescent="0.25">
      <c r="A129">
        <f>IF('[7]qtyfreeze_23-09-29'!A129="","",'[7]qtyfreeze_23-09-29'!A129)</f>
        <v>128</v>
      </c>
      <c r="B129" t="str">
        <f>IF('[7]qtyfreeze_23-09-29'!B129="","",'[7]qtyfreeze_23-09-29'!B129)</f>
        <v xml:space="preserve">MFSL      </v>
      </c>
      <c r="C129">
        <f>IF('[7]qtyfreeze_23-09-29'!C129="","",'[7]qtyfreeze_23-09-29'!C129)</f>
        <v>24000</v>
      </c>
      <c r="D129" t="str">
        <f>IF('[7]qtyfreeze_23-09-29'!D129="","",'[7]qtyfreeze_23-09-29'!D129)</f>
        <v/>
      </c>
      <c r="E129" t="str">
        <f>IF('[7]qtyfreeze_23-09-29'!E129="","",'[7]qtyfreeze_23-09-29'!E129)</f>
        <v/>
      </c>
    </row>
    <row r="130" spans="1:5" x14ac:dyDescent="0.25">
      <c r="A130">
        <f>IF('[7]qtyfreeze_23-09-29'!A130="","",'[7]qtyfreeze_23-09-29'!A130)</f>
        <v>129</v>
      </c>
      <c r="B130" t="str">
        <f>IF('[7]qtyfreeze_23-09-29'!B130="","",'[7]qtyfreeze_23-09-29'!B130)</f>
        <v xml:space="preserve">MGL       </v>
      </c>
      <c r="C130">
        <f>IF('[7]qtyfreeze_23-09-29'!C130="","",'[7]qtyfreeze_23-09-29'!C130)</f>
        <v>24000</v>
      </c>
      <c r="D130" t="str">
        <f>IF('[7]qtyfreeze_23-09-29'!D130="","",'[7]qtyfreeze_23-09-29'!D130)</f>
        <v/>
      </c>
      <c r="E130" t="str">
        <f>IF('[7]qtyfreeze_23-09-29'!E130="","",'[7]qtyfreeze_23-09-29'!E130)</f>
        <v/>
      </c>
    </row>
    <row r="131" spans="1:5" x14ac:dyDescent="0.25">
      <c r="A131">
        <f>IF('[7]qtyfreeze_23-09-29'!A131="","",'[7]qtyfreeze_23-09-29'!A131)</f>
        <v>130</v>
      </c>
      <c r="B131" t="str">
        <f>IF('[7]qtyfreeze_23-09-29'!B131="","",'[7]qtyfreeze_23-09-29'!B131)</f>
        <v xml:space="preserve">MOTHERSON </v>
      </c>
      <c r="C131">
        <f>IF('[7]qtyfreeze_23-09-29'!C131="","",'[7]qtyfreeze_23-09-29'!C131)</f>
        <v>284000</v>
      </c>
      <c r="D131" t="str">
        <f>IF('[7]qtyfreeze_23-09-29'!D131="","",'[7]qtyfreeze_23-09-29'!D131)</f>
        <v/>
      </c>
      <c r="E131" t="str">
        <f>IF('[7]qtyfreeze_23-09-29'!E131="","",'[7]qtyfreeze_23-09-29'!E131)</f>
        <v/>
      </c>
    </row>
    <row r="132" spans="1:5" x14ac:dyDescent="0.25">
      <c r="A132">
        <f>IF('[7]qtyfreeze_23-09-29'!A132="","",'[7]qtyfreeze_23-09-29'!A132)</f>
        <v>131</v>
      </c>
      <c r="B132" t="str">
        <f>IF('[7]qtyfreeze_23-09-29'!B132="","",'[7]qtyfreeze_23-09-29'!B132)</f>
        <v xml:space="preserve">MPHASIS   </v>
      </c>
      <c r="C132">
        <f>IF('[7]qtyfreeze_23-09-29'!C132="","",'[7]qtyfreeze_23-09-29'!C132)</f>
        <v>11000</v>
      </c>
      <c r="D132" t="str">
        <f>IF('[7]qtyfreeze_23-09-29'!D132="","",'[7]qtyfreeze_23-09-29'!D132)</f>
        <v/>
      </c>
      <c r="E132" t="str">
        <f>IF('[7]qtyfreeze_23-09-29'!E132="","",'[7]qtyfreeze_23-09-29'!E132)</f>
        <v/>
      </c>
    </row>
    <row r="133" spans="1:5" x14ac:dyDescent="0.25">
      <c r="A133">
        <f>IF('[7]qtyfreeze_23-09-29'!A133="","",'[7]qtyfreeze_23-09-29'!A133)</f>
        <v>132</v>
      </c>
      <c r="B133" t="str">
        <f>IF('[7]qtyfreeze_23-09-29'!B133="","",'[7]qtyfreeze_23-09-29'!B133)</f>
        <v xml:space="preserve">MRF       </v>
      </c>
      <c r="C133">
        <f>IF('[7]qtyfreeze_23-09-29'!C133="","",'[7]qtyfreeze_23-09-29'!C133)</f>
        <v>300</v>
      </c>
      <c r="D133" t="str">
        <f>IF('[7]qtyfreeze_23-09-29'!D133="","",'[7]qtyfreeze_23-09-29'!D133)</f>
        <v/>
      </c>
      <c r="E133" t="str">
        <f>IF('[7]qtyfreeze_23-09-29'!E133="","",'[7]qtyfreeze_23-09-29'!E133)</f>
        <v/>
      </c>
    </row>
    <row r="134" spans="1:5" x14ac:dyDescent="0.25">
      <c r="A134">
        <f>IF('[7]qtyfreeze_23-09-29'!A134="","",'[7]qtyfreeze_23-09-29'!A134)</f>
        <v>133</v>
      </c>
      <c r="B134" t="str">
        <f>IF('[7]qtyfreeze_23-09-29'!B134="","",'[7]qtyfreeze_23-09-29'!B134)</f>
        <v>MUTHOOTFIN</v>
      </c>
      <c r="C134">
        <f>IF('[7]qtyfreeze_23-09-29'!C134="","",'[7]qtyfreeze_23-09-29'!C134)</f>
        <v>16500</v>
      </c>
      <c r="D134" t="str">
        <f>IF('[7]qtyfreeze_23-09-29'!D134="","",'[7]qtyfreeze_23-09-29'!D134)</f>
        <v/>
      </c>
      <c r="E134" t="str">
        <f>IF('[7]qtyfreeze_23-09-29'!E134="","",'[7]qtyfreeze_23-09-29'!E134)</f>
        <v/>
      </c>
    </row>
    <row r="135" spans="1:5" x14ac:dyDescent="0.25">
      <c r="A135">
        <f>IF('[7]qtyfreeze_23-09-29'!A135="","",'[7]qtyfreeze_23-09-29'!A135)</f>
        <v>134</v>
      </c>
      <c r="B135" t="str">
        <f>IF('[7]qtyfreeze_23-09-29'!B135="","",'[7]qtyfreeze_23-09-29'!B135)</f>
        <v>NATIONALUM</v>
      </c>
      <c r="C135">
        <f>IF('[7]qtyfreeze_23-09-29'!C135="","",'[7]qtyfreeze_23-09-29'!C135)</f>
        <v>225000</v>
      </c>
      <c r="D135" t="str">
        <f>IF('[7]qtyfreeze_23-09-29'!D135="","",'[7]qtyfreeze_23-09-29'!D135)</f>
        <v/>
      </c>
      <c r="E135" t="str">
        <f>IF('[7]qtyfreeze_23-09-29'!E135="","",'[7]qtyfreeze_23-09-29'!E135)</f>
        <v/>
      </c>
    </row>
    <row r="136" spans="1:5" x14ac:dyDescent="0.25">
      <c r="A136">
        <f>IF('[7]qtyfreeze_23-09-29'!A136="","",'[7]qtyfreeze_23-09-29'!A136)</f>
        <v>135</v>
      </c>
      <c r="B136" t="str">
        <f>IF('[7]qtyfreeze_23-09-29'!B136="","",'[7]qtyfreeze_23-09-29'!B136)</f>
        <v xml:space="preserve">NAUKRI    </v>
      </c>
      <c r="C136">
        <f>IF('[7]qtyfreeze_23-09-29'!C136="","",'[7]qtyfreeze_23-09-29'!C136)</f>
        <v>6000</v>
      </c>
      <c r="D136" t="str">
        <f>IF('[7]qtyfreeze_23-09-29'!D136="","",'[7]qtyfreeze_23-09-29'!D136)</f>
        <v/>
      </c>
      <c r="E136" t="str">
        <f>IF('[7]qtyfreeze_23-09-29'!E136="","",'[7]qtyfreeze_23-09-29'!E136)</f>
        <v/>
      </c>
    </row>
    <row r="137" spans="1:5" x14ac:dyDescent="0.25">
      <c r="A137">
        <f>IF('[7]qtyfreeze_23-09-29'!A137="","",'[7]qtyfreeze_23-09-29'!A137)</f>
        <v>136</v>
      </c>
      <c r="B137" t="str">
        <f>IF('[7]qtyfreeze_23-09-29'!B137="","",'[7]qtyfreeze_23-09-29'!B137)</f>
        <v>NAVINFLUOR</v>
      </c>
      <c r="C137">
        <f>IF('[7]qtyfreeze_23-09-29'!C137="","",'[7]qtyfreeze_23-09-29'!C137)</f>
        <v>6000</v>
      </c>
      <c r="D137" t="str">
        <f>IF('[7]qtyfreeze_23-09-29'!D137="","",'[7]qtyfreeze_23-09-29'!D137)</f>
        <v/>
      </c>
      <c r="E137" t="str">
        <f>IF('[7]qtyfreeze_23-09-29'!E137="","",'[7]qtyfreeze_23-09-29'!E137)</f>
        <v/>
      </c>
    </row>
    <row r="138" spans="1:5" x14ac:dyDescent="0.25">
      <c r="A138">
        <f>IF('[7]qtyfreeze_23-09-29'!A138="","",'[7]qtyfreeze_23-09-29'!A138)</f>
        <v>137</v>
      </c>
      <c r="B138" t="str">
        <f>IF('[7]qtyfreeze_23-09-29'!B138="","",'[7]qtyfreeze_23-09-29'!B138)</f>
        <v xml:space="preserve">NESTLEIND </v>
      </c>
      <c r="C138">
        <f>IF('[7]qtyfreeze_23-09-29'!C138="","",'[7]qtyfreeze_23-09-29'!C138)</f>
        <v>1200</v>
      </c>
      <c r="D138" t="str">
        <f>IF('[7]qtyfreeze_23-09-29'!D138="","",'[7]qtyfreeze_23-09-29'!D138)</f>
        <v/>
      </c>
      <c r="E138" t="str">
        <f>IF('[7]qtyfreeze_23-09-29'!E138="","",'[7]qtyfreeze_23-09-29'!E138)</f>
        <v/>
      </c>
    </row>
    <row r="139" spans="1:5" x14ac:dyDescent="0.25">
      <c r="A139">
        <f>IF('[7]qtyfreeze_23-09-29'!A139="","",'[7]qtyfreeze_23-09-29'!A139)</f>
        <v>138</v>
      </c>
      <c r="B139" t="str">
        <f>IF('[7]qtyfreeze_23-09-29'!B139="","",'[7]qtyfreeze_23-09-29'!B139)</f>
        <v xml:space="preserve">NMDC      </v>
      </c>
      <c r="C139">
        <f>IF('[7]qtyfreeze_23-09-29'!C139="","",'[7]qtyfreeze_23-09-29'!C139)</f>
        <v>180000</v>
      </c>
      <c r="D139" t="str">
        <f>IF('[7]qtyfreeze_23-09-29'!D139="","",'[7]qtyfreeze_23-09-29'!D139)</f>
        <v/>
      </c>
      <c r="E139" t="str">
        <f>IF('[7]qtyfreeze_23-09-29'!E139="","",'[7]qtyfreeze_23-09-29'!E139)</f>
        <v/>
      </c>
    </row>
    <row r="140" spans="1:5" x14ac:dyDescent="0.25">
      <c r="A140">
        <f>IF('[7]qtyfreeze_23-09-29'!A140="","",'[7]qtyfreeze_23-09-29'!A140)</f>
        <v>139</v>
      </c>
      <c r="B140" t="str">
        <f>IF('[7]qtyfreeze_23-09-29'!B140="","",'[7]qtyfreeze_23-09-29'!B140)</f>
        <v xml:space="preserve">NTPC      </v>
      </c>
      <c r="C140">
        <f>IF('[7]qtyfreeze_23-09-29'!C140="","",'[7]qtyfreeze_23-09-29'!C140)</f>
        <v>90000</v>
      </c>
      <c r="D140" t="str">
        <f>IF('[7]qtyfreeze_23-09-29'!D140="","",'[7]qtyfreeze_23-09-29'!D140)</f>
        <v/>
      </c>
      <c r="E140" t="str">
        <f>IF('[7]qtyfreeze_23-09-29'!E140="","",'[7]qtyfreeze_23-09-29'!E140)</f>
        <v/>
      </c>
    </row>
    <row r="141" spans="1:5" x14ac:dyDescent="0.25">
      <c r="A141">
        <f>IF('[7]qtyfreeze_23-09-29'!A141="","",'[7]qtyfreeze_23-09-29'!A141)</f>
        <v>140</v>
      </c>
      <c r="B141" t="str">
        <f>IF('[7]qtyfreeze_23-09-29'!B141="","",'[7]qtyfreeze_23-09-29'!B141)</f>
        <v>OBEROIRLTY</v>
      </c>
      <c r="C141">
        <f>IF('[7]qtyfreeze_23-09-29'!C141="","",'[7]qtyfreeze_23-09-29'!C141)</f>
        <v>21000</v>
      </c>
      <c r="D141" t="str">
        <f>IF('[7]qtyfreeze_23-09-29'!D141="","",'[7]qtyfreeze_23-09-29'!D141)</f>
        <v/>
      </c>
      <c r="E141" t="str">
        <f>IF('[7]qtyfreeze_23-09-29'!E141="","",'[7]qtyfreeze_23-09-29'!E141)</f>
        <v/>
      </c>
    </row>
    <row r="142" spans="1:5" x14ac:dyDescent="0.25">
      <c r="A142">
        <f>IF('[7]qtyfreeze_23-09-29'!A142="","",'[7]qtyfreeze_23-09-29'!A142)</f>
        <v>141</v>
      </c>
      <c r="B142" t="str">
        <f>IF('[7]qtyfreeze_23-09-29'!B142="","",'[7]qtyfreeze_23-09-29'!B142)</f>
        <v xml:space="preserve">OFSS      </v>
      </c>
      <c r="C142">
        <f>IF('[7]qtyfreeze_23-09-29'!C142="","",'[7]qtyfreeze_23-09-29'!C142)</f>
        <v>6000</v>
      </c>
      <c r="D142" t="str">
        <f>IF('[7]qtyfreeze_23-09-29'!D142="","",'[7]qtyfreeze_23-09-29'!D142)</f>
        <v/>
      </c>
      <c r="E142" t="str">
        <f>IF('[7]qtyfreeze_23-09-29'!E142="","",'[7]qtyfreeze_23-09-29'!E142)</f>
        <v/>
      </c>
    </row>
    <row r="143" spans="1:5" x14ac:dyDescent="0.25">
      <c r="A143">
        <f>IF('[7]qtyfreeze_23-09-29'!A143="","",'[7]qtyfreeze_23-09-29'!A143)</f>
        <v>142</v>
      </c>
      <c r="B143" t="str">
        <f>IF('[7]qtyfreeze_23-09-29'!B143="","",'[7]qtyfreeze_23-09-29'!B143)</f>
        <v xml:space="preserve">ONGC      </v>
      </c>
      <c r="C143">
        <f>IF('[7]qtyfreeze_23-09-29'!C143="","",'[7]qtyfreeze_23-09-29'!C143)</f>
        <v>154000</v>
      </c>
      <c r="D143" t="str">
        <f>IF('[7]qtyfreeze_23-09-29'!D143="","",'[7]qtyfreeze_23-09-29'!D143)</f>
        <v/>
      </c>
      <c r="E143" t="str">
        <f>IF('[7]qtyfreeze_23-09-29'!E143="","",'[7]qtyfreeze_23-09-29'!E143)</f>
        <v/>
      </c>
    </row>
    <row r="144" spans="1:5" x14ac:dyDescent="0.25">
      <c r="A144">
        <f>IF('[7]qtyfreeze_23-09-29'!A144="","",'[7]qtyfreeze_23-09-29'!A144)</f>
        <v>143</v>
      </c>
      <c r="B144" t="str">
        <f>IF('[7]qtyfreeze_23-09-29'!B144="","",'[7]qtyfreeze_23-09-29'!B144)</f>
        <v xml:space="preserve">PAGEIND   </v>
      </c>
      <c r="C144">
        <f>IF('[7]qtyfreeze_23-09-29'!C144="","",'[7]qtyfreeze_23-09-29'!C144)</f>
        <v>600</v>
      </c>
      <c r="D144" t="str">
        <f>IF('[7]qtyfreeze_23-09-29'!D144="","",'[7]qtyfreeze_23-09-29'!D144)</f>
        <v/>
      </c>
      <c r="E144" t="str">
        <f>IF('[7]qtyfreeze_23-09-29'!E144="","",'[7]qtyfreeze_23-09-29'!E144)</f>
        <v/>
      </c>
    </row>
    <row r="145" spans="1:5" x14ac:dyDescent="0.25">
      <c r="A145">
        <f>IF('[7]qtyfreeze_23-09-29'!A145="","",'[7]qtyfreeze_23-09-29'!A145)</f>
        <v>144</v>
      </c>
      <c r="B145" t="str">
        <f>IF('[7]qtyfreeze_23-09-29'!B145="","",'[7]qtyfreeze_23-09-29'!B145)</f>
        <v xml:space="preserve">PEL       </v>
      </c>
      <c r="C145">
        <f>IF('[7]qtyfreeze_23-09-29'!C145="","",'[7]qtyfreeze_23-09-29'!C145)</f>
        <v>22500</v>
      </c>
      <c r="D145" t="str">
        <f>IF('[7]qtyfreeze_23-09-29'!D145="","",'[7]qtyfreeze_23-09-29'!D145)</f>
        <v/>
      </c>
      <c r="E145" t="str">
        <f>IF('[7]qtyfreeze_23-09-29'!E145="","",'[7]qtyfreeze_23-09-29'!E145)</f>
        <v/>
      </c>
    </row>
    <row r="146" spans="1:5" x14ac:dyDescent="0.25">
      <c r="A146">
        <f>IF('[7]qtyfreeze_23-09-29'!A146="","",'[7]qtyfreeze_23-09-29'!A146)</f>
        <v>145</v>
      </c>
      <c r="B146" t="str">
        <f>IF('[7]qtyfreeze_23-09-29'!B146="","",'[7]qtyfreeze_23-09-29'!B146)</f>
        <v>PERSISTENT</v>
      </c>
      <c r="C146">
        <f>IF('[7]qtyfreeze_23-09-29'!C146="","",'[7]qtyfreeze_23-09-29'!C146)</f>
        <v>5250</v>
      </c>
      <c r="D146" t="str">
        <f>IF('[7]qtyfreeze_23-09-29'!D146="","",'[7]qtyfreeze_23-09-29'!D146)</f>
        <v/>
      </c>
      <c r="E146" t="str">
        <f>IF('[7]qtyfreeze_23-09-29'!E146="","",'[7]qtyfreeze_23-09-29'!E146)</f>
        <v/>
      </c>
    </row>
    <row r="147" spans="1:5" x14ac:dyDescent="0.25">
      <c r="A147">
        <f>IF('[7]qtyfreeze_23-09-29'!A147="","",'[7]qtyfreeze_23-09-29'!A147)</f>
        <v>146</v>
      </c>
      <c r="B147" t="str">
        <f>IF('[7]qtyfreeze_23-09-29'!B147="","",'[7]qtyfreeze_23-09-29'!B147)</f>
        <v xml:space="preserve">PETRONET  </v>
      </c>
      <c r="C147">
        <f>IF('[7]qtyfreeze_23-09-29'!C147="","",'[7]qtyfreeze_23-09-29'!C147)</f>
        <v>90000</v>
      </c>
      <c r="D147" t="str">
        <f>IF('[7]qtyfreeze_23-09-29'!D147="","",'[7]qtyfreeze_23-09-29'!D147)</f>
        <v/>
      </c>
      <c r="E147" t="str">
        <f>IF('[7]qtyfreeze_23-09-29'!E147="","",'[7]qtyfreeze_23-09-29'!E147)</f>
        <v/>
      </c>
    </row>
    <row r="148" spans="1:5" x14ac:dyDescent="0.25">
      <c r="A148">
        <f>IF('[7]qtyfreeze_23-09-29'!A148="","",'[7]qtyfreeze_23-09-29'!A148)</f>
        <v>147</v>
      </c>
      <c r="B148" t="str">
        <f>IF('[7]qtyfreeze_23-09-29'!B148="","",'[7]qtyfreeze_23-09-29'!B148)</f>
        <v xml:space="preserve">PFC       </v>
      </c>
      <c r="C148">
        <f>IF('[7]qtyfreeze_23-09-29'!C148="","",'[7]qtyfreeze_23-09-29'!C148)</f>
        <v>155000</v>
      </c>
      <c r="D148" t="str">
        <f>IF('[7]qtyfreeze_23-09-29'!D148="","",'[7]qtyfreeze_23-09-29'!D148)</f>
        <v/>
      </c>
      <c r="E148" t="str">
        <f>IF('[7]qtyfreeze_23-09-29'!E148="","",'[7]qtyfreeze_23-09-29'!E148)</f>
        <v/>
      </c>
    </row>
    <row r="149" spans="1:5" x14ac:dyDescent="0.25">
      <c r="A149">
        <f>IF('[7]qtyfreeze_23-09-29'!A149="","",'[7]qtyfreeze_23-09-29'!A149)</f>
        <v>148</v>
      </c>
      <c r="B149" t="str">
        <f>IF('[7]qtyfreeze_23-09-29'!B149="","",'[7]qtyfreeze_23-09-29'!B149)</f>
        <v>PIDILITIND</v>
      </c>
      <c r="C149">
        <f>IF('[7]qtyfreeze_23-09-29'!C149="","",'[7]qtyfreeze_23-09-29'!C149)</f>
        <v>10000</v>
      </c>
      <c r="D149" t="str">
        <f>IF('[7]qtyfreeze_23-09-29'!D149="","",'[7]qtyfreeze_23-09-29'!D149)</f>
        <v/>
      </c>
      <c r="E149" t="str">
        <f>IF('[7]qtyfreeze_23-09-29'!E149="","",'[7]qtyfreeze_23-09-29'!E149)</f>
        <v/>
      </c>
    </row>
    <row r="150" spans="1:5" x14ac:dyDescent="0.25">
      <c r="A150">
        <f>IF('[7]qtyfreeze_23-09-29'!A150="","",'[7]qtyfreeze_23-09-29'!A150)</f>
        <v>149</v>
      </c>
      <c r="B150" t="str">
        <f>IF('[7]qtyfreeze_23-09-29'!B150="","",'[7]qtyfreeze_23-09-29'!B150)</f>
        <v xml:space="preserve">PIIND     </v>
      </c>
      <c r="C150">
        <f>IF('[7]qtyfreeze_23-09-29'!C150="","",'[7]qtyfreeze_23-09-29'!C150)</f>
        <v>7500</v>
      </c>
      <c r="D150" t="str">
        <f>IF('[7]qtyfreeze_23-09-29'!D150="","",'[7]qtyfreeze_23-09-29'!D150)</f>
        <v/>
      </c>
      <c r="E150" t="str">
        <f>IF('[7]qtyfreeze_23-09-29'!E150="","",'[7]qtyfreeze_23-09-29'!E150)</f>
        <v/>
      </c>
    </row>
    <row r="151" spans="1:5" x14ac:dyDescent="0.25">
      <c r="A151">
        <f>IF('[7]qtyfreeze_23-09-29'!A151="","",'[7]qtyfreeze_23-09-29'!A151)</f>
        <v>150</v>
      </c>
      <c r="B151" t="str">
        <f>IF('[7]qtyfreeze_23-09-29'!B151="","",'[7]qtyfreeze_23-09-29'!B151)</f>
        <v xml:space="preserve">PNB       </v>
      </c>
      <c r="C151">
        <f>IF('[7]qtyfreeze_23-09-29'!C151="","",'[7]qtyfreeze_23-09-29'!C151)</f>
        <v>320000</v>
      </c>
      <c r="D151" t="str">
        <f>IF('[7]qtyfreeze_23-09-29'!D151="","",'[7]qtyfreeze_23-09-29'!D151)</f>
        <v/>
      </c>
      <c r="E151" t="str">
        <f>IF('[7]qtyfreeze_23-09-29'!E151="","",'[7]qtyfreeze_23-09-29'!E151)</f>
        <v/>
      </c>
    </row>
    <row r="152" spans="1:5" x14ac:dyDescent="0.25">
      <c r="A152">
        <f>IF('[7]qtyfreeze_23-09-29'!A152="","",'[7]qtyfreeze_23-09-29'!A152)</f>
        <v>151</v>
      </c>
      <c r="B152" t="str">
        <f>IF('[7]qtyfreeze_23-09-29'!B152="","",'[7]qtyfreeze_23-09-29'!B152)</f>
        <v xml:space="preserve">POLYCAB   </v>
      </c>
      <c r="C152">
        <f>IF('[7]qtyfreeze_23-09-29'!C152="","",'[7]qtyfreeze_23-09-29'!C152)</f>
        <v>6000</v>
      </c>
      <c r="D152" t="str">
        <f>IF('[7]qtyfreeze_23-09-29'!D152="","",'[7]qtyfreeze_23-09-29'!D152)</f>
        <v/>
      </c>
      <c r="E152" t="str">
        <f>IF('[7]qtyfreeze_23-09-29'!E152="","",'[7]qtyfreeze_23-09-29'!E152)</f>
        <v/>
      </c>
    </row>
    <row r="153" spans="1:5" x14ac:dyDescent="0.25">
      <c r="A153">
        <f>IF('[7]qtyfreeze_23-09-29'!A153="","",'[7]qtyfreeze_23-09-29'!A153)</f>
        <v>152</v>
      </c>
      <c r="B153" t="str">
        <f>IF('[7]qtyfreeze_23-09-29'!B153="","",'[7]qtyfreeze_23-09-29'!B153)</f>
        <v xml:space="preserve">POWERGRID </v>
      </c>
      <c r="C153">
        <f>IF('[7]qtyfreeze_23-09-29'!C153="","",'[7]qtyfreeze_23-09-29'!C153)</f>
        <v>144000</v>
      </c>
      <c r="D153" t="str">
        <f>IF('[7]qtyfreeze_23-09-29'!D153="","",'[7]qtyfreeze_23-09-29'!D153)</f>
        <v/>
      </c>
      <c r="E153" t="str">
        <f>IF('[7]qtyfreeze_23-09-29'!E153="","",'[7]qtyfreeze_23-09-29'!E153)</f>
        <v/>
      </c>
    </row>
    <row r="154" spans="1:5" x14ac:dyDescent="0.25">
      <c r="A154">
        <f>IF('[7]qtyfreeze_23-09-29'!A154="","",'[7]qtyfreeze_23-09-29'!A154)</f>
        <v>153</v>
      </c>
      <c r="B154" t="str">
        <f>IF('[7]qtyfreeze_23-09-29'!B154="","",'[7]qtyfreeze_23-09-29'!B154)</f>
        <v xml:space="preserve">PVRINOX   </v>
      </c>
      <c r="C154">
        <f>IF('[7]qtyfreeze_23-09-29'!C154="","",'[7]qtyfreeze_23-09-29'!C154)</f>
        <v>12210</v>
      </c>
      <c r="D154" t="str">
        <f>IF('[7]qtyfreeze_23-09-29'!D154="","",'[7]qtyfreeze_23-09-29'!D154)</f>
        <v/>
      </c>
      <c r="E154" t="str">
        <f>IF('[7]qtyfreeze_23-09-29'!E154="","",'[7]qtyfreeze_23-09-29'!E154)</f>
        <v/>
      </c>
    </row>
    <row r="155" spans="1:5" x14ac:dyDescent="0.25">
      <c r="A155">
        <f>IF('[7]qtyfreeze_23-09-29'!A155="","",'[7]qtyfreeze_23-09-29'!A155)</f>
        <v>154</v>
      </c>
      <c r="B155" t="str">
        <f>IF('[7]qtyfreeze_23-09-29'!B155="","",'[7]qtyfreeze_23-09-29'!B155)</f>
        <v xml:space="preserve">RAMCOCEM  </v>
      </c>
      <c r="C155">
        <f>IF('[7]qtyfreeze_23-09-29'!C155="","",'[7]qtyfreeze_23-09-29'!C155)</f>
        <v>25500</v>
      </c>
      <c r="D155" t="str">
        <f>IF('[7]qtyfreeze_23-09-29'!D155="","",'[7]qtyfreeze_23-09-29'!D155)</f>
        <v/>
      </c>
      <c r="E155" t="str">
        <f>IF('[7]qtyfreeze_23-09-29'!E155="","",'[7]qtyfreeze_23-09-29'!E155)</f>
        <v/>
      </c>
    </row>
    <row r="156" spans="1:5" x14ac:dyDescent="0.25">
      <c r="A156">
        <f>IF('[7]qtyfreeze_23-09-29'!A156="","",'[7]qtyfreeze_23-09-29'!A156)</f>
        <v>155</v>
      </c>
      <c r="B156" t="str">
        <f>IF('[7]qtyfreeze_23-09-29'!B156="","",'[7]qtyfreeze_23-09-29'!B156)</f>
        <v xml:space="preserve">RBLBANK   </v>
      </c>
      <c r="C156">
        <f>IF('[7]qtyfreeze_23-09-29'!C156="","",'[7]qtyfreeze_23-09-29'!C156)</f>
        <v>100000</v>
      </c>
      <c r="D156" t="str">
        <f>IF('[7]qtyfreeze_23-09-29'!D156="","",'[7]qtyfreeze_23-09-29'!D156)</f>
        <v/>
      </c>
      <c r="E156" t="str">
        <f>IF('[7]qtyfreeze_23-09-29'!E156="","",'[7]qtyfreeze_23-09-29'!E156)</f>
        <v/>
      </c>
    </row>
    <row r="157" spans="1:5" x14ac:dyDescent="0.25">
      <c r="A157">
        <f>IF('[7]qtyfreeze_23-09-29'!A157="","",'[7]qtyfreeze_23-09-29'!A157)</f>
        <v>156</v>
      </c>
      <c r="B157" t="str">
        <f>IF('[7]qtyfreeze_23-09-29'!B157="","",'[7]qtyfreeze_23-09-29'!B157)</f>
        <v xml:space="preserve">RECLTD    </v>
      </c>
      <c r="C157">
        <f>IF('[7]qtyfreeze_23-09-29'!C157="","",'[7]qtyfreeze_23-09-29'!C157)</f>
        <v>80000</v>
      </c>
      <c r="D157" t="str">
        <f>IF('[7]qtyfreeze_23-09-29'!D157="","",'[7]qtyfreeze_23-09-29'!D157)</f>
        <v/>
      </c>
      <c r="E157" t="str">
        <f>IF('[7]qtyfreeze_23-09-29'!E157="","",'[7]qtyfreeze_23-09-29'!E157)</f>
        <v/>
      </c>
    </row>
    <row r="158" spans="1:5" x14ac:dyDescent="0.25">
      <c r="A158">
        <f>IF('[7]qtyfreeze_23-09-29'!A158="","",'[7]qtyfreeze_23-09-29'!A158)</f>
        <v>157</v>
      </c>
      <c r="B158" t="str">
        <f>IF('[7]qtyfreeze_23-09-29'!B158="","",'[7]qtyfreeze_23-09-29'!B158)</f>
        <v xml:space="preserve">RELIANCE  </v>
      </c>
      <c r="C158">
        <f>IF('[7]qtyfreeze_23-09-29'!C158="","",'[7]qtyfreeze_23-09-29'!C158)</f>
        <v>10000</v>
      </c>
      <c r="D158" t="str">
        <f>IF('[7]qtyfreeze_23-09-29'!D158="","",'[7]qtyfreeze_23-09-29'!D158)</f>
        <v/>
      </c>
      <c r="E158" t="str">
        <f>IF('[7]qtyfreeze_23-09-29'!E158="","",'[7]qtyfreeze_23-09-29'!E158)</f>
        <v/>
      </c>
    </row>
    <row r="159" spans="1:5" x14ac:dyDescent="0.25">
      <c r="A159">
        <f>IF('[7]qtyfreeze_23-09-29'!A159="","",'[7]qtyfreeze_23-09-29'!A159)</f>
        <v>158</v>
      </c>
      <c r="B159" t="str">
        <f>IF('[7]qtyfreeze_23-09-29'!B159="","",'[7]qtyfreeze_23-09-29'!B159)</f>
        <v xml:space="preserve">SAIL      </v>
      </c>
      <c r="C159">
        <f>IF('[7]qtyfreeze_23-09-29'!C159="","",'[7]qtyfreeze_23-09-29'!C159)</f>
        <v>240000</v>
      </c>
      <c r="D159" t="str">
        <f>IF('[7]qtyfreeze_23-09-29'!D159="","",'[7]qtyfreeze_23-09-29'!D159)</f>
        <v/>
      </c>
      <c r="E159" t="str">
        <f>IF('[7]qtyfreeze_23-09-29'!E159="","",'[7]qtyfreeze_23-09-29'!E159)</f>
        <v/>
      </c>
    </row>
    <row r="160" spans="1:5" x14ac:dyDescent="0.25">
      <c r="A160">
        <f>IF('[7]qtyfreeze_23-09-29'!A160="","",'[7]qtyfreeze_23-09-29'!A160)</f>
        <v>159</v>
      </c>
      <c r="B160" t="str">
        <f>IF('[7]qtyfreeze_23-09-29'!B160="","",'[7]qtyfreeze_23-09-29'!B160)</f>
        <v xml:space="preserve">SBICARD   </v>
      </c>
      <c r="C160">
        <f>IF('[7]qtyfreeze_23-09-29'!C160="","",'[7]qtyfreeze_23-09-29'!C160)</f>
        <v>32000</v>
      </c>
      <c r="D160" t="str">
        <f>IF('[7]qtyfreeze_23-09-29'!D160="","",'[7]qtyfreeze_23-09-29'!D160)</f>
        <v/>
      </c>
      <c r="E160" t="str">
        <f>IF('[7]qtyfreeze_23-09-29'!E160="","",'[7]qtyfreeze_23-09-29'!E160)</f>
        <v/>
      </c>
    </row>
    <row r="161" spans="1:5" x14ac:dyDescent="0.25">
      <c r="A161">
        <f>IF('[7]qtyfreeze_23-09-29'!A161="","",'[7]qtyfreeze_23-09-29'!A161)</f>
        <v>160</v>
      </c>
      <c r="B161" t="str">
        <f>IF('[7]qtyfreeze_23-09-29'!B161="","",'[7]qtyfreeze_23-09-29'!B161)</f>
        <v xml:space="preserve">SBILIFE   </v>
      </c>
      <c r="C161">
        <f>IF('[7]qtyfreeze_23-09-29'!C161="","",'[7]qtyfreeze_23-09-29'!C161)</f>
        <v>22500</v>
      </c>
      <c r="D161" t="str">
        <f>IF('[7]qtyfreeze_23-09-29'!D161="","",'[7]qtyfreeze_23-09-29'!D161)</f>
        <v/>
      </c>
      <c r="E161" t="str">
        <f>IF('[7]qtyfreeze_23-09-29'!E161="","",'[7]qtyfreeze_23-09-29'!E161)</f>
        <v/>
      </c>
    </row>
    <row r="162" spans="1:5" x14ac:dyDescent="0.25">
      <c r="A162">
        <f>IF('[7]qtyfreeze_23-09-29'!A162="","",'[7]qtyfreeze_23-09-29'!A162)</f>
        <v>161</v>
      </c>
      <c r="B162" t="str">
        <f>IF('[7]qtyfreeze_23-09-29'!B162="","",'[7]qtyfreeze_23-09-29'!B162)</f>
        <v xml:space="preserve">SBIN      </v>
      </c>
      <c r="C162">
        <f>IF('[7]qtyfreeze_23-09-29'!C162="","",'[7]qtyfreeze_23-09-29'!C162)</f>
        <v>45000</v>
      </c>
      <c r="D162" t="str">
        <f>IF('[7]qtyfreeze_23-09-29'!D162="","",'[7]qtyfreeze_23-09-29'!D162)</f>
        <v/>
      </c>
      <c r="E162" t="str">
        <f>IF('[7]qtyfreeze_23-09-29'!E162="","",'[7]qtyfreeze_23-09-29'!E162)</f>
        <v/>
      </c>
    </row>
    <row r="163" spans="1:5" x14ac:dyDescent="0.25">
      <c r="A163">
        <f>IF('[7]qtyfreeze_23-09-29'!A163="","",'[7]qtyfreeze_23-09-29'!A163)</f>
        <v>162</v>
      </c>
      <c r="B163" t="str">
        <f>IF('[7]qtyfreeze_23-09-29'!B163="","",'[7]qtyfreeze_23-09-29'!B163)</f>
        <v xml:space="preserve">SHREECEM  </v>
      </c>
      <c r="C163">
        <f>IF('[7]qtyfreeze_23-09-29'!C163="","",'[7]qtyfreeze_23-09-29'!C163)</f>
        <v>1000</v>
      </c>
      <c r="D163" t="str">
        <f>IF('[7]qtyfreeze_23-09-29'!D163="","",'[7]qtyfreeze_23-09-29'!D163)</f>
        <v/>
      </c>
      <c r="E163" t="str">
        <f>IF('[7]qtyfreeze_23-09-29'!E163="","",'[7]qtyfreeze_23-09-29'!E163)</f>
        <v/>
      </c>
    </row>
    <row r="164" spans="1:5" x14ac:dyDescent="0.25">
      <c r="A164">
        <f>IF('[7]qtyfreeze_23-09-29'!A164="","",'[7]qtyfreeze_23-09-29'!A164)</f>
        <v>163</v>
      </c>
      <c r="B164" t="str">
        <f>IF('[7]qtyfreeze_23-09-29'!B164="","",'[7]qtyfreeze_23-09-29'!B164)</f>
        <v>SHRIRAMFIN</v>
      </c>
      <c r="C164">
        <f>IF('[7]qtyfreeze_23-09-29'!C164="","",'[7]qtyfreeze_23-09-29'!C164)</f>
        <v>12000</v>
      </c>
      <c r="D164" t="str">
        <f>IF('[7]qtyfreeze_23-09-29'!D164="","",'[7]qtyfreeze_23-09-29'!D164)</f>
        <v/>
      </c>
      <c r="E164" t="str">
        <f>IF('[7]qtyfreeze_23-09-29'!E164="","",'[7]qtyfreeze_23-09-29'!E164)</f>
        <v/>
      </c>
    </row>
    <row r="165" spans="1:5" x14ac:dyDescent="0.25">
      <c r="A165">
        <f>IF('[7]qtyfreeze_23-09-29'!A165="","",'[7]qtyfreeze_23-09-29'!A165)</f>
        <v>164</v>
      </c>
      <c r="B165" t="str">
        <f>IF('[7]qtyfreeze_23-09-29'!B165="","",'[7]qtyfreeze_23-09-29'!B165)</f>
        <v xml:space="preserve">SIEMENS   </v>
      </c>
      <c r="C165">
        <f>IF('[7]qtyfreeze_23-09-29'!C165="","",'[7]qtyfreeze_23-09-29'!C165)</f>
        <v>5500</v>
      </c>
      <c r="D165" t="str">
        <f>IF('[7]qtyfreeze_23-09-29'!D165="","",'[7]qtyfreeze_23-09-29'!D165)</f>
        <v/>
      </c>
      <c r="E165" t="str">
        <f>IF('[7]qtyfreeze_23-09-29'!E165="","",'[7]qtyfreeze_23-09-29'!E165)</f>
        <v/>
      </c>
    </row>
    <row r="166" spans="1:5" x14ac:dyDescent="0.25">
      <c r="A166">
        <f>IF('[7]qtyfreeze_23-09-29'!A166="","",'[7]qtyfreeze_23-09-29'!A166)</f>
        <v>165</v>
      </c>
      <c r="B166" t="str">
        <f>IF('[7]qtyfreeze_23-09-29'!B166="","",'[7]qtyfreeze_23-09-29'!B166)</f>
        <v xml:space="preserve">SRF       </v>
      </c>
      <c r="C166">
        <f>IF('[7]qtyfreeze_23-09-29'!C166="","",'[7]qtyfreeze_23-09-29'!C166)</f>
        <v>11250</v>
      </c>
      <c r="D166" t="str">
        <f>IF('[7]qtyfreeze_23-09-29'!D166="","",'[7]qtyfreeze_23-09-29'!D166)</f>
        <v/>
      </c>
      <c r="E166" t="str">
        <f>IF('[7]qtyfreeze_23-09-29'!E166="","",'[7]qtyfreeze_23-09-29'!E166)</f>
        <v/>
      </c>
    </row>
    <row r="167" spans="1:5" x14ac:dyDescent="0.25">
      <c r="A167">
        <f>IF('[7]qtyfreeze_23-09-29'!A167="","",'[7]qtyfreeze_23-09-29'!A167)</f>
        <v>166</v>
      </c>
      <c r="B167" t="str">
        <f>IF('[7]qtyfreeze_23-09-29'!B167="","",'[7]qtyfreeze_23-09-29'!B167)</f>
        <v xml:space="preserve">SUNPHARMA </v>
      </c>
      <c r="C167">
        <f>IF('[7]qtyfreeze_23-09-29'!C167="","",'[7]qtyfreeze_23-09-29'!C167)</f>
        <v>21000</v>
      </c>
      <c r="D167" t="str">
        <f>IF('[7]qtyfreeze_23-09-29'!D167="","",'[7]qtyfreeze_23-09-29'!D167)</f>
        <v/>
      </c>
      <c r="E167" t="str">
        <f>IF('[7]qtyfreeze_23-09-29'!E167="","",'[7]qtyfreeze_23-09-29'!E167)</f>
        <v/>
      </c>
    </row>
    <row r="168" spans="1:5" x14ac:dyDescent="0.25">
      <c r="A168">
        <f>IF('[7]qtyfreeze_23-09-29'!A168="","",'[7]qtyfreeze_23-09-29'!A168)</f>
        <v>167</v>
      </c>
      <c r="B168" t="str">
        <f>IF('[7]qtyfreeze_23-09-29'!B168="","",'[7]qtyfreeze_23-09-29'!B168)</f>
        <v xml:space="preserve">SUNTV     </v>
      </c>
      <c r="C168">
        <f>IF('[7]qtyfreeze_23-09-29'!C168="","",'[7]qtyfreeze_23-09-29'!C168)</f>
        <v>45000</v>
      </c>
      <c r="D168" t="str">
        <f>IF('[7]qtyfreeze_23-09-29'!D168="","",'[7]qtyfreeze_23-09-29'!D168)</f>
        <v/>
      </c>
      <c r="E168" t="str">
        <f>IF('[7]qtyfreeze_23-09-29'!E168="","",'[7]qtyfreeze_23-09-29'!E168)</f>
        <v/>
      </c>
    </row>
    <row r="169" spans="1:5" x14ac:dyDescent="0.25">
      <c r="A169">
        <f>IF('[7]qtyfreeze_23-09-29'!A169="","",'[7]qtyfreeze_23-09-29'!A169)</f>
        <v>168</v>
      </c>
      <c r="B169" t="str">
        <f>IF('[7]qtyfreeze_23-09-29'!B169="","",'[7]qtyfreeze_23-09-29'!B169)</f>
        <v xml:space="preserve">SYNGENE   </v>
      </c>
      <c r="C169">
        <f>IF('[7]qtyfreeze_23-09-29'!C169="","",'[7]qtyfreeze_23-09-29'!C169)</f>
        <v>30000</v>
      </c>
      <c r="D169" t="str">
        <f>IF('[7]qtyfreeze_23-09-29'!D169="","",'[7]qtyfreeze_23-09-29'!D169)</f>
        <v/>
      </c>
      <c r="E169" t="str">
        <f>IF('[7]qtyfreeze_23-09-29'!E169="","",'[7]qtyfreeze_23-09-29'!E169)</f>
        <v/>
      </c>
    </row>
    <row r="170" spans="1:5" x14ac:dyDescent="0.25">
      <c r="A170">
        <f>IF('[7]qtyfreeze_23-09-29'!A170="","",'[7]qtyfreeze_23-09-29'!A170)</f>
        <v>169</v>
      </c>
      <c r="B170" t="str">
        <f>IF('[7]qtyfreeze_23-09-29'!B170="","",'[7]qtyfreeze_23-09-29'!B170)</f>
        <v xml:space="preserve">TATACHEM  </v>
      </c>
      <c r="C170">
        <f>IF('[7]qtyfreeze_23-09-29'!C170="","",'[7]qtyfreeze_23-09-29'!C170)</f>
        <v>22000</v>
      </c>
      <c r="D170" t="str">
        <f>IF('[7]qtyfreeze_23-09-29'!D170="","",'[7]qtyfreeze_23-09-29'!D170)</f>
        <v/>
      </c>
      <c r="E170" t="str">
        <f>IF('[7]qtyfreeze_23-09-29'!E170="","",'[7]qtyfreeze_23-09-29'!E170)</f>
        <v/>
      </c>
    </row>
    <row r="171" spans="1:5" x14ac:dyDescent="0.25">
      <c r="A171">
        <f>IF('[7]qtyfreeze_23-09-29'!A171="","",'[7]qtyfreeze_23-09-29'!A171)</f>
        <v>170</v>
      </c>
      <c r="B171" t="str">
        <f>IF('[7]qtyfreeze_23-09-29'!B171="","",'[7]qtyfreeze_23-09-29'!B171)</f>
        <v xml:space="preserve">TATACOMM  </v>
      </c>
      <c r="C171">
        <f>IF('[7]qtyfreeze_23-09-29'!C171="","",'[7]qtyfreeze_23-09-29'!C171)</f>
        <v>15000</v>
      </c>
      <c r="D171" t="str">
        <f>IF('[7]qtyfreeze_23-09-29'!D171="","",'[7]qtyfreeze_23-09-29'!D171)</f>
        <v/>
      </c>
      <c r="E171" t="str">
        <f>IF('[7]qtyfreeze_23-09-29'!E171="","",'[7]qtyfreeze_23-09-29'!E171)</f>
        <v/>
      </c>
    </row>
    <row r="172" spans="1:5" x14ac:dyDescent="0.25">
      <c r="A172">
        <f>IF('[7]qtyfreeze_23-09-29'!A172="","",'[7]qtyfreeze_23-09-29'!A172)</f>
        <v>171</v>
      </c>
      <c r="B172" t="str">
        <f>IF('[7]qtyfreeze_23-09-29'!B172="","",'[7]qtyfreeze_23-09-29'!B172)</f>
        <v>TATACONSUM</v>
      </c>
      <c r="C172">
        <f>IF('[7]qtyfreeze_23-09-29'!C172="","",'[7]qtyfreeze_23-09-29'!C172)</f>
        <v>27000</v>
      </c>
      <c r="D172" t="str">
        <f>IF('[7]qtyfreeze_23-09-29'!D172="","",'[7]qtyfreeze_23-09-29'!D172)</f>
        <v/>
      </c>
      <c r="E172" t="str">
        <f>IF('[7]qtyfreeze_23-09-29'!E172="","",'[7]qtyfreeze_23-09-29'!E172)</f>
        <v/>
      </c>
    </row>
    <row r="173" spans="1:5" x14ac:dyDescent="0.25">
      <c r="A173">
        <f>IF('[7]qtyfreeze_23-09-29'!A173="","",'[7]qtyfreeze_23-09-29'!A173)</f>
        <v>172</v>
      </c>
      <c r="B173" t="str">
        <f>IF('[7]qtyfreeze_23-09-29'!B173="","",'[7]qtyfreeze_23-09-29'!B173)</f>
        <v>TATAMOTORS</v>
      </c>
      <c r="C173">
        <f>IF('[7]qtyfreeze_23-09-29'!C173="","",'[7]qtyfreeze_23-09-29'!C173)</f>
        <v>42750</v>
      </c>
      <c r="D173" t="str">
        <f>IF('[7]qtyfreeze_23-09-29'!D173="","",'[7]qtyfreeze_23-09-29'!D173)</f>
        <v/>
      </c>
      <c r="E173" t="str">
        <f>IF('[7]qtyfreeze_23-09-29'!E173="","",'[7]qtyfreeze_23-09-29'!E173)</f>
        <v/>
      </c>
    </row>
    <row r="174" spans="1:5" x14ac:dyDescent="0.25">
      <c r="A174">
        <f>IF('[7]qtyfreeze_23-09-29'!A174="","",'[7]qtyfreeze_23-09-29'!A174)</f>
        <v>173</v>
      </c>
      <c r="B174" t="str">
        <f>IF('[7]qtyfreeze_23-09-29'!B174="","",'[7]qtyfreeze_23-09-29'!B174)</f>
        <v xml:space="preserve">TATAPOWER </v>
      </c>
      <c r="C174">
        <f>IF('[7]qtyfreeze_23-09-29'!C174="","",'[7]qtyfreeze_23-09-29'!C174)</f>
        <v>101250</v>
      </c>
      <c r="D174" t="str">
        <f>IF('[7]qtyfreeze_23-09-29'!D174="","",'[7]qtyfreeze_23-09-29'!D174)</f>
        <v/>
      </c>
      <c r="E174" t="str">
        <f>IF('[7]qtyfreeze_23-09-29'!E174="","",'[7]qtyfreeze_23-09-29'!E174)</f>
        <v/>
      </c>
    </row>
    <row r="175" spans="1:5" x14ac:dyDescent="0.25">
      <c r="A175">
        <f>IF('[7]qtyfreeze_23-09-29'!A175="","",'[7]qtyfreeze_23-09-29'!A175)</f>
        <v>174</v>
      </c>
      <c r="B175" t="str">
        <f>IF('[7]qtyfreeze_23-09-29'!B175="","",'[7]qtyfreeze_23-09-29'!B175)</f>
        <v xml:space="preserve">TATASTEEL </v>
      </c>
      <c r="C175">
        <f>IF('[7]qtyfreeze_23-09-29'!C175="","",'[7]qtyfreeze_23-09-29'!C175)</f>
        <v>220000</v>
      </c>
      <c r="D175" t="str">
        <f>IF('[7]qtyfreeze_23-09-29'!D175="","",'[7]qtyfreeze_23-09-29'!D175)</f>
        <v/>
      </c>
      <c r="E175" t="str">
        <f>IF('[7]qtyfreeze_23-09-29'!E175="","",'[7]qtyfreeze_23-09-29'!E175)</f>
        <v/>
      </c>
    </row>
    <row r="176" spans="1:5" x14ac:dyDescent="0.25">
      <c r="A176">
        <f>IF('[7]qtyfreeze_23-09-29'!A176="","",'[7]qtyfreeze_23-09-29'!A176)</f>
        <v>175</v>
      </c>
      <c r="B176" t="str">
        <f>IF('[7]qtyfreeze_23-09-29'!B176="","",'[7]qtyfreeze_23-09-29'!B176)</f>
        <v xml:space="preserve">TCS       </v>
      </c>
      <c r="C176">
        <f>IF('[7]qtyfreeze_23-09-29'!C176="","",'[7]qtyfreeze_23-09-29'!C176)</f>
        <v>7000</v>
      </c>
      <c r="D176" t="str">
        <f>IF('[7]qtyfreeze_23-09-29'!D176="","",'[7]qtyfreeze_23-09-29'!D176)</f>
        <v/>
      </c>
      <c r="E176" t="str">
        <f>IF('[7]qtyfreeze_23-09-29'!E176="","",'[7]qtyfreeze_23-09-29'!E176)</f>
        <v/>
      </c>
    </row>
    <row r="177" spans="1:5" x14ac:dyDescent="0.25">
      <c r="A177">
        <f>IF('[7]qtyfreeze_23-09-29'!A177="","",'[7]qtyfreeze_23-09-29'!A177)</f>
        <v>176</v>
      </c>
      <c r="B177" t="str">
        <f>IF('[7]qtyfreeze_23-09-29'!B177="","",'[7]qtyfreeze_23-09-29'!B177)</f>
        <v xml:space="preserve">TECHM     </v>
      </c>
      <c r="C177">
        <f>IF('[7]qtyfreeze_23-09-29'!C177="","",'[7]qtyfreeze_23-09-29'!C177)</f>
        <v>18000</v>
      </c>
      <c r="D177" t="str">
        <f>IF('[7]qtyfreeze_23-09-29'!D177="","",'[7]qtyfreeze_23-09-29'!D177)</f>
        <v/>
      </c>
      <c r="E177" t="str">
        <f>IF('[7]qtyfreeze_23-09-29'!E177="","",'[7]qtyfreeze_23-09-29'!E177)</f>
        <v/>
      </c>
    </row>
    <row r="178" spans="1:5" x14ac:dyDescent="0.25">
      <c r="A178">
        <f>IF('[7]qtyfreeze_23-09-29'!A178="","",'[7]qtyfreeze_23-09-29'!A178)</f>
        <v>177</v>
      </c>
      <c r="B178" t="str">
        <f>IF('[7]qtyfreeze_23-09-29'!B178="","",'[7]qtyfreeze_23-09-29'!B178)</f>
        <v xml:space="preserve">TITAN     </v>
      </c>
      <c r="C178">
        <f>IF('[7]qtyfreeze_23-09-29'!C178="","",'[7]qtyfreeze_23-09-29'!C178)</f>
        <v>7500</v>
      </c>
      <c r="D178" t="str">
        <f>IF('[7]qtyfreeze_23-09-29'!D178="","",'[7]qtyfreeze_23-09-29'!D178)</f>
        <v/>
      </c>
      <c r="E178" t="str">
        <f>IF('[7]qtyfreeze_23-09-29'!E178="","",'[7]qtyfreeze_23-09-29'!E178)</f>
        <v/>
      </c>
    </row>
    <row r="179" spans="1:5" x14ac:dyDescent="0.25">
      <c r="A179">
        <f>IF('[7]qtyfreeze_23-09-29'!A179="","",'[7]qtyfreeze_23-09-29'!A179)</f>
        <v>178</v>
      </c>
      <c r="B179" t="str">
        <f>IF('[7]qtyfreeze_23-09-29'!B179="","",'[7]qtyfreeze_23-09-29'!B179)</f>
        <v>TORNTPHARM</v>
      </c>
      <c r="C179">
        <f>IF('[7]qtyfreeze_23-09-29'!C179="","",'[7]qtyfreeze_23-09-29'!C179)</f>
        <v>15000</v>
      </c>
      <c r="D179" t="str">
        <f>IF('[7]qtyfreeze_23-09-29'!D179="","",'[7]qtyfreeze_23-09-29'!D179)</f>
        <v/>
      </c>
      <c r="E179" t="str">
        <f>IF('[7]qtyfreeze_23-09-29'!E179="","",'[7]qtyfreeze_23-09-29'!E179)</f>
        <v/>
      </c>
    </row>
    <row r="180" spans="1:5" x14ac:dyDescent="0.25">
      <c r="A180">
        <f>IF('[7]qtyfreeze_23-09-29'!A180="","",'[7]qtyfreeze_23-09-29'!A180)</f>
        <v>179</v>
      </c>
      <c r="B180" t="str">
        <f>IF('[7]qtyfreeze_23-09-29'!B180="","",'[7]qtyfreeze_23-09-29'!B180)</f>
        <v xml:space="preserve">TRENT     </v>
      </c>
      <c r="C180">
        <f>IF('[7]qtyfreeze_23-09-29'!C180="","",'[7]qtyfreeze_23-09-29'!C180)</f>
        <v>12000</v>
      </c>
      <c r="D180" t="str">
        <f>IF('[7]qtyfreeze_23-09-29'!D180="","",'[7]qtyfreeze_23-09-29'!D180)</f>
        <v/>
      </c>
      <c r="E180" t="str">
        <f>IF('[7]qtyfreeze_23-09-29'!E180="","",'[7]qtyfreeze_23-09-29'!E180)</f>
        <v/>
      </c>
    </row>
    <row r="181" spans="1:5" x14ac:dyDescent="0.25">
      <c r="A181">
        <f>IF('[7]qtyfreeze_23-09-29'!A181="","",'[7]qtyfreeze_23-09-29'!A181)</f>
        <v>180</v>
      </c>
      <c r="B181" t="str">
        <f>IF('[7]qtyfreeze_23-09-29'!B181="","",'[7]qtyfreeze_23-09-29'!B181)</f>
        <v xml:space="preserve">TVSMOTOR  </v>
      </c>
      <c r="C181">
        <f>IF('[7]qtyfreeze_23-09-29'!C181="","",'[7]qtyfreeze_23-09-29'!C181)</f>
        <v>21000</v>
      </c>
      <c r="D181" t="str">
        <f>IF('[7]qtyfreeze_23-09-29'!D181="","",'[7]qtyfreeze_23-09-29'!D181)</f>
        <v/>
      </c>
      <c r="E181" t="str">
        <f>IF('[7]qtyfreeze_23-09-29'!E181="","",'[7]qtyfreeze_23-09-29'!E181)</f>
        <v/>
      </c>
    </row>
    <row r="182" spans="1:5" x14ac:dyDescent="0.25">
      <c r="A182">
        <f>IF('[7]qtyfreeze_23-09-29'!A182="","",'[7]qtyfreeze_23-09-29'!A182)</f>
        <v>181</v>
      </c>
      <c r="B182" t="str">
        <f>IF('[7]qtyfreeze_23-09-29'!B182="","",'[7]qtyfreeze_23-09-29'!B182)</f>
        <v xml:space="preserve">UBL       </v>
      </c>
      <c r="C182">
        <f>IF('[7]qtyfreeze_23-09-29'!C182="","",'[7]qtyfreeze_23-09-29'!C182)</f>
        <v>16000</v>
      </c>
      <c r="D182" t="str">
        <f>IF('[7]qtyfreeze_23-09-29'!D182="","",'[7]qtyfreeze_23-09-29'!D182)</f>
        <v/>
      </c>
      <c r="E182" t="str">
        <f>IF('[7]qtyfreeze_23-09-29'!E182="","",'[7]qtyfreeze_23-09-29'!E182)</f>
        <v/>
      </c>
    </row>
    <row r="183" spans="1:5" x14ac:dyDescent="0.25">
      <c r="A183">
        <f>IF('[7]qtyfreeze_23-09-29'!A183="","",'[7]qtyfreeze_23-09-29'!A183)</f>
        <v>182</v>
      </c>
      <c r="B183" t="str">
        <f>IF('[7]qtyfreeze_23-09-29'!B183="","",'[7]qtyfreeze_23-09-29'!B183)</f>
        <v>ULTRACEMCO</v>
      </c>
      <c r="C183">
        <f>IF('[7]qtyfreeze_23-09-29'!C183="","",'[7]qtyfreeze_23-09-29'!C183)</f>
        <v>3000</v>
      </c>
      <c r="D183" t="str">
        <f>IF('[7]qtyfreeze_23-09-29'!D183="","",'[7]qtyfreeze_23-09-29'!D183)</f>
        <v/>
      </c>
      <c r="E183" t="str">
        <f>IF('[7]qtyfreeze_23-09-29'!E183="","",'[7]qtyfreeze_23-09-29'!E183)</f>
        <v/>
      </c>
    </row>
    <row r="184" spans="1:5" x14ac:dyDescent="0.25">
      <c r="A184">
        <f>IF('[7]qtyfreeze_23-09-29'!A184="","",'[7]qtyfreeze_23-09-29'!A184)</f>
        <v>183</v>
      </c>
      <c r="B184" t="str">
        <f>IF('[7]qtyfreeze_23-09-29'!B184="","",'[7]qtyfreeze_23-09-29'!B184)</f>
        <v xml:space="preserve">UPL       </v>
      </c>
      <c r="C184">
        <f>IF('[7]qtyfreeze_23-09-29'!C184="","",'[7]qtyfreeze_23-09-29'!C184)</f>
        <v>39000</v>
      </c>
      <c r="D184" t="str">
        <f>IF('[7]qtyfreeze_23-09-29'!D184="","",'[7]qtyfreeze_23-09-29'!D184)</f>
        <v/>
      </c>
      <c r="E184" t="str">
        <f>IF('[7]qtyfreeze_23-09-29'!E184="","",'[7]qtyfreeze_23-09-29'!E184)</f>
        <v/>
      </c>
    </row>
    <row r="185" spans="1:5" x14ac:dyDescent="0.25">
      <c r="A185">
        <f>IF('[7]qtyfreeze_23-09-29'!A185="","",'[7]qtyfreeze_23-09-29'!A185)</f>
        <v>184</v>
      </c>
      <c r="B185" t="str">
        <f>IF('[7]qtyfreeze_23-09-29'!B185="","",'[7]qtyfreeze_23-09-29'!B185)</f>
        <v xml:space="preserve">VEDL      </v>
      </c>
      <c r="C185">
        <f>IF('[7]qtyfreeze_23-09-29'!C185="","",'[7]qtyfreeze_23-09-29'!C185)</f>
        <v>80000</v>
      </c>
      <c r="D185" t="str">
        <f>IF('[7]qtyfreeze_23-09-29'!D185="","",'[7]qtyfreeze_23-09-29'!D185)</f>
        <v/>
      </c>
      <c r="E185" t="str">
        <f>IF('[7]qtyfreeze_23-09-29'!E185="","",'[7]qtyfreeze_23-09-29'!E185)</f>
        <v/>
      </c>
    </row>
    <row r="186" spans="1:5" x14ac:dyDescent="0.25">
      <c r="A186">
        <f>IF('[7]qtyfreeze_23-09-29'!A186="","",'[7]qtyfreeze_23-09-29'!A186)</f>
        <v>185</v>
      </c>
      <c r="B186" t="str">
        <f>IF('[7]qtyfreeze_23-09-29'!B186="","",'[7]qtyfreeze_23-09-29'!B186)</f>
        <v xml:space="preserve">VOLTAS    </v>
      </c>
      <c r="C186">
        <f>IF('[7]qtyfreeze_23-09-29'!C186="","",'[7]qtyfreeze_23-09-29'!C186)</f>
        <v>30000</v>
      </c>
      <c r="D186" t="str">
        <f>IF('[7]qtyfreeze_23-09-29'!D186="","",'[7]qtyfreeze_23-09-29'!D186)</f>
        <v/>
      </c>
      <c r="E186" t="str">
        <f>IF('[7]qtyfreeze_23-09-29'!E186="","",'[7]qtyfreeze_23-09-29'!E186)</f>
        <v/>
      </c>
    </row>
    <row r="187" spans="1:5" x14ac:dyDescent="0.25">
      <c r="A187">
        <f>IF('[7]qtyfreeze_23-09-29'!A187="","",'[7]qtyfreeze_23-09-29'!A187)</f>
        <v>186</v>
      </c>
      <c r="B187" t="str">
        <f>IF('[7]qtyfreeze_23-09-29'!B187="","",'[7]qtyfreeze_23-09-29'!B187)</f>
        <v xml:space="preserve">WIPRO     </v>
      </c>
      <c r="C187">
        <f>IF('[7]qtyfreeze_23-09-29'!C187="","",'[7]qtyfreeze_23-09-29'!C187)</f>
        <v>60000</v>
      </c>
      <c r="D187" t="str">
        <f>IF('[7]qtyfreeze_23-09-29'!D187="","",'[7]qtyfreeze_23-09-29'!D187)</f>
        <v/>
      </c>
      <c r="E187" t="str">
        <f>IF('[7]qtyfreeze_23-09-29'!E187="","",'[7]qtyfreeze_23-09-29'!E187)</f>
        <v/>
      </c>
    </row>
    <row r="188" spans="1:5" x14ac:dyDescent="0.25">
      <c r="A188">
        <f>IF('[7]qtyfreeze_23-09-29'!A188="","",'[7]qtyfreeze_23-09-29'!A188)</f>
        <v>187</v>
      </c>
      <c r="B188" t="str">
        <f>IF('[7]qtyfreeze_23-09-29'!B188="","",'[7]qtyfreeze_23-09-29'!B188)</f>
        <v xml:space="preserve">ZEEL      </v>
      </c>
      <c r="C188">
        <f>IF('[7]qtyfreeze_23-09-29'!C188="","",'[7]qtyfreeze_23-09-29'!C188)</f>
        <v>90000</v>
      </c>
      <c r="D188" t="str">
        <f>IF('[7]qtyfreeze_23-09-29'!D188="","",'[7]qtyfreeze_23-09-29'!D188)</f>
        <v/>
      </c>
      <c r="E188" t="str">
        <f>IF('[7]qtyfreeze_23-09-29'!E188="","",'[7]qtyfreeze_23-09-29'!E188)</f>
        <v/>
      </c>
    </row>
    <row r="189" spans="1:5" x14ac:dyDescent="0.25">
      <c r="A189">
        <f>IF('[7]qtyfreeze_23-09-29'!A189="","",'[7]qtyfreeze_23-09-29'!A189)</f>
        <v>188</v>
      </c>
      <c r="B189" t="str">
        <f>IF('[7]qtyfreeze_23-09-29'!B189="","",'[7]qtyfreeze_23-09-29'!B189)</f>
        <v xml:space="preserve">ZYDUSLIFE </v>
      </c>
      <c r="C189">
        <f>IF('[7]qtyfreeze_23-09-29'!C189="","",'[7]qtyfreeze_23-09-29'!C189)</f>
        <v>36000</v>
      </c>
      <c r="D189" t="str">
        <f>IF('[7]qtyfreeze_23-09-29'!D189="","",'[7]qtyfreeze_23-09-29'!D189)</f>
        <v/>
      </c>
      <c r="E189" t="str">
        <f>IF('[7]qtyfreeze_23-09-29'!E189="","",'[7]qtyfreeze_23-09-29'!E189)</f>
        <v/>
      </c>
    </row>
    <row r="190" spans="1:5" x14ac:dyDescent="0.25">
      <c r="A190" t="str">
        <f>IF('[7]qtyfreeze_23-09-29'!A190="","",'[7]qtyfreeze_23-09-29'!A190)</f>
        <v/>
      </c>
      <c r="B190" t="str">
        <f>IF('[7]qtyfreeze_23-09-29'!B190="","",'[7]qtyfreeze_23-09-29'!B190)</f>
        <v/>
      </c>
      <c r="C190" t="str">
        <f>IF('[7]qtyfreeze_23-09-29'!C190="","",'[7]qtyfreeze_23-09-29'!C190)</f>
        <v/>
      </c>
      <c r="D190" t="str">
        <f>IF('[7]qtyfreeze_23-09-29'!D190="","",'[7]qtyfreeze_23-09-29'!D190)</f>
        <v/>
      </c>
      <c r="E190" t="str">
        <f>IF('[7]qtyfreeze_23-09-29'!E190="","",'[7]qtyfreeze_23-09-29'!E190)</f>
        <v/>
      </c>
    </row>
    <row r="191" spans="1:5" x14ac:dyDescent="0.25">
      <c r="A191" t="str">
        <f>IF('[7]qtyfreeze_23-09-29'!A191="","",'[7]qtyfreeze_23-09-29'!A191)</f>
        <v/>
      </c>
      <c r="B191" t="str">
        <f>IF('[7]qtyfreeze_23-09-29'!B191="","",'[7]qtyfreeze_23-09-29'!B191)</f>
        <v/>
      </c>
      <c r="C191" t="str">
        <f>IF('[7]qtyfreeze_23-09-29'!C191="","",'[7]qtyfreeze_23-09-29'!C191)</f>
        <v/>
      </c>
      <c r="D191" t="str">
        <f>IF('[7]qtyfreeze_23-09-29'!D191="","",'[7]qtyfreeze_23-09-29'!D191)</f>
        <v/>
      </c>
      <c r="E191" t="str">
        <f>IF('[7]qtyfreeze_23-09-29'!E191="","",'[7]qtyfreeze_23-09-29'!E191)</f>
        <v/>
      </c>
    </row>
    <row r="192" spans="1:5" x14ac:dyDescent="0.25">
      <c r="A192" t="str">
        <f>IF('[7]qtyfreeze_23-09-29'!A192="","",'[7]qtyfreeze_23-09-29'!A192)</f>
        <v/>
      </c>
      <c r="B192" t="str">
        <f>IF('[7]qtyfreeze_23-09-29'!B192="","",'[7]qtyfreeze_23-09-29'!B192)</f>
        <v/>
      </c>
      <c r="C192" t="str">
        <f>IF('[7]qtyfreeze_23-09-29'!C192="","",'[7]qtyfreeze_23-09-29'!C192)</f>
        <v/>
      </c>
      <c r="D192" t="str">
        <f>IF('[7]qtyfreeze_23-09-29'!D192="","",'[7]qtyfreeze_23-09-29'!D192)</f>
        <v/>
      </c>
      <c r="E192" t="str">
        <f>IF('[7]qtyfreeze_23-09-29'!E192="","",'[7]qtyfreeze_23-09-29'!E192)</f>
        <v/>
      </c>
    </row>
    <row r="193" spans="1:5" x14ac:dyDescent="0.25">
      <c r="A193" t="str">
        <f>IF('[7]qtyfreeze_23-09-29'!A193="","",'[7]qtyfreeze_23-09-29'!A193)</f>
        <v/>
      </c>
      <c r="B193" t="str">
        <f>IF('[7]qtyfreeze_23-09-29'!B193="","",'[7]qtyfreeze_23-09-29'!B193)</f>
        <v/>
      </c>
      <c r="C193" t="str">
        <f>IF('[7]qtyfreeze_23-09-29'!C193="","",'[7]qtyfreeze_23-09-29'!C193)</f>
        <v/>
      </c>
      <c r="D193" t="str">
        <f>IF('[7]qtyfreeze_23-09-29'!D193="","",'[7]qtyfreeze_23-09-29'!D193)</f>
        <v/>
      </c>
      <c r="E193" t="str">
        <f>IF('[7]qtyfreeze_23-09-29'!E193="","",'[7]qtyfreeze_23-09-29'!E193)</f>
        <v/>
      </c>
    </row>
    <row r="194" spans="1:5" x14ac:dyDescent="0.25">
      <c r="A194" t="str">
        <f>IF('[7]qtyfreeze_23-09-29'!A194="","",'[7]qtyfreeze_23-09-29'!A194)</f>
        <v/>
      </c>
      <c r="B194" t="str">
        <f>IF('[7]qtyfreeze_23-09-29'!B194="","",'[7]qtyfreeze_23-09-29'!B194)</f>
        <v/>
      </c>
      <c r="C194" t="str">
        <f>IF('[7]qtyfreeze_23-09-29'!C194="","",'[7]qtyfreeze_23-09-29'!C194)</f>
        <v/>
      </c>
      <c r="D194" t="str">
        <f>IF('[7]qtyfreeze_23-09-29'!D194="","",'[7]qtyfreeze_23-09-29'!D194)</f>
        <v/>
      </c>
      <c r="E194" t="str">
        <f>IF('[7]qtyfreeze_23-09-29'!E194="","",'[7]qtyfreeze_23-09-29'!E194)</f>
        <v/>
      </c>
    </row>
    <row r="195" spans="1:5" x14ac:dyDescent="0.25">
      <c r="A195" t="str">
        <f>IF('[7]qtyfreeze_23-09-29'!A195="","",'[7]qtyfreeze_23-09-29'!A195)</f>
        <v/>
      </c>
      <c r="B195" t="str">
        <f>IF('[7]qtyfreeze_23-09-29'!B195="","",'[7]qtyfreeze_23-09-29'!B195)</f>
        <v/>
      </c>
      <c r="C195" t="str">
        <f>IF('[7]qtyfreeze_23-09-29'!C195="","",'[7]qtyfreeze_23-09-29'!C195)</f>
        <v/>
      </c>
      <c r="D195" t="str">
        <f>IF('[7]qtyfreeze_23-09-29'!D195="","",'[7]qtyfreeze_23-09-29'!D195)</f>
        <v/>
      </c>
      <c r="E195" t="str">
        <f>IF('[7]qtyfreeze_23-09-29'!E195="","",'[7]qtyfreeze_23-09-29'!E195)</f>
        <v/>
      </c>
    </row>
    <row r="196" spans="1:5" x14ac:dyDescent="0.25">
      <c r="A196" t="str">
        <f>IF('[7]qtyfreeze_23-09-29'!A196="","",'[7]qtyfreeze_23-09-29'!A196)</f>
        <v/>
      </c>
      <c r="B196" t="str">
        <f>IF('[7]qtyfreeze_23-09-29'!B196="","",'[7]qtyfreeze_23-09-29'!B196)</f>
        <v/>
      </c>
      <c r="C196" t="str">
        <f>IF('[7]qtyfreeze_23-09-29'!C196="","",'[7]qtyfreeze_23-09-29'!C196)</f>
        <v/>
      </c>
      <c r="D196" t="str">
        <f>IF('[7]qtyfreeze_23-09-29'!D196="","",'[7]qtyfreeze_23-09-29'!D196)</f>
        <v/>
      </c>
      <c r="E196" t="str">
        <f>IF('[7]qtyfreeze_23-09-29'!E196="","",'[7]qtyfreeze_23-09-29'!E196)</f>
        <v/>
      </c>
    </row>
    <row r="197" spans="1:5" x14ac:dyDescent="0.25">
      <c r="A197" t="str">
        <f>IF('[7]qtyfreeze_23-09-29'!A197="","",'[7]qtyfreeze_23-09-29'!A197)</f>
        <v/>
      </c>
      <c r="B197" t="str">
        <f>IF('[7]qtyfreeze_23-09-29'!B197="","",'[7]qtyfreeze_23-09-29'!B197)</f>
        <v/>
      </c>
      <c r="C197" t="str">
        <f>IF('[7]qtyfreeze_23-09-29'!C197="","",'[7]qtyfreeze_23-09-29'!C197)</f>
        <v/>
      </c>
      <c r="D197" t="str">
        <f>IF('[7]qtyfreeze_23-09-29'!D197="","",'[7]qtyfreeze_23-09-29'!D197)</f>
        <v/>
      </c>
      <c r="E197" t="str">
        <f>IF('[7]qtyfreeze_23-09-29'!E197="","",'[7]qtyfreeze_23-09-29'!E197)</f>
        <v/>
      </c>
    </row>
    <row r="198" spans="1:5" x14ac:dyDescent="0.25">
      <c r="A198" t="str">
        <f>IF('[7]qtyfreeze_23-09-29'!A198="","",'[7]qtyfreeze_23-09-29'!A198)</f>
        <v/>
      </c>
      <c r="B198" t="str">
        <f>IF('[7]qtyfreeze_23-09-29'!B198="","",'[7]qtyfreeze_23-09-29'!B198)</f>
        <v/>
      </c>
      <c r="C198" t="str">
        <f>IF('[7]qtyfreeze_23-09-29'!C198="","",'[7]qtyfreeze_23-09-29'!C198)</f>
        <v/>
      </c>
      <c r="D198" t="str">
        <f>IF('[7]qtyfreeze_23-09-29'!D198="","",'[7]qtyfreeze_23-09-29'!D198)</f>
        <v/>
      </c>
      <c r="E198" t="str">
        <f>IF('[7]qtyfreeze_23-09-29'!E198="","",'[7]qtyfreeze_23-09-29'!E198)</f>
        <v/>
      </c>
    </row>
    <row r="199" spans="1:5" x14ac:dyDescent="0.25">
      <c r="A199" t="str">
        <f>IF('[7]qtyfreeze_23-09-29'!A199="","",'[7]qtyfreeze_23-09-29'!A199)</f>
        <v/>
      </c>
      <c r="B199" t="str">
        <f>IF('[7]qtyfreeze_23-09-29'!B199="","",'[7]qtyfreeze_23-09-29'!B199)</f>
        <v/>
      </c>
      <c r="C199" t="str">
        <f>IF('[7]qtyfreeze_23-09-29'!C199="","",'[7]qtyfreeze_23-09-29'!C199)</f>
        <v/>
      </c>
      <c r="D199" t="str">
        <f>IF('[7]qtyfreeze_23-09-29'!D199="","",'[7]qtyfreeze_23-09-29'!D199)</f>
        <v/>
      </c>
      <c r="E199" t="str">
        <f>IF('[7]qtyfreeze_23-09-29'!E199="","",'[7]qtyfreeze_23-09-29'!E199)</f>
        <v/>
      </c>
    </row>
    <row r="200" spans="1:5" x14ac:dyDescent="0.25">
      <c r="A200" t="str">
        <f>IF('[7]qtyfreeze_23-09-29'!A200="","",'[7]qtyfreeze_23-09-29'!A200)</f>
        <v/>
      </c>
      <c r="B200" t="str">
        <f>IF('[7]qtyfreeze_23-09-29'!B200="","",'[7]qtyfreeze_23-09-29'!B200)</f>
        <v/>
      </c>
      <c r="C200" t="str">
        <f>IF('[7]qtyfreeze_23-09-29'!C200="","",'[7]qtyfreeze_23-09-29'!C200)</f>
        <v/>
      </c>
      <c r="D200" t="str">
        <f>IF('[7]qtyfreeze_23-09-29'!D200="","",'[7]qtyfreeze_23-09-29'!D200)</f>
        <v/>
      </c>
      <c r="E200" t="str">
        <f>IF('[7]qtyfreeze_23-09-29'!E200="","",'[7]qtyfreeze_23-09-29'!E200)</f>
        <v/>
      </c>
    </row>
    <row r="201" spans="1:5" x14ac:dyDescent="0.25">
      <c r="A201" t="str">
        <f>IF('[7]qtyfreeze_23-09-29'!A201="","",'[7]qtyfreeze_23-09-29'!A201)</f>
        <v/>
      </c>
      <c r="B201" t="str">
        <f>IF('[7]qtyfreeze_23-09-29'!B201="","",'[7]qtyfreeze_23-09-29'!B201)</f>
        <v/>
      </c>
      <c r="C201" t="str">
        <f>IF('[7]qtyfreeze_23-09-29'!C201="","",'[7]qtyfreeze_23-09-29'!C201)</f>
        <v/>
      </c>
      <c r="D201" t="str">
        <f>IF('[7]qtyfreeze_23-09-29'!D201="","",'[7]qtyfreeze_23-09-29'!D201)</f>
        <v/>
      </c>
      <c r="E201" t="str">
        <f>IF('[7]qtyfreeze_23-09-29'!E201="","",'[7]qtyfreeze_23-09-29'!E201)</f>
        <v/>
      </c>
    </row>
    <row r="202" spans="1:5" x14ac:dyDescent="0.25">
      <c r="A202" t="str">
        <f>IF('[7]qtyfreeze_23-09-29'!A202="","",'[7]qtyfreeze_23-09-29'!A202)</f>
        <v/>
      </c>
      <c r="B202" t="str">
        <f>IF('[7]qtyfreeze_23-09-29'!B202="","",'[7]qtyfreeze_23-09-29'!B202)</f>
        <v/>
      </c>
      <c r="C202" t="str">
        <f>IF('[7]qtyfreeze_23-09-29'!C202="","",'[7]qtyfreeze_23-09-29'!C202)</f>
        <v/>
      </c>
      <c r="D202" t="str">
        <f>IF('[7]qtyfreeze_23-09-29'!D202="","",'[7]qtyfreeze_23-09-29'!D202)</f>
        <v/>
      </c>
      <c r="E202" t="str">
        <f>IF('[7]qtyfreeze_23-09-29'!E202="","",'[7]qtyfreeze_23-09-29'!E202)</f>
        <v/>
      </c>
    </row>
    <row r="203" spans="1:5" x14ac:dyDescent="0.25">
      <c r="A203" t="str">
        <f>IF('[7]qtyfreeze_23-09-29'!A203="","",'[7]qtyfreeze_23-09-29'!A203)</f>
        <v/>
      </c>
      <c r="B203" t="str">
        <f>IF('[7]qtyfreeze_23-09-29'!B203="","",'[7]qtyfreeze_23-09-29'!B203)</f>
        <v/>
      </c>
      <c r="C203" t="str">
        <f>IF('[7]qtyfreeze_23-09-29'!C203="","",'[7]qtyfreeze_23-09-29'!C203)</f>
        <v/>
      </c>
      <c r="D203" t="str">
        <f>IF('[7]qtyfreeze_23-09-29'!D203="","",'[7]qtyfreeze_23-09-29'!D203)</f>
        <v/>
      </c>
      <c r="E203" t="str">
        <f>IF('[7]qtyfreeze_23-09-29'!E203="","",'[7]qtyfreeze_23-09-29'!E203)</f>
        <v/>
      </c>
    </row>
    <row r="204" spans="1:5" x14ac:dyDescent="0.25">
      <c r="A204" t="str">
        <f>IF('[7]qtyfreeze_23-09-29'!A204="","",'[7]qtyfreeze_23-09-29'!A204)</f>
        <v/>
      </c>
      <c r="B204" t="str">
        <f>IF('[7]qtyfreeze_23-09-29'!B204="","",'[7]qtyfreeze_23-09-29'!B204)</f>
        <v/>
      </c>
      <c r="C204" t="str">
        <f>IF('[7]qtyfreeze_23-09-29'!C204="","",'[7]qtyfreeze_23-09-29'!C204)</f>
        <v/>
      </c>
      <c r="D204" t="str">
        <f>IF('[7]qtyfreeze_23-09-29'!D204="","",'[7]qtyfreeze_23-09-29'!D204)</f>
        <v/>
      </c>
      <c r="E204" t="str">
        <f>IF('[7]qtyfreeze_23-09-29'!E204="","",'[7]qtyfreeze_23-09-29'!E204)</f>
        <v/>
      </c>
    </row>
    <row r="205" spans="1:5" x14ac:dyDescent="0.25">
      <c r="A205" t="str">
        <f>IF('[7]qtyfreeze_23-09-29'!A205="","",'[7]qtyfreeze_23-09-29'!A205)</f>
        <v/>
      </c>
      <c r="B205" t="str">
        <f>IF('[7]qtyfreeze_23-09-29'!B205="","",'[7]qtyfreeze_23-09-29'!B205)</f>
        <v/>
      </c>
      <c r="C205" t="str">
        <f>IF('[7]qtyfreeze_23-09-29'!C205="","",'[7]qtyfreeze_23-09-29'!C205)</f>
        <v/>
      </c>
      <c r="D205" t="str">
        <f>IF('[7]qtyfreeze_23-09-29'!D205="","",'[7]qtyfreeze_23-09-29'!D205)</f>
        <v/>
      </c>
      <c r="E205" t="str">
        <f>IF('[7]qtyfreeze_23-09-29'!E205="","",'[7]qtyfreeze_23-09-29'!E205)</f>
        <v/>
      </c>
    </row>
    <row r="206" spans="1:5" x14ac:dyDescent="0.25">
      <c r="A206" t="str">
        <f>IF('[7]qtyfreeze_23-09-29'!A206="","",'[7]qtyfreeze_23-09-29'!A206)</f>
        <v/>
      </c>
      <c r="B206" t="str">
        <f>IF('[7]qtyfreeze_23-09-29'!B206="","",'[7]qtyfreeze_23-09-29'!B206)</f>
        <v/>
      </c>
      <c r="C206" t="str">
        <f>IF('[7]qtyfreeze_23-09-29'!C206="","",'[7]qtyfreeze_23-09-29'!C206)</f>
        <v/>
      </c>
      <c r="D206" t="str">
        <f>IF('[7]qtyfreeze_23-09-29'!D206="","",'[7]qtyfreeze_23-09-29'!D206)</f>
        <v/>
      </c>
      <c r="E206" t="str">
        <f>IF('[7]qtyfreeze_23-09-29'!E206="","",'[7]qtyfreeze_23-09-29'!E206)</f>
        <v/>
      </c>
    </row>
    <row r="207" spans="1:5" x14ac:dyDescent="0.25">
      <c r="A207" t="str">
        <f>IF('[7]qtyfreeze_23-09-29'!A207="","",'[7]qtyfreeze_23-09-29'!A207)</f>
        <v/>
      </c>
      <c r="B207" t="str">
        <f>IF('[7]qtyfreeze_23-09-29'!B207="","",'[7]qtyfreeze_23-09-29'!B207)</f>
        <v/>
      </c>
      <c r="C207" t="str">
        <f>IF('[7]qtyfreeze_23-09-29'!C207="","",'[7]qtyfreeze_23-09-29'!C207)</f>
        <v/>
      </c>
      <c r="D207" t="str">
        <f>IF('[7]qtyfreeze_23-09-29'!D207="","",'[7]qtyfreeze_23-09-29'!D207)</f>
        <v/>
      </c>
      <c r="E207" t="str">
        <f>IF('[7]qtyfreeze_23-09-29'!E207="","",'[7]qtyfreeze_23-09-29'!E207)</f>
        <v/>
      </c>
    </row>
    <row r="208" spans="1:5" x14ac:dyDescent="0.25">
      <c r="A208" t="str">
        <f>IF('[7]qtyfreeze_23-09-29'!A208="","",'[7]qtyfreeze_23-09-29'!A208)</f>
        <v/>
      </c>
      <c r="B208" t="str">
        <f>IF('[7]qtyfreeze_23-09-29'!B208="","",'[7]qtyfreeze_23-09-29'!B208)</f>
        <v/>
      </c>
      <c r="C208" t="str">
        <f>IF('[7]qtyfreeze_23-09-29'!C208="","",'[7]qtyfreeze_23-09-29'!C208)</f>
        <v/>
      </c>
      <c r="D208" t="str">
        <f>IF('[7]qtyfreeze_23-09-29'!D208="","",'[7]qtyfreeze_23-09-29'!D208)</f>
        <v/>
      </c>
      <c r="E208" t="str">
        <f>IF('[7]qtyfreeze_23-09-29'!E208="","",'[7]qtyfreeze_23-09-29'!E208)</f>
        <v/>
      </c>
    </row>
    <row r="209" spans="1:5" x14ac:dyDescent="0.25">
      <c r="A209" t="str">
        <f>IF('[7]qtyfreeze_23-09-29'!A209="","",'[7]qtyfreeze_23-09-29'!A209)</f>
        <v/>
      </c>
      <c r="B209" t="str">
        <f>IF('[7]qtyfreeze_23-09-29'!B209="","",'[7]qtyfreeze_23-09-29'!B209)</f>
        <v/>
      </c>
      <c r="C209" t="str">
        <f>IF('[7]qtyfreeze_23-09-29'!C209="","",'[7]qtyfreeze_23-09-29'!C209)</f>
        <v/>
      </c>
      <c r="D209" t="str">
        <f>IF('[7]qtyfreeze_23-09-29'!D209="","",'[7]qtyfreeze_23-09-29'!D209)</f>
        <v/>
      </c>
      <c r="E209" t="str">
        <f>IF('[7]qtyfreeze_23-09-29'!E209="","",'[7]qtyfreeze_23-09-29'!E209)</f>
        <v/>
      </c>
    </row>
    <row r="210" spans="1:5" x14ac:dyDescent="0.25">
      <c r="A210" t="str">
        <f>IF('[7]qtyfreeze_23-09-29'!A210="","",'[7]qtyfreeze_23-09-29'!A210)</f>
        <v/>
      </c>
      <c r="B210" t="str">
        <f>IF('[7]qtyfreeze_23-09-29'!B210="","",'[7]qtyfreeze_23-09-29'!B210)</f>
        <v/>
      </c>
      <c r="C210" t="str">
        <f>IF('[7]qtyfreeze_23-09-29'!C210="","",'[7]qtyfreeze_23-09-29'!C210)</f>
        <v/>
      </c>
      <c r="D210" t="str">
        <f>IF('[7]qtyfreeze_23-09-29'!D210="","",'[7]qtyfreeze_23-09-29'!D210)</f>
        <v/>
      </c>
      <c r="E210" t="str">
        <f>IF('[7]qtyfreeze_23-09-29'!E210="","",'[7]qtyfreeze_23-09-29'!E210)</f>
        <v/>
      </c>
    </row>
    <row r="211" spans="1:5" x14ac:dyDescent="0.25">
      <c r="A211" t="str">
        <f>IF('[7]qtyfreeze_23-09-29'!A211="","",'[7]qtyfreeze_23-09-29'!A211)</f>
        <v/>
      </c>
      <c r="B211" t="str">
        <f>IF('[7]qtyfreeze_23-09-29'!B211="","",'[7]qtyfreeze_23-09-29'!B211)</f>
        <v/>
      </c>
      <c r="C211" t="str">
        <f>IF('[7]qtyfreeze_23-09-29'!C211="","",'[7]qtyfreeze_23-09-29'!C211)</f>
        <v/>
      </c>
      <c r="D211" t="str">
        <f>IF('[7]qtyfreeze_23-09-29'!D211="","",'[7]qtyfreeze_23-09-29'!D211)</f>
        <v/>
      </c>
      <c r="E211" t="str">
        <f>IF('[7]qtyfreeze_23-09-29'!E211="","",'[7]qtyfreeze_23-09-29'!E211)</f>
        <v/>
      </c>
    </row>
    <row r="212" spans="1:5" x14ac:dyDescent="0.25">
      <c r="A212" t="str">
        <f>IF('[7]qtyfreeze_23-09-29'!A212="","",'[7]qtyfreeze_23-09-29'!A212)</f>
        <v/>
      </c>
      <c r="B212" t="str">
        <f>IF('[7]qtyfreeze_23-09-29'!B212="","",'[7]qtyfreeze_23-09-29'!B212)</f>
        <v/>
      </c>
      <c r="C212" t="str">
        <f>IF('[7]qtyfreeze_23-09-29'!C212="","",'[7]qtyfreeze_23-09-29'!C212)</f>
        <v/>
      </c>
      <c r="D212" t="str">
        <f>IF('[7]qtyfreeze_23-09-29'!D212="","",'[7]qtyfreeze_23-09-29'!D212)</f>
        <v/>
      </c>
      <c r="E212" t="str">
        <f>IF('[7]qtyfreeze_23-09-29'!E212="","",'[7]qtyfreeze_23-09-29'!E212)</f>
        <v/>
      </c>
    </row>
    <row r="213" spans="1:5" x14ac:dyDescent="0.25">
      <c r="A213" t="str">
        <f>IF('[7]qtyfreeze_23-09-29'!A213="","",'[7]qtyfreeze_23-09-29'!A213)</f>
        <v/>
      </c>
      <c r="B213" t="str">
        <f>IF('[7]qtyfreeze_23-09-29'!B213="","",'[7]qtyfreeze_23-09-29'!B213)</f>
        <v/>
      </c>
      <c r="C213" t="str">
        <f>IF('[7]qtyfreeze_23-09-29'!C213="","",'[7]qtyfreeze_23-09-29'!C213)</f>
        <v/>
      </c>
      <c r="D213" t="str">
        <f>IF('[7]qtyfreeze_23-09-29'!D213="","",'[7]qtyfreeze_23-09-29'!D213)</f>
        <v/>
      </c>
      <c r="E213" t="str">
        <f>IF('[7]qtyfreeze_23-09-29'!E213="","",'[7]qtyfreeze_23-09-29'!E213)</f>
        <v/>
      </c>
    </row>
    <row r="214" spans="1:5" x14ac:dyDescent="0.25">
      <c r="A214" t="str">
        <f>IF('[7]qtyfreeze_23-09-29'!A214="","",'[7]qtyfreeze_23-09-29'!A214)</f>
        <v/>
      </c>
      <c r="B214" t="str">
        <f>IF('[7]qtyfreeze_23-09-29'!B214="","",'[7]qtyfreeze_23-09-29'!B214)</f>
        <v/>
      </c>
      <c r="C214" t="str">
        <f>IF('[7]qtyfreeze_23-09-29'!C214="","",'[7]qtyfreeze_23-09-29'!C214)</f>
        <v/>
      </c>
      <c r="D214" t="str">
        <f>IF('[7]qtyfreeze_23-09-29'!D214="","",'[7]qtyfreeze_23-09-29'!D214)</f>
        <v/>
      </c>
      <c r="E214" t="str">
        <f>IF('[7]qtyfreeze_23-09-29'!E214="","",'[7]qtyfreeze_23-09-29'!E214)</f>
        <v/>
      </c>
    </row>
    <row r="215" spans="1:5" x14ac:dyDescent="0.25">
      <c r="A215" t="str">
        <f>IF('[7]qtyfreeze_23-09-29'!A215="","",'[7]qtyfreeze_23-09-29'!A215)</f>
        <v/>
      </c>
      <c r="B215" t="str">
        <f>IF('[7]qtyfreeze_23-09-29'!B215="","",'[7]qtyfreeze_23-09-29'!B215)</f>
        <v/>
      </c>
      <c r="C215" t="str">
        <f>IF('[7]qtyfreeze_23-09-29'!C215="","",'[7]qtyfreeze_23-09-29'!C215)</f>
        <v/>
      </c>
      <c r="D215" t="str">
        <f>IF('[7]qtyfreeze_23-09-29'!D215="","",'[7]qtyfreeze_23-09-29'!D215)</f>
        <v/>
      </c>
      <c r="E215" t="str">
        <f>IF('[7]qtyfreeze_23-09-29'!E215="","",'[7]qtyfreeze_23-09-29'!E215)</f>
        <v/>
      </c>
    </row>
    <row r="216" spans="1:5" x14ac:dyDescent="0.25">
      <c r="A216" t="str">
        <f>IF('[7]qtyfreeze_23-09-29'!A216="","",'[7]qtyfreeze_23-09-29'!A216)</f>
        <v/>
      </c>
      <c r="B216" t="str">
        <f>IF('[7]qtyfreeze_23-09-29'!B216="","",'[7]qtyfreeze_23-09-29'!B216)</f>
        <v/>
      </c>
      <c r="C216" t="str">
        <f>IF('[7]qtyfreeze_23-09-29'!C216="","",'[7]qtyfreeze_23-09-29'!C216)</f>
        <v/>
      </c>
      <c r="D216" t="str">
        <f>IF('[7]qtyfreeze_23-09-29'!D216="","",'[7]qtyfreeze_23-09-29'!D216)</f>
        <v/>
      </c>
      <c r="E216" t="str">
        <f>IF('[7]qtyfreeze_23-09-29'!E216="","",'[7]qtyfreeze_23-09-29'!E216)</f>
        <v/>
      </c>
    </row>
    <row r="217" spans="1:5" x14ac:dyDescent="0.25">
      <c r="A217" t="str">
        <f>IF('[7]qtyfreeze_23-09-29'!A217="","",'[7]qtyfreeze_23-09-29'!A217)</f>
        <v/>
      </c>
      <c r="B217" t="str">
        <f>IF('[7]qtyfreeze_23-09-29'!B217="","",'[7]qtyfreeze_23-09-29'!B217)</f>
        <v/>
      </c>
      <c r="C217" t="str">
        <f>IF('[7]qtyfreeze_23-09-29'!C217="","",'[7]qtyfreeze_23-09-29'!C217)</f>
        <v/>
      </c>
      <c r="D217" t="str">
        <f>IF('[7]qtyfreeze_23-09-29'!D217="","",'[7]qtyfreeze_23-09-29'!D217)</f>
        <v/>
      </c>
      <c r="E217" t="str">
        <f>IF('[7]qtyfreeze_23-09-29'!E217="","",'[7]qtyfreeze_23-09-29'!E217)</f>
        <v/>
      </c>
    </row>
    <row r="218" spans="1:5" x14ac:dyDescent="0.25">
      <c r="A218" t="str">
        <f>IF('[7]qtyfreeze_23-09-29'!A218="","",'[7]qtyfreeze_23-09-29'!A218)</f>
        <v/>
      </c>
      <c r="B218" t="str">
        <f>IF('[7]qtyfreeze_23-09-29'!B218="","",'[7]qtyfreeze_23-09-29'!B218)</f>
        <v/>
      </c>
      <c r="C218" t="str">
        <f>IF('[7]qtyfreeze_23-09-29'!C218="","",'[7]qtyfreeze_23-09-29'!C218)</f>
        <v/>
      </c>
      <c r="D218" t="str">
        <f>IF('[7]qtyfreeze_23-09-29'!D218="","",'[7]qtyfreeze_23-09-29'!D218)</f>
        <v/>
      </c>
      <c r="E218" t="str">
        <f>IF('[7]qtyfreeze_23-09-29'!E218="","",'[7]qtyfreeze_23-09-29'!E218)</f>
        <v/>
      </c>
    </row>
    <row r="219" spans="1:5" x14ac:dyDescent="0.25">
      <c r="A219" t="str">
        <f>IF('[7]qtyfreeze_23-09-29'!A219="","",'[7]qtyfreeze_23-09-29'!A219)</f>
        <v/>
      </c>
      <c r="B219" t="str">
        <f>IF('[7]qtyfreeze_23-09-29'!B219="","",'[7]qtyfreeze_23-09-29'!B219)</f>
        <v/>
      </c>
      <c r="C219" t="str">
        <f>IF('[7]qtyfreeze_23-09-29'!C219="","",'[7]qtyfreeze_23-09-29'!C219)</f>
        <v/>
      </c>
      <c r="D219" t="str">
        <f>IF('[7]qtyfreeze_23-09-29'!D219="","",'[7]qtyfreeze_23-09-29'!D219)</f>
        <v/>
      </c>
      <c r="E219" t="str">
        <f>IF('[7]qtyfreeze_23-09-29'!E219="","",'[7]qtyfreeze_23-09-29'!E219)</f>
        <v/>
      </c>
    </row>
    <row r="220" spans="1:5" x14ac:dyDescent="0.25">
      <c r="A220" t="str">
        <f>IF('[7]qtyfreeze_23-09-29'!A220="","",'[7]qtyfreeze_23-09-29'!A220)</f>
        <v/>
      </c>
      <c r="B220" t="str">
        <f>IF('[7]qtyfreeze_23-09-29'!B220="","",'[7]qtyfreeze_23-09-29'!B220)</f>
        <v/>
      </c>
      <c r="C220" t="str">
        <f>IF('[7]qtyfreeze_23-09-29'!C220="","",'[7]qtyfreeze_23-09-29'!C220)</f>
        <v/>
      </c>
      <c r="D220" t="str">
        <f>IF('[7]qtyfreeze_23-09-29'!D220="","",'[7]qtyfreeze_23-09-29'!D220)</f>
        <v/>
      </c>
      <c r="E220" t="str">
        <f>IF('[7]qtyfreeze_23-09-29'!E220="","",'[7]qtyfreeze_23-09-29'!E220)</f>
        <v/>
      </c>
    </row>
    <row r="221" spans="1:5" x14ac:dyDescent="0.25">
      <c r="A221" t="str">
        <f>IF('[7]qtyfreeze_23-09-29'!A221="","",'[7]qtyfreeze_23-09-29'!A221)</f>
        <v/>
      </c>
      <c r="B221" t="str">
        <f>IF('[7]qtyfreeze_23-09-29'!B221="","",'[7]qtyfreeze_23-09-29'!B221)</f>
        <v/>
      </c>
      <c r="C221" t="str">
        <f>IF('[7]qtyfreeze_23-09-29'!C221="","",'[7]qtyfreeze_23-09-29'!C221)</f>
        <v/>
      </c>
      <c r="D221" t="str">
        <f>IF('[7]qtyfreeze_23-09-29'!D221="","",'[7]qtyfreeze_23-09-29'!D221)</f>
        <v/>
      </c>
      <c r="E221" t="str">
        <f>IF('[7]qtyfreeze_23-09-29'!E221="","",'[7]qtyfreeze_23-09-29'!E221)</f>
        <v/>
      </c>
    </row>
    <row r="222" spans="1:5" x14ac:dyDescent="0.25">
      <c r="A222" t="str">
        <f>IF('[7]qtyfreeze_23-09-29'!A222="","",'[7]qtyfreeze_23-09-29'!A222)</f>
        <v/>
      </c>
      <c r="B222" t="str">
        <f>IF('[7]qtyfreeze_23-09-29'!B222="","",'[7]qtyfreeze_23-09-29'!B222)</f>
        <v/>
      </c>
      <c r="C222" t="str">
        <f>IF('[7]qtyfreeze_23-09-29'!C222="","",'[7]qtyfreeze_23-09-29'!C222)</f>
        <v/>
      </c>
      <c r="D222" t="str">
        <f>IF('[7]qtyfreeze_23-09-29'!D222="","",'[7]qtyfreeze_23-09-29'!D222)</f>
        <v/>
      </c>
      <c r="E222" t="str">
        <f>IF('[7]qtyfreeze_23-09-29'!E222="","",'[7]qtyfreeze_23-09-29'!E222)</f>
        <v/>
      </c>
    </row>
    <row r="223" spans="1:5" x14ac:dyDescent="0.25">
      <c r="A223" t="str">
        <f>IF('[7]qtyfreeze_23-09-29'!A223="","",'[7]qtyfreeze_23-09-29'!A223)</f>
        <v/>
      </c>
      <c r="B223" t="str">
        <f>IF('[7]qtyfreeze_23-09-29'!B223="","",'[7]qtyfreeze_23-09-29'!B223)</f>
        <v/>
      </c>
      <c r="C223" t="str">
        <f>IF('[7]qtyfreeze_23-09-29'!C223="","",'[7]qtyfreeze_23-09-29'!C223)</f>
        <v/>
      </c>
      <c r="D223" t="str">
        <f>IF('[7]qtyfreeze_23-09-29'!D223="","",'[7]qtyfreeze_23-09-29'!D223)</f>
        <v/>
      </c>
      <c r="E223" t="str">
        <f>IF('[7]qtyfreeze_23-09-29'!E223="","",'[7]qtyfreeze_23-09-29'!E223)</f>
        <v/>
      </c>
    </row>
    <row r="224" spans="1:5" x14ac:dyDescent="0.25">
      <c r="A224" t="str">
        <f>IF('[7]qtyfreeze_23-09-29'!A224="","",'[7]qtyfreeze_23-09-29'!A224)</f>
        <v/>
      </c>
      <c r="B224" t="str">
        <f>IF('[7]qtyfreeze_23-09-29'!B224="","",'[7]qtyfreeze_23-09-29'!B224)</f>
        <v/>
      </c>
      <c r="C224" t="str">
        <f>IF('[7]qtyfreeze_23-09-29'!C224="","",'[7]qtyfreeze_23-09-29'!C224)</f>
        <v/>
      </c>
      <c r="D224" t="str">
        <f>IF('[7]qtyfreeze_23-09-29'!D224="","",'[7]qtyfreeze_23-09-29'!D224)</f>
        <v/>
      </c>
      <c r="E224" t="str">
        <f>IF('[7]qtyfreeze_23-09-29'!E224="","",'[7]qtyfreeze_23-09-29'!E224)</f>
        <v/>
      </c>
    </row>
    <row r="225" spans="1:5" x14ac:dyDescent="0.25">
      <c r="A225" t="str">
        <f>IF('[7]qtyfreeze_23-09-29'!A225="","",'[7]qtyfreeze_23-09-29'!A225)</f>
        <v/>
      </c>
      <c r="B225" t="str">
        <f>IF('[7]qtyfreeze_23-09-29'!B225="","",'[7]qtyfreeze_23-09-29'!B225)</f>
        <v/>
      </c>
      <c r="C225" t="str">
        <f>IF('[7]qtyfreeze_23-09-29'!C225="","",'[7]qtyfreeze_23-09-29'!C225)</f>
        <v/>
      </c>
      <c r="D225" t="str">
        <f>IF('[7]qtyfreeze_23-09-29'!D225="","",'[7]qtyfreeze_23-09-29'!D225)</f>
        <v/>
      </c>
      <c r="E225" t="str">
        <f>IF('[7]qtyfreeze_23-09-29'!E225="","",'[7]qtyfreeze_23-09-29'!E225)</f>
        <v/>
      </c>
    </row>
    <row r="226" spans="1:5" x14ac:dyDescent="0.25">
      <c r="A226" t="str">
        <f>IF('[7]qtyfreeze_23-09-29'!A226="","",'[7]qtyfreeze_23-09-29'!A226)</f>
        <v/>
      </c>
      <c r="B226" t="str">
        <f>IF('[7]qtyfreeze_23-09-29'!B226="","",'[7]qtyfreeze_23-09-29'!B226)</f>
        <v/>
      </c>
      <c r="C226" t="str">
        <f>IF('[7]qtyfreeze_23-09-29'!C226="","",'[7]qtyfreeze_23-09-29'!C226)</f>
        <v/>
      </c>
      <c r="D226" t="str">
        <f>IF('[7]qtyfreeze_23-09-29'!D226="","",'[7]qtyfreeze_23-09-29'!D226)</f>
        <v/>
      </c>
      <c r="E226" t="str">
        <f>IF('[7]qtyfreeze_23-09-29'!E226="","",'[7]qtyfreeze_23-09-29'!E226)</f>
        <v/>
      </c>
    </row>
    <row r="227" spans="1:5" x14ac:dyDescent="0.25">
      <c r="A227" t="str">
        <f>IF('[7]qtyfreeze_23-09-29'!A227="","",'[7]qtyfreeze_23-09-29'!A227)</f>
        <v/>
      </c>
      <c r="B227" t="str">
        <f>IF('[7]qtyfreeze_23-09-29'!B227="","",'[7]qtyfreeze_23-09-29'!B227)</f>
        <v/>
      </c>
      <c r="C227" t="str">
        <f>IF('[7]qtyfreeze_23-09-29'!C227="","",'[7]qtyfreeze_23-09-29'!C227)</f>
        <v/>
      </c>
      <c r="D227" t="str">
        <f>IF('[7]qtyfreeze_23-09-29'!D227="","",'[7]qtyfreeze_23-09-29'!D227)</f>
        <v/>
      </c>
      <c r="E227" t="str">
        <f>IF('[7]qtyfreeze_23-09-29'!E227="","",'[7]qtyfreeze_23-09-29'!E227)</f>
        <v/>
      </c>
    </row>
    <row r="228" spans="1:5" x14ac:dyDescent="0.25">
      <c r="A228" t="str">
        <f>IF('[7]qtyfreeze_23-09-29'!A228="","",'[7]qtyfreeze_23-09-29'!A228)</f>
        <v/>
      </c>
      <c r="B228" t="str">
        <f>IF('[7]qtyfreeze_23-09-29'!B228="","",'[7]qtyfreeze_23-09-29'!B228)</f>
        <v/>
      </c>
      <c r="C228" t="str">
        <f>IF('[7]qtyfreeze_23-09-29'!C228="","",'[7]qtyfreeze_23-09-29'!C228)</f>
        <v/>
      </c>
      <c r="D228" t="str">
        <f>IF('[7]qtyfreeze_23-09-29'!D228="","",'[7]qtyfreeze_23-09-29'!D228)</f>
        <v/>
      </c>
      <c r="E228" t="str">
        <f>IF('[7]qtyfreeze_23-09-29'!E228="","",'[7]qtyfreeze_23-09-29'!E228)</f>
        <v/>
      </c>
    </row>
    <row r="229" spans="1:5" x14ac:dyDescent="0.25">
      <c r="A229" t="str">
        <f>IF('[7]qtyfreeze_23-09-29'!A229="","",'[7]qtyfreeze_23-09-29'!A229)</f>
        <v/>
      </c>
      <c r="B229" t="str">
        <f>IF('[7]qtyfreeze_23-09-29'!B229="","",'[7]qtyfreeze_23-09-29'!B229)</f>
        <v/>
      </c>
      <c r="C229" t="str">
        <f>IF('[7]qtyfreeze_23-09-29'!C229="","",'[7]qtyfreeze_23-09-29'!C229)</f>
        <v/>
      </c>
      <c r="D229" t="str">
        <f>IF('[7]qtyfreeze_23-09-29'!D229="","",'[7]qtyfreeze_23-09-29'!D229)</f>
        <v/>
      </c>
      <c r="E229" t="str">
        <f>IF('[7]qtyfreeze_23-09-29'!E229="","",'[7]qtyfreeze_23-09-29'!E229)</f>
        <v/>
      </c>
    </row>
    <row r="230" spans="1:5" x14ac:dyDescent="0.25">
      <c r="A230" t="str">
        <f>IF('[7]qtyfreeze_23-09-29'!A230="","",'[7]qtyfreeze_23-09-29'!A230)</f>
        <v/>
      </c>
      <c r="B230" t="str">
        <f>IF('[7]qtyfreeze_23-09-29'!B230="","",'[7]qtyfreeze_23-09-29'!B230)</f>
        <v/>
      </c>
      <c r="C230" t="str">
        <f>IF('[7]qtyfreeze_23-09-29'!C230="","",'[7]qtyfreeze_23-09-29'!C230)</f>
        <v/>
      </c>
      <c r="D230" t="str">
        <f>IF('[7]qtyfreeze_23-09-29'!D230="","",'[7]qtyfreeze_23-09-29'!D230)</f>
        <v/>
      </c>
      <c r="E230" t="str">
        <f>IF('[7]qtyfreeze_23-09-29'!E230="","",'[7]qtyfreeze_23-09-29'!E230)</f>
        <v/>
      </c>
    </row>
    <row r="231" spans="1:5" s="6" customFormat="1"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A2F9A-5E34-45BE-A93A-45E87141DAC8}">
  <dimension ref="A1:V231"/>
  <sheetViews>
    <sheetView workbookViewId="0">
      <selection activeCell="Q1" sqref="Q1"/>
    </sheetView>
  </sheetViews>
  <sheetFormatPr defaultRowHeight="15" x14ac:dyDescent="0.25"/>
  <cols>
    <col min="1" max="1" width="34.42578125" bestFit="1" customWidth="1"/>
    <col min="2" max="2" width="14.5703125" bestFit="1" customWidth="1"/>
    <col min="3" max="3" width="10.140625" bestFit="1" customWidth="1"/>
    <col min="4" max="5" width="10.42578125" bestFit="1" customWidth="1"/>
    <col min="6" max="6" width="10.140625" bestFit="1" customWidth="1"/>
    <col min="7" max="7" width="10.28515625" bestFit="1" customWidth="1"/>
    <col min="8" max="8" width="9.85546875" bestFit="1" customWidth="1"/>
    <col min="9" max="10" width="10.140625" bestFit="1" customWidth="1"/>
    <col min="11" max="11" width="9.85546875" bestFit="1" customWidth="1"/>
    <col min="12" max="12" width="10.140625" bestFit="1" customWidth="1"/>
    <col min="13" max="13" width="9.85546875" bestFit="1" customWidth="1"/>
    <col min="14" max="14" width="10.140625" bestFit="1" customWidth="1"/>
    <col min="15" max="15" width="9.85546875" bestFit="1" customWidth="1"/>
    <col min="16" max="16" width="10.140625" bestFit="1" customWidth="1"/>
    <col min="17" max="17" width="9.85546875" bestFit="1" customWidth="1"/>
    <col min="18" max="18" width="34.42578125" bestFit="1" customWidth="1"/>
    <col min="19" max="19" width="11.5703125" bestFit="1" customWidth="1"/>
  </cols>
  <sheetData>
    <row r="1" spans="1:22" x14ac:dyDescent="0.25">
      <c r="A1" t="str">
        <f>IF([8]fo_mktlots!A1="","",[8]fo_mktlots!A1)</f>
        <v xml:space="preserve">UNDERLYING                          </v>
      </c>
      <c r="B1" t="str">
        <f>IF([8]fo_mktlots!B1="","",[8]fo_mktlots!B1)</f>
        <v xml:space="preserve">SYMBOL    </v>
      </c>
      <c r="C1" s="2">
        <f>IF([8]fo_mktlots!D1="","",[8]fo_mktlots!D1)</f>
        <v>45200</v>
      </c>
      <c r="D1" s="2">
        <f>IF([8]fo_mktlots!E1="","",[8]fo_mktlots!E1)</f>
        <v>45231</v>
      </c>
      <c r="E1" s="2">
        <f>IF([8]fo_mktlots!F1="","",[8]fo_mktlots!F1)</f>
        <v>45261</v>
      </c>
      <c r="F1" s="2">
        <f>IF([8]fo_mktlots!G1="","",[8]fo_mktlots!G1)</f>
        <v>45352</v>
      </c>
      <c r="G1" s="2">
        <f>IF([8]fo_mktlots!H1="","",[8]fo_mktlots!H1)</f>
        <v>45444</v>
      </c>
      <c r="H1" s="2">
        <f>IF([8]fo_mktlots!I1="","",[8]fo_mktlots!I1)</f>
        <v>45536</v>
      </c>
      <c r="I1" s="2">
        <f>IF([8]fo_mktlots!J1="","",[8]fo_mktlots!J1)</f>
        <v>45627</v>
      </c>
      <c r="J1" s="2">
        <f>IF([8]fo_mktlots!K1="","",[8]fo_mktlots!K1)</f>
        <v>45809</v>
      </c>
      <c r="K1" s="2">
        <f>IF([8]fo_mktlots!L1="","",[8]fo_mktlots!L1)</f>
        <v>45992</v>
      </c>
      <c r="L1" s="2">
        <f>IF([8]fo_mktlots!M1="","",[8]fo_mktlots!M1)</f>
        <v>46174</v>
      </c>
      <c r="M1" s="2">
        <f>IF([8]fo_mktlots!N1="","",[8]fo_mktlots!N1)</f>
        <v>46357</v>
      </c>
      <c r="N1" s="2">
        <f>IF([8]fo_mktlots!O1="","",[8]fo_mktlots!O1)</f>
        <v>46539</v>
      </c>
      <c r="O1" s="2">
        <f>IF([8]fo_mktlots!P1="","",[8]fo_mktlots!P1)</f>
        <v>46722</v>
      </c>
      <c r="P1" s="2">
        <f>IF([8]fo_mktlots!Q1="","",[8]fo_mktlots!Q1)</f>
        <v>46905</v>
      </c>
      <c r="Q1" s="2" t="str">
        <f>TRIM(B1)</f>
        <v>SYMBOL</v>
      </c>
      <c r="R1" s="2" t="str">
        <f>A1</f>
        <v xml:space="preserve">UNDERLYING                          </v>
      </c>
      <c r="S1" s="2">
        <f>C1</f>
        <v>45200</v>
      </c>
      <c r="T1" s="2" t="str">
        <f>IF([8]fo_mktlots!U1="","",[8]fo_mktlots!U1)</f>
        <v/>
      </c>
      <c r="U1" s="2" t="str">
        <f>IF([8]fo_mktlots!V1="","",[8]fo_mktlots!V1)</f>
        <v/>
      </c>
    </row>
    <row r="2" spans="1:22" x14ac:dyDescent="0.25">
      <c r="A2" t="str">
        <f>IF([8]fo_mktlots!A2="","",[8]fo_mktlots!A2)</f>
        <v xml:space="preserve">NIFTY MID SELECT                    </v>
      </c>
      <c r="B2" t="str">
        <f>IF([8]fo_mktlots!B2="","",[8]fo_mktlots!B2)</f>
        <v>MIDCPNIFTY</v>
      </c>
      <c r="C2">
        <f>IF([8]fo_mktlots!D2="","",[8]fo_mktlots!D2)</f>
        <v>75</v>
      </c>
      <c r="D2">
        <f>IF([8]fo_mktlots!E2="","",[8]fo_mktlots!E2)</f>
        <v>75</v>
      </c>
      <c r="E2">
        <f>IF([8]fo_mktlots!F2="","",[8]fo_mktlots!F2)</f>
        <v>75</v>
      </c>
      <c r="F2" t="str">
        <f>IF([8]fo_mktlots!G2="","",[8]fo_mktlots!G2)</f>
        <v xml:space="preserve">           </v>
      </c>
      <c r="G2" t="str">
        <f>IF([8]fo_mktlots!H2="","",[8]fo_mktlots!H2)</f>
        <v xml:space="preserve">           </v>
      </c>
      <c r="H2" t="str">
        <f>IF([8]fo_mktlots!I2="","",[8]fo_mktlots!I2)</f>
        <v xml:space="preserve">           </v>
      </c>
      <c r="I2" t="str">
        <f>IF([8]fo_mktlots!J2="","",[8]fo_mktlots!J2)</f>
        <v xml:space="preserve">           </v>
      </c>
      <c r="J2" t="str">
        <f>IF([8]fo_mktlots!K2="","",[8]fo_mktlots!K2)</f>
        <v xml:space="preserve">           </v>
      </c>
      <c r="K2" t="str">
        <f>IF([8]fo_mktlots!L2="","",[8]fo_mktlots!L2)</f>
        <v xml:space="preserve">           </v>
      </c>
      <c r="L2" t="str">
        <f>IF([8]fo_mktlots!M2="","",[8]fo_mktlots!M2)</f>
        <v xml:space="preserve">           </v>
      </c>
      <c r="M2" t="str">
        <f>IF([8]fo_mktlots!N2="","",[8]fo_mktlots!N2)</f>
        <v xml:space="preserve">           </v>
      </c>
      <c r="N2" t="str">
        <f>IF([8]fo_mktlots!O2="","",[8]fo_mktlots!O2)</f>
        <v xml:space="preserve">           </v>
      </c>
      <c r="O2" t="str">
        <f>IF([8]fo_mktlots!P2="","",[8]fo_mktlots!P2)</f>
        <v xml:space="preserve">           </v>
      </c>
      <c r="P2" t="str">
        <f>IF([8]fo_mktlots!Q2="","",[8]fo_mktlots!Q2)</f>
        <v xml:space="preserve">           </v>
      </c>
      <c r="Q2" s="2" t="str">
        <f t="shared" ref="Q2:Q65" si="0">TRIM(B2)</f>
        <v>MIDCPNIFTY</v>
      </c>
      <c r="R2" s="2" t="str">
        <f t="shared" ref="R2:R65" si="1">A2</f>
        <v xml:space="preserve">NIFTY MID SELECT                    </v>
      </c>
      <c r="S2" s="8">
        <f>C2</f>
        <v>75</v>
      </c>
      <c r="T2" t="str">
        <f>IF([8]fo_mktlots!U2="","",[8]fo_mktlots!U2)</f>
        <v/>
      </c>
      <c r="U2" t="str">
        <f>IF([8]fo_mktlots!V2="","",[8]fo_mktlots!V2)</f>
        <v/>
      </c>
    </row>
    <row r="3" spans="1:22" x14ac:dyDescent="0.25">
      <c r="A3" t="str">
        <f>IF([8]fo_mktlots!A3="","",[8]fo_mktlots!A3)</f>
        <v xml:space="preserve">NIFTY FINANCIAL SERVICES            </v>
      </c>
      <c r="B3" t="str">
        <f>IF([8]fo_mktlots!B3="","",[8]fo_mktlots!B3)</f>
        <v xml:space="preserve">FINNIFTY  </v>
      </c>
      <c r="C3">
        <f>IF([8]fo_mktlots!D3="","",[8]fo_mktlots!D3)</f>
        <v>40</v>
      </c>
      <c r="D3">
        <f>IF([8]fo_mktlots!E3="","",[8]fo_mktlots!E3)</f>
        <v>40</v>
      </c>
      <c r="E3">
        <f>IF([8]fo_mktlots!F3="","",[8]fo_mktlots!F3)</f>
        <v>40</v>
      </c>
      <c r="F3" t="str">
        <f>IF([8]fo_mktlots!G3="","",[8]fo_mktlots!G3)</f>
        <v xml:space="preserve">           </v>
      </c>
      <c r="G3" t="str">
        <f>IF([8]fo_mktlots!H3="","",[8]fo_mktlots!H3)</f>
        <v xml:space="preserve">           </v>
      </c>
      <c r="H3" t="str">
        <f>IF([8]fo_mktlots!I3="","",[8]fo_mktlots!I3)</f>
        <v xml:space="preserve">           </v>
      </c>
      <c r="I3" t="str">
        <f>IF([8]fo_mktlots!J3="","",[8]fo_mktlots!J3)</f>
        <v xml:space="preserve">           </v>
      </c>
      <c r="J3" t="str">
        <f>IF([8]fo_mktlots!K3="","",[8]fo_mktlots!K3)</f>
        <v xml:space="preserve">           </v>
      </c>
      <c r="K3" t="str">
        <f>IF([8]fo_mktlots!L3="","",[8]fo_mktlots!L3)</f>
        <v xml:space="preserve">           </v>
      </c>
      <c r="L3" t="str">
        <f>IF([8]fo_mktlots!M3="","",[8]fo_mktlots!M3)</f>
        <v xml:space="preserve">           </v>
      </c>
      <c r="M3" t="str">
        <f>IF([8]fo_mktlots!N3="","",[8]fo_mktlots!N3)</f>
        <v xml:space="preserve">           </v>
      </c>
      <c r="N3" t="str">
        <f>IF([8]fo_mktlots!O3="","",[8]fo_mktlots!O3)</f>
        <v xml:space="preserve">           </v>
      </c>
      <c r="O3" t="str">
        <f>IF([8]fo_mktlots!P3="","",[8]fo_mktlots!P3)</f>
        <v xml:space="preserve">           </v>
      </c>
      <c r="P3" t="str">
        <f>IF([8]fo_mktlots!Q3="","",[8]fo_mktlots!Q3)</f>
        <v xml:space="preserve">           </v>
      </c>
      <c r="Q3" s="2" t="str">
        <f t="shared" si="0"/>
        <v>FINNIFTY</v>
      </c>
      <c r="R3" s="2" t="str">
        <f t="shared" si="1"/>
        <v xml:space="preserve">NIFTY FINANCIAL SERVICES            </v>
      </c>
      <c r="S3" s="8">
        <f t="shared" ref="S3:S65" si="2">C3</f>
        <v>40</v>
      </c>
      <c r="T3" t="str">
        <f>IF([8]fo_mktlots!U3="","",[8]fo_mktlots!U3)</f>
        <v/>
      </c>
      <c r="U3" t="str">
        <f>IF([8]fo_mktlots!V3="","",[8]fo_mktlots!V3)</f>
        <v/>
      </c>
    </row>
    <row r="4" spans="1:22" x14ac:dyDescent="0.25">
      <c r="A4" t="str">
        <f>IF([8]fo_mktlots!A4="","",[8]fo_mktlots!A4)</f>
        <v xml:space="preserve">NIFTY BANK                          </v>
      </c>
      <c r="B4" t="str">
        <f>IF([8]fo_mktlots!B4="","",[8]fo_mktlots!B4)</f>
        <v xml:space="preserve">BANKNIFTY </v>
      </c>
      <c r="C4">
        <f>IF([8]fo_mktlots!D4="","",[8]fo_mktlots!D4)</f>
        <v>15</v>
      </c>
      <c r="D4">
        <f>IF([8]fo_mktlots!E4="","",[8]fo_mktlots!E4)</f>
        <v>15</v>
      </c>
      <c r="E4">
        <f>IF([8]fo_mktlots!F4="","",[8]fo_mktlots!F4)</f>
        <v>15</v>
      </c>
      <c r="F4">
        <f>IF([8]fo_mktlots!G4="","",[8]fo_mktlots!G4)</f>
        <v>15</v>
      </c>
      <c r="G4">
        <f>IF([8]fo_mktlots!H4="","",[8]fo_mktlots!H4)</f>
        <v>15</v>
      </c>
      <c r="H4">
        <f>IF([8]fo_mktlots!I4="","",[8]fo_mktlots!I4)</f>
        <v>15</v>
      </c>
      <c r="I4" t="str">
        <f>IF([8]fo_mktlots!J4="","",[8]fo_mktlots!J4)</f>
        <v xml:space="preserve">           </v>
      </c>
      <c r="J4" t="str">
        <f>IF([8]fo_mktlots!K4="","",[8]fo_mktlots!K4)</f>
        <v xml:space="preserve">           </v>
      </c>
      <c r="K4" t="str">
        <f>IF([8]fo_mktlots!L4="","",[8]fo_mktlots!L4)</f>
        <v xml:space="preserve">           </v>
      </c>
      <c r="L4" t="str">
        <f>IF([8]fo_mktlots!M4="","",[8]fo_mktlots!M4)</f>
        <v xml:space="preserve">           </v>
      </c>
      <c r="M4" t="str">
        <f>IF([8]fo_mktlots!N4="","",[8]fo_mktlots!N4)</f>
        <v xml:space="preserve">           </v>
      </c>
      <c r="N4" t="str">
        <f>IF([8]fo_mktlots!O4="","",[8]fo_mktlots!O4)</f>
        <v xml:space="preserve">           </v>
      </c>
      <c r="O4" t="str">
        <f>IF([8]fo_mktlots!P4="","",[8]fo_mktlots!P4)</f>
        <v xml:space="preserve">           </v>
      </c>
      <c r="P4" t="str">
        <f>IF([8]fo_mktlots!Q4="","",[8]fo_mktlots!Q4)</f>
        <v xml:space="preserve">           </v>
      </c>
      <c r="Q4" s="2" t="str">
        <f t="shared" si="0"/>
        <v>BANKNIFTY</v>
      </c>
      <c r="R4" s="2" t="str">
        <f t="shared" si="1"/>
        <v xml:space="preserve">NIFTY BANK                          </v>
      </c>
      <c r="S4" s="8">
        <f t="shared" si="2"/>
        <v>15</v>
      </c>
      <c r="T4" t="str">
        <f>IF([8]fo_mktlots!U4="","",[8]fo_mktlots!U4)</f>
        <v/>
      </c>
      <c r="U4" t="str">
        <f>IF([8]fo_mktlots!V4="","",[8]fo_mktlots!V4)</f>
        <v/>
      </c>
    </row>
    <row r="5" spans="1:22" x14ac:dyDescent="0.25">
      <c r="A5" t="str">
        <f>IF([8]fo_mktlots!A5="","",[8]fo_mktlots!A5)</f>
        <v xml:space="preserve">NIFTY 50                            </v>
      </c>
      <c r="B5" t="str">
        <f>IF([8]fo_mktlots!B5="","",[8]fo_mktlots!B5)</f>
        <v xml:space="preserve">NIFTY     </v>
      </c>
      <c r="C5">
        <f>IF([8]fo_mktlots!D5="","",[8]fo_mktlots!D5)</f>
        <v>50</v>
      </c>
      <c r="D5">
        <f>IF([8]fo_mktlots!E5="","",[8]fo_mktlots!E5)</f>
        <v>50</v>
      </c>
      <c r="E5">
        <f>IF([8]fo_mktlots!F5="","",[8]fo_mktlots!F5)</f>
        <v>50</v>
      </c>
      <c r="F5">
        <f>IF([8]fo_mktlots!G5="","",[8]fo_mktlots!G5)</f>
        <v>50</v>
      </c>
      <c r="G5">
        <f>IF([8]fo_mktlots!H5="","",[8]fo_mktlots!H5)</f>
        <v>50</v>
      </c>
      <c r="H5">
        <f>IF([8]fo_mktlots!I5="","",[8]fo_mktlots!I5)</f>
        <v>50</v>
      </c>
      <c r="I5">
        <f>IF([8]fo_mktlots!J5="","",[8]fo_mktlots!J5)</f>
        <v>50</v>
      </c>
      <c r="J5">
        <f>IF([8]fo_mktlots!K5="","",[8]fo_mktlots!K5)</f>
        <v>50</v>
      </c>
      <c r="K5">
        <f>IF([8]fo_mktlots!L5="","",[8]fo_mktlots!L5)</f>
        <v>50</v>
      </c>
      <c r="L5">
        <f>IF([8]fo_mktlots!M5="","",[8]fo_mktlots!M5)</f>
        <v>50</v>
      </c>
      <c r="M5">
        <f>IF([8]fo_mktlots!N5="","",[8]fo_mktlots!N5)</f>
        <v>50</v>
      </c>
      <c r="N5">
        <f>IF([8]fo_mktlots!O5="","",[8]fo_mktlots!O5)</f>
        <v>50</v>
      </c>
      <c r="O5">
        <f>IF([8]fo_mktlots!P5="","",[8]fo_mktlots!P5)</f>
        <v>50</v>
      </c>
      <c r="P5">
        <f>IF([8]fo_mktlots!Q5="","",[8]fo_mktlots!Q5)</f>
        <v>50</v>
      </c>
      <c r="Q5" s="2" t="str">
        <f t="shared" si="0"/>
        <v>NIFTY</v>
      </c>
      <c r="R5" s="2" t="str">
        <f t="shared" si="1"/>
        <v xml:space="preserve">NIFTY 50                            </v>
      </c>
      <c r="S5" s="8">
        <f t="shared" si="2"/>
        <v>50</v>
      </c>
      <c r="T5" t="str">
        <f>IF([8]fo_mktlots!U5="","",[8]fo_mktlots!U5)</f>
        <v/>
      </c>
      <c r="U5" t="str">
        <f>IF([8]fo_mktlots!V5="","",[8]fo_mktlots!V5)</f>
        <v/>
      </c>
    </row>
    <row r="6" spans="1:22" x14ac:dyDescent="0.25">
      <c r="A6" t="str">
        <f>IF([8]fo_mktlots!A6="","",[8]fo_mktlots!A6)</f>
        <v>Derivatives on Individual Securities</v>
      </c>
      <c r="B6" t="str">
        <f>IF([8]fo_mktlots!B6="","",[8]fo_mktlots!B6)</f>
        <v xml:space="preserve">Symbol    </v>
      </c>
      <c r="C6" s="2">
        <f>IF([8]fo_mktlots!C6="","",[8]fo_mktlots!C6)</f>
        <v>45200</v>
      </c>
      <c r="D6" s="2">
        <f>IF([8]fo_mktlots!D6="","",[8]fo_mktlots!D6)</f>
        <v>45231</v>
      </c>
      <c r="E6" s="2">
        <f>IF([8]fo_mktlots!E6="","",[8]fo_mktlots!E6)</f>
        <v>45261</v>
      </c>
      <c r="F6" t="str">
        <f>IF([8]fo_mktlots!F6="","",[8]fo_mktlots!F6)</f>
        <v xml:space="preserve">           </v>
      </c>
      <c r="G6" t="str">
        <f>IF([8]fo_mktlots!G6="","",[8]fo_mktlots!G6)</f>
        <v xml:space="preserve">           </v>
      </c>
      <c r="H6" t="str">
        <f>IF([8]fo_mktlots!H6="","",[8]fo_mktlots!H6)</f>
        <v xml:space="preserve">           </v>
      </c>
      <c r="I6" t="str">
        <f>IF([8]fo_mktlots!I6="","",[8]fo_mktlots!I6)</f>
        <v xml:space="preserve">           </v>
      </c>
      <c r="J6" t="str">
        <f>IF([8]fo_mktlots!J6="","",[8]fo_mktlots!J6)</f>
        <v xml:space="preserve">           </v>
      </c>
      <c r="K6" t="str">
        <f>IF([8]fo_mktlots!K6="","",[8]fo_mktlots!K6)</f>
        <v xml:space="preserve">           </v>
      </c>
      <c r="L6" t="str">
        <f>IF([8]fo_mktlots!L6="","",[8]fo_mktlots!L6)</f>
        <v xml:space="preserve">           </v>
      </c>
      <c r="M6" t="str">
        <f>IF([8]fo_mktlots!M6="","",[8]fo_mktlots!M6)</f>
        <v xml:space="preserve">           </v>
      </c>
      <c r="N6" t="str">
        <f>IF([8]fo_mktlots!N6="","",[8]fo_mktlots!N6)</f>
        <v xml:space="preserve">           </v>
      </c>
      <c r="O6" t="str">
        <f>IF([8]fo_mktlots!O6="","",[8]fo_mktlots!O6)</f>
        <v xml:space="preserve">           </v>
      </c>
      <c r="P6" t="str">
        <f>IF([8]fo_mktlots!P6="","",[8]fo_mktlots!P6)</f>
        <v xml:space="preserve">           </v>
      </c>
      <c r="Q6" s="2" t="str">
        <f t="shared" si="0"/>
        <v>Symbol</v>
      </c>
      <c r="R6" s="2" t="str">
        <f t="shared" si="1"/>
        <v>Derivatives on Individual Securities</v>
      </c>
      <c r="S6" s="2">
        <f t="shared" si="2"/>
        <v>45200</v>
      </c>
      <c r="T6" t="str">
        <f>IF([8]fo_mktlots!T6="","",[8]fo_mktlots!T6)</f>
        <v/>
      </c>
      <c r="U6" t="str">
        <f>IF([8]fo_mktlots!U6="","",[8]fo_mktlots!U6)</f>
        <v/>
      </c>
      <c r="V6" t="str">
        <f>IF([8]fo_mktlots!V6="","",[8]fo_mktlots!V6)</f>
        <v/>
      </c>
    </row>
    <row r="7" spans="1:22" x14ac:dyDescent="0.25">
      <c r="A7" t="str">
        <f>IF([8]fo_mktlots!A7="","",[8]fo_mktlots!A7)</f>
        <v xml:space="preserve">AARTI INDUSTRIES LTD                </v>
      </c>
      <c r="B7" t="str">
        <f>IF([8]fo_mktlots!B7="","",[8]fo_mktlots!B7)</f>
        <v xml:space="preserve">AARTIIND  </v>
      </c>
      <c r="C7">
        <f>IF([8]fo_mktlots!C7="","",[8]fo_mktlots!C7)</f>
        <v>1000</v>
      </c>
      <c r="D7">
        <f>IF([8]fo_mktlots!D7="","",[8]fo_mktlots!D7)</f>
        <v>1000</v>
      </c>
      <c r="E7">
        <f>IF([8]fo_mktlots!E7="","",[8]fo_mktlots!E7)</f>
        <v>1000</v>
      </c>
      <c r="F7" t="str">
        <f>IF([8]fo_mktlots!F7="","",[8]fo_mktlots!F7)</f>
        <v xml:space="preserve">           </v>
      </c>
      <c r="G7" t="str">
        <f>IF([8]fo_mktlots!G7="","",[8]fo_mktlots!G7)</f>
        <v xml:space="preserve">           </v>
      </c>
      <c r="H7" t="str">
        <f>IF([8]fo_mktlots!H7="","",[8]fo_mktlots!H7)</f>
        <v xml:space="preserve">           </v>
      </c>
      <c r="I7" t="str">
        <f>IF([8]fo_mktlots!I7="","",[8]fo_mktlots!I7)</f>
        <v xml:space="preserve">           </v>
      </c>
      <c r="J7" t="str">
        <f>IF([8]fo_mktlots!J7="","",[8]fo_mktlots!J7)</f>
        <v xml:space="preserve">           </v>
      </c>
      <c r="K7" t="str">
        <f>IF([8]fo_mktlots!K7="","",[8]fo_mktlots!K7)</f>
        <v xml:space="preserve">           </v>
      </c>
      <c r="L7" t="str">
        <f>IF([8]fo_mktlots!L7="","",[8]fo_mktlots!L7)</f>
        <v xml:space="preserve">           </v>
      </c>
      <c r="M7" t="str">
        <f>IF([8]fo_mktlots!M7="","",[8]fo_mktlots!M7)</f>
        <v xml:space="preserve">           </v>
      </c>
      <c r="N7" t="str">
        <f>IF([8]fo_mktlots!N7="","",[8]fo_mktlots!N7)</f>
        <v xml:space="preserve">           </v>
      </c>
      <c r="O7" t="str">
        <f>IF([8]fo_mktlots!O7="","",[8]fo_mktlots!O7)</f>
        <v xml:space="preserve">           </v>
      </c>
      <c r="P7" t="str">
        <f>IF([8]fo_mktlots!P7="","",[8]fo_mktlots!P7)</f>
        <v xml:space="preserve">           </v>
      </c>
      <c r="Q7" s="2" t="str">
        <f t="shared" si="0"/>
        <v>AARTIIND</v>
      </c>
      <c r="R7" s="2" t="str">
        <f t="shared" si="1"/>
        <v xml:space="preserve">AARTI INDUSTRIES LTD                </v>
      </c>
      <c r="S7" s="8">
        <f t="shared" si="2"/>
        <v>1000</v>
      </c>
      <c r="T7" t="str">
        <f>IF([8]fo_mktlots!T7="","",[8]fo_mktlots!T7)</f>
        <v/>
      </c>
      <c r="U7" t="str">
        <f>IF([8]fo_mktlots!U7="","",[8]fo_mktlots!U7)</f>
        <v/>
      </c>
      <c r="V7" t="str">
        <f>IF([8]fo_mktlots!V7="","",[8]fo_mktlots!V7)</f>
        <v/>
      </c>
    </row>
    <row r="8" spans="1:22" x14ac:dyDescent="0.25">
      <c r="A8" t="str">
        <f>IF([8]fo_mktlots!A8="","",[8]fo_mktlots!A8)</f>
        <v xml:space="preserve">ABBOTT INDIA LIMITED                </v>
      </c>
      <c r="B8" t="str">
        <f>IF([8]fo_mktlots!B8="","",[8]fo_mktlots!B8)</f>
        <v>ABBOTINDIA</v>
      </c>
      <c r="C8">
        <f>IF([8]fo_mktlots!C8="","",[8]fo_mktlots!C8)</f>
        <v>40</v>
      </c>
      <c r="D8">
        <f>IF([8]fo_mktlots!D8="","",[8]fo_mktlots!D8)</f>
        <v>40</v>
      </c>
      <c r="E8">
        <f>IF([8]fo_mktlots!E8="","",[8]fo_mktlots!E8)</f>
        <v>40</v>
      </c>
      <c r="F8" t="str">
        <f>IF([8]fo_mktlots!F8="","",[8]fo_mktlots!F8)</f>
        <v xml:space="preserve">           </v>
      </c>
      <c r="G8" t="str">
        <f>IF([8]fo_mktlots!G8="","",[8]fo_mktlots!G8)</f>
        <v xml:space="preserve">           </v>
      </c>
      <c r="H8" t="str">
        <f>IF([8]fo_mktlots!H8="","",[8]fo_mktlots!H8)</f>
        <v xml:space="preserve">           </v>
      </c>
      <c r="I8" t="str">
        <f>IF([8]fo_mktlots!I8="","",[8]fo_mktlots!I8)</f>
        <v xml:space="preserve">           </v>
      </c>
      <c r="J8" t="str">
        <f>IF([8]fo_mktlots!J8="","",[8]fo_mktlots!J8)</f>
        <v xml:space="preserve">           </v>
      </c>
      <c r="K8" t="str">
        <f>IF([8]fo_mktlots!K8="","",[8]fo_mktlots!K8)</f>
        <v xml:space="preserve">           </v>
      </c>
      <c r="L8" t="str">
        <f>IF([8]fo_mktlots!L8="","",[8]fo_mktlots!L8)</f>
        <v xml:space="preserve">           </v>
      </c>
      <c r="M8" t="str">
        <f>IF([8]fo_mktlots!M8="","",[8]fo_mktlots!M8)</f>
        <v xml:space="preserve">           </v>
      </c>
      <c r="N8" t="str">
        <f>IF([8]fo_mktlots!N8="","",[8]fo_mktlots!N8)</f>
        <v xml:space="preserve">           </v>
      </c>
      <c r="O8" t="str">
        <f>IF([8]fo_mktlots!O8="","",[8]fo_mktlots!O8)</f>
        <v xml:space="preserve">           </v>
      </c>
      <c r="P8" t="str">
        <f>IF([8]fo_mktlots!P8="","",[8]fo_mktlots!P8)</f>
        <v xml:space="preserve">           </v>
      </c>
      <c r="Q8" s="2" t="str">
        <f t="shared" si="0"/>
        <v>ABBOTINDIA</v>
      </c>
      <c r="R8" s="2" t="str">
        <f t="shared" si="1"/>
        <v xml:space="preserve">ABBOTT INDIA LIMITED                </v>
      </c>
      <c r="S8" s="8">
        <f t="shared" si="2"/>
        <v>40</v>
      </c>
      <c r="T8" t="str">
        <f>IF([8]fo_mktlots!T8="","",[8]fo_mktlots!T8)</f>
        <v/>
      </c>
      <c r="U8" t="str">
        <f>IF([8]fo_mktlots!U8="","",[8]fo_mktlots!U8)</f>
        <v/>
      </c>
      <c r="V8" t="str">
        <f>IF([8]fo_mktlots!V8="","",[8]fo_mktlots!V8)</f>
        <v/>
      </c>
    </row>
    <row r="9" spans="1:22" x14ac:dyDescent="0.25">
      <c r="A9" t="str">
        <f>IF([8]fo_mktlots!A9="","",[8]fo_mktlots!A9)</f>
        <v xml:space="preserve">ABB INDIA LIMITED                   </v>
      </c>
      <c r="B9" t="str">
        <f>IF([8]fo_mktlots!B9="","",[8]fo_mktlots!B9)</f>
        <v xml:space="preserve">ABB       </v>
      </c>
      <c r="C9">
        <f>IF([8]fo_mktlots!C9="","",[8]fo_mktlots!C9)</f>
        <v>250</v>
      </c>
      <c r="D9">
        <f>IF([8]fo_mktlots!D9="","",[8]fo_mktlots!D9)</f>
        <v>250</v>
      </c>
      <c r="E9">
        <f>IF([8]fo_mktlots!E9="","",[8]fo_mktlots!E9)</f>
        <v>250</v>
      </c>
      <c r="F9" t="str">
        <f>IF([8]fo_mktlots!F9="","",[8]fo_mktlots!F9)</f>
        <v xml:space="preserve">           </v>
      </c>
      <c r="G9" t="str">
        <f>IF([8]fo_mktlots!G9="","",[8]fo_mktlots!G9)</f>
        <v xml:space="preserve">           </v>
      </c>
      <c r="H9" t="str">
        <f>IF([8]fo_mktlots!H9="","",[8]fo_mktlots!H9)</f>
        <v xml:space="preserve">           </v>
      </c>
      <c r="I9" t="str">
        <f>IF([8]fo_mktlots!I9="","",[8]fo_mktlots!I9)</f>
        <v xml:space="preserve">           </v>
      </c>
      <c r="J9" t="str">
        <f>IF([8]fo_mktlots!J9="","",[8]fo_mktlots!J9)</f>
        <v xml:space="preserve">           </v>
      </c>
      <c r="K9" t="str">
        <f>IF([8]fo_mktlots!K9="","",[8]fo_mktlots!K9)</f>
        <v xml:space="preserve">           </v>
      </c>
      <c r="L9" t="str">
        <f>IF([8]fo_mktlots!L9="","",[8]fo_mktlots!L9)</f>
        <v xml:space="preserve">           </v>
      </c>
      <c r="M9" t="str">
        <f>IF([8]fo_mktlots!M9="","",[8]fo_mktlots!M9)</f>
        <v xml:space="preserve">           </v>
      </c>
      <c r="N9" t="str">
        <f>IF([8]fo_mktlots!N9="","",[8]fo_mktlots!N9)</f>
        <v xml:space="preserve">           </v>
      </c>
      <c r="O9" t="str">
        <f>IF([8]fo_mktlots!O9="","",[8]fo_mktlots!O9)</f>
        <v xml:space="preserve">           </v>
      </c>
      <c r="P9" t="str">
        <f>IF([8]fo_mktlots!P9="","",[8]fo_mktlots!P9)</f>
        <v xml:space="preserve">           </v>
      </c>
      <c r="Q9" s="2" t="str">
        <f t="shared" si="0"/>
        <v>ABB</v>
      </c>
      <c r="R9" s="2" t="str">
        <f t="shared" si="1"/>
        <v xml:space="preserve">ABB INDIA LIMITED                   </v>
      </c>
      <c r="S9" s="8">
        <f t="shared" si="2"/>
        <v>250</v>
      </c>
      <c r="T9" t="str">
        <f>IF([8]fo_mktlots!T9="","",[8]fo_mktlots!T9)</f>
        <v/>
      </c>
      <c r="U9" t="str">
        <f>IF([8]fo_mktlots!U9="","",[8]fo_mktlots!U9)</f>
        <v/>
      </c>
      <c r="V9" t="str">
        <f>IF([8]fo_mktlots!V9="","",[8]fo_mktlots!V9)</f>
        <v/>
      </c>
    </row>
    <row r="10" spans="1:22" x14ac:dyDescent="0.25">
      <c r="A10" t="str">
        <f>IF([8]fo_mktlots!A10="","",[8]fo_mktlots!A10)</f>
        <v xml:space="preserve">ADITYA BIRLA CAPITAL LTD.           </v>
      </c>
      <c r="B10" t="str">
        <f>IF([8]fo_mktlots!B10="","",[8]fo_mktlots!B10)</f>
        <v xml:space="preserve">ABCAPITAL </v>
      </c>
      <c r="C10">
        <f>IF([8]fo_mktlots!C10="","",[8]fo_mktlots!C10)</f>
        <v>5400</v>
      </c>
      <c r="D10">
        <f>IF([8]fo_mktlots!D10="","",[8]fo_mktlots!D10)</f>
        <v>5400</v>
      </c>
      <c r="E10">
        <f>IF([8]fo_mktlots!E10="","",[8]fo_mktlots!E10)</f>
        <v>5400</v>
      </c>
      <c r="F10" t="str">
        <f>IF([8]fo_mktlots!F10="","",[8]fo_mktlots!F10)</f>
        <v xml:space="preserve">           </v>
      </c>
      <c r="G10" t="str">
        <f>IF([8]fo_mktlots!G10="","",[8]fo_mktlots!G10)</f>
        <v xml:space="preserve">           </v>
      </c>
      <c r="H10" t="str">
        <f>IF([8]fo_mktlots!H10="","",[8]fo_mktlots!H10)</f>
        <v xml:space="preserve">           </v>
      </c>
      <c r="I10" t="str">
        <f>IF([8]fo_mktlots!I10="","",[8]fo_mktlots!I10)</f>
        <v xml:space="preserve">           </v>
      </c>
      <c r="J10" t="str">
        <f>IF([8]fo_mktlots!J10="","",[8]fo_mktlots!J10)</f>
        <v xml:space="preserve">           </v>
      </c>
      <c r="K10" t="str">
        <f>IF([8]fo_mktlots!K10="","",[8]fo_mktlots!K10)</f>
        <v xml:space="preserve">           </v>
      </c>
      <c r="L10" t="str">
        <f>IF([8]fo_mktlots!L10="","",[8]fo_mktlots!L10)</f>
        <v xml:space="preserve">           </v>
      </c>
      <c r="M10" t="str">
        <f>IF([8]fo_mktlots!M10="","",[8]fo_mktlots!M10)</f>
        <v xml:space="preserve">           </v>
      </c>
      <c r="N10" t="str">
        <f>IF([8]fo_mktlots!N10="","",[8]fo_mktlots!N10)</f>
        <v xml:space="preserve">           </v>
      </c>
      <c r="O10" t="str">
        <f>IF([8]fo_mktlots!O10="","",[8]fo_mktlots!O10)</f>
        <v xml:space="preserve">           </v>
      </c>
      <c r="P10" t="str">
        <f>IF([8]fo_mktlots!P10="","",[8]fo_mktlots!P10)</f>
        <v xml:space="preserve">           </v>
      </c>
      <c r="Q10" s="2" t="str">
        <f t="shared" si="0"/>
        <v>ABCAPITAL</v>
      </c>
      <c r="R10" s="2" t="str">
        <f t="shared" si="1"/>
        <v xml:space="preserve">ADITYA BIRLA CAPITAL LTD.           </v>
      </c>
      <c r="S10" s="8">
        <f t="shared" si="2"/>
        <v>5400</v>
      </c>
      <c r="T10" t="str">
        <f>IF([8]fo_mktlots!T10="","",[8]fo_mktlots!T10)</f>
        <v/>
      </c>
      <c r="U10" t="str">
        <f>IF([8]fo_mktlots!U10="","",[8]fo_mktlots!U10)</f>
        <v/>
      </c>
      <c r="V10" t="str">
        <f>IF([8]fo_mktlots!V10="","",[8]fo_mktlots!V10)</f>
        <v/>
      </c>
    </row>
    <row r="11" spans="1:22" x14ac:dyDescent="0.25">
      <c r="A11" t="str">
        <f>IF([8]fo_mktlots!A11="","",[8]fo_mktlots!A11)</f>
        <v xml:space="preserve">BALRAMPUR CHINI MILLS LTD           </v>
      </c>
      <c r="B11" t="str">
        <f>IF([8]fo_mktlots!B11="","",[8]fo_mktlots!B11)</f>
        <v>BALRAMCHIN</v>
      </c>
      <c r="C11">
        <f>IF([8]fo_mktlots!C11="","",[8]fo_mktlots!C11)</f>
        <v>1600</v>
      </c>
      <c r="D11">
        <f>IF([8]fo_mktlots!D11="","",[8]fo_mktlots!D11)</f>
        <v>1600</v>
      </c>
      <c r="E11">
        <f>IF([8]fo_mktlots!E11="","",[8]fo_mktlots!E11)</f>
        <v>1600</v>
      </c>
      <c r="F11" t="str">
        <f>IF([8]fo_mktlots!F11="","",[8]fo_mktlots!F11)</f>
        <v xml:space="preserve">           </v>
      </c>
      <c r="G11" t="str">
        <f>IF([8]fo_mktlots!G11="","",[8]fo_mktlots!G11)</f>
        <v xml:space="preserve">           </v>
      </c>
      <c r="H11" t="str">
        <f>IF([8]fo_mktlots!H11="","",[8]fo_mktlots!H11)</f>
        <v xml:space="preserve">           </v>
      </c>
      <c r="I11" t="str">
        <f>IF([8]fo_mktlots!I11="","",[8]fo_mktlots!I11)</f>
        <v xml:space="preserve">           </v>
      </c>
      <c r="J11" t="str">
        <f>IF([8]fo_mktlots!J11="","",[8]fo_mktlots!J11)</f>
        <v xml:space="preserve">           </v>
      </c>
      <c r="K11" t="str">
        <f>IF([8]fo_mktlots!K11="","",[8]fo_mktlots!K11)</f>
        <v xml:space="preserve">           </v>
      </c>
      <c r="L11" t="str">
        <f>IF([8]fo_mktlots!L11="","",[8]fo_mktlots!L11)</f>
        <v xml:space="preserve">           </v>
      </c>
      <c r="M11" t="str">
        <f>IF([8]fo_mktlots!M11="","",[8]fo_mktlots!M11)</f>
        <v xml:space="preserve">           </v>
      </c>
      <c r="N11" t="str">
        <f>IF([8]fo_mktlots!N11="","",[8]fo_mktlots!N11)</f>
        <v xml:space="preserve">           </v>
      </c>
      <c r="O11" t="str">
        <f>IF([8]fo_mktlots!O11="","",[8]fo_mktlots!O11)</f>
        <v xml:space="preserve">           </v>
      </c>
      <c r="P11" t="str">
        <f>IF([8]fo_mktlots!P11="","",[8]fo_mktlots!P11)</f>
        <v xml:space="preserve">           </v>
      </c>
      <c r="Q11" s="2" t="str">
        <f t="shared" si="0"/>
        <v>BALRAMCHIN</v>
      </c>
      <c r="R11" s="2" t="str">
        <f t="shared" si="1"/>
        <v xml:space="preserve">BALRAMPUR CHINI MILLS LTD           </v>
      </c>
      <c r="S11" s="8">
        <f t="shared" si="2"/>
        <v>1600</v>
      </c>
      <c r="T11" t="str">
        <f>IF([8]fo_mktlots!T11="","",[8]fo_mktlots!T11)</f>
        <v/>
      </c>
      <c r="U11" t="str">
        <f>IF([8]fo_mktlots!U11="","",[8]fo_mktlots!U11)</f>
        <v/>
      </c>
      <c r="V11" t="str">
        <f>IF([8]fo_mktlots!V11="","",[8]fo_mktlots!V11)</f>
        <v/>
      </c>
    </row>
    <row r="12" spans="1:22" x14ac:dyDescent="0.25">
      <c r="A12" t="str">
        <f>IF([8]fo_mktlots!A12="","",[8]fo_mktlots!A12)</f>
        <v xml:space="preserve">AMBUJA CEMENTS LTD                  </v>
      </c>
      <c r="B12" t="str">
        <f>IF([8]fo_mktlots!B12="","",[8]fo_mktlots!B12)</f>
        <v xml:space="preserve">AMBUJACEM </v>
      </c>
      <c r="C12">
        <f>IF([8]fo_mktlots!C12="","",[8]fo_mktlots!C12)</f>
        <v>1800</v>
      </c>
      <c r="D12">
        <f>IF([8]fo_mktlots!D12="","",[8]fo_mktlots!D12)</f>
        <v>1800</v>
      </c>
      <c r="E12">
        <f>IF([8]fo_mktlots!E12="","",[8]fo_mktlots!E12)</f>
        <v>1800</v>
      </c>
      <c r="F12" t="str">
        <f>IF([8]fo_mktlots!F12="","",[8]fo_mktlots!F12)</f>
        <v xml:space="preserve">           </v>
      </c>
      <c r="G12" t="str">
        <f>IF([8]fo_mktlots!G12="","",[8]fo_mktlots!G12)</f>
        <v xml:space="preserve">           </v>
      </c>
      <c r="H12" t="str">
        <f>IF([8]fo_mktlots!H12="","",[8]fo_mktlots!H12)</f>
        <v xml:space="preserve">           </v>
      </c>
      <c r="I12" t="str">
        <f>IF([8]fo_mktlots!I12="","",[8]fo_mktlots!I12)</f>
        <v xml:space="preserve">           </v>
      </c>
      <c r="J12" t="str">
        <f>IF([8]fo_mktlots!J12="","",[8]fo_mktlots!J12)</f>
        <v xml:space="preserve">           </v>
      </c>
      <c r="K12" t="str">
        <f>IF([8]fo_mktlots!K12="","",[8]fo_mktlots!K12)</f>
        <v xml:space="preserve">           </v>
      </c>
      <c r="L12" t="str">
        <f>IF([8]fo_mktlots!L12="","",[8]fo_mktlots!L12)</f>
        <v xml:space="preserve">           </v>
      </c>
      <c r="M12" t="str">
        <f>IF([8]fo_mktlots!M12="","",[8]fo_mktlots!M12)</f>
        <v xml:space="preserve">           </v>
      </c>
      <c r="N12" t="str">
        <f>IF([8]fo_mktlots!N12="","",[8]fo_mktlots!N12)</f>
        <v xml:space="preserve">           </v>
      </c>
      <c r="O12" t="str">
        <f>IF([8]fo_mktlots!O12="","",[8]fo_mktlots!O12)</f>
        <v xml:space="preserve">           </v>
      </c>
      <c r="P12" t="str">
        <f>IF([8]fo_mktlots!P12="","",[8]fo_mktlots!P12)</f>
        <v xml:space="preserve">           </v>
      </c>
      <c r="Q12" s="2" t="str">
        <f t="shared" si="0"/>
        <v>AMBUJACEM</v>
      </c>
      <c r="R12" s="2" t="str">
        <f t="shared" si="1"/>
        <v xml:space="preserve">AMBUJA CEMENTS LTD                  </v>
      </c>
      <c r="S12" s="8">
        <f t="shared" si="2"/>
        <v>1800</v>
      </c>
      <c r="T12" t="str">
        <f>IF([8]fo_mktlots!T12="","",[8]fo_mktlots!T12)</f>
        <v/>
      </c>
      <c r="U12" t="str">
        <f>IF([8]fo_mktlots!U12="","",[8]fo_mktlots!U12)</f>
        <v/>
      </c>
      <c r="V12" t="str">
        <f>IF([8]fo_mktlots!V12="","",[8]fo_mktlots!V12)</f>
        <v/>
      </c>
    </row>
    <row r="13" spans="1:22" x14ac:dyDescent="0.25">
      <c r="A13" t="str">
        <f>IF([8]fo_mktlots!A13="","",[8]fo_mktlots!A13)</f>
        <v xml:space="preserve">ADANI ENTERPRISES LIMITED           </v>
      </c>
      <c r="B13" t="str">
        <f>IF([8]fo_mktlots!B13="","",[8]fo_mktlots!B13)</f>
        <v xml:space="preserve">ADANIENT  </v>
      </c>
      <c r="C13">
        <f>IF([8]fo_mktlots!C13="","",[8]fo_mktlots!C13)</f>
        <v>300</v>
      </c>
      <c r="D13">
        <f>IF([8]fo_mktlots!D13="","",[8]fo_mktlots!D13)</f>
        <v>300</v>
      </c>
      <c r="E13">
        <f>IF([8]fo_mktlots!E13="","",[8]fo_mktlots!E13)</f>
        <v>300</v>
      </c>
      <c r="F13" t="str">
        <f>IF([8]fo_mktlots!F13="","",[8]fo_mktlots!F13)</f>
        <v xml:space="preserve">           </v>
      </c>
      <c r="G13" t="str">
        <f>IF([8]fo_mktlots!G13="","",[8]fo_mktlots!G13)</f>
        <v xml:space="preserve">           </v>
      </c>
      <c r="H13" t="str">
        <f>IF([8]fo_mktlots!H13="","",[8]fo_mktlots!H13)</f>
        <v xml:space="preserve">           </v>
      </c>
      <c r="I13" t="str">
        <f>IF([8]fo_mktlots!I13="","",[8]fo_mktlots!I13)</f>
        <v xml:space="preserve">           </v>
      </c>
      <c r="J13" t="str">
        <f>IF([8]fo_mktlots!J13="","",[8]fo_mktlots!J13)</f>
        <v xml:space="preserve">           </v>
      </c>
      <c r="K13" t="str">
        <f>IF([8]fo_mktlots!K13="","",[8]fo_mktlots!K13)</f>
        <v xml:space="preserve">           </v>
      </c>
      <c r="L13" t="str">
        <f>IF([8]fo_mktlots!L13="","",[8]fo_mktlots!L13)</f>
        <v xml:space="preserve">           </v>
      </c>
      <c r="M13" t="str">
        <f>IF([8]fo_mktlots!M13="","",[8]fo_mktlots!M13)</f>
        <v xml:space="preserve">           </v>
      </c>
      <c r="N13" t="str">
        <f>IF([8]fo_mktlots!N13="","",[8]fo_mktlots!N13)</f>
        <v xml:space="preserve">           </v>
      </c>
      <c r="O13" t="str">
        <f>IF([8]fo_mktlots!O13="","",[8]fo_mktlots!O13)</f>
        <v xml:space="preserve">           </v>
      </c>
      <c r="P13" t="str">
        <f>IF([8]fo_mktlots!P13="","",[8]fo_mktlots!P13)</f>
        <v xml:space="preserve">           </v>
      </c>
      <c r="Q13" s="2" t="str">
        <f t="shared" si="0"/>
        <v>ADANIENT</v>
      </c>
      <c r="R13" s="2" t="str">
        <f t="shared" si="1"/>
        <v xml:space="preserve">ADANI ENTERPRISES LIMITED           </v>
      </c>
      <c r="S13" s="8">
        <f t="shared" si="2"/>
        <v>300</v>
      </c>
      <c r="T13" t="str">
        <f>IF([8]fo_mktlots!T13="","",[8]fo_mktlots!T13)</f>
        <v/>
      </c>
      <c r="U13" t="str">
        <f>IF([8]fo_mktlots!U13="","",[8]fo_mktlots!U13)</f>
        <v/>
      </c>
      <c r="V13" t="str">
        <f>IF([8]fo_mktlots!V13="","",[8]fo_mktlots!V13)</f>
        <v/>
      </c>
    </row>
    <row r="14" spans="1:22" x14ac:dyDescent="0.25">
      <c r="A14" t="str">
        <f>IF([8]fo_mktlots!A14="","",[8]fo_mktlots!A14)</f>
        <v xml:space="preserve">ADITYA BIRLA FASHION &amp; RT           </v>
      </c>
      <c r="B14" t="str">
        <f>IF([8]fo_mktlots!B14="","",[8]fo_mktlots!B14)</f>
        <v xml:space="preserve">ABFRL     </v>
      </c>
      <c r="C14">
        <f>IF([8]fo_mktlots!C14="","",[8]fo_mktlots!C14)</f>
        <v>2600</v>
      </c>
      <c r="D14">
        <f>IF([8]fo_mktlots!D14="","",[8]fo_mktlots!D14)</f>
        <v>2600</v>
      </c>
      <c r="E14">
        <f>IF([8]fo_mktlots!E14="","",[8]fo_mktlots!E14)</f>
        <v>2600</v>
      </c>
      <c r="F14" t="str">
        <f>IF([8]fo_mktlots!F14="","",[8]fo_mktlots!F14)</f>
        <v xml:space="preserve">           </v>
      </c>
      <c r="G14" t="str">
        <f>IF([8]fo_mktlots!G14="","",[8]fo_mktlots!G14)</f>
        <v xml:space="preserve">           </v>
      </c>
      <c r="H14" t="str">
        <f>IF([8]fo_mktlots!H14="","",[8]fo_mktlots!H14)</f>
        <v xml:space="preserve">           </v>
      </c>
      <c r="I14" t="str">
        <f>IF([8]fo_mktlots!I14="","",[8]fo_mktlots!I14)</f>
        <v xml:space="preserve">           </v>
      </c>
      <c r="J14" t="str">
        <f>IF([8]fo_mktlots!J14="","",[8]fo_mktlots!J14)</f>
        <v xml:space="preserve">           </v>
      </c>
      <c r="K14" t="str">
        <f>IF([8]fo_mktlots!K14="","",[8]fo_mktlots!K14)</f>
        <v xml:space="preserve">           </v>
      </c>
      <c r="L14" t="str">
        <f>IF([8]fo_mktlots!L14="","",[8]fo_mktlots!L14)</f>
        <v xml:space="preserve">           </v>
      </c>
      <c r="M14" t="str">
        <f>IF([8]fo_mktlots!M14="","",[8]fo_mktlots!M14)</f>
        <v xml:space="preserve">           </v>
      </c>
      <c r="N14" t="str">
        <f>IF([8]fo_mktlots!N14="","",[8]fo_mktlots!N14)</f>
        <v xml:space="preserve">           </v>
      </c>
      <c r="O14" t="str">
        <f>IF([8]fo_mktlots!O14="","",[8]fo_mktlots!O14)</f>
        <v xml:space="preserve">           </v>
      </c>
      <c r="P14" t="str">
        <f>IF([8]fo_mktlots!P14="","",[8]fo_mktlots!P14)</f>
        <v xml:space="preserve">           </v>
      </c>
      <c r="Q14" s="2" t="str">
        <f t="shared" si="0"/>
        <v>ABFRL</v>
      </c>
      <c r="R14" s="2" t="str">
        <f t="shared" si="1"/>
        <v xml:space="preserve">ADITYA BIRLA FASHION &amp; RT           </v>
      </c>
      <c r="S14" s="8">
        <f t="shared" si="2"/>
        <v>2600</v>
      </c>
      <c r="T14" t="str">
        <f>IF([8]fo_mktlots!T14="","",[8]fo_mktlots!T14)</f>
        <v/>
      </c>
      <c r="U14" t="str">
        <f>IF([8]fo_mktlots!U14="","",[8]fo_mktlots!U14)</f>
        <v/>
      </c>
      <c r="V14" t="str">
        <f>IF([8]fo_mktlots!V14="","",[8]fo_mktlots!V14)</f>
        <v/>
      </c>
    </row>
    <row r="15" spans="1:22" x14ac:dyDescent="0.25">
      <c r="A15" t="str">
        <f>IF([8]fo_mktlots!A15="","",[8]fo_mktlots!A15)</f>
        <v xml:space="preserve">ADANI PORT &amp; SEZ LTD                </v>
      </c>
      <c r="B15" t="str">
        <f>IF([8]fo_mktlots!B15="","",[8]fo_mktlots!B15)</f>
        <v>ADANIPORTS</v>
      </c>
      <c r="C15">
        <f>IF([8]fo_mktlots!C15="","",[8]fo_mktlots!C15)</f>
        <v>800</v>
      </c>
      <c r="D15">
        <f>IF([8]fo_mktlots!D15="","",[8]fo_mktlots!D15)</f>
        <v>800</v>
      </c>
      <c r="E15">
        <f>IF([8]fo_mktlots!E15="","",[8]fo_mktlots!E15)</f>
        <v>800</v>
      </c>
      <c r="F15" t="str">
        <f>IF([8]fo_mktlots!F15="","",[8]fo_mktlots!F15)</f>
        <v xml:space="preserve">           </v>
      </c>
      <c r="G15" t="str">
        <f>IF([8]fo_mktlots!G15="","",[8]fo_mktlots!G15)</f>
        <v xml:space="preserve">           </v>
      </c>
      <c r="H15" t="str">
        <f>IF([8]fo_mktlots!H15="","",[8]fo_mktlots!H15)</f>
        <v xml:space="preserve">           </v>
      </c>
      <c r="I15" t="str">
        <f>IF([8]fo_mktlots!I15="","",[8]fo_mktlots!I15)</f>
        <v xml:space="preserve">           </v>
      </c>
      <c r="J15" t="str">
        <f>IF([8]fo_mktlots!J15="","",[8]fo_mktlots!J15)</f>
        <v xml:space="preserve">           </v>
      </c>
      <c r="K15" t="str">
        <f>IF([8]fo_mktlots!K15="","",[8]fo_mktlots!K15)</f>
        <v xml:space="preserve">           </v>
      </c>
      <c r="L15" t="str">
        <f>IF([8]fo_mktlots!L15="","",[8]fo_mktlots!L15)</f>
        <v xml:space="preserve">           </v>
      </c>
      <c r="M15" t="str">
        <f>IF([8]fo_mktlots!M15="","",[8]fo_mktlots!M15)</f>
        <v xml:space="preserve">           </v>
      </c>
      <c r="N15" t="str">
        <f>IF([8]fo_mktlots!N15="","",[8]fo_mktlots!N15)</f>
        <v xml:space="preserve">           </v>
      </c>
      <c r="O15" t="str">
        <f>IF([8]fo_mktlots!O15="","",[8]fo_mktlots!O15)</f>
        <v xml:space="preserve">           </v>
      </c>
      <c r="P15" t="str">
        <f>IF([8]fo_mktlots!P15="","",[8]fo_mktlots!P15)</f>
        <v xml:space="preserve">           </v>
      </c>
      <c r="Q15" s="2" t="str">
        <f t="shared" si="0"/>
        <v>ADANIPORTS</v>
      </c>
      <c r="R15" s="2" t="str">
        <f t="shared" si="1"/>
        <v xml:space="preserve">ADANI PORT &amp; SEZ LTD                </v>
      </c>
      <c r="S15" s="8">
        <f t="shared" si="2"/>
        <v>800</v>
      </c>
      <c r="T15" t="str">
        <f>IF([8]fo_mktlots!T15="","",[8]fo_mktlots!T15)</f>
        <v/>
      </c>
      <c r="U15" t="str">
        <f>IF([8]fo_mktlots!U15="","",[8]fo_mktlots!U15)</f>
        <v/>
      </c>
      <c r="V15" t="str">
        <f>IF([8]fo_mktlots!V15="","",[8]fo_mktlots!V15)</f>
        <v/>
      </c>
    </row>
    <row r="16" spans="1:22" x14ac:dyDescent="0.25">
      <c r="A16" t="str">
        <f>IF([8]fo_mktlots!A16="","",[8]fo_mktlots!A16)</f>
        <v xml:space="preserve">APOLLO HOSPITALS ENTER. L           </v>
      </c>
      <c r="B16" t="str">
        <f>IF([8]fo_mktlots!B16="","",[8]fo_mktlots!B16)</f>
        <v>APOLLOHOSP</v>
      </c>
      <c r="C16">
        <f>IF([8]fo_mktlots!C16="","",[8]fo_mktlots!C16)</f>
        <v>125</v>
      </c>
      <c r="D16">
        <f>IF([8]fo_mktlots!D16="","",[8]fo_mktlots!D16)</f>
        <v>125</v>
      </c>
      <c r="E16">
        <f>IF([8]fo_mktlots!E16="","",[8]fo_mktlots!E16)</f>
        <v>125</v>
      </c>
      <c r="F16" t="str">
        <f>IF([8]fo_mktlots!F16="","",[8]fo_mktlots!F16)</f>
        <v xml:space="preserve">           </v>
      </c>
      <c r="G16" t="str">
        <f>IF([8]fo_mktlots!G16="","",[8]fo_mktlots!G16)</f>
        <v xml:space="preserve">           </v>
      </c>
      <c r="H16" t="str">
        <f>IF([8]fo_mktlots!H16="","",[8]fo_mktlots!H16)</f>
        <v xml:space="preserve">           </v>
      </c>
      <c r="I16" t="str">
        <f>IF([8]fo_mktlots!I16="","",[8]fo_mktlots!I16)</f>
        <v xml:space="preserve">           </v>
      </c>
      <c r="J16" t="str">
        <f>IF([8]fo_mktlots!J16="","",[8]fo_mktlots!J16)</f>
        <v xml:space="preserve">           </v>
      </c>
      <c r="K16" t="str">
        <f>IF([8]fo_mktlots!K16="","",[8]fo_mktlots!K16)</f>
        <v xml:space="preserve">           </v>
      </c>
      <c r="L16" t="str">
        <f>IF([8]fo_mktlots!L16="","",[8]fo_mktlots!L16)</f>
        <v xml:space="preserve">           </v>
      </c>
      <c r="M16" t="str">
        <f>IF([8]fo_mktlots!M16="","",[8]fo_mktlots!M16)</f>
        <v xml:space="preserve">           </v>
      </c>
      <c r="N16" t="str">
        <f>IF([8]fo_mktlots!N16="","",[8]fo_mktlots!N16)</f>
        <v xml:space="preserve">           </v>
      </c>
      <c r="O16" t="str">
        <f>IF([8]fo_mktlots!O16="","",[8]fo_mktlots!O16)</f>
        <v xml:space="preserve">           </v>
      </c>
      <c r="P16" t="str">
        <f>IF([8]fo_mktlots!P16="","",[8]fo_mktlots!P16)</f>
        <v xml:space="preserve">           </v>
      </c>
      <c r="Q16" s="2" t="str">
        <f t="shared" si="0"/>
        <v>APOLLOHOSP</v>
      </c>
      <c r="R16" s="2" t="str">
        <f t="shared" si="1"/>
        <v xml:space="preserve">APOLLO HOSPITALS ENTER. L           </v>
      </c>
      <c r="S16" s="8">
        <f t="shared" si="2"/>
        <v>125</v>
      </c>
      <c r="T16" t="str">
        <f>IF([8]fo_mktlots!T16="","",[8]fo_mktlots!T16)</f>
        <v/>
      </c>
      <c r="U16" t="str">
        <f>IF([8]fo_mktlots!U16="","",[8]fo_mktlots!U16)</f>
        <v/>
      </c>
      <c r="V16" t="str">
        <f>IF([8]fo_mktlots!V16="","",[8]fo_mktlots!V16)</f>
        <v/>
      </c>
    </row>
    <row r="17" spans="1:22" x14ac:dyDescent="0.25">
      <c r="A17" t="str">
        <f>IF([8]fo_mktlots!A17="","",[8]fo_mktlots!A17)</f>
        <v xml:space="preserve">APOLLO TYRES LTD                    </v>
      </c>
      <c r="B17" t="str">
        <f>IF([8]fo_mktlots!B17="","",[8]fo_mktlots!B17)</f>
        <v>APOLLOTYRE</v>
      </c>
      <c r="C17">
        <f>IF([8]fo_mktlots!C17="","",[8]fo_mktlots!C17)</f>
        <v>1700</v>
      </c>
      <c r="D17">
        <f>IF([8]fo_mktlots!D17="","",[8]fo_mktlots!D17)</f>
        <v>1700</v>
      </c>
      <c r="E17">
        <f>IF([8]fo_mktlots!E17="","",[8]fo_mktlots!E17)</f>
        <v>1700</v>
      </c>
      <c r="F17" t="str">
        <f>IF([8]fo_mktlots!F17="","",[8]fo_mktlots!F17)</f>
        <v xml:space="preserve">           </v>
      </c>
      <c r="G17" t="str">
        <f>IF([8]fo_mktlots!G17="","",[8]fo_mktlots!G17)</f>
        <v xml:space="preserve">           </v>
      </c>
      <c r="H17" t="str">
        <f>IF([8]fo_mktlots!H17="","",[8]fo_mktlots!H17)</f>
        <v xml:space="preserve">           </v>
      </c>
      <c r="I17" t="str">
        <f>IF([8]fo_mktlots!I17="","",[8]fo_mktlots!I17)</f>
        <v xml:space="preserve">           </v>
      </c>
      <c r="J17" t="str">
        <f>IF([8]fo_mktlots!J17="","",[8]fo_mktlots!J17)</f>
        <v xml:space="preserve">           </v>
      </c>
      <c r="K17" t="str">
        <f>IF([8]fo_mktlots!K17="","",[8]fo_mktlots!K17)</f>
        <v xml:space="preserve">           </v>
      </c>
      <c r="L17" t="str">
        <f>IF([8]fo_mktlots!L17="","",[8]fo_mktlots!L17)</f>
        <v xml:space="preserve">           </v>
      </c>
      <c r="M17" t="str">
        <f>IF([8]fo_mktlots!M17="","",[8]fo_mktlots!M17)</f>
        <v xml:space="preserve">           </v>
      </c>
      <c r="N17" t="str">
        <f>IF([8]fo_mktlots!N17="","",[8]fo_mktlots!N17)</f>
        <v xml:space="preserve">           </v>
      </c>
      <c r="O17" t="str">
        <f>IF([8]fo_mktlots!O17="","",[8]fo_mktlots!O17)</f>
        <v xml:space="preserve">           </v>
      </c>
      <c r="P17" t="str">
        <f>IF([8]fo_mktlots!P17="","",[8]fo_mktlots!P17)</f>
        <v xml:space="preserve">           </v>
      </c>
      <c r="Q17" s="2" t="str">
        <f t="shared" si="0"/>
        <v>APOLLOTYRE</v>
      </c>
      <c r="R17" s="2" t="str">
        <f t="shared" si="1"/>
        <v xml:space="preserve">APOLLO TYRES LTD                    </v>
      </c>
      <c r="S17" s="8">
        <f t="shared" si="2"/>
        <v>1700</v>
      </c>
      <c r="T17" t="str">
        <f>IF([8]fo_mktlots!T17="","",[8]fo_mktlots!T17)</f>
        <v/>
      </c>
      <c r="U17" t="str">
        <f>IF([8]fo_mktlots!U17="","",[8]fo_mktlots!U17)</f>
        <v/>
      </c>
      <c r="V17" t="str">
        <f>IF([8]fo_mktlots!V17="","",[8]fo_mktlots!V17)</f>
        <v/>
      </c>
    </row>
    <row r="18" spans="1:22" x14ac:dyDescent="0.25">
      <c r="A18" t="str">
        <f>IF([8]fo_mktlots!A18="","",[8]fo_mktlots!A18)</f>
        <v xml:space="preserve">ACC LIMITED                         </v>
      </c>
      <c r="B18" t="str">
        <f>IF([8]fo_mktlots!B18="","",[8]fo_mktlots!B18)</f>
        <v xml:space="preserve">ACC       </v>
      </c>
      <c r="C18">
        <f>IF([8]fo_mktlots!C18="","",[8]fo_mktlots!C18)</f>
        <v>300</v>
      </c>
      <c r="D18">
        <f>IF([8]fo_mktlots!D18="","",[8]fo_mktlots!D18)</f>
        <v>300</v>
      </c>
      <c r="E18">
        <f>IF([8]fo_mktlots!E18="","",[8]fo_mktlots!E18)</f>
        <v>300</v>
      </c>
      <c r="F18" t="str">
        <f>IF([8]fo_mktlots!F18="","",[8]fo_mktlots!F18)</f>
        <v xml:space="preserve">           </v>
      </c>
      <c r="G18" t="str">
        <f>IF([8]fo_mktlots!G18="","",[8]fo_mktlots!G18)</f>
        <v xml:space="preserve">           </v>
      </c>
      <c r="H18" t="str">
        <f>IF([8]fo_mktlots!H18="","",[8]fo_mktlots!H18)</f>
        <v xml:space="preserve">           </v>
      </c>
      <c r="I18" t="str">
        <f>IF([8]fo_mktlots!I18="","",[8]fo_mktlots!I18)</f>
        <v xml:space="preserve">           </v>
      </c>
      <c r="J18" t="str">
        <f>IF([8]fo_mktlots!J18="","",[8]fo_mktlots!J18)</f>
        <v xml:space="preserve">           </v>
      </c>
      <c r="K18" t="str">
        <f>IF([8]fo_mktlots!K18="","",[8]fo_mktlots!K18)</f>
        <v xml:space="preserve">           </v>
      </c>
      <c r="L18" t="str">
        <f>IF([8]fo_mktlots!L18="","",[8]fo_mktlots!L18)</f>
        <v xml:space="preserve">           </v>
      </c>
      <c r="M18" t="str">
        <f>IF([8]fo_mktlots!M18="","",[8]fo_mktlots!M18)</f>
        <v xml:space="preserve">           </v>
      </c>
      <c r="N18" t="str">
        <f>IF([8]fo_mktlots!N18="","",[8]fo_mktlots!N18)</f>
        <v xml:space="preserve">           </v>
      </c>
      <c r="O18" t="str">
        <f>IF([8]fo_mktlots!O18="","",[8]fo_mktlots!O18)</f>
        <v xml:space="preserve">           </v>
      </c>
      <c r="P18" t="str">
        <f>IF([8]fo_mktlots!P18="","",[8]fo_mktlots!P18)</f>
        <v xml:space="preserve">           </v>
      </c>
      <c r="Q18" s="2" t="str">
        <f t="shared" si="0"/>
        <v>ACC</v>
      </c>
      <c r="R18" s="2" t="str">
        <f t="shared" si="1"/>
        <v xml:space="preserve">ACC LIMITED                         </v>
      </c>
      <c r="S18" s="8">
        <f t="shared" si="2"/>
        <v>300</v>
      </c>
      <c r="T18" t="str">
        <f>IF([8]fo_mktlots!T18="","",[8]fo_mktlots!T18)</f>
        <v/>
      </c>
      <c r="U18" t="str">
        <f>IF([8]fo_mktlots!U18="","",[8]fo_mktlots!U18)</f>
        <v/>
      </c>
      <c r="V18" t="str">
        <f>IF([8]fo_mktlots!V18="","",[8]fo_mktlots!V18)</f>
        <v/>
      </c>
    </row>
    <row r="19" spans="1:22" x14ac:dyDescent="0.25">
      <c r="A19" t="str">
        <f>IF([8]fo_mktlots!A19="","",[8]fo_mktlots!A19)</f>
        <v xml:space="preserve">BIRLASOFT LIMITED                   </v>
      </c>
      <c r="B19" t="str">
        <f>IF([8]fo_mktlots!B19="","",[8]fo_mktlots!B19)</f>
        <v xml:space="preserve">BSOFT     </v>
      </c>
      <c r="C19">
        <f>IF([8]fo_mktlots!C19="","",[8]fo_mktlots!C19)</f>
        <v>2000</v>
      </c>
      <c r="D19">
        <f>IF([8]fo_mktlots!D19="","",[8]fo_mktlots!D19)</f>
        <v>2000</v>
      </c>
      <c r="E19">
        <f>IF([8]fo_mktlots!E19="","",[8]fo_mktlots!E19)</f>
        <v>2000</v>
      </c>
      <c r="F19" t="str">
        <f>IF([8]fo_mktlots!F19="","",[8]fo_mktlots!F19)</f>
        <v xml:space="preserve">           </v>
      </c>
      <c r="G19" t="str">
        <f>IF([8]fo_mktlots!G19="","",[8]fo_mktlots!G19)</f>
        <v xml:space="preserve">           </v>
      </c>
      <c r="H19" t="str">
        <f>IF([8]fo_mktlots!H19="","",[8]fo_mktlots!H19)</f>
        <v xml:space="preserve">           </v>
      </c>
      <c r="I19" t="str">
        <f>IF([8]fo_mktlots!I19="","",[8]fo_mktlots!I19)</f>
        <v xml:space="preserve">           </v>
      </c>
      <c r="J19" t="str">
        <f>IF([8]fo_mktlots!J19="","",[8]fo_mktlots!J19)</f>
        <v xml:space="preserve">           </v>
      </c>
      <c r="K19" t="str">
        <f>IF([8]fo_mktlots!K19="","",[8]fo_mktlots!K19)</f>
        <v xml:space="preserve">           </v>
      </c>
      <c r="L19" t="str">
        <f>IF([8]fo_mktlots!L19="","",[8]fo_mktlots!L19)</f>
        <v xml:space="preserve">           </v>
      </c>
      <c r="M19" t="str">
        <f>IF([8]fo_mktlots!M19="","",[8]fo_mktlots!M19)</f>
        <v xml:space="preserve">           </v>
      </c>
      <c r="N19" t="str">
        <f>IF([8]fo_mktlots!N19="","",[8]fo_mktlots!N19)</f>
        <v xml:space="preserve">           </v>
      </c>
      <c r="O19" t="str">
        <f>IF([8]fo_mktlots!O19="","",[8]fo_mktlots!O19)</f>
        <v xml:space="preserve">           </v>
      </c>
      <c r="P19" t="str">
        <f>IF([8]fo_mktlots!P19="","",[8]fo_mktlots!P19)</f>
        <v xml:space="preserve">           </v>
      </c>
      <c r="Q19" s="2" t="str">
        <f t="shared" si="0"/>
        <v>BSOFT</v>
      </c>
      <c r="R19" s="2" t="str">
        <f t="shared" si="1"/>
        <v xml:space="preserve">BIRLASOFT LIMITED                   </v>
      </c>
      <c r="S19" s="8">
        <f t="shared" si="2"/>
        <v>2000</v>
      </c>
      <c r="T19" t="str">
        <f>IF([8]fo_mktlots!T19="","",[8]fo_mktlots!T19)</f>
        <v/>
      </c>
      <c r="U19" t="str">
        <f>IF([8]fo_mktlots!U19="","",[8]fo_mktlots!U19)</f>
        <v/>
      </c>
      <c r="V19" t="str">
        <f>IF([8]fo_mktlots!V19="","",[8]fo_mktlots!V19)</f>
        <v/>
      </c>
    </row>
    <row r="20" spans="1:22" x14ac:dyDescent="0.25">
      <c r="A20" t="str">
        <f>IF([8]fo_mktlots!A20="","",[8]fo_mktlots!A20)</f>
        <v xml:space="preserve">BATA INDIA LTD                      </v>
      </c>
      <c r="B20" t="str">
        <f>IF([8]fo_mktlots!B20="","",[8]fo_mktlots!B20)</f>
        <v xml:space="preserve">BATAINDIA </v>
      </c>
      <c r="C20">
        <f>IF([8]fo_mktlots!C20="","",[8]fo_mktlots!C20)</f>
        <v>375</v>
      </c>
      <c r="D20">
        <f>IF([8]fo_mktlots!D20="","",[8]fo_mktlots!D20)</f>
        <v>375</v>
      </c>
      <c r="E20">
        <f>IF([8]fo_mktlots!E20="","",[8]fo_mktlots!E20)</f>
        <v>375</v>
      </c>
      <c r="F20" t="str">
        <f>IF([8]fo_mktlots!F20="","",[8]fo_mktlots!F20)</f>
        <v xml:space="preserve">           </v>
      </c>
      <c r="G20" t="str">
        <f>IF([8]fo_mktlots!G20="","",[8]fo_mktlots!G20)</f>
        <v xml:space="preserve">           </v>
      </c>
      <c r="H20" t="str">
        <f>IF([8]fo_mktlots!H20="","",[8]fo_mktlots!H20)</f>
        <v xml:space="preserve">           </v>
      </c>
      <c r="I20" t="str">
        <f>IF([8]fo_mktlots!I20="","",[8]fo_mktlots!I20)</f>
        <v xml:space="preserve">           </v>
      </c>
      <c r="J20" t="str">
        <f>IF([8]fo_mktlots!J20="","",[8]fo_mktlots!J20)</f>
        <v xml:space="preserve">           </v>
      </c>
      <c r="K20" t="str">
        <f>IF([8]fo_mktlots!K20="","",[8]fo_mktlots!K20)</f>
        <v xml:space="preserve">           </v>
      </c>
      <c r="L20" t="str">
        <f>IF([8]fo_mktlots!L20="","",[8]fo_mktlots!L20)</f>
        <v xml:space="preserve">           </v>
      </c>
      <c r="M20" t="str">
        <f>IF([8]fo_mktlots!M20="","",[8]fo_mktlots!M20)</f>
        <v xml:space="preserve">           </v>
      </c>
      <c r="N20" t="str">
        <f>IF([8]fo_mktlots!N20="","",[8]fo_mktlots!N20)</f>
        <v xml:space="preserve">           </v>
      </c>
      <c r="O20" t="str">
        <f>IF([8]fo_mktlots!O20="","",[8]fo_mktlots!O20)</f>
        <v xml:space="preserve">           </v>
      </c>
      <c r="P20" t="str">
        <f>IF([8]fo_mktlots!P20="","",[8]fo_mktlots!P20)</f>
        <v xml:space="preserve">           </v>
      </c>
      <c r="Q20" s="2" t="str">
        <f t="shared" si="0"/>
        <v>BATAINDIA</v>
      </c>
      <c r="R20" s="2" t="str">
        <f t="shared" si="1"/>
        <v xml:space="preserve">BATA INDIA LTD                      </v>
      </c>
      <c r="S20" s="8">
        <f t="shared" si="2"/>
        <v>375</v>
      </c>
      <c r="T20" t="str">
        <f>IF([8]fo_mktlots!T20="","",[8]fo_mktlots!T20)</f>
        <v/>
      </c>
      <c r="U20" t="str">
        <f>IF([8]fo_mktlots!U20="","",[8]fo_mktlots!U20)</f>
        <v/>
      </c>
      <c r="V20" t="str">
        <f>IF([8]fo_mktlots!V20="","",[8]fo_mktlots!V20)</f>
        <v/>
      </c>
    </row>
    <row r="21" spans="1:22" x14ac:dyDescent="0.25">
      <c r="A21" t="str">
        <f>IF([8]fo_mktlots!A21="","",[8]fo_mktlots!A21)</f>
        <v xml:space="preserve">ASHOK LEYLAND LTD                   </v>
      </c>
      <c r="B21" t="str">
        <f>IF([8]fo_mktlots!B21="","",[8]fo_mktlots!B21)</f>
        <v xml:space="preserve">ASHOKLEY  </v>
      </c>
      <c r="C21">
        <f>IF([8]fo_mktlots!C21="","",[8]fo_mktlots!C21)</f>
        <v>5000</v>
      </c>
      <c r="D21">
        <f>IF([8]fo_mktlots!D21="","",[8]fo_mktlots!D21)</f>
        <v>5000</v>
      </c>
      <c r="E21">
        <f>IF([8]fo_mktlots!E21="","",[8]fo_mktlots!E21)</f>
        <v>5000</v>
      </c>
      <c r="F21" t="str">
        <f>IF([8]fo_mktlots!F21="","",[8]fo_mktlots!F21)</f>
        <v xml:space="preserve">           </v>
      </c>
      <c r="G21" t="str">
        <f>IF([8]fo_mktlots!G21="","",[8]fo_mktlots!G21)</f>
        <v xml:space="preserve">           </v>
      </c>
      <c r="H21" t="str">
        <f>IF([8]fo_mktlots!H21="","",[8]fo_mktlots!H21)</f>
        <v xml:space="preserve">           </v>
      </c>
      <c r="I21" t="str">
        <f>IF([8]fo_mktlots!I21="","",[8]fo_mktlots!I21)</f>
        <v xml:space="preserve">           </v>
      </c>
      <c r="J21" t="str">
        <f>IF([8]fo_mktlots!J21="","",[8]fo_mktlots!J21)</f>
        <v xml:space="preserve">           </v>
      </c>
      <c r="K21" t="str">
        <f>IF([8]fo_mktlots!K21="","",[8]fo_mktlots!K21)</f>
        <v xml:space="preserve">           </v>
      </c>
      <c r="L21" t="str">
        <f>IF([8]fo_mktlots!L21="","",[8]fo_mktlots!L21)</f>
        <v xml:space="preserve">           </v>
      </c>
      <c r="M21" t="str">
        <f>IF([8]fo_mktlots!M21="","",[8]fo_mktlots!M21)</f>
        <v xml:space="preserve">           </v>
      </c>
      <c r="N21" t="str">
        <f>IF([8]fo_mktlots!N21="","",[8]fo_mktlots!N21)</f>
        <v xml:space="preserve">           </v>
      </c>
      <c r="O21" t="str">
        <f>IF([8]fo_mktlots!O21="","",[8]fo_mktlots!O21)</f>
        <v xml:space="preserve">           </v>
      </c>
      <c r="P21" t="str">
        <f>IF([8]fo_mktlots!P21="","",[8]fo_mktlots!P21)</f>
        <v xml:space="preserve">           </v>
      </c>
      <c r="Q21" s="2" t="str">
        <f t="shared" si="0"/>
        <v>ASHOKLEY</v>
      </c>
      <c r="R21" s="2" t="str">
        <f t="shared" si="1"/>
        <v xml:space="preserve">ASHOK LEYLAND LTD                   </v>
      </c>
      <c r="S21" s="8">
        <f t="shared" si="2"/>
        <v>5000</v>
      </c>
      <c r="T21" t="str">
        <f>IF([8]fo_mktlots!T21="","",[8]fo_mktlots!T21)</f>
        <v/>
      </c>
      <c r="U21" t="str">
        <f>IF([8]fo_mktlots!U21="","",[8]fo_mktlots!U21)</f>
        <v/>
      </c>
      <c r="V21" t="str">
        <f>IF([8]fo_mktlots!V21="","",[8]fo_mktlots!V21)</f>
        <v/>
      </c>
    </row>
    <row r="22" spans="1:22" x14ac:dyDescent="0.25">
      <c r="A22" t="str">
        <f>IF([8]fo_mktlots!A22="","",[8]fo_mktlots!A22)</f>
        <v xml:space="preserve">ASIAN PAINTS LIMITED                </v>
      </c>
      <c r="B22" t="str">
        <f>IF([8]fo_mktlots!B22="","",[8]fo_mktlots!B22)</f>
        <v>ASIANPAINT</v>
      </c>
      <c r="C22">
        <f>IF([8]fo_mktlots!C22="","",[8]fo_mktlots!C22)</f>
        <v>200</v>
      </c>
      <c r="D22">
        <f>IF([8]fo_mktlots!D22="","",[8]fo_mktlots!D22)</f>
        <v>200</v>
      </c>
      <c r="E22">
        <f>IF([8]fo_mktlots!E22="","",[8]fo_mktlots!E22)</f>
        <v>200</v>
      </c>
      <c r="F22" t="str">
        <f>IF([8]fo_mktlots!F22="","",[8]fo_mktlots!F22)</f>
        <v xml:space="preserve">           </v>
      </c>
      <c r="G22" t="str">
        <f>IF([8]fo_mktlots!G22="","",[8]fo_mktlots!G22)</f>
        <v xml:space="preserve">           </v>
      </c>
      <c r="H22" t="str">
        <f>IF([8]fo_mktlots!H22="","",[8]fo_mktlots!H22)</f>
        <v xml:space="preserve">           </v>
      </c>
      <c r="I22" t="str">
        <f>IF([8]fo_mktlots!I22="","",[8]fo_mktlots!I22)</f>
        <v xml:space="preserve">           </v>
      </c>
      <c r="J22" t="str">
        <f>IF([8]fo_mktlots!J22="","",[8]fo_mktlots!J22)</f>
        <v xml:space="preserve">           </v>
      </c>
      <c r="K22" t="str">
        <f>IF([8]fo_mktlots!K22="","",[8]fo_mktlots!K22)</f>
        <v xml:space="preserve">           </v>
      </c>
      <c r="L22" t="str">
        <f>IF([8]fo_mktlots!L22="","",[8]fo_mktlots!L22)</f>
        <v xml:space="preserve">           </v>
      </c>
      <c r="M22" t="str">
        <f>IF([8]fo_mktlots!M22="","",[8]fo_mktlots!M22)</f>
        <v xml:space="preserve">           </v>
      </c>
      <c r="N22" t="str">
        <f>IF([8]fo_mktlots!N22="","",[8]fo_mktlots!N22)</f>
        <v xml:space="preserve">           </v>
      </c>
      <c r="O22" t="str">
        <f>IF([8]fo_mktlots!O22="","",[8]fo_mktlots!O22)</f>
        <v xml:space="preserve">           </v>
      </c>
      <c r="P22" t="str">
        <f>IF([8]fo_mktlots!P22="","",[8]fo_mktlots!P22)</f>
        <v xml:space="preserve">           </v>
      </c>
      <c r="Q22" s="2" t="str">
        <f t="shared" si="0"/>
        <v>ASIANPAINT</v>
      </c>
      <c r="R22" s="2" t="str">
        <f t="shared" si="1"/>
        <v xml:space="preserve">ASIAN PAINTS LIMITED                </v>
      </c>
      <c r="S22" s="8">
        <f t="shared" si="2"/>
        <v>200</v>
      </c>
      <c r="T22" t="str">
        <f>IF([8]fo_mktlots!T22="","",[8]fo_mktlots!T22)</f>
        <v/>
      </c>
      <c r="U22" t="str">
        <f>IF([8]fo_mktlots!U22="","",[8]fo_mktlots!U22)</f>
        <v/>
      </c>
      <c r="V22" t="str">
        <f>IF([8]fo_mktlots!V22="","",[8]fo_mktlots!V22)</f>
        <v/>
      </c>
    </row>
    <row r="23" spans="1:22" x14ac:dyDescent="0.25">
      <c r="A23" t="str">
        <f>IF([8]fo_mktlots!A23="","",[8]fo_mktlots!A23)</f>
        <v xml:space="preserve">ATUL LTD                            </v>
      </c>
      <c r="B23" t="str">
        <f>IF([8]fo_mktlots!B23="","",[8]fo_mktlots!B23)</f>
        <v xml:space="preserve">ATUL      </v>
      </c>
      <c r="C23">
        <f>IF([8]fo_mktlots!C23="","",[8]fo_mktlots!C23)</f>
        <v>75</v>
      </c>
      <c r="D23">
        <f>IF([8]fo_mktlots!D23="","",[8]fo_mktlots!D23)</f>
        <v>75</v>
      </c>
      <c r="E23">
        <f>IF([8]fo_mktlots!E23="","",[8]fo_mktlots!E23)</f>
        <v>75</v>
      </c>
      <c r="F23" t="str">
        <f>IF([8]fo_mktlots!F23="","",[8]fo_mktlots!F23)</f>
        <v xml:space="preserve">           </v>
      </c>
      <c r="G23" t="str">
        <f>IF([8]fo_mktlots!G23="","",[8]fo_mktlots!G23)</f>
        <v xml:space="preserve">           </v>
      </c>
      <c r="H23" t="str">
        <f>IF([8]fo_mktlots!H23="","",[8]fo_mktlots!H23)</f>
        <v xml:space="preserve">           </v>
      </c>
      <c r="I23" t="str">
        <f>IF([8]fo_mktlots!I23="","",[8]fo_mktlots!I23)</f>
        <v xml:space="preserve">           </v>
      </c>
      <c r="J23" t="str">
        <f>IF([8]fo_mktlots!J23="","",[8]fo_mktlots!J23)</f>
        <v xml:space="preserve">           </v>
      </c>
      <c r="K23" t="str">
        <f>IF([8]fo_mktlots!K23="","",[8]fo_mktlots!K23)</f>
        <v xml:space="preserve">           </v>
      </c>
      <c r="L23" t="str">
        <f>IF([8]fo_mktlots!L23="","",[8]fo_mktlots!L23)</f>
        <v xml:space="preserve">           </v>
      </c>
      <c r="M23" t="str">
        <f>IF([8]fo_mktlots!M23="","",[8]fo_mktlots!M23)</f>
        <v xml:space="preserve">           </v>
      </c>
      <c r="N23" t="str">
        <f>IF([8]fo_mktlots!N23="","",[8]fo_mktlots!N23)</f>
        <v xml:space="preserve">           </v>
      </c>
      <c r="O23" t="str">
        <f>IF([8]fo_mktlots!O23="","",[8]fo_mktlots!O23)</f>
        <v xml:space="preserve">           </v>
      </c>
      <c r="P23" t="str">
        <f>IF([8]fo_mktlots!P23="","",[8]fo_mktlots!P23)</f>
        <v xml:space="preserve">           </v>
      </c>
      <c r="Q23" s="2" t="str">
        <f t="shared" si="0"/>
        <v>ATUL</v>
      </c>
      <c r="R23" s="2" t="str">
        <f t="shared" si="1"/>
        <v xml:space="preserve">ATUL LTD                            </v>
      </c>
      <c r="S23" s="8">
        <f t="shared" si="2"/>
        <v>75</v>
      </c>
      <c r="T23" t="str">
        <f>IF([8]fo_mktlots!T23="","",[8]fo_mktlots!T23)</f>
        <v/>
      </c>
      <c r="U23" t="str">
        <f>IF([8]fo_mktlots!U23="","",[8]fo_mktlots!U23)</f>
        <v/>
      </c>
      <c r="V23" t="str">
        <f>IF([8]fo_mktlots!V23="","",[8]fo_mktlots!V23)</f>
        <v/>
      </c>
    </row>
    <row r="24" spans="1:22" x14ac:dyDescent="0.25">
      <c r="A24" t="str">
        <f>IF([8]fo_mktlots!A24="","",[8]fo_mktlots!A24)</f>
        <v xml:space="preserve">AXIS BANK LIMITED                   </v>
      </c>
      <c r="B24" t="str">
        <f>IF([8]fo_mktlots!B24="","",[8]fo_mktlots!B24)</f>
        <v xml:space="preserve">AXISBANK  </v>
      </c>
      <c r="C24">
        <f>IF([8]fo_mktlots!C24="","",[8]fo_mktlots!C24)</f>
        <v>625</v>
      </c>
      <c r="D24">
        <f>IF([8]fo_mktlots!D24="","",[8]fo_mktlots!D24)</f>
        <v>625</v>
      </c>
      <c r="E24">
        <f>IF([8]fo_mktlots!E24="","",[8]fo_mktlots!E24)</f>
        <v>625</v>
      </c>
      <c r="F24" t="str">
        <f>IF([8]fo_mktlots!F24="","",[8]fo_mktlots!F24)</f>
        <v xml:space="preserve">           </v>
      </c>
      <c r="G24" t="str">
        <f>IF([8]fo_mktlots!G24="","",[8]fo_mktlots!G24)</f>
        <v xml:space="preserve">           </v>
      </c>
      <c r="H24" t="str">
        <f>IF([8]fo_mktlots!H24="","",[8]fo_mktlots!H24)</f>
        <v xml:space="preserve">           </v>
      </c>
      <c r="I24" t="str">
        <f>IF([8]fo_mktlots!I24="","",[8]fo_mktlots!I24)</f>
        <v xml:space="preserve">           </v>
      </c>
      <c r="J24" t="str">
        <f>IF([8]fo_mktlots!J24="","",[8]fo_mktlots!J24)</f>
        <v xml:space="preserve">           </v>
      </c>
      <c r="K24" t="str">
        <f>IF([8]fo_mktlots!K24="","",[8]fo_mktlots!K24)</f>
        <v xml:space="preserve">           </v>
      </c>
      <c r="L24" t="str">
        <f>IF([8]fo_mktlots!L24="","",[8]fo_mktlots!L24)</f>
        <v xml:space="preserve">           </v>
      </c>
      <c r="M24" t="str">
        <f>IF([8]fo_mktlots!M24="","",[8]fo_mktlots!M24)</f>
        <v xml:space="preserve">           </v>
      </c>
      <c r="N24" t="str">
        <f>IF([8]fo_mktlots!N24="","",[8]fo_mktlots!N24)</f>
        <v xml:space="preserve">           </v>
      </c>
      <c r="O24" t="str">
        <f>IF([8]fo_mktlots!O24="","",[8]fo_mktlots!O24)</f>
        <v xml:space="preserve">           </v>
      </c>
      <c r="P24" t="str">
        <f>IF([8]fo_mktlots!P24="","",[8]fo_mktlots!P24)</f>
        <v xml:space="preserve">           </v>
      </c>
      <c r="Q24" s="2" t="str">
        <f t="shared" si="0"/>
        <v>AXISBANK</v>
      </c>
      <c r="R24" s="2" t="str">
        <f t="shared" si="1"/>
        <v xml:space="preserve">AXIS BANK LIMITED                   </v>
      </c>
      <c r="S24" s="8">
        <f t="shared" si="2"/>
        <v>625</v>
      </c>
      <c r="T24" t="str">
        <f>IF([8]fo_mktlots!T24="","",[8]fo_mktlots!T24)</f>
        <v/>
      </c>
      <c r="U24" t="str">
        <f>IF([8]fo_mktlots!U24="","",[8]fo_mktlots!U24)</f>
        <v/>
      </c>
      <c r="V24" t="str">
        <f>IF([8]fo_mktlots!V24="","",[8]fo_mktlots!V24)</f>
        <v/>
      </c>
    </row>
    <row r="25" spans="1:22" x14ac:dyDescent="0.25">
      <c r="A25" t="str">
        <f>IF([8]fo_mktlots!A25="","",[8]fo_mktlots!A25)</f>
        <v xml:space="preserve">BAJAJ AUTO LIMITED                  </v>
      </c>
      <c r="B25" t="str">
        <f>IF([8]fo_mktlots!B25="","",[8]fo_mktlots!B25)</f>
        <v>BAJAJ-AUTO</v>
      </c>
      <c r="C25">
        <f>IF([8]fo_mktlots!C25="","",[8]fo_mktlots!C25)</f>
        <v>250</v>
      </c>
      <c r="D25">
        <f>IF([8]fo_mktlots!D25="","",[8]fo_mktlots!D25)</f>
        <v>250</v>
      </c>
      <c r="E25">
        <f>IF([8]fo_mktlots!E25="","",[8]fo_mktlots!E25)</f>
        <v>250</v>
      </c>
      <c r="F25" t="str">
        <f>IF([8]fo_mktlots!F25="","",[8]fo_mktlots!F25)</f>
        <v xml:space="preserve">           </v>
      </c>
      <c r="G25" t="str">
        <f>IF([8]fo_mktlots!G25="","",[8]fo_mktlots!G25)</f>
        <v xml:space="preserve">           </v>
      </c>
      <c r="H25" t="str">
        <f>IF([8]fo_mktlots!H25="","",[8]fo_mktlots!H25)</f>
        <v xml:space="preserve">           </v>
      </c>
      <c r="I25" t="str">
        <f>IF([8]fo_mktlots!I25="","",[8]fo_mktlots!I25)</f>
        <v xml:space="preserve">           </v>
      </c>
      <c r="J25" t="str">
        <f>IF([8]fo_mktlots!J25="","",[8]fo_mktlots!J25)</f>
        <v xml:space="preserve">           </v>
      </c>
      <c r="K25" t="str">
        <f>IF([8]fo_mktlots!K25="","",[8]fo_mktlots!K25)</f>
        <v xml:space="preserve">           </v>
      </c>
      <c r="L25" t="str">
        <f>IF([8]fo_mktlots!L25="","",[8]fo_mktlots!L25)</f>
        <v xml:space="preserve">           </v>
      </c>
      <c r="M25" t="str">
        <f>IF([8]fo_mktlots!M25="","",[8]fo_mktlots!M25)</f>
        <v xml:space="preserve">           </v>
      </c>
      <c r="N25" t="str">
        <f>IF([8]fo_mktlots!N25="","",[8]fo_mktlots!N25)</f>
        <v xml:space="preserve">           </v>
      </c>
      <c r="O25" t="str">
        <f>IF([8]fo_mktlots!O25="","",[8]fo_mktlots!O25)</f>
        <v xml:space="preserve">           </v>
      </c>
      <c r="P25" t="str">
        <f>IF([8]fo_mktlots!P25="","",[8]fo_mktlots!P25)</f>
        <v xml:space="preserve">           </v>
      </c>
      <c r="Q25" s="2" t="str">
        <f t="shared" si="0"/>
        <v>BAJAJ-AUTO</v>
      </c>
      <c r="R25" s="2" t="str">
        <f t="shared" si="1"/>
        <v xml:space="preserve">BAJAJ AUTO LIMITED                  </v>
      </c>
      <c r="S25" s="8">
        <f t="shared" si="2"/>
        <v>250</v>
      </c>
      <c r="T25" t="str">
        <f>IF([8]fo_mktlots!T25="","",[8]fo_mktlots!T25)</f>
        <v/>
      </c>
      <c r="U25" t="str">
        <f>IF([8]fo_mktlots!U25="","",[8]fo_mktlots!U25)</f>
        <v/>
      </c>
      <c r="V25" t="str">
        <f>IF([8]fo_mktlots!V25="","",[8]fo_mktlots!V25)</f>
        <v/>
      </c>
    </row>
    <row r="26" spans="1:22" x14ac:dyDescent="0.25">
      <c r="A26" t="str">
        <f>IF([8]fo_mktlots!A26="","",[8]fo_mktlots!A26)</f>
        <v xml:space="preserve">BAJAJ FINSERV LTD.                  </v>
      </c>
      <c r="B26" t="str">
        <f>IF([8]fo_mktlots!B26="","",[8]fo_mktlots!B26)</f>
        <v>BAJAJFINSV</v>
      </c>
      <c r="C26">
        <f>IF([8]fo_mktlots!C26="","",[8]fo_mktlots!C26)</f>
        <v>500</v>
      </c>
      <c r="D26">
        <f>IF([8]fo_mktlots!D26="","",[8]fo_mktlots!D26)</f>
        <v>500</v>
      </c>
      <c r="E26">
        <f>IF([8]fo_mktlots!E26="","",[8]fo_mktlots!E26)</f>
        <v>500</v>
      </c>
      <c r="F26" t="str">
        <f>IF([8]fo_mktlots!F26="","",[8]fo_mktlots!F26)</f>
        <v xml:space="preserve">           </v>
      </c>
      <c r="G26" t="str">
        <f>IF([8]fo_mktlots!G26="","",[8]fo_mktlots!G26)</f>
        <v xml:space="preserve">           </v>
      </c>
      <c r="H26" t="str">
        <f>IF([8]fo_mktlots!H26="","",[8]fo_mktlots!H26)</f>
        <v xml:space="preserve">           </v>
      </c>
      <c r="I26" t="str">
        <f>IF([8]fo_mktlots!I26="","",[8]fo_mktlots!I26)</f>
        <v xml:space="preserve">           </v>
      </c>
      <c r="J26" t="str">
        <f>IF([8]fo_mktlots!J26="","",[8]fo_mktlots!J26)</f>
        <v xml:space="preserve">           </v>
      </c>
      <c r="K26" t="str">
        <f>IF([8]fo_mktlots!K26="","",[8]fo_mktlots!K26)</f>
        <v xml:space="preserve">           </v>
      </c>
      <c r="L26" t="str">
        <f>IF([8]fo_mktlots!L26="","",[8]fo_mktlots!L26)</f>
        <v xml:space="preserve">           </v>
      </c>
      <c r="M26" t="str">
        <f>IF([8]fo_mktlots!M26="","",[8]fo_mktlots!M26)</f>
        <v xml:space="preserve">           </v>
      </c>
      <c r="N26" t="str">
        <f>IF([8]fo_mktlots!N26="","",[8]fo_mktlots!N26)</f>
        <v xml:space="preserve">           </v>
      </c>
      <c r="O26" t="str">
        <f>IF([8]fo_mktlots!O26="","",[8]fo_mktlots!O26)</f>
        <v xml:space="preserve">           </v>
      </c>
      <c r="P26" t="str">
        <f>IF([8]fo_mktlots!P26="","",[8]fo_mktlots!P26)</f>
        <v xml:space="preserve">           </v>
      </c>
      <c r="Q26" s="2" t="str">
        <f t="shared" si="0"/>
        <v>BAJAJFINSV</v>
      </c>
      <c r="R26" s="2" t="str">
        <f t="shared" si="1"/>
        <v xml:space="preserve">BAJAJ FINSERV LTD.                  </v>
      </c>
      <c r="S26" s="8">
        <f t="shared" si="2"/>
        <v>500</v>
      </c>
      <c r="T26" t="str">
        <f>IF([8]fo_mktlots!T26="","",[8]fo_mktlots!T26)</f>
        <v/>
      </c>
      <c r="U26" t="str">
        <f>IF([8]fo_mktlots!U26="","",[8]fo_mktlots!U26)</f>
        <v/>
      </c>
      <c r="V26" t="str">
        <f>IF([8]fo_mktlots!V26="","",[8]fo_mktlots!V26)</f>
        <v/>
      </c>
    </row>
    <row r="27" spans="1:22" x14ac:dyDescent="0.25">
      <c r="A27" t="str">
        <f>IF([8]fo_mktlots!A27="","",[8]fo_mktlots!A27)</f>
        <v xml:space="preserve">BAJAJ FINANCE LIMITED               </v>
      </c>
      <c r="B27" t="str">
        <f>IF([8]fo_mktlots!B27="","",[8]fo_mktlots!B27)</f>
        <v>BAJFINANCE</v>
      </c>
      <c r="C27">
        <f>IF([8]fo_mktlots!C27="","",[8]fo_mktlots!C27)</f>
        <v>125</v>
      </c>
      <c r="D27">
        <f>IF([8]fo_mktlots!D27="","",[8]fo_mktlots!D27)</f>
        <v>125</v>
      </c>
      <c r="E27">
        <f>IF([8]fo_mktlots!E27="","",[8]fo_mktlots!E27)</f>
        <v>125</v>
      </c>
      <c r="F27" t="str">
        <f>IF([8]fo_mktlots!F27="","",[8]fo_mktlots!F27)</f>
        <v xml:space="preserve">           </v>
      </c>
      <c r="G27" t="str">
        <f>IF([8]fo_mktlots!G27="","",[8]fo_mktlots!G27)</f>
        <v xml:space="preserve">           </v>
      </c>
      <c r="H27" t="str">
        <f>IF([8]fo_mktlots!H27="","",[8]fo_mktlots!H27)</f>
        <v xml:space="preserve">           </v>
      </c>
      <c r="I27" t="str">
        <f>IF([8]fo_mktlots!I27="","",[8]fo_mktlots!I27)</f>
        <v xml:space="preserve">           </v>
      </c>
      <c r="J27" t="str">
        <f>IF([8]fo_mktlots!J27="","",[8]fo_mktlots!J27)</f>
        <v xml:space="preserve">           </v>
      </c>
      <c r="K27" t="str">
        <f>IF([8]fo_mktlots!K27="","",[8]fo_mktlots!K27)</f>
        <v xml:space="preserve">           </v>
      </c>
      <c r="L27" t="str">
        <f>IF([8]fo_mktlots!L27="","",[8]fo_mktlots!L27)</f>
        <v xml:space="preserve">           </v>
      </c>
      <c r="M27" t="str">
        <f>IF([8]fo_mktlots!M27="","",[8]fo_mktlots!M27)</f>
        <v xml:space="preserve">           </v>
      </c>
      <c r="N27" t="str">
        <f>IF([8]fo_mktlots!N27="","",[8]fo_mktlots!N27)</f>
        <v xml:space="preserve">           </v>
      </c>
      <c r="O27" t="str">
        <f>IF([8]fo_mktlots!O27="","",[8]fo_mktlots!O27)</f>
        <v xml:space="preserve">           </v>
      </c>
      <c r="P27" t="str">
        <f>IF([8]fo_mktlots!P27="","",[8]fo_mktlots!P27)</f>
        <v xml:space="preserve">           </v>
      </c>
      <c r="Q27" s="2" t="str">
        <f t="shared" si="0"/>
        <v>BAJFINANCE</v>
      </c>
      <c r="R27" s="2" t="str">
        <f t="shared" si="1"/>
        <v xml:space="preserve">BAJAJ FINANCE LIMITED               </v>
      </c>
      <c r="S27" s="8">
        <f t="shared" si="2"/>
        <v>125</v>
      </c>
      <c r="T27" t="str">
        <f>IF([8]fo_mktlots!T27="","",[8]fo_mktlots!T27)</f>
        <v/>
      </c>
      <c r="U27" t="str">
        <f>IF([8]fo_mktlots!U27="","",[8]fo_mktlots!U27)</f>
        <v/>
      </c>
      <c r="V27" t="str">
        <f>IF([8]fo_mktlots!V27="","",[8]fo_mktlots!V27)</f>
        <v/>
      </c>
    </row>
    <row r="28" spans="1:22" x14ac:dyDescent="0.25">
      <c r="A28" t="str">
        <f>IF([8]fo_mktlots!A28="","",[8]fo_mktlots!A28)</f>
        <v xml:space="preserve">BALKRISHNA IND. LTD                 </v>
      </c>
      <c r="B28" t="str">
        <f>IF([8]fo_mktlots!B28="","",[8]fo_mktlots!B28)</f>
        <v>BALKRISIND</v>
      </c>
      <c r="C28">
        <f>IF([8]fo_mktlots!C28="","",[8]fo_mktlots!C28)</f>
        <v>300</v>
      </c>
      <c r="D28">
        <f>IF([8]fo_mktlots!D28="","",[8]fo_mktlots!D28)</f>
        <v>300</v>
      </c>
      <c r="E28">
        <f>IF([8]fo_mktlots!E28="","",[8]fo_mktlots!E28)</f>
        <v>300</v>
      </c>
      <c r="F28" t="str">
        <f>IF([8]fo_mktlots!F28="","",[8]fo_mktlots!F28)</f>
        <v xml:space="preserve">           </v>
      </c>
      <c r="G28" t="str">
        <f>IF([8]fo_mktlots!G28="","",[8]fo_mktlots!G28)</f>
        <v xml:space="preserve">           </v>
      </c>
      <c r="H28" t="str">
        <f>IF([8]fo_mktlots!H28="","",[8]fo_mktlots!H28)</f>
        <v xml:space="preserve">           </v>
      </c>
      <c r="I28" t="str">
        <f>IF([8]fo_mktlots!I28="","",[8]fo_mktlots!I28)</f>
        <v xml:space="preserve">           </v>
      </c>
      <c r="J28" t="str">
        <f>IF([8]fo_mktlots!J28="","",[8]fo_mktlots!J28)</f>
        <v xml:space="preserve">           </v>
      </c>
      <c r="K28" t="str">
        <f>IF([8]fo_mktlots!K28="","",[8]fo_mktlots!K28)</f>
        <v xml:space="preserve">           </v>
      </c>
      <c r="L28" t="str">
        <f>IF([8]fo_mktlots!L28="","",[8]fo_mktlots!L28)</f>
        <v xml:space="preserve">           </v>
      </c>
      <c r="M28" t="str">
        <f>IF([8]fo_mktlots!M28="","",[8]fo_mktlots!M28)</f>
        <v xml:space="preserve">           </v>
      </c>
      <c r="N28" t="str">
        <f>IF([8]fo_mktlots!N28="","",[8]fo_mktlots!N28)</f>
        <v xml:space="preserve">           </v>
      </c>
      <c r="O28" t="str">
        <f>IF([8]fo_mktlots!O28="","",[8]fo_mktlots!O28)</f>
        <v xml:space="preserve">           </v>
      </c>
      <c r="P28" t="str">
        <f>IF([8]fo_mktlots!P28="","",[8]fo_mktlots!P28)</f>
        <v xml:space="preserve">           </v>
      </c>
      <c r="Q28" s="2" t="str">
        <f t="shared" si="0"/>
        <v>BALKRISIND</v>
      </c>
      <c r="R28" s="2" t="str">
        <f t="shared" si="1"/>
        <v xml:space="preserve">BALKRISHNA IND. LTD                 </v>
      </c>
      <c r="S28" s="8">
        <f t="shared" si="2"/>
        <v>300</v>
      </c>
      <c r="T28" t="str">
        <f>IF([8]fo_mktlots!T28="","",[8]fo_mktlots!T28)</f>
        <v/>
      </c>
      <c r="U28" t="str">
        <f>IF([8]fo_mktlots!U28="","",[8]fo_mktlots!U28)</f>
        <v/>
      </c>
      <c r="V28" t="str">
        <f>IF([8]fo_mktlots!V28="","",[8]fo_mktlots!V28)</f>
        <v/>
      </c>
    </row>
    <row r="29" spans="1:22" x14ac:dyDescent="0.25">
      <c r="A29" t="str">
        <f>IF([8]fo_mktlots!A29="","",[8]fo_mktlots!A29)</f>
        <v xml:space="preserve">BHARAT ELECTRONICS LTD              </v>
      </c>
      <c r="B29" t="str">
        <f>IF([8]fo_mktlots!B29="","",[8]fo_mktlots!B29)</f>
        <v xml:space="preserve">BEL       </v>
      </c>
      <c r="C29">
        <f>IF([8]fo_mktlots!C29="","",[8]fo_mktlots!C29)</f>
        <v>5700</v>
      </c>
      <c r="D29">
        <f>IF([8]fo_mktlots!D29="","",[8]fo_mktlots!D29)</f>
        <v>5700</v>
      </c>
      <c r="E29">
        <f>IF([8]fo_mktlots!E29="","",[8]fo_mktlots!E29)</f>
        <v>5700</v>
      </c>
      <c r="F29" t="str">
        <f>IF([8]fo_mktlots!F29="","",[8]fo_mktlots!F29)</f>
        <v xml:space="preserve">           </v>
      </c>
      <c r="G29" t="str">
        <f>IF([8]fo_mktlots!G29="","",[8]fo_mktlots!G29)</f>
        <v xml:space="preserve">           </v>
      </c>
      <c r="H29" t="str">
        <f>IF([8]fo_mktlots!H29="","",[8]fo_mktlots!H29)</f>
        <v xml:space="preserve">           </v>
      </c>
      <c r="I29" t="str">
        <f>IF([8]fo_mktlots!I29="","",[8]fo_mktlots!I29)</f>
        <v xml:space="preserve">           </v>
      </c>
      <c r="J29" t="str">
        <f>IF([8]fo_mktlots!J29="","",[8]fo_mktlots!J29)</f>
        <v xml:space="preserve">           </v>
      </c>
      <c r="K29" t="str">
        <f>IF([8]fo_mktlots!K29="","",[8]fo_mktlots!K29)</f>
        <v xml:space="preserve">           </v>
      </c>
      <c r="L29" t="str">
        <f>IF([8]fo_mktlots!L29="","",[8]fo_mktlots!L29)</f>
        <v xml:space="preserve">           </v>
      </c>
      <c r="M29" t="str">
        <f>IF([8]fo_mktlots!M29="","",[8]fo_mktlots!M29)</f>
        <v xml:space="preserve">           </v>
      </c>
      <c r="N29" t="str">
        <f>IF([8]fo_mktlots!N29="","",[8]fo_mktlots!N29)</f>
        <v xml:space="preserve">           </v>
      </c>
      <c r="O29" t="str">
        <f>IF([8]fo_mktlots!O29="","",[8]fo_mktlots!O29)</f>
        <v xml:space="preserve">           </v>
      </c>
      <c r="P29" t="str">
        <f>IF([8]fo_mktlots!P29="","",[8]fo_mktlots!P29)</f>
        <v xml:space="preserve">           </v>
      </c>
      <c r="Q29" s="2" t="str">
        <f t="shared" si="0"/>
        <v>BEL</v>
      </c>
      <c r="R29" s="2" t="str">
        <f t="shared" si="1"/>
        <v xml:space="preserve">BHARAT ELECTRONICS LTD              </v>
      </c>
      <c r="S29" s="8">
        <f t="shared" si="2"/>
        <v>5700</v>
      </c>
      <c r="T29" t="str">
        <f>IF([8]fo_mktlots!T29="","",[8]fo_mktlots!T29)</f>
        <v/>
      </c>
      <c r="U29" t="str">
        <f>IF([8]fo_mktlots!U29="","",[8]fo_mktlots!U29)</f>
        <v/>
      </c>
      <c r="V29" t="str">
        <f>IF([8]fo_mktlots!V29="","",[8]fo_mktlots!V29)</f>
        <v/>
      </c>
    </row>
    <row r="30" spans="1:22" x14ac:dyDescent="0.25">
      <c r="A30" t="str">
        <f>IF([8]fo_mktlots!A30="","",[8]fo_mktlots!A30)</f>
        <v xml:space="preserve">BHARAT FORGE LTD                    </v>
      </c>
      <c r="B30" t="str">
        <f>IF([8]fo_mktlots!B30="","",[8]fo_mktlots!B30)</f>
        <v>BHARATFORG</v>
      </c>
      <c r="C30">
        <f>IF([8]fo_mktlots!C30="","",[8]fo_mktlots!C30)</f>
        <v>1000</v>
      </c>
      <c r="D30">
        <f>IF([8]fo_mktlots!D30="","",[8]fo_mktlots!D30)</f>
        <v>1000</v>
      </c>
      <c r="E30">
        <f>IF([8]fo_mktlots!E30="","",[8]fo_mktlots!E30)</f>
        <v>1000</v>
      </c>
      <c r="F30" t="str">
        <f>IF([8]fo_mktlots!F30="","",[8]fo_mktlots!F30)</f>
        <v xml:space="preserve">           </v>
      </c>
      <c r="G30" t="str">
        <f>IF([8]fo_mktlots!G30="","",[8]fo_mktlots!G30)</f>
        <v xml:space="preserve">           </v>
      </c>
      <c r="H30" t="str">
        <f>IF([8]fo_mktlots!H30="","",[8]fo_mktlots!H30)</f>
        <v xml:space="preserve">           </v>
      </c>
      <c r="I30" t="str">
        <f>IF([8]fo_mktlots!I30="","",[8]fo_mktlots!I30)</f>
        <v xml:space="preserve">           </v>
      </c>
      <c r="J30" t="str">
        <f>IF([8]fo_mktlots!J30="","",[8]fo_mktlots!J30)</f>
        <v xml:space="preserve">           </v>
      </c>
      <c r="K30" t="str">
        <f>IF([8]fo_mktlots!K30="","",[8]fo_mktlots!K30)</f>
        <v xml:space="preserve">           </v>
      </c>
      <c r="L30" t="str">
        <f>IF([8]fo_mktlots!L30="","",[8]fo_mktlots!L30)</f>
        <v xml:space="preserve">           </v>
      </c>
      <c r="M30" t="str">
        <f>IF([8]fo_mktlots!M30="","",[8]fo_mktlots!M30)</f>
        <v xml:space="preserve">           </v>
      </c>
      <c r="N30" t="str">
        <f>IF([8]fo_mktlots!N30="","",[8]fo_mktlots!N30)</f>
        <v xml:space="preserve">           </v>
      </c>
      <c r="O30" t="str">
        <f>IF([8]fo_mktlots!O30="","",[8]fo_mktlots!O30)</f>
        <v xml:space="preserve">           </v>
      </c>
      <c r="P30" t="str">
        <f>IF([8]fo_mktlots!P30="","",[8]fo_mktlots!P30)</f>
        <v xml:space="preserve">           </v>
      </c>
      <c r="Q30" s="2" t="str">
        <f t="shared" si="0"/>
        <v>BHARATFORG</v>
      </c>
      <c r="R30" s="2" t="str">
        <f t="shared" si="1"/>
        <v xml:space="preserve">BHARAT FORGE LTD                    </v>
      </c>
      <c r="S30" s="8">
        <f t="shared" si="2"/>
        <v>1000</v>
      </c>
      <c r="T30" t="str">
        <f>IF([8]fo_mktlots!T30="","",[8]fo_mktlots!T30)</f>
        <v/>
      </c>
      <c r="U30" t="str">
        <f>IF([8]fo_mktlots!U30="","",[8]fo_mktlots!U30)</f>
        <v/>
      </c>
      <c r="V30" t="str">
        <f>IF([8]fo_mktlots!V30="","",[8]fo_mktlots!V30)</f>
        <v/>
      </c>
    </row>
    <row r="31" spans="1:22" x14ac:dyDescent="0.25">
      <c r="A31" t="str">
        <f>IF([8]fo_mktlots!A31="","",[8]fo_mktlots!A31)</f>
        <v xml:space="preserve">BIOCON LIMITED.                     </v>
      </c>
      <c r="B31" t="str">
        <f>IF([8]fo_mktlots!B31="","",[8]fo_mktlots!B31)</f>
        <v xml:space="preserve">BIOCON    </v>
      </c>
      <c r="C31">
        <f>IF([8]fo_mktlots!C31="","",[8]fo_mktlots!C31)</f>
        <v>2500</v>
      </c>
      <c r="D31">
        <f>IF([8]fo_mktlots!D31="","",[8]fo_mktlots!D31)</f>
        <v>2500</v>
      </c>
      <c r="E31">
        <f>IF([8]fo_mktlots!E31="","",[8]fo_mktlots!E31)</f>
        <v>2500</v>
      </c>
      <c r="F31" t="str">
        <f>IF([8]fo_mktlots!F31="","",[8]fo_mktlots!F31)</f>
        <v xml:space="preserve">           </v>
      </c>
      <c r="G31" t="str">
        <f>IF([8]fo_mktlots!G31="","",[8]fo_mktlots!G31)</f>
        <v xml:space="preserve">           </v>
      </c>
      <c r="H31" t="str">
        <f>IF([8]fo_mktlots!H31="","",[8]fo_mktlots!H31)</f>
        <v xml:space="preserve">           </v>
      </c>
      <c r="I31" t="str">
        <f>IF([8]fo_mktlots!I31="","",[8]fo_mktlots!I31)</f>
        <v xml:space="preserve">           </v>
      </c>
      <c r="J31" t="str">
        <f>IF([8]fo_mktlots!J31="","",[8]fo_mktlots!J31)</f>
        <v xml:space="preserve">           </v>
      </c>
      <c r="K31" t="str">
        <f>IF([8]fo_mktlots!K31="","",[8]fo_mktlots!K31)</f>
        <v xml:space="preserve">           </v>
      </c>
      <c r="L31" t="str">
        <f>IF([8]fo_mktlots!L31="","",[8]fo_mktlots!L31)</f>
        <v xml:space="preserve">           </v>
      </c>
      <c r="M31" t="str">
        <f>IF([8]fo_mktlots!M31="","",[8]fo_mktlots!M31)</f>
        <v xml:space="preserve">           </v>
      </c>
      <c r="N31" t="str">
        <f>IF([8]fo_mktlots!N31="","",[8]fo_mktlots!N31)</f>
        <v xml:space="preserve">           </v>
      </c>
      <c r="O31" t="str">
        <f>IF([8]fo_mktlots!O31="","",[8]fo_mktlots!O31)</f>
        <v xml:space="preserve">           </v>
      </c>
      <c r="P31" t="str">
        <f>IF([8]fo_mktlots!P31="","",[8]fo_mktlots!P31)</f>
        <v xml:space="preserve">           </v>
      </c>
      <c r="Q31" s="2" t="str">
        <f t="shared" si="0"/>
        <v>BIOCON</v>
      </c>
      <c r="R31" s="2" t="str">
        <f t="shared" si="1"/>
        <v xml:space="preserve">BIOCON LIMITED.                     </v>
      </c>
      <c r="S31" s="8">
        <f t="shared" si="2"/>
        <v>2500</v>
      </c>
      <c r="T31" t="str">
        <f>IF([8]fo_mktlots!T31="","",[8]fo_mktlots!T31)</f>
        <v/>
      </c>
      <c r="U31" t="str">
        <f>IF([8]fo_mktlots!U31="","",[8]fo_mktlots!U31)</f>
        <v/>
      </c>
      <c r="V31" t="str">
        <f>IF([8]fo_mktlots!V31="","",[8]fo_mktlots!V31)</f>
        <v/>
      </c>
    </row>
    <row r="32" spans="1:22" x14ac:dyDescent="0.25">
      <c r="A32" t="str">
        <f>IF([8]fo_mktlots!A32="","",[8]fo_mktlots!A32)</f>
        <v xml:space="preserve">BOSCH LIMITED                       </v>
      </c>
      <c r="B32" t="str">
        <f>IF([8]fo_mktlots!B32="","",[8]fo_mktlots!B32)</f>
        <v xml:space="preserve">BOSCHLTD  </v>
      </c>
      <c r="C32">
        <f>IF([8]fo_mktlots!C32="","",[8]fo_mktlots!C32)</f>
        <v>50</v>
      </c>
      <c r="D32">
        <f>IF([8]fo_mktlots!D32="","",[8]fo_mktlots!D32)</f>
        <v>50</v>
      </c>
      <c r="E32">
        <f>IF([8]fo_mktlots!E32="","",[8]fo_mktlots!E32)</f>
        <v>50</v>
      </c>
      <c r="F32" t="str">
        <f>IF([8]fo_mktlots!F32="","",[8]fo_mktlots!F32)</f>
        <v xml:space="preserve">           </v>
      </c>
      <c r="G32" t="str">
        <f>IF([8]fo_mktlots!G32="","",[8]fo_mktlots!G32)</f>
        <v xml:space="preserve">           </v>
      </c>
      <c r="H32" t="str">
        <f>IF([8]fo_mktlots!H32="","",[8]fo_mktlots!H32)</f>
        <v xml:space="preserve">           </v>
      </c>
      <c r="I32" t="str">
        <f>IF([8]fo_mktlots!I32="","",[8]fo_mktlots!I32)</f>
        <v xml:space="preserve">           </v>
      </c>
      <c r="J32" t="str">
        <f>IF([8]fo_mktlots!J32="","",[8]fo_mktlots!J32)</f>
        <v xml:space="preserve">           </v>
      </c>
      <c r="K32" t="str">
        <f>IF([8]fo_mktlots!K32="","",[8]fo_mktlots!K32)</f>
        <v xml:space="preserve">           </v>
      </c>
      <c r="L32" t="str">
        <f>IF([8]fo_mktlots!L32="","",[8]fo_mktlots!L32)</f>
        <v xml:space="preserve">           </v>
      </c>
      <c r="M32" t="str">
        <f>IF([8]fo_mktlots!M32="","",[8]fo_mktlots!M32)</f>
        <v xml:space="preserve">           </v>
      </c>
      <c r="N32" t="str">
        <f>IF([8]fo_mktlots!N32="","",[8]fo_mktlots!N32)</f>
        <v xml:space="preserve">           </v>
      </c>
      <c r="O32" t="str">
        <f>IF([8]fo_mktlots!O32="","",[8]fo_mktlots!O32)</f>
        <v xml:space="preserve">           </v>
      </c>
      <c r="P32" t="str">
        <f>IF([8]fo_mktlots!P32="","",[8]fo_mktlots!P32)</f>
        <v xml:space="preserve">           </v>
      </c>
      <c r="Q32" s="2" t="str">
        <f t="shared" si="0"/>
        <v>BOSCHLTD</v>
      </c>
      <c r="R32" s="2" t="str">
        <f t="shared" si="1"/>
        <v xml:space="preserve">BOSCH LIMITED                       </v>
      </c>
      <c r="S32" s="8">
        <f t="shared" si="2"/>
        <v>50</v>
      </c>
      <c r="T32" t="str">
        <f>IF([8]fo_mktlots!T32="","",[8]fo_mktlots!T32)</f>
        <v/>
      </c>
      <c r="U32" t="str">
        <f>IF([8]fo_mktlots!U32="","",[8]fo_mktlots!U32)</f>
        <v/>
      </c>
      <c r="V32" t="str">
        <f>IF([8]fo_mktlots!V32="","",[8]fo_mktlots!V32)</f>
        <v/>
      </c>
    </row>
    <row r="33" spans="1:22" x14ac:dyDescent="0.25">
      <c r="A33" t="str">
        <f>IF([8]fo_mktlots!A33="","",[8]fo_mktlots!A33)</f>
        <v xml:space="preserve">BHARAT PETROLEUM CORP  LT           </v>
      </c>
      <c r="B33" t="str">
        <f>IF([8]fo_mktlots!B33="","",[8]fo_mktlots!B33)</f>
        <v xml:space="preserve">BPCL      </v>
      </c>
      <c r="C33">
        <f>IF([8]fo_mktlots!C33="","",[8]fo_mktlots!C33)</f>
        <v>1800</v>
      </c>
      <c r="D33">
        <f>IF([8]fo_mktlots!D33="","",[8]fo_mktlots!D33)</f>
        <v>1800</v>
      </c>
      <c r="E33">
        <f>IF([8]fo_mktlots!E33="","",[8]fo_mktlots!E33)</f>
        <v>1800</v>
      </c>
      <c r="F33" t="str">
        <f>IF([8]fo_mktlots!F33="","",[8]fo_mktlots!F33)</f>
        <v xml:space="preserve">           </v>
      </c>
      <c r="G33" t="str">
        <f>IF([8]fo_mktlots!G33="","",[8]fo_mktlots!G33)</f>
        <v xml:space="preserve">           </v>
      </c>
      <c r="H33" t="str">
        <f>IF([8]fo_mktlots!H33="","",[8]fo_mktlots!H33)</f>
        <v xml:space="preserve">           </v>
      </c>
      <c r="I33" t="str">
        <f>IF([8]fo_mktlots!I33="","",[8]fo_mktlots!I33)</f>
        <v xml:space="preserve">           </v>
      </c>
      <c r="J33" t="str">
        <f>IF([8]fo_mktlots!J33="","",[8]fo_mktlots!J33)</f>
        <v xml:space="preserve">           </v>
      </c>
      <c r="K33" t="str">
        <f>IF([8]fo_mktlots!K33="","",[8]fo_mktlots!K33)</f>
        <v xml:space="preserve">           </v>
      </c>
      <c r="L33" t="str">
        <f>IF([8]fo_mktlots!L33="","",[8]fo_mktlots!L33)</f>
        <v xml:space="preserve">           </v>
      </c>
      <c r="M33" t="str">
        <f>IF([8]fo_mktlots!M33="","",[8]fo_mktlots!M33)</f>
        <v xml:space="preserve">           </v>
      </c>
      <c r="N33" t="str">
        <f>IF([8]fo_mktlots!N33="","",[8]fo_mktlots!N33)</f>
        <v xml:space="preserve">           </v>
      </c>
      <c r="O33" t="str">
        <f>IF([8]fo_mktlots!O33="","",[8]fo_mktlots!O33)</f>
        <v xml:space="preserve">           </v>
      </c>
      <c r="P33" t="str">
        <f>IF([8]fo_mktlots!P33="","",[8]fo_mktlots!P33)</f>
        <v xml:space="preserve">           </v>
      </c>
      <c r="Q33" s="2" t="str">
        <f t="shared" si="0"/>
        <v>BPCL</v>
      </c>
      <c r="R33" s="2" t="str">
        <f t="shared" si="1"/>
        <v xml:space="preserve">BHARAT PETROLEUM CORP  LT           </v>
      </c>
      <c r="S33" s="8">
        <f t="shared" si="2"/>
        <v>1800</v>
      </c>
      <c r="T33" t="str">
        <f>IF([8]fo_mktlots!T33="","",[8]fo_mktlots!T33)</f>
        <v/>
      </c>
      <c r="U33" t="str">
        <f>IF([8]fo_mktlots!U33="","",[8]fo_mktlots!U33)</f>
        <v/>
      </c>
      <c r="V33" t="str">
        <f>IF([8]fo_mktlots!V33="","",[8]fo_mktlots!V33)</f>
        <v/>
      </c>
    </row>
    <row r="34" spans="1:22" x14ac:dyDescent="0.25">
      <c r="A34" t="str">
        <f>IF([8]fo_mktlots!A34="","",[8]fo_mktlots!A34)</f>
        <v xml:space="preserve">BHEL                                </v>
      </c>
      <c r="B34" t="str">
        <f>IF([8]fo_mktlots!B34="","",[8]fo_mktlots!B34)</f>
        <v xml:space="preserve">BHEL      </v>
      </c>
      <c r="C34">
        <f>IF([8]fo_mktlots!C34="","",[8]fo_mktlots!C34)</f>
        <v>10500</v>
      </c>
      <c r="D34">
        <f>IF([8]fo_mktlots!D34="","",[8]fo_mktlots!D34)</f>
        <v>10500</v>
      </c>
      <c r="E34">
        <f>IF([8]fo_mktlots!E34="","",[8]fo_mktlots!E34)</f>
        <v>10500</v>
      </c>
      <c r="F34" t="str">
        <f>IF([8]fo_mktlots!F34="","",[8]fo_mktlots!F34)</f>
        <v xml:space="preserve">           </v>
      </c>
      <c r="G34" t="str">
        <f>IF([8]fo_mktlots!G34="","",[8]fo_mktlots!G34)</f>
        <v xml:space="preserve">           </v>
      </c>
      <c r="H34" t="str">
        <f>IF([8]fo_mktlots!H34="","",[8]fo_mktlots!H34)</f>
        <v xml:space="preserve">           </v>
      </c>
      <c r="I34" t="str">
        <f>IF([8]fo_mktlots!I34="","",[8]fo_mktlots!I34)</f>
        <v xml:space="preserve">           </v>
      </c>
      <c r="J34" t="str">
        <f>IF([8]fo_mktlots!J34="","",[8]fo_mktlots!J34)</f>
        <v xml:space="preserve">           </v>
      </c>
      <c r="K34" t="str">
        <f>IF([8]fo_mktlots!K34="","",[8]fo_mktlots!K34)</f>
        <v xml:space="preserve">           </v>
      </c>
      <c r="L34" t="str">
        <f>IF([8]fo_mktlots!L34="","",[8]fo_mktlots!L34)</f>
        <v xml:space="preserve">           </v>
      </c>
      <c r="M34" t="str">
        <f>IF([8]fo_mktlots!M34="","",[8]fo_mktlots!M34)</f>
        <v xml:space="preserve">           </v>
      </c>
      <c r="N34" t="str">
        <f>IF([8]fo_mktlots!N34="","",[8]fo_mktlots!N34)</f>
        <v xml:space="preserve">           </v>
      </c>
      <c r="O34" t="str">
        <f>IF([8]fo_mktlots!O34="","",[8]fo_mktlots!O34)</f>
        <v xml:space="preserve">           </v>
      </c>
      <c r="P34" t="str">
        <f>IF([8]fo_mktlots!P34="","",[8]fo_mktlots!P34)</f>
        <v xml:space="preserve">           </v>
      </c>
      <c r="Q34" s="2" t="str">
        <f t="shared" si="0"/>
        <v>BHEL</v>
      </c>
      <c r="R34" s="2" t="str">
        <f t="shared" si="1"/>
        <v xml:space="preserve">BHEL                                </v>
      </c>
      <c r="S34" s="8">
        <f t="shared" si="2"/>
        <v>10500</v>
      </c>
      <c r="T34" t="str">
        <f>IF([8]fo_mktlots!T34="","",[8]fo_mktlots!T34)</f>
        <v/>
      </c>
      <c r="U34" t="str">
        <f>IF([8]fo_mktlots!U34="","",[8]fo_mktlots!U34)</f>
        <v/>
      </c>
      <c r="V34" t="str">
        <f>IF([8]fo_mktlots!V34="","",[8]fo_mktlots!V34)</f>
        <v/>
      </c>
    </row>
    <row r="35" spans="1:22" x14ac:dyDescent="0.25">
      <c r="A35" t="str">
        <f>IF([8]fo_mktlots!A35="","",[8]fo_mktlots!A35)</f>
        <v xml:space="preserve">BRITANNIA INDUSTRIES LTD            </v>
      </c>
      <c r="B35" t="str">
        <f>IF([8]fo_mktlots!B35="","",[8]fo_mktlots!B35)</f>
        <v xml:space="preserve">BRITANNIA </v>
      </c>
      <c r="C35">
        <f>IF([8]fo_mktlots!C35="","",[8]fo_mktlots!C35)</f>
        <v>200</v>
      </c>
      <c r="D35">
        <f>IF([8]fo_mktlots!D35="","",[8]fo_mktlots!D35)</f>
        <v>200</v>
      </c>
      <c r="E35">
        <f>IF([8]fo_mktlots!E35="","",[8]fo_mktlots!E35)</f>
        <v>200</v>
      </c>
      <c r="F35" t="str">
        <f>IF([8]fo_mktlots!F35="","",[8]fo_mktlots!F35)</f>
        <v xml:space="preserve">           </v>
      </c>
      <c r="G35" t="str">
        <f>IF([8]fo_mktlots!G35="","",[8]fo_mktlots!G35)</f>
        <v xml:space="preserve">           </v>
      </c>
      <c r="H35" t="str">
        <f>IF([8]fo_mktlots!H35="","",[8]fo_mktlots!H35)</f>
        <v xml:space="preserve">           </v>
      </c>
      <c r="I35" t="str">
        <f>IF([8]fo_mktlots!I35="","",[8]fo_mktlots!I35)</f>
        <v xml:space="preserve">           </v>
      </c>
      <c r="J35" t="str">
        <f>IF([8]fo_mktlots!J35="","",[8]fo_mktlots!J35)</f>
        <v xml:space="preserve">           </v>
      </c>
      <c r="K35" t="str">
        <f>IF([8]fo_mktlots!K35="","",[8]fo_mktlots!K35)</f>
        <v xml:space="preserve">           </v>
      </c>
      <c r="L35" t="str">
        <f>IF([8]fo_mktlots!L35="","",[8]fo_mktlots!L35)</f>
        <v xml:space="preserve">           </v>
      </c>
      <c r="M35" t="str">
        <f>IF([8]fo_mktlots!M35="","",[8]fo_mktlots!M35)</f>
        <v xml:space="preserve">           </v>
      </c>
      <c r="N35" t="str">
        <f>IF([8]fo_mktlots!N35="","",[8]fo_mktlots!N35)</f>
        <v xml:space="preserve">           </v>
      </c>
      <c r="O35" t="str">
        <f>IF([8]fo_mktlots!O35="","",[8]fo_mktlots!O35)</f>
        <v xml:space="preserve">           </v>
      </c>
      <c r="P35" t="str">
        <f>IF([8]fo_mktlots!P35="","",[8]fo_mktlots!P35)</f>
        <v xml:space="preserve">           </v>
      </c>
      <c r="Q35" s="2" t="str">
        <f t="shared" si="0"/>
        <v>BRITANNIA</v>
      </c>
      <c r="R35" s="2" t="str">
        <f t="shared" si="1"/>
        <v xml:space="preserve">BRITANNIA INDUSTRIES LTD            </v>
      </c>
      <c r="S35" s="8">
        <f t="shared" si="2"/>
        <v>200</v>
      </c>
      <c r="T35" t="str">
        <f>IF([8]fo_mktlots!T35="","",[8]fo_mktlots!T35)</f>
        <v/>
      </c>
      <c r="U35" t="str">
        <f>IF([8]fo_mktlots!U35="","",[8]fo_mktlots!U35)</f>
        <v/>
      </c>
      <c r="V35" t="str">
        <f>IF([8]fo_mktlots!V35="","",[8]fo_mktlots!V35)</f>
        <v/>
      </c>
    </row>
    <row r="36" spans="1:22" x14ac:dyDescent="0.25">
      <c r="A36" t="str">
        <f>IF([8]fo_mktlots!A36="","",[8]fo_mktlots!A36)</f>
        <v xml:space="preserve">CAN FIN HOMES LTD                   </v>
      </c>
      <c r="B36" t="str">
        <f>IF([8]fo_mktlots!B36="","",[8]fo_mktlots!B36)</f>
        <v>CANFINHOME</v>
      </c>
      <c r="C36">
        <f>IF([8]fo_mktlots!C36="","",[8]fo_mktlots!C36)</f>
        <v>975</v>
      </c>
      <c r="D36">
        <f>IF([8]fo_mktlots!D36="","",[8]fo_mktlots!D36)</f>
        <v>975</v>
      </c>
      <c r="E36">
        <f>IF([8]fo_mktlots!E36="","",[8]fo_mktlots!E36)</f>
        <v>975</v>
      </c>
      <c r="F36" t="str">
        <f>IF([8]fo_mktlots!F36="","",[8]fo_mktlots!F36)</f>
        <v xml:space="preserve">           </v>
      </c>
      <c r="G36" t="str">
        <f>IF([8]fo_mktlots!G36="","",[8]fo_mktlots!G36)</f>
        <v xml:space="preserve">           </v>
      </c>
      <c r="H36" t="str">
        <f>IF([8]fo_mktlots!H36="","",[8]fo_mktlots!H36)</f>
        <v xml:space="preserve">           </v>
      </c>
      <c r="I36" t="str">
        <f>IF([8]fo_mktlots!I36="","",[8]fo_mktlots!I36)</f>
        <v xml:space="preserve">           </v>
      </c>
      <c r="J36" t="str">
        <f>IF([8]fo_mktlots!J36="","",[8]fo_mktlots!J36)</f>
        <v xml:space="preserve">           </v>
      </c>
      <c r="K36" t="str">
        <f>IF([8]fo_mktlots!K36="","",[8]fo_mktlots!K36)</f>
        <v xml:space="preserve">           </v>
      </c>
      <c r="L36" t="str">
        <f>IF([8]fo_mktlots!L36="","",[8]fo_mktlots!L36)</f>
        <v xml:space="preserve">           </v>
      </c>
      <c r="M36" t="str">
        <f>IF([8]fo_mktlots!M36="","",[8]fo_mktlots!M36)</f>
        <v xml:space="preserve">           </v>
      </c>
      <c r="N36" t="str">
        <f>IF([8]fo_mktlots!N36="","",[8]fo_mktlots!N36)</f>
        <v xml:space="preserve">           </v>
      </c>
      <c r="O36" t="str">
        <f>IF([8]fo_mktlots!O36="","",[8]fo_mktlots!O36)</f>
        <v xml:space="preserve">           </v>
      </c>
      <c r="P36" t="str">
        <f>IF([8]fo_mktlots!P36="","",[8]fo_mktlots!P36)</f>
        <v xml:space="preserve">           </v>
      </c>
      <c r="Q36" s="2" t="str">
        <f t="shared" si="0"/>
        <v>CANFINHOME</v>
      </c>
      <c r="R36" s="2" t="str">
        <f t="shared" si="1"/>
        <v xml:space="preserve">CAN FIN HOMES LTD                   </v>
      </c>
      <c r="S36" s="8">
        <f t="shared" si="2"/>
        <v>975</v>
      </c>
      <c r="T36" t="str">
        <f>IF([8]fo_mktlots!T36="","",[8]fo_mktlots!T36)</f>
        <v/>
      </c>
      <c r="U36" t="str">
        <f>IF([8]fo_mktlots!U36="","",[8]fo_mktlots!U36)</f>
        <v/>
      </c>
      <c r="V36" t="str">
        <f>IF([8]fo_mktlots!V36="","",[8]fo_mktlots!V36)</f>
        <v/>
      </c>
    </row>
    <row r="37" spans="1:22" x14ac:dyDescent="0.25">
      <c r="A37" t="str">
        <f>IF([8]fo_mktlots!A37="","",[8]fo_mktlots!A37)</f>
        <v xml:space="preserve">CHAMBAL FERTILIZERS LTD             </v>
      </c>
      <c r="B37" t="str">
        <f>IF([8]fo_mktlots!B37="","",[8]fo_mktlots!B37)</f>
        <v>CHAMBLFERT</v>
      </c>
      <c r="C37">
        <f>IF([8]fo_mktlots!C37="","",[8]fo_mktlots!C37)</f>
        <v>1900</v>
      </c>
      <c r="D37">
        <f>IF([8]fo_mktlots!D37="","",[8]fo_mktlots!D37)</f>
        <v>1900</v>
      </c>
      <c r="E37">
        <f>IF([8]fo_mktlots!E37="","",[8]fo_mktlots!E37)</f>
        <v>1900</v>
      </c>
      <c r="F37" t="str">
        <f>IF([8]fo_mktlots!F37="","",[8]fo_mktlots!F37)</f>
        <v xml:space="preserve">           </v>
      </c>
      <c r="G37" t="str">
        <f>IF([8]fo_mktlots!G37="","",[8]fo_mktlots!G37)</f>
        <v xml:space="preserve">           </v>
      </c>
      <c r="H37" t="str">
        <f>IF([8]fo_mktlots!H37="","",[8]fo_mktlots!H37)</f>
        <v xml:space="preserve">           </v>
      </c>
      <c r="I37" t="str">
        <f>IF([8]fo_mktlots!I37="","",[8]fo_mktlots!I37)</f>
        <v xml:space="preserve">           </v>
      </c>
      <c r="J37" t="str">
        <f>IF([8]fo_mktlots!J37="","",[8]fo_mktlots!J37)</f>
        <v xml:space="preserve">           </v>
      </c>
      <c r="K37" t="str">
        <f>IF([8]fo_mktlots!K37="","",[8]fo_mktlots!K37)</f>
        <v xml:space="preserve">           </v>
      </c>
      <c r="L37" t="str">
        <f>IF([8]fo_mktlots!L37="","",[8]fo_mktlots!L37)</f>
        <v xml:space="preserve">           </v>
      </c>
      <c r="M37" t="str">
        <f>IF([8]fo_mktlots!M37="","",[8]fo_mktlots!M37)</f>
        <v xml:space="preserve">           </v>
      </c>
      <c r="N37" t="str">
        <f>IF([8]fo_mktlots!N37="","",[8]fo_mktlots!N37)</f>
        <v xml:space="preserve">           </v>
      </c>
      <c r="O37" t="str">
        <f>IF([8]fo_mktlots!O37="","",[8]fo_mktlots!O37)</f>
        <v xml:space="preserve">           </v>
      </c>
      <c r="P37" t="str">
        <f>IF([8]fo_mktlots!P37="","",[8]fo_mktlots!P37)</f>
        <v xml:space="preserve">           </v>
      </c>
      <c r="Q37" s="2" t="str">
        <f t="shared" si="0"/>
        <v>CHAMBLFERT</v>
      </c>
      <c r="R37" s="2" t="str">
        <f t="shared" si="1"/>
        <v xml:space="preserve">CHAMBAL FERTILIZERS LTD             </v>
      </c>
      <c r="S37" s="8">
        <f t="shared" si="2"/>
        <v>1900</v>
      </c>
      <c r="T37" t="str">
        <f>IF([8]fo_mktlots!T37="","",[8]fo_mktlots!T37)</f>
        <v/>
      </c>
      <c r="U37" t="str">
        <f>IF([8]fo_mktlots!U37="","",[8]fo_mktlots!U37)</f>
        <v/>
      </c>
      <c r="V37" t="str">
        <f>IF([8]fo_mktlots!V37="","",[8]fo_mktlots!V37)</f>
        <v/>
      </c>
    </row>
    <row r="38" spans="1:22" x14ac:dyDescent="0.25">
      <c r="A38" t="str">
        <f>IF([8]fo_mktlots!A38="","",[8]fo_mktlots!A38)</f>
        <v xml:space="preserve">CIPLA LTD                           </v>
      </c>
      <c r="B38" t="str">
        <f>IF([8]fo_mktlots!B38="","",[8]fo_mktlots!B38)</f>
        <v xml:space="preserve">CIPLA     </v>
      </c>
      <c r="C38">
        <f>IF([8]fo_mktlots!C38="","",[8]fo_mktlots!C38)</f>
        <v>650</v>
      </c>
      <c r="D38">
        <f>IF([8]fo_mktlots!D38="","",[8]fo_mktlots!D38)</f>
        <v>650</v>
      </c>
      <c r="E38">
        <f>IF([8]fo_mktlots!E38="","",[8]fo_mktlots!E38)</f>
        <v>650</v>
      </c>
      <c r="F38" t="str">
        <f>IF([8]fo_mktlots!F38="","",[8]fo_mktlots!F38)</f>
        <v xml:space="preserve">           </v>
      </c>
      <c r="G38" t="str">
        <f>IF([8]fo_mktlots!G38="","",[8]fo_mktlots!G38)</f>
        <v xml:space="preserve">           </v>
      </c>
      <c r="H38" t="str">
        <f>IF([8]fo_mktlots!H38="","",[8]fo_mktlots!H38)</f>
        <v xml:space="preserve">           </v>
      </c>
      <c r="I38" t="str">
        <f>IF([8]fo_mktlots!I38="","",[8]fo_mktlots!I38)</f>
        <v xml:space="preserve">           </v>
      </c>
      <c r="J38" t="str">
        <f>IF([8]fo_mktlots!J38="","",[8]fo_mktlots!J38)</f>
        <v xml:space="preserve">           </v>
      </c>
      <c r="K38" t="str">
        <f>IF([8]fo_mktlots!K38="","",[8]fo_mktlots!K38)</f>
        <v xml:space="preserve">           </v>
      </c>
      <c r="L38" t="str">
        <f>IF([8]fo_mktlots!L38="","",[8]fo_mktlots!L38)</f>
        <v xml:space="preserve">           </v>
      </c>
      <c r="M38" t="str">
        <f>IF([8]fo_mktlots!M38="","",[8]fo_mktlots!M38)</f>
        <v xml:space="preserve">           </v>
      </c>
      <c r="N38" t="str">
        <f>IF([8]fo_mktlots!N38="","",[8]fo_mktlots!N38)</f>
        <v xml:space="preserve">           </v>
      </c>
      <c r="O38" t="str">
        <f>IF([8]fo_mktlots!O38="","",[8]fo_mktlots!O38)</f>
        <v xml:space="preserve">           </v>
      </c>
      <c r="P38" t="str">
        <f>IF([8]fo_mktlots!P38="","",[8]fo_mktlots!P38)</f>
        <v xml:space="preserve">           </v>
      </c>
      <c r="Q38" s="2" t="str">
        <f t="shared" si="0"/>
        <v>CIPLA</v>
      </c>
      <c r="R38" s="2" t="str">
        <f t="shared" si="1"/>
        <v xml:space="preserve">CIPLA LTD                           </v>
      </c>
      <c r="S38" s="8">
        <f t="shared" si="2"/>
        <v>650</v>
      </c>
      <c r="T38" t="str">
        <f>IF([8]fo_mktlots!T38="","",[8]fo_mktlots!T38)</f>
        <v/>
      </c>
      <c r="U38" t="str">
        <f>IF([8]fo_mktlots!U38="","",[8]fo_mktlots!U38)</f>
        <v/>
      </c>
      <c r="V38" t="str">
        <f>IF([8]fo_mktlots!V38="","",[8]fo_mktlots!V38)</f>
        <v/>
      </c>
    </row>
    <row r="39" spans="1:22" x14ac:dyDescent="0.25">
      <c r="A39" t="str">
        <f>IF([8]fo_mktlots!A39="","",[8]fo_mktlots!A39)</f>
        <v xml:space="preserve">COAL INDIA LTD                      </v>
      </c>
      <c r="B39" t="str">
        <f>IF([8]fo_mktlots!B39="","",[8]fo_mktlots!B39)</f>
        <v xml:space="preserve">COALINDIA </v>
      </c>
      <c r="C39">
        <f>IF([8]fo_mktlots!C39="","",[8]fo_mktlots!C39)</f>
        <v>4200</v>
      </c>
      <c r="D39">
        <f>IF([8]fo_mktlots!D39="","",[8]fo_mktlots!D39)</f>
        <v>4200</v>
      </c>
      <c r="E39">
        <f>IF([8]fo_mktlots!E39="","",[8]fo_mktlots!E39)</f>
        <v>4200</v>
      </c>
      <c r="F39" t="str">
        <f>IF([8]fo_mktlots!F39="","",[8]fo_mktlots!F39)</f>
        <v xml:space="preserve">           </v>
      </c>
      <c r="G39" t="str">
        <f>IF([8]fo_mktlots!G39="","",[8]fo_mktlots!G39)</f>
        <v xml:space="preserve">           </v>
      </c>
      <c r="H39" t="str">
        <f>IF([8]fo_mktlots!H39="","",[8]fo_mktlots!H39)</f>
        <v xml:space="preserve">           </v>
      </c>
      <c r="I39" t="str">
        <f>IF([8]fo_mktlots!I39="","",[8]fo_mktlots!I39)</f>
        <v xml:space="preserve">           </v>
      </c>
      <c r="J39" t="str">
        <f>IF([8]fo_mktlots!J39="","",[8]fo_mktlots!J39)</f>
        <v xml:space="preserve">           </v>
      </c>
      <c r="K39" t="str">
        <f>IF([8]fo_mktlots!K39="","",[8]fo_mktlots!K39)</f>
        <v xml:space="preserve">           </v>
      </c>
      <c r="L39" t="str">
        <f>IF([8]fo_mktlots!L39="","",[8]fo_mktlots!L39)</f>
        <v xml:space="preserve">           </v>
      </c>
      <c r="M39" t="str">
        <f>IF([8]fo_mktlots!M39="","",[8]fo_mktlots!M39)</f>
        <v xml:space="preserve">           </v>
      </c>
      <c r="N39" t="str">
        <f>IF([8]fo_mktlots!N39="","",[8]fo_mktlots!N39)</f>
        <v xml:space="preserve">           </v>
      </c>
      <c r="O39" t="str">
        <f>IF([8]fo_mktlots!O39="","",[8]fo_mktlots!O39)</f>
        <v xml:space="preserve">           </v>
      </c>
      <c r="P39" t="str">
        <f>IF([8]fo_mktlots!P39="","",[8]fo_mktlots!P39)</f>
        <v xml:space="preserve">           </v>
      </c>
      <c r="Q39" s="2" t="str">
        <f t="shared" si="0"/>
        <v>COALINDIA</v>
      </c>
      <c r="R39" s="2" t="str">
        <f t="shared" si="1"/>
        <v xml:space="preserve">COAL INDIA LTD                      </v>
      </c>
      <c r="S39" s="8">
        <f t="shared" si="2"/>
        <v>4200</v>
      </c>
      <c r="T39" t="str">
        <f>IF([8]fo_mktlots!T39="","",[8]fo_mktlots!T39)</f>
        <v/>
      </c>
      <c r="U39" t="str">
        <f>IF([8]fo_mktlots!U39="","",[8]fo_mktlots!U39)</f>
        <v/>
      </c>
      <c r="V39" t="str">
        <f>IF([8]fo_mktlots!V39="","",[8]fo_mktlots!V39)</f>
        <v/>
      </c>
    </row>
    <row r="40" spans="1:22" x14ac:dyDescent="0.25">
      <c r="A40" t="str">
        <f>IF([8]fo_mktlots!A40="","",[8]fo_mktlots!A40)</f>
        <v xml:space="preserve">COFORGE LIMITED                     </v>
      </c>
      <c r="B40" t="str">
        <f>IF([8]fo_mktlots!B40="","",[8]fo_mktlots!B40)</f>
        <v xml:space="preserve">COFORGE   </v>
      </c>
      <c r="C40">
        <f>IF([8]fo_mktlots!C40="","",[8]fo_mktlots!C40)</f>
        <v>150</v>
      </c>
      <c r="D40">
        <f>IF([8]fo_mktlots!D40="","",[8]fo_mktlots!D40)</f>
        <v>150</v>
      </c>
      <c r="E40">
        <f>IF([8]fo_mktlots!E40="","",[8]fo_mktlots!E40)</f>
        <v>150</v>
      </c>
      <c r="F40" t="str">
        <f>IF([8]fo_mktlots!F40="","",[8]fo_mktlots!F40)</f>
        <v xml:space="preserve">           </v>
      </c>
      <c r="G40" t="str">
        <f>IF([8]fo_mktlots!G40="","",[8]fo_mktlots!G40)</f>
        <v xml:space="preserve">           </v>
      </c>
      <c r="H40" t="str">
        <f>IF([8]fo_mktlots!H40="","",[8]fo_mktlots!H40)</f>
        <v xml:space="preserve">           </v>
      </c>
      <c r="I40" t="str">
        <f>IF([8]fo_mktlots!I40="","",[8]fo_mktlots!I40)</f>
        <v xml:space="preserve">           </v>
      </c>
      <c r="J40" t="str">
        <f>IF([8]fo_mktlots!J40="","",[8]fo_mktlots!J40)</f>
        <v xml:space="preserve">           </v>
      </c>
      <c r="K40" t="str">
        <f>IF([8]fo_mktlots!K40="","",[8]fo_mktlots!K40)</f>
        <v xml:space="preserve">           </v>
      </c>
      <c r="L40" t="str">
        <f>IF([8]fo_mktlots!L40="","",[8]fo_mktlots!L40)</f>
        <v xml:space="preserve">           </v>
      </c>
      <c r="M40" t="str">
        <f>IF([8]fo_mktlots!M40="","",[8]fo_mktlots!M40)</f>
        <v xml:space="preserve">           </v>
      </c>
      <c r="N40" t="str">
        <f>IF([8]fo_mktlots!N40="","",[8]fo_mktlots!N40)</f>
        <v xml:space="preserve">           </v>
      </c>
      <c r="O40" t="str">
        <f>IF([8]fo_mktlots!O40="","",[8]fo_mktlots!O40)</f>
        <v xml:space="preserve">           </v>
      </c>
      <c r="P40" t="str">
        <f>IF([8]fo_mktlots!P40="","",[8]fo_mktlots!P40)</f>
        <v xml:space="preserve">           </v>
      </c>
      <c r="Q40" s="2" t="str">
        <f t="shared" si="0"/>
        <v>COFORGE</v>
      </c>
      <c r="R40" s="2" t="str">
        <f t="shared" si="1"/>
        <v xml:space="preserve">COFORGE LIMITED                     </v>
      </c>
      <c r="S40" s="8">
        <f t="shared" si="2"/>
        <v>150</v>
      </c>
      <c r="T40" t="str">
        <f>IF([8]fo_mktlots!T40="","",[8]fo_mktlots!T40)</f>
        <v/>
      </c>
      <c r="U40" t="str">
        <f>IF([8]fo_mktlots!U40="","",[8]fo_mktlots!U40)</f>
        <v/>
      </c>
      <c r="V40" t="str">
        <f>IF([8]fo_mktlots!V40="","",[8]fo_mktlots!V40)</f>
        <v/>
      </c>
    </row>
    <row r="41" spans="1:22" x14ac:dyDescent="0.25">
      <c r="A41" t="str">
        <f>IF([8]fo_mktlots!A41="","",[8]fo_mktlots!A41)</f>
        <v xml:space="preserve">COLGATE PALMOLIVE LTD.              </v>
      </c>
      <c r="B41" t="str">
        <f>IF([8]fo_mktlots!B41="","",[8]fo_mktlots!B41)</f>
        <v xml:space="preserve">COLPAL    </v>
      </c>
      <c r="C41">
        <f>IF([8]fo_mktlots!C41="","",[8]fo_mktlots!C41)</f>
        <v>350</v>
      </c>
      <c r="D41">
        <f>IF([8]fo_mktlots!D41="","",[8]fo_mktlots!D41)</f>
        <v>350</v>
      </c>
      <c r="E41">
        <f>IF([8]fo_mktlots!E41="","",[8]fo_mktlots!E41)</f>
        <v>350</v>
      </c>
      <c r="F41" t="str">
        <f>IF([8]fo_mktlots!F41="","",[8]fo_mktlots!F41)</f>
        <v xml:space="preserve">           </v>
      </c>
      <c r="G41" t="str">
        <f>IF([8]fo_mktlots!G41="","",[8]fo_mktlots!G41)</f>
        <v xml:space="preserve">           </v>
      </c>
      <c r="H41" t="str">
        <f>IF([8]fo_mktlots!H41="","",[8]fo_mktlots!H41)</f>
        <v xml:space="preserve">           </v>
      </c>
      <c r="I41" t="str">
        <f>IF([8]fo_mktlots!I41="","",[8]fo_mktlots!I41)</f>
        <v xml:space="preserve">           </v>
      </c>
      <c r="J41" t="str">
        <f>IF([8]fo_mktlots!J41="","",[8]fo_mktlots!J41)</f>
        <v xml:space="preserve">           </v>
      </c>
      <c r="K41" t="str">
        <f>IF([8]fo_mktlots!K41="","",[8]fo_mktlots!K41)</f>
        <v xml:space="preserve">           </v>
      </c>
      <c r="L41" t="str">
        <f>IF([8]fo_mktlots!L41="","",[8]fo_mktlots!L41)</f>
        <v xml:space="preserve">           </v>
      </c>
      <c r="M41" t="str">
        <f>IF([8]fo_mktlots!M41="","",[8]fo_mktlots!M41)</f>
        <v xml:space="preserve">           </v>
      </c>
      <c r="N41" t="str">
        <f>IF([8]fo_mktlots!N41="","",[8]fo_mktlots!N41)</f>
        <v xml:space="preserve">           </v>
      </c>
      <c r="O41" t="str">
        <f>IF([8]fo_mktlots!O41="","",[8]fo_mktlots!O41)</f>
        <v xml:space="preserve">           </v>
      </c>
      <c r="P41" t="str">
        <f>IF([8]fo_mktlots!P41="","",[8]fo_mktlots!P41)</f>
        <v xml:space="preserve">           </v>
      </c>
      <c r="Q41" s="2" t="str">
        <f t="shared" si="0"/>
        <v>COLPAL</v>
      </c>
      <c r="R41" s="2" t="str">
        <f t="shared" si="1"/>
        <v xml:space="preserve">COLGATE PALMOLIVE LTD.              </v>
      </c>
      <c r="S41" s="8">
        <f t="shared" si="2"/>
        <v>350</v>
      </c>
      <c r="T41" t="str">
        <f>IF([8]fo_mktlots!T41="","",[8]fo_mktlots!T41)</f>
        <v/>
      </c>
      <c r="U41" t="str">
        <f>IF([8]fo_mktlots!U41="","",[8]fo_mktlots!U41)</f>
        <v/>
      </c>
      <c r="V41" t="str">
        <f>IF([8]fo_mktlots!V41="","",[8]fo_mktlots!V41)</f>
        <v/>
      </c>
    </row>
    <row r="42" spans="1:22" x14ac:dyDescent="0.25">
      <c r="A42" t="str">
        <f>IF([8]fo_mktlots!A42="","",[8]fo_mktlots!A42)</f>
        <v xml:space="preserve">CONTAINER CORP OF IND LTD           </v>
      </c>
      <c r="B42" t="str">
        <f>IF([8]fo_mktlots!B42="","",[8]fo_mktlots!B42)</f>
        <v xml:space="preserve">CONCOR    </v>
      </c>
      <c r="C42">
        <f>IF([8]fo_mktlots!C42="","",[8]fo_mktlots!C42)</f>
        <v>1000</v>
      </c>
      <c r="D42">
        <f>IF([8]fo_mktlots!D42="","",[8]fo_mktlots!D42)</f>
        <v>1000</v>
      </c>
      <c r="E42">
        <f>IF([8]fo_mktlots!E42="","",[8]fo_mktlots!E42)</f>
        <v>1000</v>
      </c>
      <c r="F42" t="str">
        <f>IF([8]fo_mktlots!F42="","",[8]fo_mktlots!F42)</f>
        <v xml:space="preserve">           </v>
      </c>
      <c r="G42" t="str">
        <f>IF([8]fo_mktlots!G42="","",[8]fo_mktlots!G42)</f>
        <v xml:space="preserve">           </v>
      </c>
      <c r="H42" t="str">
        <f>IF([8]fo_mktlots!H42="","",[8]fo_mktlots!H42)</f>
        <v xml:space="preserve">           </v>
      </c>
      <c r="I42" t="str">
        <f>IF([8]fo_mktlots!I42="","",[8]fo_mktlots!I42)</f>
        <v xml:space="preserve">           </v>
      </c>
      <c r="J42" t="str">
        <f>IF([8]fo_mktlots!J42="","",[8]fo_mktlots!J42)</f>
        <v xml:space="preserve">           </v>
      </c>
      <c r="K42" t="str">
        <f>IF([8]fo_mktlots!K42="","",[8]fo_mktlots!K42)</f>
        <v xml:space="preserve">           </v>
      </c>
      <c r="L42" t="str">
        <f>IF([8]fo_mktlots!L42="","",[8]fo_mktlots!L42)</f>
        <v xml:space="preserve">           </v>
      </c>
      <c r="M42" t="str">
        <f>IF([8]fo_mktlots!M42="","",[8]fo_mktlots!M42)</f>
        <v xml:space="preserve">           </v>
      </c>
      <c r="N42" t="str">
        <f>IF([8]fo_mktlots!N42="","",[8]fo_mktlots!N42)</f>
        <v xml:space="preserve">           </v>
      </c>
      <c r="O42" t="str">
        <f>IF([8]fo_mktlots!O42="","",[8]fo_mktlots!O42)</f>
        <v xml:space="preserve">           </v>
      </c>
      <c r="P42" t="str">
        <f>IF([8]fo_mktlots!P42="","",[8]fo_mktlots!P42)</f>
        <v xml:space="preserve">           </v>
      </c>
      <c r="Q42" s="2" t="str">
        <f t="shared" si="0"/>
        <v>CONCOR</v>
      </c>
      <c r="R42" s="2" t="str">
        <f t="shared" si="1"/>
        <v xml:space="preserve">CONTAINER CORP OF IND LTD           </v>
      </c>
      <c r="S42" s="8">
        <f t="shared" si="2"/>
        <v>1000</v>
      </c>
      <c r="T42" t="str">
        <f>IF([8]fo_mktlots!T42="","",[8]fo_mktlots!T42)</f>
        <v/>
      </c>
      <c r="U42" t="str">
        <f>IF([8]fo_mktlots!U42="","",[8]fo_mktlots!U42)</f>
        <v/>
      </c>
      <c r="V42" t="str">
        <f>IF([8]fo_mktlots!V42="","",[8]fo_mktlots!V42)</f>
        <v/>
      </c>
    </row>
    <row r="43" spans="1:22" x14ac:dyDescent="0.25">
      <c r="A43" t="str">
        <f>IF([8]fo_mktlots!A43="","",[8]fo_mktlots!A43)</f>
        <v xml:space="preserve">COROMANDEL INTERNTL. LTD            </v>
      </c>
      <c r="B43" t="str">
        <f>IF([8]fo_mktlots!B43="","",[8]fo_mktlots!B43)</f>
        <v>COROMANDEL</v>
      </c>
      <c r="C43">
        <f>IF([8]fo_mktlots!C43="","",[8]fo_mktlots!C43)</f>
        <v>700</v>
      </c>
      <c r="D43">
        <f>IF([8]fo_mktlots!D43="","",[8]fo_mktlots!D43)</f>
        <v>700</v>
      </c>
      <c r="E43">
        <f>IF([8]fo_mktlots!E43="","",[8]fo_mktlots!E43)</f>
        <v>700</v>
      </c>
      <c r="F43" t="str">
        <f>IF([8]fo_mktlots!F43="","",[8]fo_mktlots!F43)</f>
        <v xml:space="preserve">           </v>
      </c>
      <c r="G43" t="str">
        <f>IF([8]fo_mktlots!G43="","",[8]fo_mktlots!G43)</f>
        <v xml:space="preserve">           </v>
      </c>
      <c r="H43" t="str">
        <f>IF([8]fo_mktlots!H43="","",[8]fo_mktlots!H43)</f>
        <v xml:space="preserve">           </v>
      </c>
      <c r="I43" t="str">
        <f>IF([8]fo_mktlots!I43="","",[8]fo_mktlots!I43)</f>
        <v xml:space="preserve">           </v>
      </c>
      <c r="J43" t="str">
        <f>IF([8]fo_mktlots!J43="","",[8]fo_mktlots!J43)</f>
        <v xml:space="preserve">           </v>
      </c>
      <c r="K43" t="str">
        <f>IF([8]fo_mktlots!K43="","",[8]fo_mktlots!K43)</f>
        <v xml:space="preserve">           </v>
      </c>
      <c r="L43" t="str">
        <f>IF([8]fo_mktlots!L43="","",[8]fo_mktlots!L43)</f>
        <v xml:space="preserve">           </v>
      </c>
      <c r="M43" t="str">
        <f>IF([8]fo_mktlots!M43="","",[8]fo_mktlots!M43)</f>
        <v xml:space="preserve">           </v>
      </c>
      <c r="N43" t="str">
        <f>IF([8]fo_mktlots!N43="","",[8]fo_mktlots!N43)</f>
        <v xml:space="preserve">           </v>
      </c>
      <c r="O43" t="str">
        <f>IF([8]fo_mktlots!O43="","",[8]fo_mktlots!O43)</f>
        <v xml:space="preserve">           </v>
      </c>
      <c r="P43" t="str">
        <f>IF([8]fo_mktlots!P43="","",[8]fo_mktlots!P43)</f>
        <v xml:space="preserve">           </v>
      </c>
      <c r="Q43" s="2" t="str">
        <f t="shared" si="0"/>
        <v>COROMANDEL</v>
      </c>
      <c r="R43" s="2" t="str">
        <f t="shared" si="1"/>
        <v xml:space="preserve">COROMANDEL INTERNTL. LTD            </v>
      </c>
      <c r="S43" s="8">
        <f t="shared" si="2"/>
        <v>700</v>
      </c>
      <c r="T43" t="str">
        <f>IF([8]fo_mktlots!T43="","",[8]fo_mktlots!T43)</f>
        <v/>
      </c>
      <c r="U43" t="str">
        <f>IF([8]fo_mktlots!U43="","",[8]fo_mktlots!U43)</f>
        <v/>
      </c>
      <c r="V43" t="str">
        <f>IF([8]fo_mktlots!V43="","",[8]fo_mktlots!V43)</f>
        <v/>
      </c>
    </row>
    <row r="44" spans="1:22" x14ac:dyDescent="0.25">
      <c r="A44" t="str">
        <f>IF([8]fo_mktlots!A44="","",[8]fo_mktlots!A44)</f>
        <v xml:space="preserve">CROMPT GREA CON ELEC LTD            </v>
      </c>
      <c r="B44" t="str">
        <f>IF([8]fo_mktlots!B44="","",[8]fo_mktlots!B44)</f>
        <v xml:space="preserve">CROMPTON  </v>
      </c>
      <c r="C44">
        <f>IF([8]fo_mktlots!C44="","",[8]fo_mktlots!C44)</f>
        <v>1800</v>
      </c>
      <c r="D44">
        <f>IF([8]fo_mktlots!D44="","",[8]fo_mktlots!D44)</f>
        <v>1800</v>
      </c>
      <c r="E44">
        <f>IF([8]fo_mktlots!E44="","",[8]fo_mktlots!E44)</f>
        <v>1800</v>
      </c>
      <c r="F44" t="str">
        <f>IF([8]fo_mktlots!F44="","",[8]fo_mktlots!F44)</f>
        <v xml:space="preserve">           </v>
      </c>
      <c r="G44" t="str">
        <f>IF([8]fo_mktlots!G44="","",[8]fo_mktlots!G44)</f>
        <v xml:space="preserve">           </v>
      </c>
      <c r="H44" t="str">
        <f>IF([8]fo_mktlots!H44="","",[8]fo_mktlots!H44)</f>
        <v xml:space="preserve">           </v>
      </c>
      <c r="I44" t="str">
        <f>IF([8]fo_mktlots!I44="","",[8]fo_mktlots!I44)</f>
        <v xml:space="preserve">           </v>
      </c>
      <c r="J44" t="str">
        <f>IF([8]fo_mktlots!J44="","",[8]fo_mktlots!J44)</f>
        <v xml:space="preserve">           </v>
      </c>
      <c r="K44" t="str">
        <f>IF([8]fo_mktlots!K44="","",[8]fo_mktlots!K44)</f>
        <v xml:space="preserve">           </v>
      </c>
      <c r="L44" t="str">
        <f>IF([8]fo_mktlots!L44="","",[8]fo_mktlots!L44)</f>
        <v xml:space="preserve">           </v>
      </c>
      <c r="M44" t="str">
        <f>IF([8]fo_mktlots!M44="","",[8]fo_mktlots!M44)</f>
        <v xml:space="preserve">           </v>
      </c>
      <c r="N44" t="str">
        <f>IF([8]fo_mktlots!N44="","",[8]fo_mktlots!N44)</f>
        <v xml:space="preserve">           </v>
      </c>
      <c r="O44" t="str">
        <f>IF([8]fo_mktlots!O44="","",[8]fo_mktlots!O44)</f>
        <v xml:space="preserve">           </v>
      </c>
      <c r="P44" t="str">
        <f>IF([8]fo_mktlots!P44="","",[8]fo_mktlots!P44)</f>
        <v xml:space="preserve">           </v>
      </c>
      <c r="Q44" s="2" t="str">
        <f t="shared" si="0"/>
        <v>CROMPTON</v>
      </c>
      <c r="R44" s="2" t="str">
        <f t="shared" si="1"/>
        <v xml:space="preserve">CROMPT GREA CON ELEC LTD            </v>
      </c>
      <c r="S44" s="8">
        <f t="shared" si="2"/>
        <v>1800</v>
      </c>
      <c r="T44" t="str">
        <f>IF([8]fo_mktlots!T44="","",[8]fo_mktlots!T44)</f>
        <v/>
      </c>
      <c r="U44" t="str">
        <f>IF([8]fo_mktlots!U44="","",[8]fo_mktlots!U44)</f>
        <v/>
      </c>
      <c r="V44" t="str">
        <f>IF([8]fo_mktlots!V44="","",[8]fo_mktlots!V44)</f>
        <v/>
      </c>
    </row>
    <row r="45" spans="1:22" x14ac:dyDescent="0.25">
      <c r="A45" t="str">
        <f>IF([8]fo_mktlots!A45="","",[8]fo_mktlots!A45)</f>
        <v xml:space="preserve">CUMMINS INDIA LTD                   </v>
      </c>
      <c r="B45" t="str">
        <f>IF([8]fo_mktlots!B45="","",[8]fo_mktlots!B45)</f>
        <v>CUMMINSIND</v>
      </c>
      <c r="C45">
        <f>IF([8]fo_mktlots!C45="","",[8]fo_mktlots!C45)</f>
        <v>600</v>
      </c>
      <c r="D45">
        <f>IF([8]fo_mktlots!D45="","",[8]fo_mktlots!D45)</f>
        <v>600</v>
      </c>
      <c r="E45">
        <f>IF([8]fo_mktlots!E45="","",[8]fo_mktlots!E45)</f>
        <v>600</v>
      </c>
      <c r="F45" t="str">
        <f>IF([8]fo_mktlots!F45="","",[8]fo_mktlots!F45)</f>
        <v xml:space="preserve">           </v>
      </c>
      <c r="G45" t="str">
        <f>IF([8]fo_mktlots!G45="","",[8]fo_mktlots!G45)</f>
        <v xml:space="preserve">           </v>
      </c>
      <c r="H45" t="str">
        <f>IF([8]fo_mktlots!H45="","",[8]fo_mktlots!H45)</f>
        <v xml:space="preserve">           </v>
      </c>
      <c r="I45" t="str">
        <f>IF([8]fo_mktlots!I45="","",[8]fo_mktlots!I45)</f>
        <v xml:space="preserve">           </v>
      </c>
      <c r="J45" t="str">
        <f>IF([8]fo_mktlots!J45="","",[8]fo_mktlots!J45)</f>
        <v xml:space="preserve">           </v>
      </c>
      <c r="K45" t="str">
        <f>IF([8]fo_mktlots!K45="","",[8]fo_mktlots!K45)</f>
        <v xml:space="preserve">           </v>
      </c>
      <c r="L45" t="str">
        <f>IF([8]fo_mktlots!L45="","",[8]fo_mktlots!L45)</f>
        <v xml:space="preserve">           </v>
      </c>
      <c r="M45" t="str">
        <f>IF([8]fo_mktlots!M45="","",[8]fo_mktlots!M45)</f>
        <v xml:space="preserve">           </v>
      </c>
      <c r="N45" t="str">
        <f>IF([8]fo_mktlots!N45="","",[8]fo_mktlots!N45)</f>
        <v xml:space="preserve">           </v>
      </c>
      <c r="O45" t="str">
        <f>IF([8]fo_mktlots!O45="","",[8]fo_mktlots!O45)</f>
        <v xml:space="preserve">           </v>
      </c>
      <c r="P45" t="str">
        <f>IF([8]fo_mktlots!P45="","",[8]fo_mktlots!P45)</f>
        <v xml:space="preserve">           </v>
      </c>
      <c r="Q45" s="2" t="str">
        <f t="shared" si="0"/>
        <v>CUMMINSIND</v>
      </c>
      <c r="R45" s="2" t="str">
        <f t="shared" si="1"/>
        <v xml:space="preserve">CUMMINS INDIA LTD                   </v>
      </c>
      <c r="S45" s="8">
        <f t="shared" si="2"/>
        <v>600</v>
      </c>
      <c r="T45" t="str">
        <f>IF([8]fo_mktlots!T45="","",[8]fo_mktlots!T45)</f>
        <v/>
      </c>
      <c r="U45" t="str">
        <f>IF([8]fo_mktlots!U45="","",[8]fo_mktlots!U45)</f>
        <v/>
      </c>
      <c r="V45" t="str">
        <f>IF([8]fo_mktlots!V45="","",[8]fo_mktlots!V45)</f>
        <v/>
      </c>
    </row>
    <row r="46" spans="1:22" x14ac:dyDescent="0.25">
      <c r="A46" t="str">
        <f>IF([8]fo_mktlots!A46="","",[8]fo_mktlots!A46)</f>
        <v xml:space="preserve">DABUR INDIA LTD                     </v>
      </c>
      <c r="B46" t="str">
        <f>IF([8]fo_mktlots!B46="","",[8]fo_mktlots!B46)</f>
        <v xml:space="preserve">DABUR     </v>
      </c>
      <c r="C46">
        <f>IF([8]fo_mktlots!C46="","",[8]fo_mktlots!C46)</f>
        <v>1250</v>
      </c>
      <c r="D46">
        <f>IF([8]fo_mktlots!D46="","",[8]fo_mktlots!D46)</f>
        <v>1250</v>
      </c>
      <c r="E46">
        <f>IF([8]fo_mktlots!E46="","",[8]fo_mktlots!E46)</f>
        <v>1250</v>
      </c>
      <c r="F46" t="str">
        <f>IF([8]fo_mktlots!F46="","",[8]fo_mktlots!F46)</f>
        <v xml:space="preserve">           </v>
      </c>
      <c r="G46" t="str">
        <f>IF([8]fo_mktlots!G46="","",[8]fo_mktlots!G46)</f>
        <v xml:space="preserve">           </v>
      </c>
      <c r="H46" t="str">
        <f>IF([8]fo_mktlots!H46="","",[8]fo_mktlots!H46)</f>
        <v xml:space="preserve">           </v>
      </c>
      <c r="I46" t="str">
        <f>IF([8]fo_mktlots!I46="","",[8]fo_mktlots!I46)</f>
        <v xml:space="preserve">           </v>
      </c>
      <c r="J46" t="str">
        <f>IF([8]fo_mktlots!J46="","",[8]fo_mktlots!J46)</f>
        <v xml:space="preserve">           </v>
      </c>
      <c r="K46" t="str">
        <f>IF([8]fo_mktlots!K46="","",[8]fo_mktlots!K46)</f>
        <v xml:space="preserve">           </v>
      </c>
      <c r="L46" t="str">
        <f>IF([8]fo_mktlots!L46="","",[8]fo_mktlots!L46)</f>
        <v xml:space="preserve">           </v>
      </c>
      <c r="M46" t="str">
        <f>IF([8]fo_mktlots!M46="","",[8]fo_mktlots!M46)</f>
        <v xml:space="preserve">           </v>
      </c>
      <c r="N46" t="str">
        <f>IF([8]fo_mktlots!N46="","",[8]fo_mktlots!N46)</f>
        <v xml:space="preserve">           </v>
      </c>
      <c r="O46" t="str">
        <f>IF([8]fo_mktlots!O46="","",[8]fo_mktlots!O46)</f>
        <v xml:space="preserve">           </v>
      </c>
      <c r="P46" t="str">
        <f>IF([8]fo_mktlots!P46="","",[8]fo_mktlots!P46)</f>
        <v xml:space="preserve">           </v>
      </c>
      <c r="Q46" s="2" t="str">
        <f t="shared" si="0"/>
        <v>DABUR</v>
      </c>
      <c r="R46" s="2" t="str">
        <f t="shared" si="1"/>
        <v xml:space="preserve">DABUR INDIA LTD                     </v>
      </c>
      <c r="S46" s="8">
        <f t="shared" si="2"/>
        <v>1250</v>
      </c>
      <c r="T46" t="str">
        <f>IF([8]fo_mktlots!T46="","",[8]fo_mktlots!T46)</f>
        <v/>
      </c>
      <c r="U46" t="str">
        <f>IF([8]fo_mktlots!U46="","",[8]fo_mktlots!U46)</f>
        <v/>
      </c>
      <c r="V46" t="str">
        <f>IF([8]fo_mktlots!V46="","",[8]fo_mktlots!V46)</f>
        <v/>
      </c>
    </row>
    <row r="47" spans="1:22" x14ac:dyDescent="0.25">
      <c r="A47" t="str">
        <f>IF([8]fo_mktlots!A47="","",[8]fo_mktlots!A47)</f>
        <v xml:space="preserve">DALMIA BHARAT LIMITED               </v>
      </c>
      <c r="B47" t="str">
        <f>IF([8]fo_mktlots!B47="","",[8]fo_mktlots!B47)</f>
        <v xml:space="preserve">DALBHARAT </v>
      </c>
      <c r="C47">
        <f>IF([8]fo_mktlots!C47="","",[8]fo_mktlots!C47)</f>
        <v>500</v>
      </c>
      <c r="D47">
        <f>IF([8]fo_mktlots!D47="","",[8]fo_mktlots!D47)</f>
        <v>500</v>
      </c>
      <c r="E47">
        <f>IF([8]fo_mktlots!E47="","",[8]fo_mktlots!E47)</f>
        <v>500</v>
      </c>
      <c r="F47" t="str">
        <f>IF([8]fo_mktlots!F47="","",[8]fo_mktlots!F47)</f>
        <v xml:space="preserve">           </v>
      </c>
      <c r="G47" t="str">
        <f>IF([8]fo_mktlots!G47="","",[8]fo_mktlots!G47)</f>
        <v xml:space="preserve">           </v>
      </c>
      <c r="H47" t="str">
        <f>IF([8]fo_mktlots!H47="","",[8]fo_mktlots!H47)</f>
        <v xml:space="preserve">           </v>
      </c>
      <c r="I47" t="str">
        <f>IF([8]fo_mktlots!I47="","",[8]fo_mktlots!I47)</f>
        <v xml:space="preserve">           </v>
      </c>
      <c r="J47" t="str">
        <f>IF([8]fo_mktlots!J47="","",[8]fo_mktlots!J47)</f>
        <v xml:space="preserve">           </v>
      </c>
      <c r="K47" t="str">
        <f>IF([8]fo_mktlots!K47="","",[8]fo_mktlots!K47)</f>
        <v xml:space="preserve">           </v>
      </c>
      <c r="L47" t="str">
        <f>IF([8]fo_mktlots!L47="","",[8]fo_mktlots!L47)</f>
        <v xml:space="preserve">           </v>
      </c>
      <c r="M47" t="str">
        <f>IF([8]fo_mktlots!M47="","",[8]fo_mktlots!M47)</f>
        <v xml:space="preserve">           </v>
      </c>
      <c r="N47" t="str">
        <f>IF([8]fo_mktlots!N47="","",[8]fo_mktlots!N47)</f>
        <v xml:space="preserve">           </v>
      </c>
      <c r="O47" t="str">
        <f>IF([8]fo_mktlots!O47="","",[8]fo_mktlots!O47)</f>
        <v xml:space="preserve">           </v>
      </c>
      <c r="P47" t="str">
        <f>IF([8]fo_mktlots!P47="","",[8]fo_mktlots!P47)</f>
        <v xml:space="preserve">           </v>
      </c>
      <c r="Q47" s="2" t="str">
        <f t="shared" si="0"/>
        <v>DALBHARAT</v>
      </c>
      <c r="R47" s="2" t="str">
        <f t="shared" si="1"/>
        <v xml:space="preserve">DALMIA BHARAT LIMITED               </v>
      </c>
      <c r="S47" s="8">
        <f t="shared" si="2"/>
        <v>500</v>
      </c>
      <c r="T47" t="str">
        <f>IF([8]fo_mktlots!T47="","",[8]fo_mktlots!T47)</f>
        <v/>
      </c>
      <c r="U47" t="str">
        <f>IF([8]fo_mktlots!U47="","",[8]fo_mktlots!U47)</f>
        <v/>
      </c>
      <c r="V47" t="str">
        <f>IF([8]fo_mktlots!V47="","",[8]fo_mktlots!V47)</f>
        <v/>
      </c>
    </row>
    <row r="48" spans="1:22" x14ac:dyDescent="0.25">
      <c r="A48" t="str">
        <f>IF([8]fo_mktlots!A48="","",[8]fo_mktlots!A48)</f>
        <v xml:space="preserve">DEEPAK NITRITE LTD                  </v>
      </c>
      <c r="B48" t="str">
        <f>IF([8]fo_mktlots!B48="","",[8]fo_mktlots!B48)</f>
        <v xml:space="preserve">DEEPAKNTR </v>
      </c>
      <c r="C48">
        <f>IF([8]fo_mktlots!C48="","",[8]fo_mktlots!C48)</f>
        <v>300</v>
      </c>
      <c r="D48">
        <f>IF([8]fo_mktlots!D48="","",[8]fo_mktlots!D48)</f>
        <v>300</v>
      </c>
      <c r="E48">
        <f>IF([8]fo_mktlots!E48="","",[8]fo_mktlots!E48)</f>
        <v>300</v>
      </c>
      <c r="F48" t="str">
        <f>IF([8]fo_mktlots!F48="","",[8]fo_mktlots!F48)</f>
        <v xml:space="preserve">           </v>
      </c>
      <c r="G48" t="str">
        <f>IF([8]fo_mktlots!G48="","",[8]fo_mktlots!G48)</f>
        <v xml:space="preserve">           </v>
      </c>
      <c r="H48" t="str">
        <f>IF([8]fo_mktlots!H48="","",[8]fo_mktlots!H48)</f>
        <v xml:space="preserve">           </v>
      </c>
      <c r="I48" t="str">
        <f>IF([8]fo_mktlots!I48="","",[8]fo_mktlots!I48)</f>
        <v xml:space="preserve">           </v>
      </c>
      <c r="J48" t="str">
        <f>IF([8]fo_mktlots!J48="","",[8]fo_mktlots!J48)</f>
        <v xml:space="preserve">           </v>
      </c>
      <c r="K48" t="str">
        <f>IF([8]fo_mktlots!K48="","",[8]fo_mktlots!K48)</f>
        <v xml:space="preserve">           </v>
      </c>
      <c r="L48" t="str">
        <f>IF([8]fo_mktlots!L48="","",[8]fo_mktlots!L48)</f>
        <v xml:space="preserve">           </v>
      </c>
      <c r="M48" t="str">
        <f>IF([8]fo_mktlots!M48="","",[8]fo_mktlots!M48)</f>
        <v xml:space="preserve">           </v>
      </c>
      <c r="N48" t="str">
        <f>IF([8]fo_mktlots!N48="","",[8]fo_mktlots!N48)</f>
        <v xml:space="preserve">           </v>
      </c>
      <c r="O48" t="str">
        <f>IF([8]fo_mktlots!O48="","",[8]fo_mktlots!O48)</f>
        <v xml:space="preserve">           </v>
      </c>
      <c r="P48" t="str">
        <f>IF([8]fo_mktlots!P48="","",[8]fo_mktlots!P48)</f>
        <v xml:space="preserve">           </v>
      </c>
      <c r="Q48" s="2" t="str">
        <f t="shared" si="0"/>
        <v>DEEPAKNTR</v>
      </c>
      <c r="R48" s="2" t="str">
        <f t="shared" si="1"/>
        <v xml:space="preserve">DEEPAK NITRITE LTD                  </v>
      </c>
      <c r="S48" s="8">
        <f t="shared" si="2"/>
        <v>300</v>
      </c>
      <c r="T48" t="str">
        <f>IF([8]fo_mktlots!T48="","",[8]fo_mktlots!T48)</f>
        <v/>
      </c>
      <c r="U48" t="str">
        <f>IF([8]fo_mktlots!U48="","",[8]fo_mktlots!U48)</f>
        <v/>
      </c>
      <c r="V48" t="str">
        <f>IF([8]fo_mktlots!V48="","",[8]fo_mktlots!V48)</f>
        <v/>
      </c>
    </row>
    <row r="49" spans="1:22" x14ac:dyDescent="0.25">
      <c r="A49" t="str">
        <f>IF([8]fo_mktlots!A49="","",[8]fo_mktlots!A49)</f>
        <v xml:space="preserve">DLF LIMITED                         </v>
      </c>
      <c r="B49" t="str">
        <f>IF([8]fo_mktlots!B49="","",[8]fo_mktlots!B49)</f>
        <v xml:space="preserve">DLF       </v>
      </c>
      <c r="C49">
        <f>IF([8]fo_mktlots!C49="","",[8]fo_mktlots!C49)</f>
        <v>1650</v>
      </c>
      <c r="D49">
        <f>IF([8]fo_mktlots!D49="","",[8]fo_mktlots!D49)</f>
        <v>1650</v>
      </c>
      <c r="E49">
        <f>IF([8]fo_mktlots!E49="","",[8]fo_mktlots!E49)</f>
        <v>1650</v>
      </c>
      <c r="F49" t="str">
        <f>IF([8]fo_mktlots!F49="","",[8]fo_mktlots!F49)</f>
        <v xml:space="preserve">           </v>
      </c>
      <c r="G49" t="str">
        <f>IF([8]fo_mktlots!G49="","",[8]fo_mktlots!G49)</f>
        <v xml:space="preserve">           </v>
      </c>
      <c r="H49" t="str">
        <f>IF([8]fo_mktlots!H49="","",[8]fo_mktlots!H49)</f>
        <v xml:space="preserve">           </v>
      </c>
      <c r="I49" t="str">
        <f>IF([8]fo_mktlots!I49="","",[8]fo_mktlots!I49)</f>
        <v xml:space="preserve">           </v>
      </c>
      <c r="J49" t="str">
        <f>IF([8]fo_mktlots!J49="","",[8]fo_mktlots!J49)</f>
        <v xml:space="preserve">           </v>
      </c>
      <c r="K49" t="str">
        <f>IF([8]fo_mktlots!K49="","",[8]fo_mktlots!K49)</f>
        <v xml:space="preserve">           </v>
      </c>
      <c r="L49" t="str">
        <f>IF([8]fo_mktlots!L49="","",[8]fo_mktlots!L49)</f>
        <v xml:space="preserve">           </v>
      </c>
      <c r="M49" t="str">
        <f>IF([8]fo_mktlots!M49="","",[8]fo_mktlots!M49)</f>
        <v xml:space="preserve">           </v>
      </c>
      <c r="N49" t="str">
        <f>IF([8]fo_mktlots!N49="","",[8]fo_mktlots!N49)</f>
        <v xml:space="preserve">           </v>
      </c>
      <c r="O49" t="str">
        <f>IF([8]fo_mktlots!O49="","",[8]fo_mktlots!O49)</f>
        <v xml:space="preserve">           </v>
      </c>
      <c r="P49" t="str">
        <f>IF([8]fo_mktlots!P49="","",[8]fo_mktlots!P49)</f>
        <v xml:space="preserve">           </v>
      </c>
      <c r="Q49" s="2" t="str">
        <f t="shared" si="0"/>
        <v>DLF</v>
      </c>
      <c r="R49" s="2" t="str">
        <f t="shared" si="1"/>
        <v xml:space="preserve">DLF LIMITED                         </v>
      </c>
      <c r="S49" s="8">
        <f t="shared" si="2"/>
        <v>1650</v>
      </c>
      <c r="T49" t="str">
        <f>IF([8]fo_mktlots!T49="","",[8]fo_mktlots!T49)</f>
        <v/>
      </c>
      <c r="U49" t="str">
        <f>IF([8]fo_mktlots!U49="","",[8]fo_mktlots!U49)</f>
        <v/>
      </c>
      <c r="V49" t="str">
        <f>IF([8]fo_mktlots!V49="","",[8]fo_mktlots!V49)</f>
        <v/>
      </c>
    </row>
    <row r="50" spans="1:22" x14ac:dyDescent="0.25">
      <c r="A50" t="str">
        <f>IF([8]fo_mktlots!A50="","",[8]fo_mktlots!A50)</f>
        <v xml:space="preserve">DR. REDDY S LABORATORIES            </v>
      </c>
      <c r="B50" t="str">
        <f>IF([8]fo_mktlots!B50="","",[8]fo_mktlots!B50)</f>
        <v xml:space="preserve">DRREDDY   </v>
      </c>
      <c r="C50">
        <f>IF([8]fo_mktlots!C50="","",[8]fo_mktlots!C50)</f>
        <v>125</v>
      </c>
      <c r="D50">
        <f>IF([8]fo_mktlots!D50="","",[8]fo_mktlots!D50)</f>
        <v>125</v>
      </c>
      <c r="E50">
        <f>IF([8]fo_mktlots!E50="","",[8]fo_mktlots!E50)</f>
        <v>125</v>
      </c>
      <c r="F50" t="str">
        <f>IF([8]fo_mktlots!F50="","",[8]fo_mktlots!F50)</f>
        <v xml:space="preserve">           </v>
      </c>
      <c r="G50" t="str">
        <f>IF([8]fo_mktlots!G50="","",[8]fo_mktlots!G50)</f>
        <v xml:space="preserve">           </v>
      </c>
      <c r="H50" t="str">
        <f>IF([8]fo_mktlots!H50="","",[8]fo_mktlots!H50)</f>
        <v xml:space="preserve">           </v>
      </c>
      <c r="I50" t="str">
        <f>IF([8]fo_mktlots!I50="","",[8]fo_mktlots!I50)</f>
        <v xml:space="preserve">           </v>
      </c>
      <c r="J50" t="str">
        <f>IF([8]fo_mktlots!J50="","",[8]fo_mktlots!J50)</f>
        <v xml:space="preserve">           </v>
      </c>
      <c r="K50" t="str">
        <f>IF([8]fo_mktlots!K50="","",[8]fo_mktlots!K50)</f>
        <v xml:space="preserve">           </v>
      </c>
      <c r="L50" t="str">
        <f>IF([8]fo_mktlots!L50="","",[8]fo_mktlots!L50)</f>
        <v xml:space="preserve">           </v>
      </c>
      <c r="M50" t="str">
        <f>IF([8]fo_mktlots!M50="","",[8]fo_mktlots!M50)</f>
        <v xml:space="preserve">           </v>
      </c>
      <c r="N50" t="str">
        <f>IF([8]fo_mktlots!N50="","",[8]fo_mktlots!N50)</f>
        <v xml:space="preserve">           </v>
      </c>
      <c r="O50" t="str">
        <f>IF([8]fo_mktlots!O50="","",[8]fo_mktlots!O50)</f>
        <v xml:space="preserve">           </v>
      </c>
      <c r="P50" t="str">
        <f>IF([8]fo_mktlots!P50="","",[8]fo_mktlots!P50)</f>
        <v xml:space="preserve">           </v>
      </c>
      <c r="Q50" s="2" t="str">
        <f t="shared" si="0"/>
        <v>DRREDDY</v>
      </c>
      <c r="R50" s="2" t="str">
        <f t="shared" si="1"/>
        <v xml:space="preserve">DR. REDDY S LABORATORIES            </v>
      </c>
      <c r="S50" s="8">
        <f t="shared" si="2"/>
        <v>125</v>
      </c>
      <c r="T50" t="str">
        <f>IF([8]fo_mktlots!T50="","",[8]fo_mktlots!T50)</f>
        <v/>
      </c>
      <c r="U50" t="str">
        <f>IF([8]fo_mktlots!U50="","",[8]fo_mktlots!U50)</f>
        <v/>
      </c>
      <c r="V50" t="str">
        <f>IF([8]fo_mktlots!V50="","",[8]fo_mktlots!V50)</f>
        <v/>
      </c>
    </row>
    <row r="51" spans="1:22" x14ac:dyDescent="0.25">
      <c r="A51" t="str">
        <f>IF([8]fo_mktlots!A51="","",[8]fo_mktlots!A51)</f>
        <v xml:space="preserve">ESCORTS KUBOTA LIMITED              </v>
      </c>
      <c r="B51" t="str">
        <f>IF([8]fo_mktlots!B51="","",[8]fo_mktlots!B51)</f>
        <v xml:space="preserve">ESCORTS   </v>
      </c>
      <c r="C51">
        <f>IF([8]fo_mktlots!C51="","",[8]fo_mktlots!C51)</f>
        <v>275</v>
      </c>
      <c r="D51">
        <f>IF([8]fo_mktlots!D51="","",[8]fo_mktlots!D51)</f>
        <v>275</v>
      </c>
      <c r="E51">
        <f>IF([8]fo_mktlots!E51="","",[8]fo_mktlots!E51)</f>
        <v>275</v>
      </c>
      <c r="F51" t="str">
        <f>IF([8]fo_mktlots!F51="","",[8]fo_mktlots!F51)</f>
        <v xml:space="preserve">           </v>
      </c>
      <c r="G51" t="str">
        <f>IF([8]fo_mktlots!G51="","",[8]fo_mktlots!G51)</f>
        <v xml:space="preserve">           </v>
      </c>
      <c r="H51" t="str">
        <f>IF([8]fo_mktlots!H51="","",[8]fo_mktlots!H51)</f>
        <v xml:space="preserve">           </v>
      </c>
      <c r="I51" t="str">
        <f>IF([8]fo_mktlots!I51="","",[8]fo_mktlots!I51)</f>
        <v xml:space="preserve">           </v>
      </c>
      <c r="J51" t="str">
        <f>IF([8]fo_mktlots!J51="","",[8]fo_mktlots!J51)</f>
        <v xml:space="preserve">           </v>
      </c>
      <c r="K51" t="str">
        <f>IF([8]fo_mktlots!K51="","",[8]fo_mktlots!K51)</f>
        <v xml:space="preserve">           </v>
      </c>
      <c r="L51" t="str">
        <f>IF([8]fo_mktlots!L51="","",[8]fo_mktlots!L51)</f>
        <v xml:space="preserve">           </v>
      </c>
      <c r="M51" t="str">
        <f>IF([8]fo_mktlots!M51="","",[8]fo_mktlots!M51)</f>
        <v xml:space="preserve">           </v>
      </c>
      <c r="N51" t="str">
        <f>IF([8]fo_mktlots!N51="","",[8]fo_mktlots!N51)</f>
        <v xml:space="preserve">           </v>
      </c>
      <c r="O51" t="str">
        <f>IF([8]fo_mktlots!O51="","",[8]fo_mktlots!O51)</f>
        <v xml:space="preserve">           </v>
      </c>
      <c r="P51" t="str">
        <f>IF([8]fo_mktlots!P51="","",[8]fo_mktlots!P51)</f>
        <v xml:space="preserve">           </v>
      </c>
      <c r="Q51" s="2" t="str">
        <f t="shared" si="0"/>
        <v>ESCORTS</v>
      </c>
      <c r="R51" s="2" t="str">
        <f t="shared" si="1"/>
        <v xml:space="preserve">ESCORTS KUBOTA LIMITED              </v>
      </c>
      <c r="S51" s="8">
        <f t="shared" si="2"/>
        <v>275</v>
      </c>
      <c r="T51" t="str">
        <f>IF([8]fo_mktlots!T51="","",[8]fo_mktlots!T51)</f>
        <v/>
      </c>
      <c r="U51" t="str">
        <f>IF([8]fo_mktlots!U51="","",[8]fo_mktlots!U51)</f>
        <v/>
      </c>
      <c r="V51" t="str">
        <f>IF([8]fo_mktlots!V51="","",[8]fo_mktlots!V51)</f>
        <v/>
      </c>
    </row>
    <row r="52" spans="1:22" x14ac:dyDescent="0.25">
      <c r="A52" t="str">
        <f>IF([8]fo_mktlots!A52="","",[8]fo_mktlots!A52)</f>
        <v xml:space="preserve">EXIDE INDUSTRIES LTD                </v>
      </c>
      <c r="B52" t="str">
        <f>IF([8]fo_mktlots!B52="","",[8]fo_mktlots!B52)</f>
        <v xml:space="preserve">EXIDEIND  </v>
      </c>
      <c r="C52">
        <f>IF([8]fo_mktlots!C52="","",[8]fo_mktlots!C52)</f>
        <v>3600</v>
      </c>
      <c r="D52">
        <f>IF([8]fo_mktlots!D52="","",[8]fo_mktlots!D52)</f>
        <v>3600</v>
      </c>
      <c r="E52">
        <f>IF([8]fo_mktlots!E52="","",[8]fo_mktlots!E52)</f>
        <v>3600</v>
      </c>
      <c r="F52" t="str">
        <f>IF([8]fo_mktlots!F52="","",[8]fo_mktlots!F52)</f>
        <v xml:space="preserve">           </v>
      </c>
      <c r="G52" t="str">
        <f>IF([8]fo_mktlots!G52="","",[8]fo_mktlots!G52)</f>
        <v xml:space="preserve">           </v>
      </c>
      <c r="H52" t="str">
        <f>IF([8]fo_mktlots!H52="","",[8]fo_mktlots!H52)</f>
        <v xml:space="preserve">           </v>
      </c>
      <c r="I52" t="str">
        <f>IF([8]fo_mktlots!I52="","",[8]fo_mktlots!I52)</f>
        <v xml:space="preserve">           </v>
      </c>
      <c r="J52" t="str">
        <f>IF([8]fo_mktlots!J52="","",[8]fo_mktlots!J52)</f>
        <v xml:space="preserve">           </v>
      </c>
      <c r="K52" t="str">
        <f>IF([8]fo_mktlots!K52="","",[8]fo_mktlots!K52)</f>
        <v xml:space="preserve">           </v>
      </c>
      <c r="L52" t="str">
        <f>IF([8]fo_mktlots!L52="","",[8]fo_mktlots!L52)</f>
        <v xml:space="preserve">           </v>
      </c>
      <c r="M52" t="str">
        <f>IF([8]fo_mktlots!M52="","",[8]fo_mktlots!M52)</f>
        <v xml:space="preserve">           </v>
      </c>
      <c r="N52" t="str">
        <f>IF([8]fo_mktlots!N52="","",[8]fo_mktlots!N52)</f>
        <v xml:space="preserve">           </v>
      </c>
      <c r="O52" t="str">
        <f>IF([8]fo_mktlots!O52="","",[8]fo_mktlots!O52)</f>
        <v xml:space="preserve">           </v>
      </c>
      <c r="P52" t="str">
        <f>IF([8]fo_mktlots!P52="","",[8]fo_mktlots!P52)</f>
        <v xml:space="preserve">           </v>
      </c>
      <c r="Q52" s="2" t="str">
        <f t="shared" si="0"/>
        <v>EXIDEIND</v>
      </c>
      <c r="R52" s="2" t="str">
        <f t="shared" si="1"/>
        <v xml:space="preserve">EXIDE INDUSTRIES LTD                </v>
      </c>
      <c r="S52" s="8">
        <f t="shared" si="2"/>
        <v>3600</v>
      </c>
      <c r="T52" t="str">
        <f>IF([8]fo_mktlots!T52="","",[8]fo_mktlots!T52)</f>
        <v/>
      </c>
      <c r="U52" t="str">
        <f>IF([8]fo_mktlots!U52="","",[8]fo_mktlots!U52)</f>
        <v/>
      </c>
      <c r="V52" t="str">
        <f>IF([8]fo_mktlots!V52="","",[8]fo_mktlots!V52)</f>
        <v/>
      </c>
    </row>
    <row r="53" spans="1:22" x14ac:dyDescent="0.25">
      <c r="A53" t="str">
        <f>IF([8]fo_mktlots!A53="","",[8]fo_mktlots!A53)</f>
        <v xml:space="preserve">FEDERAL BANK LTD                    </v>
      </c>
      <c r="B53" t="str">
        <f>IF([8]fo_mktlots!B53="","",[8]fo_mktlots!B53)</f>
        <v>FEDERALBNK</v>
      </c>
      <c r="C53">
        <f>IF([8]fo_mktlots!C53="","",[8]fo_mktlots!C53)</f>
        <v>5000</v>
      </c>
      <c r="D53">
        <f>IF([8]fo_mktlots!D53="","",[8]fo_mktlots!D53)</f>
        <v>5000</v>
      </c>
      <c r="E53">
        <f>IF([8]fo_mktlots!E53="","",[8]fo_mktlots!E53)</f>
        <v>5000</v>
      </c>
      <c r="F53" t="str">
        <f>IF([8]fo_mktlots!F53="","",[8]fo_mktlots!F53)</f>
        <v xml:space="preserve">           </v>
      </c>
      <c r="G53" t="str">
        <f>IF([8]fo_mktlots!G53="","",[8]fo_mktlots!G53)</f>
        <v xml:space="preserve">           </v>
      </c>
      <c r="H53" t="str">
        <f>IF([8]fo_mktlots!H53="","",[8]fo_mktlots!H53)</f>
        <v xml:space="preserve">           </v>
      </c>
      <c r="I53" t="str">
        <f>IF([8]fo_mktlots!I53="","",[8]fo_mktlots!I53)</f>
        <v xml:space="preserve">           </v>
      </c>
      <c r="J53" t="str">
        <f>IF([8]fo_mktlots!J53="","",[8]fo_mktlots!J53)</f>
        <v xml:space="preserve">           </v>
      </c>
      <c r="K53" t="str">
        <f>IF([8]fo_mktlots!K53="","",[8]fo_mktlots!K53)</f>
        <v xml:space="preserve">           </v>
      </c>
      <c r="L53" t="str">
        <f>IF([8]fo_mktlots!L53="","",[8]fo_mktlots!L53)</f>
        <v xml:space="preserve">           </v>
      </c>
      <c r="M53" t="str">
        <f>IF([8]fo_mktlots!M53="","",[8]fo_mktlots!M53)</f>
        <v xml:space="preserve">           </v>
      </c>
      <c r="N53" t="str">
        <f>IF([8]fo_mktlots!N53="","",[8]fo_mktlots!N53)</f>
        <v xml:space="preserve">           </v>
      </c>
      <c r="O53" t="str">
        <f>IF([8]fo_mktlots!O53="","",[8]fo_mktlots!O53)</f>
        <v xml:space="preserve">           </v>
      </c>
      <c r="P53" t="str">
        <f>IF([8]fo_mktlots!P53="","",[8]fo_mktlots!P53)</f>
        <v xml:space="preserve">           </v>
      </c>
      <c r="Q53" s="2" t="str">
        <f t="shared" si="0"/>
        <v>FEDERALBNK</v>
      </c>
      <c r="R53" s="2" t="str">
        <f t="shared" si="1"/>
        <v xml:space="preserve">FEDERAL BANK LTD                    </v>
      </c>
      <c r="S53" s="8">
        <f t="shared" si="2"/>
        <v>5000</v>
      </c>
      <c r="T53" t="str">
        <f>IF([8]fo_mktlots!T53="","",[8]fo_mktlots!T53)</f>
        <v/>
      </c>
      <c r="U53" t="str">
        <f>IF([8]fo_mktlots!U53="","",[8]fo_mktlots!U53)</f>
        <v/>
      </c>
      <c r="V53" t="str">
        <f>IF([8]fo_mktlots!V53="","",[8]fo_mktlots!V53)</f>
        <v/>
      </c>
    </row>
    <row r="54" spans="1:22" x14ac:dyDescent="0.25">
      <c r="A54" t="str">
        <f>IF([8]fo_mktlots!A54="","",[8]fo_mktlots!A54)</f>
        <v xml:space="preserve">GAIL (INDIA) LTD                    </v>
      </c>
      <c r="B54" t="str">
        <f>IF([8]fo_mktlots!B54="","",[8]fo_mktlots!B54)</f>
        <v xml:space="preserve">GAIL      </v>
      </c>
      <c r="C54">
        <f>IF([8]fo_mktlots!C54="","",[8]fo_mktlots!C54)</f>
        <v>9150</v>
      </c>
      <c r="D54">
        <f>IF([8]fo_mktlots!D54="","",[8]fo_mktlots!D54)</f>
        <v>9150</v>
      </c>
      <c r="E54">
        <f>IF([8]fo_mktlots!E54="","",[8]fo_mktlots!E54)</f>
        <v>9150</v>
      </c>
      <c r="F54" t="str">
        <f>IF([8]fo_mktlots!F54="","",[8]fo_mktlots!F54)</f>
        <v xml:space="preserve">           </v>
      </c>
      <c r="G54" t="str">
        <f>IF([8]fo_mktlots!G54="","",[8]fo_mktlots!G54)</f>
        <v xml:space="preserve">           </v>
      </c>
      <c r="H54" t="str">
        <f>IF([8]fo_mktlots!H54="","",[8]fo_mktlots!H54)</f>
        <v xml:space="preserve">           </v>
      </c>
      <c r="I54" t="str">
        <f>IF([8]fo_mktlots!I54="","",[8]fo_mktlots!I54)</f>
        <v xml:space="preserve">           </v>
      </c>
      <c r="J54" t="str">
        <f>IF([8]fo_mktlots!J54="","",[8]fo_mktlots!J54)</f>
        <v xml:space="preserve">           </v>
      </c>
      <c r="K54" t="str">
        <f>IF([8]fo_mktlots!K54="","",[8]fo_mktlots!K54)</f>
        <v xml:space="preserve">           </v>
      </c>
      <c r="L54" t="str">
        <f>IF([8]fo_mktlots!L54="","",[8]fo_mktlots!L54)</f>
        <v xml:space="preserve">           </v>
      </c>
      <c r="M54" t="str">
        <f>IF([8]fo_mktlots!M54="","",[8]fo_mktlots!M54)</f>
        <v xml:space="preserve">           </v>
      </c>
      <c r="N54" t="str">
        <f>IF([8]fo_mktlots!N54="","",[8]fo_mktlots!N54)</f>
        <v xml:space="preserve">           </v>
      </c>
      <c r="O54" t="str">
        <f>IF([8]fo_mktlots!O54="","",[8]fo_mktlots!O54)</f>
        <v xml:space="preserve">           </v>
      </c>
      <c r="P54" t="str">
        <f>IF([8]fo_mktlots!P54="","",[8]fo_mktlots!P54)</f>
        <v xml:space="preserve">           </v>
      </c>
      <c r="Q54" s="2" t="str">
        <f t="shared" si="0"/>
        <v>GAIL</v>
      </c>
      <c r="R54" s="2" t="str">
        <f t="shared" si="1"/>
        <v xml:space="preserve">GAIL (INDIA) LTD                    </v>
      </c>
      <c r="S54" s="8">
        <f t="shared" si="2"/>
        <v>9150</v>
      </c>
      <c r="T54" t="str">
        <f>IF([8]fo_mktlots!T54="","",[8]fo_mktlots!T54)</f>
        <v/>
      </c>
      <c r="U54" t="str">
        <f>IF([8]fo_mktlots!U54="","",[8]fo_mktlots!U54)</f>
        <v/>
      </c>
      <c r="V54" t="str">
        <f>IF([8]fo_mktlots!V54="","",[8]fo_mktlots!V54)</f>
        <v/>
      </c>
    </row>
    <row r="55" spans="1:22" x14ac:dyDescent="0.25">
      <c r="A55" t="str">
        <f>IF([8]fo_mktlots!A55="","",[8]fo_mktlots!A55)</f>
        <v xml:space="preserve">GLENMARK PHARMACEUTICALS            </v>
      </c>
      <c r="B55" t="str">
        <f>IF([8]fo_mktlots!B55="","",[8]fo_mktlots!B55)</f>
        <v xml:space="preserve">GLENMARK  </v>
      </c>
      <c r="C55">
        <f>IF([8]fo_mktlots!C55="","",[8]fo_mktlots!C55)</f>
        <v>1450</v>
      </c>
      <c r="D55">
        <f>IF([8]fo_mktlots!D55="","",[8]fo_mktlots!D55)</f>
        <v>1450</v>
      </c>
      <c r="E55">
        <f>IF([8]fo_mktlots!E55="","",[8]fo_mktlots!E55)</f>
        <v>1450</v>
      </c>
      <c r="F55" t="str">
        <f>IF([8]fo_mktlots!F55="","",[8]fo_mktlots!F55)</f>
        <v xml:space="preserve">           </v>
      </c>
      <c r="G55" t="str">
        <f>IF([8]fo_mktlots!G55="","",[8]fo_mktlots!G55)</f>
        <v xml:space="preserve">           </v>
      </c>
      <c r="H55" t="str">
        <f>IF([8]fo_mktlots!H55="","",[8]fo_mktlots!H55)</f>
        <v xml:space="preserve">           </v>
      </c>
      <c r="I55" t="str">
        <f>IF([8]fo_mktlots!I55="","",[8]fo_mktlots!I55)</f>
        <v xml:space="preserve">           </v>
      </c>
      <c r="J55" t="str">
        <f>IF([8]fo_mktlots!J55="","",[8]fo_mktlots!J55)</f>
        <v xml:space="preserve">           </v>
      </c>
      <c r="K55" t="str">
        <f>IF([8]fo_mktlots!K55="","",[8]fo_mktlots!K55)</f>
        <v xml:space="preserve">           </v>
      </c>
      <c r="L55" t="str">
        <f>IF([8]fo_mktlots!L55="","",[8]fo_mktlots!L55)</f>
        <v xml:space="preserve">           </v>
      </c>
      <c r="M55" t="str">
        <f>IF([8]fo_mktlots!M55="","",[8]fo_mktlots!M55)</f>
        <v xml:space="preserve">           </v>
      </c>
      <c r="N55" t="str">
        <f>IF([8]fo_mktlots!N55="","",[8]fo_mktlots!N55)</f>
        <v xml:space="preserve">           </v>
      </c>
      <c r="O55" t="str">
        <f>IF([8]fo_mktlots!O55="","",[8]fo_mktlots!O55)</f>
        <v xml:space="preserve">           </v>
      </c>
      <c r="P55" t="str">
        <f>IF([8]fo_mktlots!P55="","",[8]fo_mktlots!P55)</f>
        <v xml:space="preserve">           </v>
      </c>
      <c r="Q55" s="2" t="str">
        <f t="shared" si="0"/>
        <v>GLENMARK</v>
      </c>
      <c r="R55" s="2" t="str">
        <f t="shared" si="1"/>
        <v xml:space="preserve">GLENMARK PHARMACEUTICALS            </v>
      </c>
      <c r="S55" s="8">
        <f t="shared" si="2"/>
        <v>1450</v>
      </c>
      <c r="T55" t="str">
        <f>IF([8]fo_mktlots!T55="","",[8]fo_mktlots!T55)</f>
        <v/>
      </c>
      <c r="U55" t="str">
        <f>IF([8]fo_mktlots!U55="","",[8]fo_mktlots!U55)</f>
        <v/>
      </c>
      <c r="V55" t="str">
        <f>IF([8]fo_mktlots!V55="","",[8]fo_mktlots!V55)</f>
        <v/>
      </c>
    </row>
    <row r="56" spans="1:22" x14ac:dyDescent="0.25">
      <c r="A56" t="str">
        <f>IF([8]fo_mktlots!A56="","",[8]fo_mktlots!A56)</f>
        <v xml:space="preserve">GMR AIRPORTS INFRA LTD              </v>
      </c>
      <c r="B56" t="str">
        <f>IF([8]fo_mktlots!B56="","",[8]fo_mktlots!B56)</f>
        <v xml:space="preserve">GMRINFRA  </v>
      </c>
      <c r="C56">
        <f>IF([8]fo_mktlots!C56="","",[8]fo_mktlots!C56)</f>
        <v>22500</v>
      </c>
      <c r="D56">
        <f>IF([8]fo_mktlots!D56="","",[8]fo_mktlots!D56)</f>
        <v>22500</v>
      </c>
      <c r="E56">
        <f>IF([8]fo_mktlots!E56="","",[8]fo_mktlots!E56)</f>
        <v>22500</v>
      </c>
      <c r="F56" t="str">
        <f>IF([8]fo_mktlots!F56="","",[8]fo_mktlots!F56)</f>
        <v xml:space="preserve">           </v>
      </c>
      <c r="G56" t="str">
        <f>IF([8]fo_mktlots!G56="","",[8]fo_mktlots!G56)</f>
        <v xml:space="preserve">           </v>
      </c>
      <c r="H56" t="str">
        <f>IF([8]fo_mktlots!H56="","",[8]fo_mktlots!H56)</f>
        <v xml:space="preserve">           </v>
      </c>
      <c r="I56" t="str">
        <f>IF([8]fo_mktlots!I56="","",[8]fo_mktlots!I56)</f>
        <v xml:space="preserve">           </v>
      </c>
      <c r="J56" t="str">
        <f>IF([8]fo_mktlots!J56="","",[8]fo_mktlots!J56)</f>
        <v xml:space="preserve">           </v>
      </c>
      <c r="K56" t="str">
        <f>IF([8]fo_mktlots!K56="","",[8]fo_mktlots!K56)</f>
        <v xml:space="preserve">           </v>
      </c>
      <c r="L56" t="str">
        <f>IF([8]fo_mktlots!L56="","",[8]fo_mktlots!L56)</f>
        <v xml:space="preserve">           </v>
      </c>
      <c r="M56" t="str">
        <f>IF([8]fo_mktlots!M56="","",[8]fo_mktlots!M56)</f>
        <v xml:space="preserve">           </v>
      </c>
      <c r="N56" t="str">
        <f>IF([8]fo_mktlots!N56="","",[8]fo_mktlots!N56)</f>
        <v xml:space="preserve">           </v>
      </c>
      <c r="O56" t="str">
        <f>IF([8]fo_mktlots!O56="","",[8]fo_mktlots!O56)</f>
        <v xml:space="preserve">           </v>
      </c>
      <c r="P56" t="str">
        <f>IF([8]fo_mktlots!P56="","",[8]fo_mktlots!P56)</f>
        <v xml:space="preserve">           </v>
      </c>
      <c r="Q56" s="2" t="str">
        <f t="shared" si="0"/>
        <v>GMRINFRA</v>
      </c>
      <c r="R56" s="2" t="str">
        <f t="shared" si="1"/>
        <v xml:space="preserve">GMR AIRPORTS INFRA LTD              </v>
      </c>
      <c r="S56" s="8">
        <f t="shared" si="2"/>
        <v>22500</v>
      </c>
      <c r="T56" t="str">
        <f>IF([8]fo_mktlots!T56="","",[8]fo_mktlots!T56)</f>
        <v/>
      </c>
      <c r="U56" t="str">
        <f>IF([8]fo_mktlots!U56="","",[8]fo_mktlots!U56)</f>
        <v/>
      </c>
      <c r="V56" t="str">
        <f>IF([8]fo_mktlots!V56="","",[8]fo_mktlots!V56)</f>
        <v/>
      </c>
    </row>
    <row r="57" spans="1:22" x14ac:dyDescent="0.25">
      <c r="A57" t="str">
        <f>IF([8]fo_mktlots!A57="","",[8]fo_mktlots!A57)</f>
        <v xml:space="preserve">GUJ NAR VAL FER &amp; CHEM L            </v>
      </c>
      <c r="B57" t="str">
        <f>IF([8]fo_mktlots!B57="","",[8]fo_mktlots!B57)</f>
        <v xml:space="preserve">GNFC      </v>
      </c>
      <c r="C57">
        <f>IF([8]fo_mktlots!C57="","",[8]fo_mktlots!C57)</f>
        <v>1300</v>
      </c>
      <c r="D57">
        <f>IF([8]fo_mktlots!D57="","",[8]fo_mktlots!D57)</f>
        <v>1300</v>
      </c>
      <c r="E57">
        <f>IF([8]fo_mktlots!E57="","",[8]fo_mktlots!E57)</f>
        <v>1300</v>
      </c>
      <c r="F57" t="str">
        <f>IF([8]fo_mktlots!F57="","",[8]fo_mktlots!F57)</f>
        <v xml:space="preserve">           </v>
      </c>
      <c r="G57" t="str">
        <f>IF([8]fo_mktlots!G57="","",[8]fo_mktlots!G57)</f>
        <v xml:space="preserve">           </v>
      </c>
      <c r="H57" t="str">
        <f>IF([8]fo_mktlots!H57="","",[8]fo_mktlots!H57)</f>
        <v xml:space="preserve">           </v>
      </c>
      <c r="I57" t="str">
        <f>IF([8]fo_mktlots!I57="","",[8]fo_mktlots!I57)</f>
        <v xml:space="preserve">           </v>
      </c>
      <c r="J57" t="str">
        <f>IF([8]fo_mktlots!J57="","",[8]fo_mktlots!J57)</f>
        <v xml:space="preserve">           </v>
      </c>
      <c r="K57" t="str">
        <f>IF([8]fo_mktlots!K57="","",[8]fo_mktlots!K57)</f>
        <v xml:space="preserve">           </v>
      </c>
      <c r="L57" t="str">
        <f>IF([8]fo_mktlots!L57="","",[8]fo_mktlots!L57)</f>
        <v xml:space="preserve">           </v>
      </c>
      <c r="M57" t="str">
        <f>IF([8]fo_mktlots!M57="","",[8]fo_mktlots!M57)</f>
        <v xml:space="preserve">           </v>
      </c>
      <c r="N57" t="str">
        <f>IF([8]fo_mktlots!N57="","",[8]fo_mktlots!N57)</f>
        <v xml:space="preserve">           </v>
      </c>
      <c r="O57" t="str">
        <f>IF([8]fo_mktlots!O57="","",[8]fo_mktlots!O57)</f>
        <v xml:space="preserve">           </v>
      </c>
      <c r="P57" t="str">
        <f>IF([8]fo_mktlots!P57="","",[8]fo_mktlots!P57)</f>
        <v xml:space="preserve">           </v>
      </c>
      <c r="Q57" s="2" t="str">
        <f t="shared" si="0"/>
        <v>GNFC</v>
      </c>
      <c r="R57" s="2" t="str">
        <f t="shared" si="1"/>
        <v xml:space="preserve">GUJ NAR VAL FER &amp; CHEM L            </v>
      </c>
      <c r="S57" s="8">
        <f t="shared" si="2"/>
        <v>1300</v>
      </c>
      <c r="T57" t="str">
        <f>IF([8]fo_mktlots!T57="","",[8]fo_mktlots!T57)</f>
        <v/>
      </c>
      <c r="U57" t="str">
        <f>IF([8]fo_mktlots!U57="","",[8]fo_mktlots!U57)</f>
        <v/>
      </c>
      <c r="V57" t="str">
        <f>IF([8]fo_mktlots!V57="","",[8]fo_mktlots!V57)</f>
        <v/>
      </c>
    </row>
    <row r="58" spans="1:22" x14ac:dyDescent="0.25">
      <c r="A58" t="str">
        <f>IF([8]fo_mktlots!A58="","",[8]fo_mktlots!A58)</f>
        <v xml:space="preserve">GODREJ CONSUMER PRODUCTS            </v>
      </c>
      <c r="B58" t="str">
        <f>IF([8]fo_mktlots!B58="","",[8]fo_mktlots!B58)</f>
        <v xml:space="preserve">GODREJCP  </v>
      </c>
      <c r="C58">
        <f>IF([8]fo_mktlots!C58="","",[8]fo_mktlots!C58)</f>
        <v>1000</v>
      </c>
      <c r="D58">
        <f>IF([8]fo_mktlots!D58="","",[8]fo_mktlots!D58)</f>
        <v>1000</v>
      </c>
      <c r="E58">
        <f>IF([8]fo_mktlots!E58="","",[8]fo_mktlots!E58)</f>
        <v>1000</v>
      </c>
      <c r="F58" t="str">
        <f>IF([8]fo_mktlots!F58="","",[8]fo_mktlots!F58)</f>
        <v xml:space="preserve">           </v>
      </c>
      <c r="G58" t="str">
        <f>IF([8]fo_mktlots!G58="","",[8]fo_mktlots!G58)</f>
        <v xml:space="preserve">           </v>
      </c>
      <c r="H58" t="str">
        <f>IF([8]fo_mktlots!H58="","",[8]fo_mktlots!H58)</f>
        <v xml:space="preserve">           </v>
      </c>
      <c r="I58" t="str">
        <f>IF([8]fo_mktlots!I58="","",[8]fo_mktlots!I58)</f>
        <v xml:space="preserve">           </v>
      </c>
      <c r="J58" t="str">
        <f>IF([8]fo_mktlots!J58="","",[8]fo_mktlots!J58)</f>
        <v xml:space="preserve">           </v>
      </c>
      <c r="K58" t="str">
        <f>IF([8]fo_mktlots!K58="","",[8]fo_mktlots!K58)</f>
        <v xml:space="preserve">           </v>
      </c>
      <c r="L58" t="str">
        <f>IF([8]fo_mktlots!L58="","",[8]fo_mktlots!L58)</f>
        <v xml:space="preserve">           </v>
      </c>
      <c r="M58" t="str">
        <f>IF([8]fo_mktlots!M58="","",[8]fo_mktlots!M58)</f>
        <v xml:space="preserve">           </v>
      </c>
      <c r="N58" t="str">
        <f>IF([8]fo_mktlots!N58="","",[8]fo_mktlots!N58)</f>
        <v xml:space="preserve">           </v>
      </c>
      <c r="O58" t="str">
        <f>IF([8]fo_mktlots!O58="","",[8]fo_mktlots!O58)</f>
        <v xml:space="preserve">           </v>
      </c>
      <c r="P58" t="str">
        <f>IF([8]fo_mktlots!P58="","",[8]fo_mktlots!P58)</f>
        <v xml:space="preserve">           </v>
      </c>
      <c r="Q58" s="2" t="str">
        <f t="shared" si="0"/>
        <v>GODREJCP</v>
      </c>
      <c r="R58" s="2" t="str">
        <f t="shared" si="1"/>
        <v xml:space="preserve">GODREJ CONSUMER PRODUCTS            </v>
      </c>
      <c r="S58" s="8">
        <f t="shared" si="2"/>
        <v>1000</v>
      </c>
      <c r="T58" t="str">
        <f>IF([8]fo_mktlots!T58="","",[8]fo_mktlots!T58)</f>
        <v/>
      </c>
      <c r="U58" t="str">
        <f>IF([8]fo_mktlots!U58="","",[8]fo_mktlots!U58)</f>
        <v/>
      </c>
      <c r="V58" t="str">
        <f>IF([8]fo_mktlots!V58="","",[8]fo_mktlots!V58)</f>
        <v/>
      </c>
    </row>
    <row r="59" spans="1:22" x14ac:dyDescent="0.25">
      <c r="A59" t="str">
        <f>IF([8]fo_mktlots!A59="","",[8]fo_mktlots!A59)</f>
        <v xml:space="preserve">GODREJ PROPERTIES LTD               </v>
      </c>
      <c r="B59" t="str">
        <f>IF([8]fo_mktlots!B59="","",[8]fo_mktlots!B59)</f>
        <v>GODREJPROP</v>
      </c>
      <c r="C59">
        <f>IF([8]fo_mktlots!C59="","",[8]fo_mktlots!C59)</f>
        <v>475</v>
      </c>
      <c r="D59">
        <f>IF([8]fo_mktlots!D59="","",[8]fo_mktlots!D59)</f>
        <v>475</v>
      </c>
      <c r="E59">
        <f>IF([8]fo_mktlots!E59="","",[8]fo_mktlots!E59)</f>
        <v>475</v>
      </c>
      <c r="F59" t="str">
        <f>IF([8]fo_mktlots!F59="","",[8]fo_mktlots!F59)</f>
        <v xml:space="preserve">           </v>
      </c>
      <c r="G59" t="str">
        <f>IF([8]fo_mktlots!G59="","",[8]fo_mktlots!G59)</f>
        <v xml:space="preserve">           </v>
      </c>
      <c r="H59" t="str">
        <f>IF([8]fo_mktlots!H59="","",[8]fo_mktlots!H59)</f>
        <v xml:space="preserve">           </v>
      </c>
      <c r="I59" t="str">
        <f>IF([8]fo_mktlots!I59="","",[8]fo_mktlots!I59)</f>
        <v xml:space="preserve">           </v>
      </c>
      <c r="J59" t="str">
        <f>IF([8]fo_mktlots!J59="","",[8]fo_mktlots!J59)</f>
        <v xml:space="preserve">           </v>
      </c>
      <c r="K59" t="str">
        <f>IF([8]fo_mktlots!K59="","",[8]fo_mktlots!K59)</f>
        <v xml:space="preserve">           </v>
      </c>
      <c r="L59" t="str">
        <f>IF([8]fo_mktlots!L59="","",[8]fo_mktlots!L59)</f>
        <v xml:space="preserve">           </v>
      </c>
      <c r="M59" t="str">
        <f>IF([8]fo_mktlots!M59="","",[8]fo_mktlots!M59)</f>
        <v xml:space="preserve">           </v>
      </c>
      <c r="N59" t="str">
        <f>IF([8]fo_mktlots!N59="","",[8]fo_mktlots!N59)</f>
        <v xml:space="preserve">           </v>
      </c>
      <c r="O59" t="str">
        <f>IF([8]fo_mktlots!O59="","",[8]fo_mktlots!O59)</f>
        <v xml:space="preserve">           </v>
      </c>
      <c r="P59" t="str">
        <f>IF([8]fo_mktlots!P59="","",[8]fo_mktlots!P59)</f>
        <v xml:space="preserve">           </v>
      </c>
      <c r="Q59" s="2" t="str">
        <f t="shared" si="0"/>
        <v>GODREJPROP</v>
      </c>
      <c r="R59" s="2" t="str">
        <f t="shared" si="1"/>
        <v xml:space="preserve">GODREJ PROPERTIES LTD               </v>
      </c>
      <c r="S59" s="8">
        <f t="shared" si="2"/>
        <v>475</v>
      </c>
      <c r="T59" t="str">
        <f>IF([8]fo_mktlots!T59="","",[8]fo_mktlots!T59)</f>
        <v/>
      </c>
      <c r="U59" t="str">
        <f>IF([8]fo_mktlots!U59="","",[8]fo_mktlots!U59)</f>
        <v/>
      </c>
      <c r="V59" t="str">
        <f>IF([8]fo_mktlots!V59="","",[8]fo_mktlots!V59)</f>
        <v/>
      </c>
    </row>
    <row r="60" spans="1:22" x14ac:dyDescent="0.25">
      <c r="A60" t="str">
        <f>IF([8]fo_mktlots!A60="","",[8]fo_mktlots!A60)</f>
        <v xml:space="preserve">GUJARAT GAS LIMITED                 </v>
      </c>
      <c r="B60" t="str">
        <f>IF([8]fo_mktlots!B60="","",[8]fo_mktlots!B60)</f>
        <v xml:space="preserve">GUJGASLTD </v>
      </c>
      <c r="C60">
        <f>IF([8]fo_mktlots!C60="","",[8]fo_mktlots!C60)</f>
        <v>1250</v>
      </c>
      <c r="D60">
        <f>IF([8]fo_mktlots!D60="","",[8]fo_mktlots!D60)</f>
        <v>1250</v>
      </c>
      <c r="E60">
        <f>IF([8]fo_mktlots!E60="","",[8]fo_mktlots!E60)</f>
        <v>1250</v>
      </c>
      <c r="F60" t="str">
        <f>IF([8]fo_mktlots!F60="","",[8]fo_mktlots!F60)</f>
        <v xml:space="preserve">           </v>
      </c>
      <c r="G60" t="str">
        <f>IF([8]fo_mktlots!G60="","",[8]fo_mktlots!G60)</f>
        <v xml:space="preserve">           </v>
      </c>
      <c r="H60" t="str">
        <f>IF([8]fo_mktlots!H60="","",[8]fo_mktlots!H60)</f>
        <v xml:space="preserve">           </v>
      </c>
      <c r="I60" t="str">
        <f>IF([8]fo_mktlots!I60="","",[8]fo_mktlots!I60)</f>
        <v xml:space="preserve">           </v>
      </c>
      <c r="J60" t="str">
        <f>IF([8]fo_mktlots!J60="","",[8]fo_mktlots!J60)</f>
        <v xml:space="preserve">           </v>
      </c>
      <c r="K60" t="str">
        <f>IF([8]fo_mktlots!K60="","",[8]fo_mktlots!K60)</f>
        <v xml:space="preserve">           </v>
      </c>
      <c r="L60" t="str">
        <f>IF([8]fo_mktlots!L60="","",[8]fo_mktlots!L60)</f>
        <v xml:space="preserve">           </v>
      </c>
      <c r="M60" t="str">
        <f>IF([8]fo_mktlots!M60="","",[8]fo_mktlots!M60)</f>
        <v xml:space="preserve">           </v>
      </c>
      <c r="N60" t="str">
        <f>IF([8]fo_mktlots!N60="","",[8]fo_mktlots!N60)</f>
        <v xml:space="preserve">           </v>
      </c>
      <c r="O60" t="str">
        <f>IF([8]fo_mktlots!O60="","",[8]fo_mktlots!O60)</f>
        <v xml:space="preserve">           </v>
      </c>
      <c r="P60" t="str">
        <f>IF([8]fo_mktlots!P60="","",[8]fo_mktlots!P60)</f>
        <v xml:space="preserve">           </v>
      </c>
      <c r="Q60" s="2" t="str">
        <f t="shared" si="0"/>
        <v>GUJGASLTD</v>
      </c>
      <c r="R60" s="2" t="str">
        <f t="shared" si="1"/>
        <v xml:space="preserve">GUJARAT GAS LIMITED                 </v>
      </c>
      <c r="S60" s="8">
        <f t="shared" si="2"/>
        <v>1250</v>
      </c>
      <c r="T60" t="str">
        <f>IF([8]fo_mktlots!T60="","",[8]fo_mktlots!T60)</f>
        <v/>
      </c>
      <c r="U60" t="str">
        <f>IF([8]fo_mktlots!U60="","",[8]fo_mktlots!U60)</f>
        <v/>
      </c>
      <c r="V60" t="str">
        <f>IF([8]fo_mktlots!V60="","",[8]fo_mktlots!V60)</f>
        <v/>
      </c>
    </row>
    <row r="61" spans="1:22" x14ac:dyDescent="0.25">
      <c r="A61" t="str">
        <f>IF([8]fo_mktlots!A61="","",[8]fo_mktlots!A61)</f>
        <v xml:space="preserve">DIXON TECHNO (INDIA) LTD            </v>
      </c>
      <c r="B61" t="str">
        <f>IF([8]fo_mktlots!B61="","",[8]fo_mktlots!B61)</f>
        <v xml:space="preserve">DIXON     </v>
      </c>
      <c r="C61">
        <f>IF([8]fo_mktlots!C61="","",[8]fo_mktlots!C61)</f>
        <v>200</v>
      </c>
      <c r="D61">
        <f>IF([8]fo_mktlots!D61="","",[8]fo_mktlots!D61)</f>
        <v>200</v>
      </c>
      <c r="E61">
        <f>IF([8]fo_mktlots!E61="","",[8]fo_mktlots!E61)</f>
        <v>200</v>
      </c>
      <c r="F61" t="str">
        <f>IF([8]fo_mktlots!F61="","",[8]fo_mktlots!F61)</f>
        <v xml:space="preserve">           </v>
      </c>
      <c r="G61" t="str">
        <f>IF([8]fo_mktlots!G61="","",[8]fo_mktlots!G61)</f>
        <v xml:space="preserve">           </v>
      </c>
      <c r="H61" t="str">
        <f>IF([8]fo_mktlots!H61="","",[8]fo_mktlots!H61)</f>
        <v xml:space="preserve">           </v>
      </c>
      <c r="I61" t="str">
        <f>IF([8]fo_mktlots!I61="","",[8]fo_mktlots!I61)</f>
        <v xml:space="preserve">           </v>
      </c>
      <c r="J61" t="str">
        <f>IF([8]fo_mktlots!J61="","",[8]fo_mktlots!J61)</f>
        <v xml:space="preserve">           </v>
      </c>
      <c r="K61" t="str">
        <f>IF([8]fo_mktlots!K61="","",[8]fo_mktlots!K61)</f>
        <v xml:space="preserve">           </v>
      </c>
      <c r="L61" t="str">
        <f>IF([8]fo_mktlots!L61="","",[8]fo_mktlots!L61)</f>
        <v xml:space="preserve">           </v>
      </c>
      <c r="M61" t="str">
        <f>IF([8]fo_mktlots!M61="","",[8]fo_mktlots!M61)</f>
        <v xml:space="preserve">           </v>
      </c>
      <c r="N61" t="str">
        <f>IF([8]fo_mktlots!N61="","",[8]fo_mktlots!N61)</f>
        <v xml:space="preserve">           </v>
      </c>
      <c r="O61" t="str">
        <f>IF([8]fo_mktlots!O61="","",[8]fo_mktlots!O61)</f>
        <v xml:space="preserve">           </v>
      </c>
      <c r="P61" t="str">
        <f>IF([8]fo_mktlots!P61="","",[8]fo_mktlots!P61)</f>
        <v xml:space="preserve">           </v>
      </c>
      <c r="Q61" s="2" t="str">
        <f t="shared" si="0"/>
        <v>DIXON</v>
      </c>
      <c r="R61" s="2" t="str">
        <f t="shared" si="1"/>
        <v xml:space="preserve">DIXON TECHNO (INDIA) LTD            </v>
      </c>
      <c r="S61" s="8">
        <f t="shared" si="2"/>
        <v>200</v>
      </c>
      <c r="T61" t="str">
        <f>IF([8]fo_mktlots!T61="","",[8]fo_mktlots!T61)</f>
        <v/>
      </c>
      <c r="U61" t="str">
        <f>IF([8]fo_mktlots!U61="","",[8]fo_mktlots!U61)</f>
        <v/>
      </c>
      <c r="V61" t="str">
        <f>IF([8]fo_mktlots!V61="","",[8]fo_mktlots!V61)</f>
        <v/>
      </c>
    </row>
    <row r="62" spans="1:22" x14ac:dyDescent="0.25">
      <c r="A62" t="str">
        <f>IF([8]fo_mktlots!A62="","",[8]fo_mktlots!A62)</f>
        <v xml:space="preserve">HINDUSTAN AERONAUTICS LTD           </v>
      </c>
      <c r="B62" t="str">
        <f>IF([8]fo_mktlots!B62="","",[8]fo_mktlots!B62)</f>
        <v xml:space="preserve">HAL       </v>
      </c>
      <c r="C62">
        <f>IF([8]fo_mktlots!C62="","",[8]fo_mktlots!C62)</f>
        <v>600</v>
      </c>
      <c r="D62">
        <f>IF([8]fo_mktlots!D62="","",[8]fo_mktlots!D62)</f>
        <v>600</v>
      </c>
      <c r="E62">
        <f>IF([8]fo_mktlots!E62="","",[8]fo_mktlots!E62)</f>
        <v>600</v>
      </c>
      <c r="F62" t="str">
        <f>IF([8]fo_mktlots!F62="","",[8]fo_mktlots!F62)</f>
        <v xml:space="preserve">           </v>
      </c>
      <c r="G62" t="str">
        <f>IF([8]fo_mktlots!G62="","",[8]fo_mktlots!G62)</f>
        <v xml:space="preserve">           </v>
      </c>
      <c r="H62" t="str">
        <f>IF([8]fo_mktlots!H62="","",[8]fo_mktlots!H62)</f>
        <v xml:space="preserve">           </v>
      </c>
      <c r="I62" t="str">
        <f>IF([8]fo_mktlots!I62="","",[8]fo_mktlots!I62)</f>
        <v xml:space="preserve">           </v>
      </c>
      <c r="J62" t="str">
        <f>IF([8]fo_mktlots!J62="","",[8]fo_mktlots!J62)</f>
        <v xml:space="preserve">           </v>
      </c>
      <c r="K62" t="str">
        <f>IF([8]fo_mktlots!K62="","",[8]fo_mktlots!K62)</f>
        <v xml:space="preserve">           </v>
      </c>
      <c r="L62" t="str">
        <f>IF([8]fo_mktlots!L62="","",[8]fo_mktlots!L62)</f>
        <v xml:space="preserve">           </v>
      </c>
      <c r="M62" t="str">
        <f>IF([8]fo_mktlots!M62="","",[8]fo_mktlots!M62)</f>
        <v xml:space="preserve">           </v>
      </c>
      <c r="N62" t="str">
        <f>IF([8]fo_mktlots!N62="","",[8]fo_mktlots!N62)</f>
        <v xml:space="preserve">           </v>
      </c>
      <c r="O62" t="str">
        <f>IF([8]fo_mktlots!O62="","",[8]fo_mktlots!O62)</f>
        <v xml:space="preserve">           </v>
      </c>
      <c r="P62" t="str">
        <f>IF([8]fo_mktlots!P62="","",[8]fo_mktlots!P62)</f>
        <v xml:space="preserve">           </v>
      </c>
      <c r="Q62" s="2" t="str">
        <f t="shared" si="0"/>
        <v>HAL</v>
      </c>
      <c r="R62" s="2" t="str">
        <f t="shared" si="1"/>
        <v xml:space="preserve">HINDUSTAN AERONAUTICS LTD           </v>
      </c>
      <c r="S62" s="8">
        <f t="shared" si="2"/>
        <v>600</v>
      </c>
      <c r="T62" t="str">
        <f>IF([8]fo_mktlots!T62="","",[8]fo_mktlots!T62)</f>
        <v/>
      </c>
      <c r="U62" t="str">
        <f>IF([8]fo_mktlots!U62="","",[8]fo_mktlots!U62)</f>
        <v/>
      </c>
      <c r="V62" t="str">
        <f>IF([8]fo_mktlots!V62="","",[8]fo_mktlots!V62)</f>
        <v/>
      </c>
    </row>
    <row r="63" spans="1:22" x14ac:dyDescent="0.25">
      <c r="A63" t="str">
        <f>IF([8]fo_mktlots!A63="","",[8]fo_mktlots!A63)</f>
        <v xml:space="preserve">HAVELLS INDIA LIMITED               </v>
      </c>
      <c r="B63" t="str">
        <f>IF([8]fo_mktlots!B63="","",[8]fo_mktlots!B63)</f>
        <v xml:space="preserve">HAVELLS   </v>
      </c>
      <c r="C63">
        <f>IF([8]fo_mktlots!C63="","",[8]fo_mktlots!C63)</f>
        <v>500</v>
      </c>
      <c r="D63">
        <f>IF([8]fo_mktlots!D63="","",[8]fo_mktlots!D63)</f>
        <v>500</v>
      </c>
      <c r="E63">
        <f>IF([8]fo_mktlots!E63="","",[8]fo_mktlots!E63)</f>
        <v>500</v>
      </c>
      <c r="F63" t="str">
        <f>IF([8]fo_mktlots!F63="","",[8]fo_mktlots!F63)</f>
        <v xml:space="preserve">           </v>
      </c>
      <c r="G63" t="str">
        <f>IF([8]fo_mktlots!G63="","",[8]fo_mktlots!G63)</f>
        <v xml:space="preserve">           </v>
      </c>
      <c r="H63" t="str">
        <f>IF([8]fo_mktlots!H63="","",[8]fo_mktlots!H63)</f>
        <v xml:space="preserve">           </v>
      </c>
      <c r="I63" t="str">
        <f>IF([8]fo_mktlots!I63="","",[8]fo_mktlots!I63)</f>
        <v xml:space="preserve">           </v>
      </c>
      <c r="J63" t="str">
        <f>IF([8]fo_mktlots!J63="","",[8]fo_mktlots!J63)</f>
        <v xml:space="preserve">           </v>
      </c>
      <c r="K63" t="str">
        <f>IF([8]fo_mktlots!K63="","",[8]fo_mktlots!K63)</f>
        <v xml:space="preserve">           </v>
      </c>
      <c r="L63" t="str">
        <f>IF([8]fo_mktlots!L63="","",[8]fo_mktlots!L63)</f>
        <v xml:space="preserve">           </v>
      </c>
      <c r="M63" t="str">
        <f>IF([8]fo_mktlots!M63="","",[8]fo_mktlots!M63)</f>
        <v xml:space="preserve">           </v>
      </c>
      <c r="N63" t="str">
        <f>IF([8]fo_mktlots!N63="","",[8]fo_mktlots!N63)</f>
        <v xml:space="preserve">           </v>
      </c>
      <c r="O63" t="str">
        <f>IF([8]fo_mktlots!O63="","",[8]fo_mktlots!O63)</f>
        <v xml:space="preserve">           </v>
      </c>
      <c r="P63" t="str">
        <f>IF([8]fo_mktlots!P63="","",[8]fo_mktlots!P63)</f>
        <v xml:space="preserve">           </v>
      </c>
      <c r="Q63" s="2" t="str">
        <f t="shared" si="0"/>
        <v>HAVELLS</v>
      </c>
      <c r="R63" s="2" t="str">
        <f t="shared" si="1"/>
        <v xml:space="preserve">HAVELLS INDIA LIMITED               </v>
      </c>
      <c r="S63" s="8">
        <f t="shared" si="2"/>
        <v>500</v>
      </c>
      <c r="T63" t="str">
        <f>IF([8]fo_mktlots!T63="","",[8]fo_mktlots!T63)</f>
        <v/>
      </c>
      <c r="U63" t="str">
        <f>IF([8]fo_mktlots!U63="","",[8]fo_mktlots!U63)</f>
        <v/>
      </c>
      <c r="V63" t="str">
        <f>IF([8]fo_mktlots!V63="","",[8]fo_mktlots!V63)</f>
        <v/>
      </c>
    </row>
    <row r="64" spans="1:22" x14ac:dyDescent="0.25">
      <c r="A64" t="str">
        <f>IF([8]fo_mktlots!A64="","",[8]fo_mktlots!A64)</f>
        <v xml:space="preserve">HCL TECHNOLOGIES LTD                </v>
      </c>
      <c r="B64" t="str">
        <f>IF([8]fo_mktlots!B64="","",[8]fo_mktlots!B64)</f>
        <v xml:space="preserve">HCLTECH   </v>
      </c>
      <c r="C64">
        <f>IF([8]fo_mktlots!C64="","",[8]fo_mktlots!C64)</f>
        <v>700</v>
      </c>
      <c r="D64">
        <f>IF([8]fo_mktlots!D64="","",[8]fo_mktlots!D64)</f>
        <v>700</v>
      </c>
      <c r="E64">
        <f>IF([8]fo_mktlots!E64="","",[8]fo_mktlots!E64)</f>
        <v>700</v>
      </c>
      <c r="F64" t="str">
        <f>IF([8]fo_mktlots!F64="","",[8]fo_mktlots!F64)</f>
        <v xml:space="preserve">           </v>
      </c>
      <c r="G64" t="str">
        <f>IF([8]fo_mktlots!G64="","",[8]fo_mktlots!G64)</f>
        <v xml:space="preserve">           </v>
      </c>
      <c r="H64" t="str">
        <f>IF([8]fo_mktlots!H64="","",[8]fo_mktlots!H64)</f>
        <v xml:space="preserve">           </v>
      </c>
      <c r="I64" t="str">
        <f>IF([8]fo_mktlots!I64="","",[8]fo_mktlots!I64)</f>
        <v xml:space="preserve">           </v>
      </c>
      <c r="J64" t="str">
        <f>IF([8]fo_mktlots!J64="","",[8]fo_mktlots!J64)</f>
        <v xml:space="preserve">           </v>
      </c>
      <c r="K64" t="str">
        <f>IF([8]fo_mktlots!K64="","",[8]fo_mktlots!K64)</f>
        <v xml:space="preserve">           </v>
      </c>
      <c r="L64" t="str">
        <f>IF([8]fo_mktlots!L64="","",[8]fo_mktlots!L64)</f>
        <v xml:space="preserve">           </v>
      </c>
      <c r="M64" t="str">
        <f>IF([8]fo_mktlots!M64="","",[8]fo_mktlots!M64)</f>
        <v xml:space="preserve">           </v>
      </c>
      <c r="N64" t="str">
        <f>IF([8]fo_mktlots!N64="","",[8]fo_mktlots!N64)</f>
        <v xml:space="preserve">           </v>
      </c>
      <c r="O64" t="str">
        <f>IF([8]fo_mktlots!O64="","",[8]fo_mktlots!O64)</f>
        <v xml:space="preserve">           </v>
      </c>
      <c r="P64" t="str">
        <f>IF([8]fo_mktlots!P64="","",[8]fo_mktlots!P64)</f>
        <v xml:space="preserve">           </v>
      </c>
      <c r="Q64" s="2" t="str">
        <f t="shared" si="0"/>
        <v>HCLTECH</v>
      </c>
      <c r="R64" s="2" t="str">
        <f t="shared" si="1"/>
        <v xml:space="preserve">HCL TECHNOLOGIES LTD                </v>
      </c>
      <c r="S64" s="8">
        <f t="shared" si="2"/>
        <v>700</v>
      </c>
      <c r="T64" t="str">
        <f>IF([8]fo_mktlots!T64="","",[8]fo_mktlots!T64)</f>
        <v/>
      </c>
      <c r="U64" t="str">
        <f>IF([8]fo_mktlots!U64="","",[8]fo_mktlots!U64)</f>
        <v/>
      </c>
      <c r="V64" t="str">
        <f>IF([8]fo_mktlots!V64="","",[8]fo_mktlots!V64)</f>
        <v/>
      </c>
    </row>
    <row r="65" spans="1:22" x14ac:dyDescent="0.25">
      <c r="A65" t="str">
        <f>IF([8]fo_mktlots!A65="","",[8]fo_mktlots!A65)</f>
        <v xml:space="preserve">HDFC AMC LIMITED                    </v>
      </c>
      <c r="B65" t="str">
        <f>IF([8]fo_mktlots!B65="","",[8]fo_mktlots!B65)</f>
        <v xml:space="preserve">HDFCAMC   </v>
      </c>
      <c r="C65">
        <f>IF([8]fo_mktlots!C65="","",[8]fo_mktlots!C65)</f>
        <v>300</v>
      </c>
      <c r="D65">
        <f>IF([8]fo_mktlots!D65="","",[8]fo_mktlots!D65)</f>
        <v>300</v>
      </c>
      <c r="E65">
        <f>IF([8]fo_mktlots!E65="","",[8]fo_mktlots!E65)</f>
        <v>300</v>
      </c>
      <c r="F65" t="str">
        <f>IF([8]fo_mktlots!F65="","",[8]fo_mktlots!F65)</f>
        <v xml:space="preserve">           </v>
      </c>
      <c r="G65" t="str">
        <f>IF([8]fo_mktlots!G65="","",[8]fo_mktlots!G65)</f>
        <v xml:space="preserve">           </v>
      </c>
      <c r="H65" t="str">
        <f>IF([8]fo_mktlots!H65="","",[8]fo_mktlots!H65)</f>
        <v xml:space="preserve">           </v>
      </c>
      <c r="I65" t="str">
        <f>IF([8]fo_mktlots!I65="","",[8]fo_mktlots!I65)</f>
        <v xml:space="preserve">           </v>
      </c>
      <c r="J65" t="str">
        <f>IF([8]fo_mktlots!J65="","",[8]fo_mktlots!J65)</f>
        <v xml:space="preserve">           </v>
      </c>
      <c r="K65" t="str">
        <f>IF([8]fo_mktlots!K65="","",[8]fo_mktlots!K65)</f>
        <v xml:space="preserve">           </v>
      </c>
      <c r="L65" t="str">
        <f>IF([8]fo_mktlots!L65="","",[8]fo_mktlots!L65)</f>
        <v xml:space="preserve">           </v>
      </c>
      <c r="M65" t="str">
        <f>IF([8]fo_mktlots!M65="","",[8]fo_mktlots!M65)</f>
        <v xml:space="preserve">           </v>
      </c>
      <c r="N65" t="str">
        <f>IF([8]fo_mktlots!N65="","",[8]fo_mktlots!N65)</f>
        <v xml:space="preserve">           </v>
      </c>
      <c r="O65" t="str">
        <f>IF([8]fo_mktlots!O65="","",[8]fo_mktlots!O65)</f>
        <v xml:space="preserve">           </v>
      </c>
      <c r="P65" t="str">
        <f>IF([8]fo_mktlots!P65="","",[8]fo_mktlots!P65)</f>
        <v xml:space="preserve">           </v>
      </c>
      <c r="Q65" s="2" t="str">
        <f t="shared" si="0"/>
        <v>HDFCAMC</v>
      </c>
      <c r="R65" s="2" t="str">
        <f t="shared" si="1"/>
        <v xml:space="preserve">HDFC AMC LIMITED                    </v>
      </c>
      <c r="S65" s="8">
        <f t="shared" si="2"/>
        <v>300</v>
      </c>
      <c r="T65" t="str">
        <f>IF([8]fo_mktlots!T65="","",[8]fo_mktlots!T65)</f>
        <v/>
      </c>
      <c r="U65" t="str">
        <f>IF([8]fo_mktlots!U65="","",[8]fo_mktlots!U65)</f>
        <v/>
      </c>
      <c r="V65" t="str">
        <f>IF([8]fo_mktlots!V65="","",[8]fo_mktlots!V65)</f>
        <v/>
      </c>
    </row>
    <row r="66" spans="1:22" x14ac:dyDescent="0.25">
      <c r="A66" t="str">
        <f>IF([8]fo_mktlots!A66="","",[8]fo_mktlots!A66)</f>
        <v xml:space="preserve">HINDALCO  INDUSTRIES  LTD           </v>
      </c>
      <c r="B66" t="str">
        <f>IF([8]fo_mktlots!B66="","",[8]fo_mktlots!B66)</f>
        <v xml:space="preserve">HINDALCO  </v>
      </c>
      <c r="C66">
        <f>IF([8]fo_mktlots!C66="","",[8]fo_mktlots!C66)</f>
        <v>1400</v>
      </c>
      <c r="D66">
        <f>IF([8]fo_mktlots!D66="","",[8]fo_mktlots!D66)</f>
        <v>1400</v>
      </c>
      <c r="E66">
        <f>IF([8]fo_mktlots!E66="","",[8]fo_mktlots!E66)</f>
        <v>1400</v>
      </c>
      <c r="F66" t="str">
        <f>IF([8]fo_mktlots!F66="","",[8]fo_mktlots!F66)</f>
        <v xml:space="preserve">           </v>
      </c>
      <c r="G66" t="str">
        <f>IF([8]fo_mktlots!G66="","",[8]fo_mktlots!G66)</f>
        <v xml:space="preserve">           </v>
      </c>
      <c r="H66" t="str">
        <f>IF([8]fo_mktlots!H66="","",[8]fo_mktlots!H66)</f>
        <v xml:space="preserve">           </v>
      </c>
      <c r="I66" t="str">
        <f>IF([8]fo_mktlots!I66="","",[8]fo_mktlots!I66)</f>
        <v xml:space="preserve">           </v>
      </c>
      <c r="J66" t="str">
        <f>IF([8]fo_mktlots!J66="","",[8]fo_mktlots!J66)</f>
        <v xml:space="preserve">           </v>
      </c>
      <c r="K66" t="str">
        <f>IF([8]fo_mktlots!K66="","",[8]fo_mktlots!K66)</f>
        <v xml:space="preserve">           </v>
      </c>
      <c r="L66" t="str">
        <f>IF([8]fo_mktlots!L66="","",[8]fo_mktlots!L66)</f>
        <v xml:space="preserve">           </v>
      </c>
      <c r="M66" t="str">
        <f>IF([8]fo_mktlots!M66="","",[8]fo_mktlots!M66)</f>
        <v xml:space="preserve">           </v>
      </c>
      <c r="N66" t="str">
        <f>IF([8]fo_mktlots!N66="","",[8]fo_mktlots!N66)</f>
        <v xml:space="preserve">           </v>
      </c>
      <c r="O66" t="str">
        <f>IF([8]fo_mktlots!O66="","",[8]fo_mktlots!O66)</f>
        <v xml:space="preserve">           </v>
      </c>
      <c r="P66" t="str">
        <f>IF([8]fo_mktlots!P66="","",[8]fo_mktlots!P66)</f>
        <v xml:space="preserve">           </v>
      </c>
      <c r="Q66" s="2" t="str">
        <f t="shared" ref="Q66:Q129" si="3">TRIM(B66)</f>
        <v>HINDALCO</v>
      </c>
      <c r="R66" s="2" t="str">
        <f t="shared" ref="R66:R129" si="4">A66</f>
        <v xml:space="preserve">HINDALCO  INDUSTRIES  LTD           </v>
      </c>
      <c r="S66" s="8">
        <f t="shared" ref="S66:S129" si="5">C66</f>
        <v>1400</v>
      </c>
      <c r="T66" t="str">
        <f>IF([8]fo_mktlots!T66="","",[8]fo_mktlots!T66)</f>
        <v/>
      </c>
      <c r="U66" t="str">
        <f>IF([8]fo_mktlots!U66="","",[8]fo_mktlots!U66)</f>
        <v/>
      </c>
      <c r="V66" t="str">
        <f>IF([8]fo_mktlots!V66="","",[8]fo_mktlots!V66)</f>
        <v/>
      </c>
    </row>
    <row r="67" spans="1:22" x14ac:dyDescent="0.25">
      <c r="A67" t="str">
        <f>IF([8]fo_mktlots!A67="","",[8]fo_mktlots!A67)</f>
        <v xml:space="preserve">HINDUSTAN COPPER LTD                </v>
      </c>
      <c r="B67" t="str">
        <f>IF([8]fo_mktlots!B67="","",[8]fo_mktlots!B67)</f>
        <v>HINDCOPPER</v>
      </c>
      <c r="C67">
        <f>IF([8]fo_mktlots!C67="","",[8]fo_mktlots!C67)</f>
        <v>5300</v>
      </c>
      <c r="D67">
        <f>IF([8]fo_mktlots!D67="","",[8]fo_mktlots!D67)</f>
        <v>5300</v>
      </c>
      <c r="E67">
        <f>IF([8]fo_mktlots!E67="","",[8]fo_mktlots!E67)</f>
        <v>5300</v>
      </c>
      <c r="F67" t="str">
        <f>IF([8]fo_mktlots!F67="","",[8]fo_mktlots!F67)</f>
        <v xml:space="preserve">           </v>
      </c>
      <c r="G67" t="str">
        <f>IF([8]fo_mktlots!G67="","",[8]fo_mktlots!G67)</f>
        <v xml:space="preserve">           </v>
      </c>
      <c r="H67" t="str">
        <f>IF([8]fo_mktlots!H67="","",[8]fo_mktlots!H67)</f>
        <v xml:space="preserve">           </v>
      </c>
      <c r="I67" t="str">
        <f>IF([8]fo_mktlots!I67="","",[8]fo_mktlots!I67)</f>
        <v xml:space="preserve">           </v>
      </c>
      <c r="J67" t="str">
        <f>IF([8]fo_mktlots!J67="","",[8]fo_mktlots!J67)</f>
        <v xml:space="preserve">           </v>
      </c>
      <c r="K67" t="str">
        <f>IF([8]fo_mktlots!K67="","",[8]fo_mktlots!K67)</f>
        <v xml:space="preserve">           </v>
      </c>
      <c r="L67" t="str">
        <f>IF([8]fo_mktlots!L67="","",[8]fo_mktlots!L67)</f>
        <v xml:space="preserve">           </v>
      </c>
      <c r="M67" t="str">
        <f>IF([8]fo_mktlots!M67="","",[8]fo_mktlots!M67)</f>
        <v xml:space="preserve">           </v>
      </c>
      <c r="N67" t="str">
        <f>IF([8]fo_mktlots!N67="","",[8]fo_mktlots!N67)</f>
        <v xml:space="preserve">           </v>
      </c>
      <c r="O67" t="str">
        <f>IF([8]fo_mktlots!O67="","",[8]fo_mktlots!O67)</f>
        <v xml:space="preserve">           </v>
      </c>
      <c r="P67" t="str">
        <f>IF([8]fo_mktlots!P67="","",[8]fo_mktlots!P67)</f>
        <v xml:space="preserve">           </v>
      </c>
      <c r="Q67" s="2" t="str">
        <f t="shared" si="3"/>
        <v>HINDCOPPER</v>
      </c>
      <c r="R67" s="2" t="str">
        <f t="shared" si="4"/>
        <v xml:space="preserve">HINDUSTAN COPPER LTD                </v>
      </c>
      <c r="S67" s="8">
        <f t="shared" si="5"/>
        <v>5300</v>
      </c>
      <c r="T67" t="str">
        <f>IF([8]fo_mktlots!T67="","",[8]fo_mktlots!T67)</f>
        <v/>
      </c>
      <c r="U67" t="str">
        <f>IF([8]fo_mktlots!U67="","",[8]fo_mktlots!U67)</f>
        <v/>
      </c>
      <c r="V67" t="str">
        <f>IF([8]fo_mktlots!V67="","",[8]fo_mktlots!V67)</f>
        <v/>
      </c>
    </row>
    <row r="68" spans="1:22" x14ac:dyDescent="0.25">
      <c r="A68" t="str">
        <f>IF([8]fo_mktlots!A68="","",[8]fo_mktlots!A68)</f>
        <v xml:space="preserve">VODAFONE IDEA LIMITED               </v>
      </c>
      <c r="B68" t="str">
        <f>IF([8]fo_mktlots!B68="","",[8]fo_mktlots!B68)</f>
        <v xml:space="preserve">IDEA      </v>
      </c>
      <c r="C68">
        <f>IF([8]fo_mktlots!C68="","",[8]fo_mktlots!C68)</f>
        <v>80000</v>
      </c>
      <c r="D68">
        <f>IF([8]fo_mktlots!D68="","",[8]fo_mktlots!D68)</f>
        <v>80000</v>
      </c>
      <c r="E68">
        <f>IF([8]fo_mktlots!E68="","",[8]fo_mktlots!E68)</f>
        <v>80000</v>
      </c>
      <c r="F68" t="str">
        <f>IF([8]fo_mktlots!F68="","",[8]fo_mktlots!F68)</f>
        <v xml:space="preserve">           </v>
      </c>
      <c r="G68" t="str">
        <f>IF([8]fo_mktlots!G68="","",[8]fo_mktlots!G68)</f>
        <v xml:space="preserve">           </v>
      </c>
      <c r="H68" t="str">
        <f>IF([8]fo_mktlots!H68="","",[8]fo_mktlots!H68)</f>
        <v xml:space="preserve">           </v>
      </c>
      <c r="I68" t="str">
        <f>IF([8]fo_mktlots!I68="","",[8]fo_mktlots!I68)</f>
        <v xml:space="preserve">           </v>
      </c>
      <c r="J68" t="str">
        <f>IF([8]fo_mktlots!J68="","",[8]fo_mktlots!J68)</f>
        <v xml:space="preserve">           </v>
      </c>
      <c r="K68" t="str">
        <f>IF([8]fo_mktlots!K68="","",[8]fo_mktlots!K68)</f>
        <v xml:space="preserve">           </v>
      </c>
      <c r="L68" t="str">
        <f>IF([8]fo_mktlots!L68="","",[8]fo_mktlots!L68)</f>
        <v xml:space="preserve">           </v>
      </c>
      <c r="M68" t="str">
        <f>IF([8]fo_mktlots!M68="","",[8]fo_mktlots!M68)</f>
        <v xml:space="preserve">           </v>
      </c>
      <c r="N68" t="str">
        <f>IF([8]fo_mktlots!N68="","",[8]fo_mktlots!N68)</f>
        <v xml:space="preserve">           </v>
      </c>
      <c r="O68" t="str">
        <f>IF([8]fo_mktlots!O68="","",[8]fo_mktlots!O68)</f>
        <v xml:space="preserve">           </v>
      </c>
      <c r="P68" t="str">
        <f>IF([8]fo_mktlots!P68="","",[8]fo_mktlots!P68)</f>
        <v xml:space="preserve">           </v>
      </c>
      <c r="Q68" s="2" t="str">
        <f t="shared" si="3"/>
        <v>IDEA</v>
      </c>
      <c r="R68" s="2" t="str">
        <f t="shared" si="4"/>
        <v xml:space="preserve">VODAFONE IDEA LIMITED               </v>
      </c>
      <c r="S68" s="8">
        <f t="shared" si="5"/>
        <v>80000</v>
      </c>
      <c r="T68" t="str">
        <f>IF([8]fo_mktlots!T68="","",[8]fo_mktlots!T68)</f>
        <v/>
      </c>
      <c r="U68" t="str">
        <f>IF([8]fo_mktlots!U68="","",[8]fo_mktlots!U68)</f>
        <v/>
      </c>
      <c r="V68" t="str">
        <f>IF([8]fo_mktlots!V68="","",[8]fo_mktlots!V68)</f>
        <v/>
      </c>
    </row>
    <row r="69" spans="1:22" x14ac:dyDescent="0.25">
      <c r="A69" t="str">
        <f>IF([8]fo_mktlots!A69="","",[8]fo_mktlots!A69)</f>
        <v xml:space="preserve">INDIAN ENERGY EXC LTD               </v>
      </c>
      <c r="B69" t="str">
        <f>IF([8]fo_mktlots!B69="","",[8]fo_mktlots!B69)</f>
        <v xml:space="preserve">IEX       </v>
      </c>
      <c r="C69">
        <f>IF([8]fo_mktlots!C69="","",[8]fo_mktlots!C69)</f>
        <v>3750</v>
      </c>
      <c r="D69">
        <f>IF([8]fo_mktlots!D69="","",[8]fo_mktlots!D69)</f>
        <v>3750</v>
      </c>
      <c r="E69">
        <f>IF([8]fo_mktlots!E69="","",[8]fo_mktlots!E69)</f>
        <v>3750</v>
      </c>
      <c r="F69" t="str">
        <f>IF([8]fo_mktlots!F69="","",[8]fo_mktlots!F69)</f>
        <v xml:space="preserve">           </v>
      </c>
      <c r="G69" t="str">
        <f>IF([8]fo_mktlots!G69="","",[8]fo_mktlots!G69)</f>
        <v xml:space="preserve">           </v>
      </c>
      <c r="H69" t="str">
        <f>IF([8]fo_mktlots!H69="","",[8]fo_mktlots!H69)</f>
        <v xml:space="preserve">           </v>
      </c>
      <c r="I69" t="str">
        <f>IF([8]fo_mktlots!I69="","",[8]fo_mktlots!I69)</f>
        <v xml:space="preserve">           </v>
      </c>
      <c r="J69" t="str">
        <f>IF([8]fo_mktlots!J69="","",[8]fo_mktlots!J69)</f>
        <v xml:space="preserve">           </v>
      </c>
      <c r="K69" t="str">
        <f>IF([8]fo_mktlots!K69="","",[8]fo_mktlots!K69)</f>
        <v xml:space="preserve">           </v>
      </c>
      <c r="L69" t="str">
        <f>IF([8]fo_mktlots!L69="","",[8]fo_mktlots!L69)</f>
        <v xml:space="preserve">           </v>
      </c>
      <c r="M69" t="str">
        <f>IF([8]fo_mktlots!M69="","",[8]fo_mktlots!M69)</f>
        <v xml:space="preserve">           </v>
      </c>
      <c r="N69" t="str">
        <f>IF([8]fo_mktlots!N69="","",[8]fo_mktlots!N69)</f>
        <v xml:space="preserve">           </v>
      </c>
      <c r="O69" t="str">
        <f>IF([8]fo_mktlots!O69="","",[8]fo_mktlots!O69)</f>
        <v xml:space="preserve">           </v>
      </c>
      <c r="P69" t="str">
        <f>IF([8]fo_mktlots!P69="","",[8]fo_mktlots!P69)</f>
        <v xml:space="preserve">           </v>
      </c>
      <c r="Q69" s="2" t="str">
        <f t="shared" si="3"/>
        <v>IEX</v>
      </c>
      <c r="R69" s="2" t="str">
        <f t="shared" si="4"/>
        <v xml:space="preserve">INDIAN ENERGY EXC LTD               </v>
      </c>
      <c r="S69" s="8">
        <f t="shared" si="5"/>
        <v>3750</v>
      </c>
      <c r="T69" t="str">
        <f>IF([8]fo_mktlots!T69="","",[8]fo_mktlots!T69)</f>
        <v/>
      </c>
      <c r="U69" t="str">
        <f>IF([8]fo_mktlots!U69="","",[8]fo_mktlots!U69)</f>
        <v/>
      </c>
      <c r="V69" t="str">
        <f>IF([8]fo_mktlots!V69="","",[8]fo_mktlots!V69)</f>
        <v/>
      </c>
    </row>
    <row r="70" spans="1:22" x14ac:dyDescent="0.25">
      <c r="A70" t="str">
        <f>IF([8]fo_mktlots!A70="","",[8]fo_mktlots!A70)</f>
        <v xml:space="preserve">HDFC BANK LTD                       </v>
      </c>
      <c r="B70" t="str">
        <f>IF([8]fo_mktlots!B70="","",[8]fo_mktlots!B70)</f>
        <v xml:space="preserve">HDFCBANK  </v>
      </c>
      <c r="C70">
        <f>IF([8]fo_mktlots!C70="","",[8]fo_mktlots!C70)</f>
        <v>550</v>
      </c>
      <c r="D70">
        <f>IF([8]fo_mktlots!D70="","",[8]fo_mktlots!D70)</f>
        <v>550</v>
      </c>
      <c r="E70">
        <f>IF([8]fo_mktlots!E70="","",[8]fo_mktlots!E70)</f>
        <v>550</v>
      </c>
      <c r="F70" t="str">
        <f>IF([8]fo_mktlots!F70="","",[8]fo_mktlots!F70)</f>
        <v xml:space="preserve">           </v>
      </c>
      <c r="G70" t="str">
        <f>IF([8]fo_mktlots!G70="","",[8]fo_mktlots!G70)</f>
        <v xml:space="preserve">           </v>
      </c>
      <c r="H70" t="str">
        <f>IF([8]fo_mktlots!H70="","",[8]fo_mktlots!H70)</f>
        <v xml:space="preserve">           </v>
      </c>
      <c r="I70" t="str">
        <f>IF([8]fo_mktlots!I70="","",[8]fo_mktlots!I70)</f>
        <v xml:space="preserve">           </v>
      </c>
      <c r="J70" t="str">
        <f>IF([8]fo_mktlots!J70="","",[8]fo_mktlots!J70)</f>
        <v xml:space="preserve">           </v>
      </c>
      <c r="K70" t="str">
        <f>IF([8]fo_mktlots!K70="","",[8]fo_mktlots!K70)</f>
        <v xml:space="preserve">           </v>
      </c>
      <c r="L70" t="str">
        <f>IF([8]fo_mktlots!L70="","",[8]fo_mktlots!L70)</f>
        <v xml:space="preserve">           </v>
      </c>
      <c r="M70" t="str">
        <f>IF([8]fo_mktlots!M70="","",[8]fo_mktlots!M70)</f>
        <v xml:space="preserve">           </v>
      </c>
      <c r="N70" t="str">
        <f>IF([8]fo_mktlots!N70="","",[8]fo_mktlots!N70)</f>
        <v xml:space="preserve">           </v>
      </c>
      <c r="O70" t="str">
        <f>IF([8]fo_mktlots!O70="","",[8]fo_mktlots!O70)</f>
        <v xml:space="preserve">           </v>
      </c>
      <c r="P70" t="str">
        <f>IF([8]fo_mktlots!P70="","",[8]fo_mktlots!P70)</f>
        <v xml:space="preserve">           </v>
      </c>
      <c r="Q70" s="2" t="str">
        <f t="shared" si="3"/>
        <v>HDFCBANK</v>
      </c>
      <c r="R70" s="2" t="str">
        <f t="shared" si="4"/>
        <v xml:space="preserve">HDFC BANK LTD                       </v>
      </c>
      <c r="S70" s="8">
        <f t="shared" si="5"/>
        <v>550</v>
      </c>
      <c r="T70" t="str">
        <f>IF([8]fo_mktlots!T70="","",[8]fo_mktlots!T70)</f>
        <v/>
      </c>
      <c r="U70" t="str">
        <f>IF([8]fo_mktlots!U70="","",[8]fo_mktlots!U70)</f>
        <v/>
      </c>
      <c r="V70" t="str">
        <f>IF([8]fo_mktlots!V70="","",[8]fo_mktlots!V70)</f>
        <v/>
      </c>
    </row>
    <row r="71" spans="1:22" x14ac:dyDescent="0.25">
      <c r="A71" t="str">
        <f>IF([8]fo_mktlots!A71="","",[8]fo_mktlots!A71)</f>
        <v xml:space="preserve">THE INDIAN HOTELS CO. LTD           </v>
      </c>
      <c r="B71" t="str">
        <f>IF([8]fo_mktlots!B71="","",[8]fo_mktlots!B71)</f>
        <v xml:space="preserve">INDHOTEL  </v>
      </c>
      <c r="C71">
        <f>IF([8]fo_mktlots!C71="","",[8]fo_mktlots!C71)</f>
        <v>2000</v>
      </c>
      <c r="D71">
        <f>IF([8]fo_mktlots!D71="","",[8]fo_mktlots!D71)</f>
        <v>2000</v>
      </c>
      <c r="E71">
        <f>IF([8]fo_mktlots!E71="","",[8]fo_mktlots!E71)</f>
        <v>2000</v>
      </c>
      <c r="F71" t="str">
        <f>IF([8]fo_mktlots!F71="","",[8]fo_mktlots!F71)</f>
        <v xml:space="preserve">           </v>
      </c>
      <c r="G71" t="str">
        <f>IF([8]fo_mktlots!G71="","",[8]fo_mktlots!G71)</f>
        <v xml:space="preserve">           </v>
      </c>
      <c r="H71" t="str">
        <f>IF([8]fo_mktlots!H71="","",[8]fo_mktlots!H71)</f>
        <v xml:space="preserve">           </v>
      </c>
      <c r="I71" t="str">
        <f>IF([8]fo_mktlots!I71="","",[8]fo_mktlots!I71)</f>
        <v xml:space="preserve">           </v>
      </c>
      <c r="J71" t="str">
        <f>IF([8]fo_mktlots!J71="","",[8]fo_mktlots!J71)</f>
        <v xml:space="preserve">           </v>
      </c>
      <c r="K71" t="str">
        <f>IF([8]fo_mktlots!K71="","",[8]fo_mktlots!K71)</f>
        <v xml:space="preserve">           </v>
      </c>
      <c r="L71" t="str">
        <f>IF([8]fo_mktlots!L71="","",[8]fo_mktlots!L71)</f>
        <v xml:space="preserve">           </v>
      </c>
      <c r="M71" t="str">
        <f>IF([8]fo_mktlots!M71="","",[8]fo_mktlots!M71)</f>
        <v xml:space="preserve">           </v>
      </c>
      <c r="N71" t="str">
        <f>IF([8]fo_mktlots!N71="","",[8]fo_mktlots!N71)</f>
        <v xml:space="preserve">           </v>
      </c>
      <c r="O71" t="str">
        <f>IF([8]fo_mktlots!O71="","",[8]fo_mktlots!O71)</f>
        <v xml:space="preserve">           </v>
      </c>
      <c r="P71" t="str">
        <f>IF([8]fo_mktlots!P71="","",[8]fo_mktlots!P71)</f>
        <v xml:space="preserve">           </v>
      </c>
      <c r="Q71" s="2" t="str">
        <f t="shared" si="3"/>
        <v>INDHOTEL</v>
      </c>
      <c r="R71" s="2" t="str">
        <f t="shared" si="4"/>
        <v xml:space="preserve">THE INDIAN HOTELS CO. LTD           </v>
      </c>
      <c r="S71" s="8">
        <f t="shared" si="5"/>
        <v>2000</v>
      </c>
      <c r="T71" t="str">
        <f>IF([8]fo_mktlots!T71="","",[8]fo_mktlots!T71)</f>
        <v/>
      </c>
      <c r="U71" t="str">
        <f>IF([8]fo_mktlots!U71="","",[8]fo_mktlots!U71)</f>
        <v/>
      </c>
      <c r="V71" t="str">
        <f>IF([8]fo_mktlots!V71="","",[8]fo_mktlots!V71)</f>
        <v/>
      </c>
    </row>
    <row r="72" spans="1:22" x14ac:dyDescent="0.25">
      <c r="A72" t="str">
        <f>IF([8]fo_mktlots!A72="","",[8]fo_mktlots!A72)</f>
        <v xml:space="preserve">HERO MOTOCORP LIMITED               </v>
      </c>
      <c r="B72" t="str">
        <f>IF([8]fo_mktlots!B72="","",[8]fo_mktlots!B72)</f>
        <v>HEROMOTOCO</v>
      </c>
      <c r="C72">
        <f>IF([8]fo_mktlots!C72="","",[8]fo_mktlots!C72)</f>
        <v>300</v>
      </c>
      <c r="D72">
        <f>IF([8]fo_mktlots!D72="","",[8]fo_mktlots!D72)</f>
        <v>300</v>
      </c>
      <c r="E72">
        <f>IF([8]fo_mktlots!E72="","",[8]fo_mktlots!E72)</f>
        <v>300</v>
      </c>
      <c r="F72" t="str">
        <f>IF([8]fo_mktlots!F72="","",[8]fo_mktlots!F72)</f>
        <v xml:space="preserve">           </v>
      </c>
      <c r="G72" t="str">
        <f>IF([8]fo_mktlots!G72="","",[8]fo_mktlots!G72)</f>
        <v xml:space="preserve">           </v>
      </c>
      <c r="H72" t="str">
        <f>IF([8]fo_mktlots!H72="","",[8]fo_mktlots!H72)</f>
        <v xml:space="preserve">           </v>
      </c>
      <c r="I72" t="str">
        <f>IF([8]fo_mktlots!I72="","",[8]fo_mktlots!I72)</f>
        <v xml:space="preserve">           </v>
      </c>
      <c r="J72" t="str">
        <f>IF([8]fo_mktlots!J72="","",[8]fo_mktlots!J72)</f>
        <v xml:space="preserve">           </v>
      </c>
      <c r="K72" t="str">
        <f>IF([8]fo_mktlots!K72="","",[8]fo_mktlots!K72)</f>
        <v xml:space="preserve">           </v>
      </c>
      <c r="L72" t="str">
        <f>IF([8]fo_mktlots!L72="","",[8]fo_mktlots!L72)</f>
        <v xml:space="preserve">           </v>
      </c>
      <c r="M72" t="str">
        <f>IF([8]fo_mktlots!M72="","",[8]fo_mktlots!M72)</f>
        <v xml:space="preserve">           </v>
      </c>
      <c r="N72" t="str">
        <f>IF([8]fo_mktlots!N72="","",[8]fo_mktlots!N72)</f>
        <v xml:space="preserve">           </v>
      </c>
      <c r="O72" t="str">
        <f>IF([8]fo_mktlots!O72="","",[8]fo_mktlots!O72)</f>
        <v xml:space="preserve">           </v>
      </c>
      <c r="P72" t="str">
        <f>IF([8]fo_mktlots!P72="","",[8]fo_mktlots!P72)</f>
        <v xml:space="preserve">           </v>
      </c>
      <c r="Q72" s="2" t="str">
        <f t="shared" si="3"/>
        <v>HEROMOTOCO</v>
      </c>
      <c r="R72" s="2" t="str">
        <f t="shared" si="4"/>
        <v xml:space="preserve">HERO MOTOCORP LIMITED               </v>
      </c>
      <c r="S72" s="8">
        <f t="shared" si="5"/>
        <v>300</v>
      </c>
      <c r="T72" t="str">
        <f>IF([8]fo_mktlots!T72="","",[8]fo_mktlots!T72)</f>
        <v/>
      </c>
      <c r="U72" t="str">
        <f>IF([8]fo_mktlots!U72="","",[8]fo_mktlots!U72)</f>
        <v/>
      </c>
      <c r="V72" t="str">
        <f>IF([8]fo_mktlots!V72="","",[8]fo_mktlots!V72)</f>
        <v/>
      </c>
    </row>
    <row r="73" spans="1:22" x14ac:dyDescent="0.25">
      <c r="A73" t="str">
        <f>IF([8]fo_mktlots!A73="","",[8]fo_mktlots!A73)</f>
        <v xml:space="preserve">HINDUSTAN PETROLEUM CORP            </v>
      </c>
      <c r="B73" t="str">
        <f>IF([8]fo_mktlots!B73="","",[8]fo_mktlots!B73)</f>
        <v xml:space="preserve">HINDPETRO </v>
      </c>
      <c r="C73">
        <f>IF([8]fo_mktlots!C73="","",[8]fo_mktlots!C73)</f>
        <v>2700</v>
      </c>
      <c r="D73">
        <f>IF([8]fo_mktlots!D73="","",[8]fo_mktlots!D73)</f>
        <v>2700</v>
      </c>
      <c r="E73">
        <f>IF([8]fo_mktlots!E73="","",[8]fo_mktlots!E73)</f>
        <v>2700</v>
      </c>
      <c r="F73" t="str">
        <f>IF([8]fo_mktlots!F73="","",[8]fo_mktlots!F73)</f>
        <v xml:space="preserve">           </v>
      </c>
      <c r="G73" t="str">
        <f>IF([8]fo_mktlots!G73="","",[8]fo_mktlots!G73)</f>
        <v xml:space="preserve">           </v>
      </c>
      <c r="H73" t="str">
        <f>IF([8]fo_mktlots!H73="","",[8]fo_mktlots!H73)</f>
        <v xml:space="preserve">           </v>
      </c>
      <c r="I73" t="str">
        <f>IF([8]fo_mktlots!I73="","",[8]fo_mktlots!I73)</f>
        <v xml:space="preserve">           </v>
      </c>
      <c r="J73" t="str">
        <f>IF([8]fo_mktlots!J73="","",[8]fo_mktlots!J73)</f>
        <v xml:space="preserve">           </v>
      </c>
      <c r="K73" t="str">
        <f>IF([8]fo_mktlots!K73="","",[8]fo_mktlots!K73)</f>
        <v xml:space="preserve">           </v>
      </c>
      <c r="L73" t="str">
        <f>IF([8]fo_mktlots!L73="","",[8]fo_mktlots!L73)</f>
        <v xml:space="preserve">           </v>
      </c>
      <c r="M73" t="str">
        <f>IF([8]fo_mktlots!M73="","",[8]fo_mktlots!M73)</f>
        <v xml:space="preserve">           </v>
      </c>
      <c r="N73" t="str">
        <f>IF([8]fo_mktlots!N73="","",[8]fo_mktlots!N73)</f>
        <v xml:space="preserve">           </v>
      </c>
      <c r="O73" t="str">
        <f>IF([8]fo_mktlots!O73="","",[8]fo_mktlots!O73)</f>
        <v xml:space="preserve">           </v>
      </c>
      <c r="P73" t="str">
        <f>IF([8]fo_mktlots!P73="","",[8]fo_mktlots!P73)</f>
        <v xml:space="preserve">           </v>
      </c>
      <c r="Q73" s="2" t="str">
        <f t="shared" si="3"/>
        <v>HINDPETRO</v>
      </c>
      <c r="R73" s="2" t="str">
        <f t="shared" si="4"/>
        <v xml:space="preserve">HINDUSTAN PETROLEUM CORP            </v>
      </c>
      <c r="S73" s="8">
        <f t="shared" si="5"/>
        <v>2700</v>
      </c>
      <c r="T73" t="str">
        <f>IF([8]fo_mktlots!T73="","",[8]fo_mktlots!T73)</f>
        <v/>
      </c>
      <c r="U73" t="str">
        <f>IF([8]fo_mktlots!U73="","",[8]fo_mktlots!U73)</f>
        <v/>
      </c>
      <c r="V73" t="str">
        <f>IF([8]fo_mktlots!V73="","",[8]fo_mktlots!V73)</f>
        <v/>
      </c>
    </row>
    <row r="74" spans="1:22" x14ac:dyDescent="0.25">
      <c r="A74" t="str">
        <f>IF([8]fo_mktlots!A74="","",[8]fo_mktlots!A74)</f>
        <v xml:space="preserve">HINDUSTAN UNILEVER LTD.             </v>
      </c>
      <c r="B74" t="str">
        <f>IF([8]fo_mktlots!B74="","",[8]fo_mktlots!B74)</f>
        <v>HINDUNILVR</v>
      </c>
      <c r="C74">
        <f>IF([8]fo_mktlots!C74="","",[8]fo_mktlots!C74)</f>
        <v>300</v>
      </c>
      <c r="D74">
        <f>IF([8]fo_mktlots!D74="","",[8]fo_mktlots!D74)</f>
        <v>300</v>
      </c>
      <c r="E74">
        <f>IF([8]fo_mktlots!E74="","",[8]fo_mktlots!E74)</f>
        <v>300</v>
      </c>
      <c r="F74" t="str">
        <f>IF([8]fo_mktlots!F74="","",[8]fo_mktlots!F74)</f>
        <v xml:space="preserve">           </v>
      </c>
      <c r="G74" t="str">
        <f>IF([8]fo_mktlots!G74="","",[8]fo_mktlots!G74)</f>
        <v xml:space="preserve">           </v>
      </c>
      <c r="H74" t="str">
        <f>IF([8]fo_mktlots!H74="","",[8]fo_mktlots!H74)</f>
        <v xml:space="preserve">           </v>
      </c>
      <c r="I74" t="str">
        <f>IF([8]fo_mktlots!I74="","",[8]fo_mktlots!I74)</f>
        <v xml:space="preserve">           </v>
      </c>
      <c r="J74" t="str">
        <f>IF([8]fo_mktlots!J74="","",[8]fo_mktlots!J74)</f>
        <v xml:space="preserve">           </v>
      </c>
      <c r="K74" t="str">
        <f>IF([8]fo_mktlots!K74="","",[8]fo_mktlots!K74)</f>
        <v xml:space="preserve">           </v>
      </c>
      <c r="L74" t="str">
        <f>IF([8]fo_mktlots!L74="","",[8]fo_mktlots!L74)</f>
        <v xml:space="preserve">           </v>
      </c>
      <c r="M74" t="str">
        <f>IF([8]fo_mktlots!M74="","",[8]fo_mktlots!M74)</f>
        <v xml:space="preserve">           </v>
      </c>
      <c r="N74" t="str">
        <f>IF([8]fo_mktlots!N74="","",[8]fo_mktlots!N74)</f>
        <v xml:space="preserve">           </v>
      </c>
      <c r="O74" t="str">
        <f>IF([8]fo_mktlots!O74="","",[8]fo_mktlots!O74)</f>
        <v xml:space="preserve">           </v>
      </c>
      <c r="P74" t="str">
        <f>IF([8]fo_mktlots!P74="","",[8]fo_mktlots!P74)</f>
        <v xml:space="preserve">           </v>
      </c>
      <c r="Q74" s="2" t="str">
        <f t="shared" si="3"/>
        <v>HINDUNILVR</v>
      </c>
      <c r="R74" s="2" t="str">
        <f t="shared" si="4"/>
        <v xml:space="preserve">HINDUSTAN UNILEVER LTD.             </v>
      </c>
      <c r="S74" s="8">
        <f t="shared" si="5"/>
        <v>300</v>
      </c>
      <c r="T74" t="str">
        <f>IF([8]fo_mktlots!T74="","",[8]fo_mktlots!T74)</f>
        <v/>
      </c>
      <c r="U74" t="str">
        <f>IF([8]fo_mktlots!U74="","",[8]fo_mktlots!U74)</f>
        <v/>
      </c>
      <c r="V74" t="str">
        <f>IF([8]fo_mktlots!V74="","",[8]fo_mktlots!V74)</f>
        <v/>
      </c>
    </row>
    <row r="75" spans="1:22" x14ac:dyDescent="0.25">
      <c r="A75" t="str">
        <f>IF([8]fo_mktlots!A75="","",[8]fo_mktlots!A75)</f>
        <v xml:space="preserve">INDIABULLS HSG FIN LTD              </v>
      </c>
      <c r="B75" t="str">
        <f>IF([8]fo_mktlots!B75="","",[8]fo_mktlots!B75)</f>
        <v>IBULHSGFIN</v>
      </c>
      <c r="C75">
        <f>IF([8]fo_mktlots!C75="","",[8]fo_mktlots!C75)</f>
        <v>5100</v>
      </c>
      <c r="D75">
        <f>IF([8]fo_mktlots!D75="","",[8]fo_mktlots!D75)</f>
        <v>5100</v>
      </c>
      <c r="E75">
        <f>IF([8]fo_mktlots!E75="","",[8]fo_mktlots!E75)</f>
        <v>5100</v>
      </c>
      <c r="F75" t="str">
        <f>IF([8]fo_mktlots!F75="","",[8]fo_mktlots!F75)</f>
        <v xml:space="preserve">           </v>
      </c>
      <c r="G75" t="str">
        <f>IF([8]fo_mktlots!G75="","",[8]fo_mktlots!G75)</f>
        <v xml:space="preserve">           </v>
      </c>
      <c r="H75" t="str">
        <f>IF([8]fo_mktlots!H75="","",[8]fo_mktlots!H75)</f>
        <v xml:space="preserve">           </v>
      </c>
      <c r="I75" t="str">
        <f>IF([8]fo_mktlots!I75="","",[8]fo_mktlots!I75)</f>
        <v xml:space="preserve">           </v>
      </c>
      <c r="J75" t="str">
        <f>IF([8]fo_mktlots!J75="","",[8]fo_mktlots!J75)</f>
        <v xml:space="preserve">           </v>
      </c>
      <c r="K75" t="str">
        <f>IF([8]fo_mktlots!K75="","",[8]fo_mktlots!K75)</f>
        <v xml:space="preserve">           </v>
      </c>
      <c r="L75" t="str">
        <f>IF([8]fo_mktlots!L75="","",[8]fo_mktlots!L75)</f>
        <v xml:space="preserve">           </v>
      </c>
      <c r="M75" t="str">
        <f>IF([8]fo_mktlots!M75="","",[8]fo_mktlots!M75)</f>
        <v xml:space="preserve">           </v>
      </c>
      <c r="N75" t="str">
        <f>IF([8]fo_mktlots!N75="","",[8]fo_mktlots!N75)</f>
        <v xml:space="preserve">           </v>
      </c>
      <c r="O75" t="str">
        <f>IF([8]fo_mktlots!O75="","",[8]fo_mktlots!O75)</f>
        <v xml:space="preserve">           </v>
      </c>
      <c r="P75" t="str">
        <f>IF([8]fo_mktlots!P75="","",[8]fo_mktlots!P75)</f>
        <v xml:space="preserve">           </v>
      </c>
      <c r="Q75" s="2" t="str">
        <f t="shared" si="3"/>
        <v>IBULHSGFIN</v>
      </c>
      <c r="R75" s="2" t="str">
        <f t="shared" si="4"/>
        <v xml:space="preserve">INDIABULLS HSG FIN LTD              </v>
      </c>
      <c r="S75" s="8">
        <f t="shared" si="5"/>
        <v>5100</v>
      </c>
      <c r="T75" t="str">
        <f>IF([8]fo_mktlots!T75="","",[8]fo_mktlots!T75)</f>
        <v/>
      </c>
      <c r="U75" t="str">
        <f>IF([8]fo_mktlots!U75="","",[8]fo_mktlots!U75)</f>
        <v/>
      </c>
      <c r="V75" t="str">
        <f>IF([8]fo_mktlots!V75="","",[8]fo_mktlots!V75)</f>
        <v/>
      </c>
    </row>
    <row r="76" spans="1:22" x14ac:dyDescent="0.25">
      <c r="A76" t="str">
        <f>IF([8]fo_mktlots!A76="","",[8]fo_mktlots!A76)</f>
        <v xml:space="preserve">ICICI BANK LTD.                     </v>
      </c>
      <c r="B76" t="str">
        <f>IF([8]fo_mktlots!B76="","",[8]fo_mktlots!B76)</f>
        <v xml:space="preserve">ICICIBANK </v>
      </c>
      <c r="C76">
        <f>IF([8]fo_mktlots!C76="","",[8]fo_mktlots!C76)</f>
        <v>700</v>
      </c>
      <c r="D76">
        <f>IF([8]fo_mktlots!D76="","",[8]fo_mktlots!D76)</f>
        <v>700</v>
      </c>
      <c r="E76">
        <f>IF([8]fo_mktlots!E76="","",[8]fo_mktlots!E76)</f>
        <v>700</v>
      </c>
      <c r="F76" t="str">
        <f>IF([8]fo_mktlots!F76="","",[8]fo_mktlots!F76)</f>
        <v xml:space="preserve">           </v>
      </c>
      <c r="G76" t="str">
        <f>IF([8]fo_mktlots!G76="","",[8]fo_mktlots!G76)</f>
        <v xml:space="preserve">           </v>
      </c>
      <c r="H76" t="str">
        <f>IF([8]fo_mktlots!H76="","",[8]fo_mktlots!H76)</f>
        <v xml:space="preserve">           </v>
      </c>
      <c r="I76" t="str">
        <f>IF([8]fo_mktlots!I76="","",[8]fo_mktlots!I76)</f>
        <v xml:space="preserve">           </v>
      </c>
      <c r="J76" t="str">
        <f>IF([8]fo_mktlots!J76="","",[8]fo_mktlots!J76)</f>
        <v xml:space="preserve">           </v>
      </c>
      <c r="K76" t="str">
        <f>IF([8]fo_mktlots!K76="","",[8]fo_mktlots!K76)</f>
        <v xml:space="preserve">           </v>
      </c>
      <c r="L76" t="str">
        <f>IF([8]fo_mktlots!L76="","",[8]fo_mktlots!L76)</f>
        <v xml:space="preserve">           </v>
      </c>
      <c r="M76" t="str">
        <f>IF([8]fo_mktlots!M76="","",[8]fo_mktlots!M76)</f>
        <v xml:space="preserve">           </v>
      </c>
      <c r="N76" t="str">
        <f>IF([8]fo_mktlots!N76="","",[8]fo_mktlots!N76)</f>
        <v xml:space="preserve">           </v>
      </c>
      <c r="O76" t="str">
        <f>IF([8]fo_mktlots!O76="","",[8]fo_mktlots!O76)</f>
        <v xml:space="preserve">           </v>
      </c>
      <c r="P76" t="str">
        <f>IF([8]fo_mktlots!P76="","",[8]fo_mktlots!P76)</f>
        <v xml:space="preserve">           </v>
      </c>
      <c r="Q76" s="2" t="str">
        <f t="shared" si="3"/>
        <v>ICICIBANK</v>
      </c>
      <c r="R76" s="2" t="str">
        <f t="shared" si="4"/>
        <v xml:space="preserve">ICICI BANK LTD.                     </v>
      </c>
      <c r="S76" s="8">
        <f t="shared" si="5"/>
        <v>700</v>
      </c>
      <c r="T76" t="str">
        <f>IF([8]fo_mktlots!T76="","",[8]fo_mktlots!T76)</f>
        <v/>
      </c>
      <c r="U76" t="str">
        <f>IF([8]fo_mktlots!U76="","",[8]fo_mktlots!U76)</f>
        <v/>
      </c>
      <c r="V76" t="str">
        <f>IF([8]fo_mktlots!V76="","",[8]fo_mktlots!V76)</f>
        <v/>
      </c>
    </row>
    <row r="77" spans="1:22" x14ac:dyDescent="0.25">
      <c r="A77" t="str">
        <f>IF([8]fo_mktlots!A77="","",[8]fo_mktlots!A77)</f>
        <v xml:space="preserve">ICICI LOMBARD GIC LIMITED           </v>
      </c>
      <c r="B77" t="str">
        <f>IF([8]fo_mktlots!B77="","",[8]fo_mktlots!B77)</f>
        <v xml:space="preserve">ICICIGI   </v>
      </c>
      <c r="C77">
        <f>IF([8]fo_mktlots!C77="","",[8]fo_mktlots!C77)</f>
        <v>500</v>
      </c>
      <c r="D77">
        <f>IF([8]fo_mktlots!D77="","",[8]fo_mktlots!D77)</f>
        <v>500</v>
      </c>
      <c r="E77">
        <f>IF([8]fo_mktlots!E77="","",[8]fo_mktlots!E77)</f>
        <v>500</v>
      </c>
      <c r="F77" t="str">
        <f>IF([8]fo_mktlots!F77="","",[8]fo_mktlots!F77)</f>
        <v xml:space="preserve">           </v>
      </c>
      <c r="G77" t="str">
        <f>IF([8]fo_mktlots!G77="","",[8]fo_mktlots!G77)</f>
        <v xml:space="preserve">           </v>
      </c>
      <c r="H77" t="str">
        <f>IF([8]fo_mktlots!H77="","",[8]fo_mktlots!H77)</f>
        <v xml:space="preserve">           </v>
      </c>
      <c r="I77" t="str">
        <f>IF([8]fo_mktlots!I77="","",[8]fo_mktlots!I77)</f>
        <v xml:space="preserve">           </v>
      </c>
      <c r="J77" t="str">
        <f>IF([8]fo_mktlots!J77="","",[8]fo_mktlots!J77)</f>
        <v xml:space="preserve">           </v>
      </c>
      <c r="K77" t="str">
        <f>IF([8]fo_mktlots!K77="","",[8]fo_mktlots!K77)</f>
        <v xml:space="preserve">           </v>
      </c>
      <c r="L77" t="str">
        <f>IF([8]fo_mktlots!L77="","",[8]fo_mktlots!L77)</f>
        <v xml:space="preserve">           </v>
      </c>
      <c r="M77" t="str">
        <f>IF([8]fo_mktlots!M77="","",[8]fo_mktlots!M77)</f>
        <v xml:space="preserve">           </v>
      </c>
      <c r="N77" t="str">
        <f>IF([8]fo_mktlots!N77="","",[8]fo_mktlots!N77)</f>
        <v xml:space="preserve">           </v>
      </c>
      <c r="O77" t="str">
        <f>IF([8]fo_mktlots!O77="","",[8]fo_mktlots!O77)</f>
        <v xml:space="preserve">           </v>
      </c>
      <c r="P77" t="str">
        <f>IF([8]fo_mktlots!P77="","",[8]fo_mktlots!P77)</f>
        <v xml:space="preserve">           </v>
      </c>
      <c r="Q77" s="2" t="str">
        <f t="shared" si="3"/>
        <v>ICICIGI</v>
      </c>
      <c r="R77" s="2" t="str">
        <f t="shared" si="4"/>
        <v xml:space="preserve">ICICI LOMBARD GIC LIMITED           </v>
      </c>
      <c r="S77" s="8">
        <f t="shared" si="5"/>
        <v>500</v>
      </c>
      <c r="T77" t="str">
        <f>IF([8]fo_mktlots!T77="","",[8]fo_mktlots!T77)</f>
        <v/>
      </c>
      <c r="U77" t="str">
        <f>IF([8]fo_mktlots!U77="","",[8]fo_mktlots!U77)</f>
        <v/>
      </c>
      <c r="V77" t="str">
        <f>IF([8]fo_mktlots!V77="","",[8]fo_mktlots!V77)</f>
        <v/>
      </c>
    </row>
    <row r="78" spans="1:22" x14ac:dyDescent="0.25">
      <c r="A78" t="str">
        <f>IF([8]fo_mktlots!A78="","",[8]fo_mktlots!A78)</f>
        <v xml:space="preserve">ICICI PRU LIFE INS CO LTD           </v>
      </c>
      <c r="B78" t="str">
        <f>IF([8]fo_mktlots!B78="","",[8]fo_mktlots!B78)</f>
        <v>ICICIPRULI</v>
      </c>
      <c r="C78">
        <f>IF([8]fo_mktlots!C78="","",[8]fo_mktlots!C78)</f>
        <v>1500</v>
      </c>
      <c r="D78">
        <f>IF([8]fo_mktlots!D78="","",[8]fo_mktlots!D78)</f>
        <v>1500</v>
      </c>
      <c r="E78">
        <f>IF([8]fo_mktlots!E78="","",[8]fo_mktlots!E78)</f>
        <v>1500</v>
      </c>
      <c r="F78" t="str">
        <f>IF([8]fo_mktlots!F78="","",[8]fo_mktlots!F78)</f>
        <v xml:space="preserve">           </v>
      </c>
      <c r="G78" t="str">
        <f>IF([8]fo_mktlots!G78="","",[8]fo_mktlots!G78)</f>
        <v xml:space="preserve">           </v>
      </c>
      <c r="H78" t="str">
        <f>IF([8]fo_mktlots!H78="","",[8]fo_mktlots!H78)</f>
        <v xml:space="preserve">           </v>
      </c>
      <c r="I78" t="str">
        <f>IF([8]fo_mktlots!I78="","",[8]fo_mktlots!I78)</f>
        <v xml:space="preserve">           </v>
      </c>
      <c r="J78" t="str">
        <f>IF([8]fo_mktlots!J78="","",[8]fo_mktlots!J78)</f>
        <v xml:space="preserve">           </v>
      </c>
      <c r="K78" t="str">
        <f>IF([8]fo_mktlots!K78="","",[8]fo_mktlots!K78)</f>
        <v xml:space="preserve">           </v>
      </c>
      <c r="L78" t="str">
        <f>IF([8]fo_mktlots!L78="","",[8]fo_mktlots!L78)</f>
        <v xml:space="preserve">           </v>
      </c>
      <c r="M78" t="str">
        <f>IF([8]fo_mktlots!M78="","",[8]fo_mktlots!M78)</f>
        <v xml:space="preserve">           </v>
      </c>
      <c r="N78" t="str">
        <f>IF([8]fo_mktlots!N78="","",[8]fo_mktlots!N78)</f>
        <v xml:space="preserve">           </v>
      </c>
      <c r="O78" t="str">
        <f>IF([8]fo_mktlots!O78="","",[8]fo_mktlots!O78)</f>
        <v xml:space="preserve">           </v>
      </c>
      <c r="P78" t="str">
        <f>IF([8]fo_mktlots!P78="","",[8]fo_mktlots!P78)</f>
        <v xml:space="preserve">           </v>
      </c>
      <c r="Q78" s="2" t="str">
        <f t="shared" si="3"/>
        <v>ICICIPRULI</v>
      </c>
      <c r="R78" s="2" t="str">
        <f t="shared" si="4"/>
        <v xml:space="preserve">ICICI PRU LIFE INS CO LTD           </v>
      </c>
      <c r="S78" s="8">
        <f t="shared" si="5"/>
        <v>1500</v>
      </c>
      <c r="T78" t="str">
        <f>IF([8]fo_mktlots!T78="","",[8]fo_mktlots!T78)</f>
        <v/>
      </c>
      <c r="U78" t="str">
        <f>IF([8]fo_mktlots!U78="","",[8]fo_mktlots!U78)</f>
        <v/>
      </c>
      <c r="V78" t="str">
        <f>IF([8]fo_mktlots!V78="","",[8]fo_mktlots!V78)</f>
        <v/>
      </c>
    </row>
    <row r="79" spans="1:22" x14ac:dyDescent="0.25">
      <c r="A79" t="str">
        <f>IF([8]fo_mktlots!A79="","",[8]fo_mktlots!A79)</f>
        <v xml:space="preserve">THE INDIA CEMENTS LIMITED           </v>
      </c>
      <c r="B79" t="str">
        <f>IF([8]fo_mktlots!B79="","",[8]fo_mktlots!B79)</f>
        <v xml:space="preserve">INDIACEM  </v>
      </c>
      <c r="C79">
        <f>IF([8]fo_mktlots!C79="","",[8]fo_mktlots!C79)</f>
        <v>2900</v>
      </c>
      <c r="D79">
        <f>IF([8]fo_mktlots!D79="","",[8]fo_mktlots!D79)</f>
        <v>2900</v>
      </c>
      <c r="E79">
        <f>IF([8]fo_mktlots!E79="","",[8]fo_mktlots!E79)</f>
        <v>2900</v>
      </c>
      <c r="F79" t="str">
        <f>IF([8]fo_mktlots!F79="","",[8]fo_mktlots!F79)</f>
        <v xml:space="preserve">           </v>
      </c>
      <c r="G79" t="str">
        <f>IF([8]fo_mktlots!G79="","",[8]fo_mktlots!G79)</f>
        <v xml:space="preserve">           </v>
      </c>
      <c r="H79" t="str">
        <f>IF([8]fo_mktlots!H79="","",[8]fo_mktlots!H79)</f>
        <v xml:space="preserve">           </v>
      </c>
      <c r="I79" t="str">
        <f>IF([8]fo_mktlots!I79="","",[8]fo_mktlots!I79)</f>
        <v xml:space="preserve">           </v>
      </c>
      <c r="J79" t="str">
        <f>IF([8]fo_mktlots!J79="","",[8]fo_mktlots!J79)</f>
        <v xml:space="preserve">           </v>
      </c>
      <c r="K79" t="str">
        <f>IF([8]fo_mktlots!K79="","",[8]fo_mktlots!K79)</f>
        <v xml:space="preserve">           </v>
      </c>
      <c r="L79" t="str">
        <f>IF([8]fo_mktlots!L79="","",[8]fo_mktlots!L79)</f>
        <v xml:space="preserve">           </v>
      </c>
      <c r="M79" t="str">
        <f>IF([8]fo_mktlots!M79="","",[8]fo_mktlots!M79)</f>
        <v xml:space="preserve">           </v>
      </c>
      <c r="N79" t="str">
        <f>IF([8]fo_mktlots!N79="","",[8]fo_mktlots!N79)</f>
        <v xml:space="preserve">           </v>
      </c>
      <c r="O79" t="str">
        <f>IF([8]fo_mktlots!O79="","",[8]fo_mktlots!O79)</f>
        <v xml:space="preserve">           </v>
      </c>
      <c r="P79" t="str">
        <f>IF([8]fo_mktlots!P79="","",[8]fo_mktlots!P79)</f>
        <v xml:space="preserve">           </v>
      </c>
      <c r="Q79" s="2" t="str">
        <f t="shared" si="3"/>
        <v>INDIACEM</v>
      </c>
      <c r="R79" s="2" t="str">
        <f t="shared" si="4"/>
        <v xml:space="preserve">THE INDIA CEMENTS LIMITED           </v>
      </c>
      <c r="S79" s="8">
        <f t="shared" si="5"/>
        <v>2900</v>
      </c>
      <c r="T79" t="str">
        <f>IF([8]fo_mktlots!T79="","",[8]fo_mktlots!T79)</f>
        <v/>
      </c>
      <c r="U79" t="str">
        <f>IF([8]fo_mktlots!U79="","",[8]fo_mktlots!U79)</f>
        <v/>
      </c>
      <c r="V79" t="str">
        <f>IF([8]fo_mktlots!V79="","",[8]fo_mktlots!V79)</f>
        <v/>
      </c>
    </row>
    <row r="80" spans="1:22" x14ac:dyDescent="0.25">
      <c r="A80" t="str">
        <f>IF([8]fo_mktlots!A80="","",[8]fo_mktlots!A80)</f>
        <v xml:space="preserve">IDFC LIMITED                        </v>
      </c>
      <c r="B80" t="str">
        <f>IF([8]fo_mktlots!B80="","",[8]fo_mktlots!B80)</f>
        <v xml:space="preserve">IDFC      </v>
      </c>
      <c r="C80">
        <f>IF([8]fo_mktlots!C80="","",[8]fo_mktlots!C80)</f>
        <v>10000</v>
      </c>
      <c r="D80">
        <f>IF([8]fo_mktlots!D80="","",[8]fo_mktlots!D80)</f>
        <v>10000</v>
      </c>
      <c r="E80">
        <f>IF([8]fo_mktlots!E80="","",[8]fo_mktlots!E80)</f>
        <v>10000</v>
      </c>
      <c r="F80" t="str">
        <f>IF([8]fo_mktlots!F80="","",[8]fo_mktlots!F80)</f>
        <v xml:space="preserve">           </v>
      </c>
      <c r="G80" t="str">
        <f>IF([8]fo_mktlots!G80="","",[8]fo_mktlots!G80)</f>
        <v xml:space="preserve">           </v>
      </c>
      <c r="H80" t="str">
        <f>IF([8]fo_mktlots!H80="","",[8]fo_mktlots!H80)</f>
        <v xml:space="preserve">           </v>
      </c>
      <c r="I80" t="str">
        <f>IF([8]fo_mktlots!I80="","",[8]fo_mktlots!I80)</f>
        <v xml:space="preserve">           </v>
      </c>
      <c r="J80" t="str">
        <f>IF([8]fo_mktlots!J80="","",[8]fo_mktlots!J80)</f>
        <v xml:space="preserve">           </v>
      </c>
      <c r="K80" t="str">
        <f>IF([8]fo_mktlots!K80="","",[8]fo_mktlots!K80)</f>
        <v xml:space="preserve">           </v>
      </c>
      <c r="L80" t="str">
        <f>IF([8]fo_mktlots!L80="","",[8]fo_mktlots!L80)</f>
        <v xml:space="preserve">           </v>
      </c>
      <c r="M80" t="str">
        <f>IF([8]fo_mktlots!M80="","",[8]fo_mktlots!M80)</f>
        <v xml:space="preserve">           </v>
      </c>
      <c r="N80" t="str">
        <f>IF([8]fo_mktlots!N80="","",[8]fo_mktlots!N80)</f>
        <v xml:space="preserve">           </v>
      </c>
      <c r="O80" t="str">
        <f>IF([8]fo_mktlots!O80="","",[8]fo_mktlots!O80)</f>
        <v xml:space="preserve">           </v>
      </c>
      <c r="P80" t="str">
        <f>IF([8]fo_mktlots!P80="","",[8]fo_mktlots!P80)</f>
        <v xml:space="preserve">           </v>
      </c>
      <c r="Q80" s="2" t="str">
        <f t="shared" si="3"/>
        <v>IDFC</v>
      </c>
      <c r="R80" s="2" t="str">
        <f t="shared" si="4"/>
        <v xml:space="preserve">IDFC LIMITED                        </v>
      </c>
      <c r="S80" s="8">
        <f t="shared" si="5"/>
        <v>10000</v>
      </c>
      <c r="T80" t="str">
        <f>IF([8]fo_mktlots!T80="","",[8]fo_mktlots!T80)</f>
        <v/>
      </c>
      <c r="U80" t="str">
        <f>IF([8]fo_mktlots!U80="","",[8]fo_mktlots!U80)</f>
        <v/>
      </c>
      <c r="V80" t="str">
        <f>IF([8]fo_mktlots!V80="","",[8]fo_mktlots!V80)</f>
        <v/>
      </c>
    </row>
    <row r="81" spans="1:22" x14ac:dyDescent="0.25">
      <c r="A81" t="str">
        <f>IF([8]fo_mktlots!A81="","",[8]fo_mktlots!A81)</f>
        <v xml:space="preserve">IDFC FIRST BANK LIMITED             </v>
      </c>
      <c r="B81" t="str">
        <f>IF([8]fo_mktlots!B81="","",[8]fo_mktlots!B81)</f>
        <v>IDFCFIRSTB</v>
      </c>
      <c r="C81">
        <f>IF([8]fo_mktlots!C81="","",[8]fo_mktlots!C81)</f>
        <v>15000</v>
      </c>
      <c r="D81">
        <f>IF([8]fo_mktlots!D81="","",[8]fo_mktlots!D81)</f>
        <v>15000</v>
      </c>
      <c r="E81">
        <f>IF([8]fo_mktlots!E81="","",[8]fo_mktlots!E81)</f>
        <v>15000</v>
      </c>
      <c r="F81" t="str">
        <f>IF([8]fo_mktlots!F81="","",[8]fo_mktlots!F81)</f>
        <v xml:space="preserve">           </v>
      </c>
      <c r="G81" t="str">
        <f>IF([8]fo_mktlots!G81="","",[8]fo_mktlots!G81)</f>
        <v xml:space="preserve">           </v>
      </c>
      <c r="H81" t="str">
        <f>IF([8]fo_mktlots!H81="","",[8]fo_mktlots!H81)</f>
        <v xml:space="preserve">           </v>
      </c>
      <c r="I81" t="str">
        <f>IF([8]fo_mktlots!I81="","",[8]fo_mktlots!I81)</f>
        <v xml:space="preserve">           </v>
      </c>
      <c r="J81" t="str">
        <f>IF([8]fo_mktlots!J81="","",[8]fo_mktlots!J81)</f>
        <v xml:space="preserve">           </v>
      </c>
      <c r="K81" t="str">
        <f>IF([8]fo_mktlots!K81="","",[8]fo_mktlots!K81)</f>
        <v xml:space="preserve">           </v>
      </c>
      <c r="L81" t="str">
        <f>IF([8]fo_mktlots!L81="","",[8]fo_mktlots!L81)</f>
        <v xml:space="preserve">           </v>
      </c>
      <c r="M81" t="str">
        <f>IF([8]fo_mktlots!M81="","",[8]fo_mktlots!M81)</f>
        <v xml:space="preserve">           </v>
      </c>
      <c r="N81" t="str">
        <f>IF([8]fo_mktlots!N81="","",[8]fo_mktlots!N81)</f>
        <v xml:space="preserve">           </v>
      </c>
      <c r="O81" t="str">
        <f>IF([8]fo_mktlots!O81="","",[8]fo_mktlots!O81)</f>
        <v xml:space="preserve">           </v>
      </c>
      <c r="P81" t="str">
        <f>IF([8]fo_mktlots!P81="","",[8]fo_mktlots!P81)</f>
        <v xml:space="preserve">           </v>
      </c>
      <c r="Q81" s="2" t="str">
        <f t="shared" si="3"/>
        <v>IDFCFIRSTB</v>
      </c>
      <c r="R81" s="2" t="str">
        <f t="shared" si="4"/>
        <v xml:space="preserve">IDFC FIRST BANK LIMITED             </v>
      </c>
      <c r="S81" s="8">
        <f t="shared" si="5"/>
        <v>15000</v>
      </c>
      <c r="T81" t="str">
        <f>IF([8]fo_mktlots!T81="","",[8]fo_mktlots!T81)</f>
        <v/>
      </c>
      <c r="U81" t="str">
        <f>IF([8]fo_mktlots!U81="","",[8]fo_mktlots!U81)</f>
        <v/>
      </c>
      <c r="V81" t="str">
        <f>IF([8]fo_mktlots!V81="","",[8]fo_mktlots!V81)</f>
        <v/>
      </c>
    </row>
    <row r="82" spans="1:22" x14ac:dyDescent="0.25">
      <c r="A82" t="str">
        <f>IF([8]fo_mktlots!A82="","",[8]fo_mktlots!A82)</f>
        <v xml:space="preserve">INDIAMART INTERMESH LTD             </v>
      </c>
      <c r="B82" t="str">
        <f>IF([8]fo_mktlots!B82="","",[8]fo_mktlots!B82)</f>
        <v xml:space="preserve">INDIAMART </v>
      </c>
      <c r="C82">
        <f>IF([8]fo_mktlots!C82="","",[8]fo_mktlots!C82)</f>
        <v>300</v>
      </c>
      <c r="D82">
        <f>IF([8]fo_mktlots!D82="","",[8]fo_mktlots!D82)</f>
        <v>300</v>
      </c>
      <c r="E82">
        <f>IF([8]fo_mktlots!E82="","",[8]fo_mktlots!E82)</f>
        <v>300</v>
      </c>
      <c r="F82" t="str">
        <f>IF([8]fo_mktlots!F82="","",[8]fo_mktlots!F82)</f>
        <v xml:space="preserve">           </v>
      </c>
      <c r="G82" t="str">
        <f>IF([8]fo_mktlots!G82="","",[8]fo_mktlots!G82)</f>
        <v xml:space="preserve">           </v>
      </c>
      <c r="H82" t="str">
        <f>IF([8]fo_mktlots!H82="","",[8]fo_mktlots!H82)</f>
        <v xml:space="preserve">           </v>
      </c>
      <c r="I82" t="str">
        <f>IF([8]fo_mktlots!I82="","",[8]fo_mktlots!I82)</f>
        <v xml:space="preserve">           </v>
      </c>
      <c r="J82" t="str">
        <f>IF([8]fo_mktlots!J82="","",[8]fo_mktlots!J82)</f>
        <v xml:space="preserve">           </v>
      </c>
      <c r="K82" t="str">
        <f>IF([8]fo_mktlots!K82="","",[8]fo_mktlots!K82)</f>
        <v xml:space="preserve">           </v>
      </c>
      <c r="L82" t="str">
        <f>IF([8]fo_mktlots!L82="","",[8]fo_mktlots!L82)</f>
        <v xml:space="preserve">           </v>
      </c>
      <c r="M82" t="str">
        <f>IF([8]fo_mktlots!M82="","",[8]fo_mktlots!M82)</f>
        <v xml:space="preserve">           </v>
      </c>
      <c r="N82" t="str">
        <f>IF([8]fo_mktlots!N82="","",[8]fo_mktlots!N82)</f>
        <v xml:space="preserve">           </v>
      </c>
      <c r="O82" t="str">
        <f>IF([8]fo_mktlots!O82="","",[8]fo_mktlots!O82)</f>
        <v xml:space="preserve">           </v>
      </c>
      <c r="P82" t="str">
        <f>IF([8]fo_mktlots!P82="","",[8]fo_mktlots!P82)</f>
        <v xml:space="preserve">           </v>
      </c>
      <c r="Q82" s="2" t="str">
        <f t="shared" si="3"/>
        <v>INDIAMART</v>
      </c>
      <c r="R82" s="2" t="str">
        <f t="shared" si="4"/>
        <v xml:space="preserve">INDIAMART INTERMESH LTD             </v>
      </c>
      <c r="S82" s="8">
        <f t="shared" si="5"/>
        <v>300</v>
      </c>
      <c r="T82" t="str">
        <f>IF([8]fo_mktlots!T82="","",[8]fo_mktlots!T82)</f>
        <v/>
      </c>
      <c r="U82" t="str">
        <f>IF([8]fo_mktlots!U82="","",[8]fo_mktlots!U82)</f>
        <v/>
      </c>
      <c r="V82" t="str">
        <f>IF([8]fo_mktlots!V82="","",[8]fo_mktlots!V82)</f>
        <v/>
      </c>
    </row>
    <row r="83" spans="1:22" x14ac:dyDescent="0.25">
      <c r="A83" t="str">
        <f>IF([8]fo_mktlots!A83="","",[8]fo_mktlots!A83)</f>
        <v xml:space="preserve">INTERGLOBE AVIATION LTD             </v>
      </c>
      <c r="B83" t="str">
        <f>IF([8]fo_mktlots!B83="","",[8]fo_mktlots!B83)</f>
        <v xml:space="preserve">INDIGO    </v>
      </c>
      <c r="C83">
        <f>IF([8]fo_mktlots!C83="","",[8]fo_mktlots!C83)</f>
        <v>300</v>
      </c>
      <c r="D83">
        <f>IF([8]fo_mktlots!D83="","",[8]fo_mktlots!D83)</f>
        <v>300</v>
      </c>
      <c r="E83">
        <f>IF([8]fo_mktlots!E83="","",[8]fo_mktlots!E83)</f>
        <v>300</v>
      </c>
      <c r="F83" t="str">
        <f>IF([8]fo_mktlots!F83="","",[8]fo_mktlots!F83)</f>
        <v xml:space="preserve">           </v>
      </c>
      <c r="G83" t="str">
        <f>IF([8]fo_mktlots!G83="","",[8]fo_mktlots!G83)</f>
        <v xml:space="preserve">           </v>
      </c>
      <c r="H83" t="str">
        <f>IF([8]fo_mktlots!H83="","",[8]fo_mktlots!H83)</f>
        <v xml:space="preserve">           </v>
      </c>
      <c r="I83" t="str">
        <f>IF([8]fo_mktlots!I83="","",[8]fo_mktlots!I83)</f>
        <v xml:space="preserve">           </v>
      </c>
      <c r="J83" t="str">
        <f>IF([8]fo_mktlots!J83="","",[8]fo_mktlots!J83)</f>
        <v xml:space="preserve">           </v>
      </c>
      <c r="K83" t="str">
        <f>IF([8]fo_mktlots!K83="","",[8]fo_mktlots!K83)</f>
        <v xml:space="preserve">           </v>
      </c>
      <c r="L83" t="str">
        <f>IF([8]fo_mktlots!L83="","",[8]fo_mktlots!L83)</f>
        <v xml:space="preserve">           </v>
      </c>
      <c r="M83" t="str">
        <f>IF([8]fo_mktlots!M83="","",[8]fo_mktlots!M83)</f>
        <v xml:space="preserve">           </v>
      </c>
      <c r="N83" t="str">
        <f>IF([8]fo_mktlots!N83="","",[8]fo_mktlots!N83)</f>
        <v xml:space="preserve">           </v>
      </c>
      <c r="O83" t="str">
        <f>IF([8]fo_mktlots!O83="","",[8]fo_mktlots!O83)</f>
        <v xml:space="preserve">           </v>
      </c>
      <c r="P83" t="str">
        <f>IF([8]fo_mktlots!P83="","",[8]fo_mktlots!P83)</f>
        <v xml:space="preserve">           </v>
      </c>
      <c r="Q83" s="2" t="str">
        <f t="shared" si="3"/>
        <v>INDIGO</v>
      </c>
      <c r="R83" s="2" t="str">
        <f t="shared" si="4"/>
        <v xml:space="preserve">INTERGLOBE AVIATION LTD             </v>
      </c>
      <c r="S83" s="8">
        <f t="shared" si="5"/>
        <v>300</v>
      </c>
      <c r="T83" t="str">
        <f>IF([8]fo_mktlots!T83="","",[8]fo_mktlots!T83)</f>
        <v/>
      </c>
      <c r="U83" t="str">
        <f>IF([8]fo_mktlots!U83="","",[8]fo_mktlots!U83)</f>
        <v/>
      </c>
      <c r="V83" t="str">
        <f>IF([8]fo_mktlots!V83="","",[8]fo_mktlots!V83)</f>
        <v/>
      </c>
    </row>
    <row r="84" spans="1:22" x14ac:dyDescent="0.25">
      <c r="A84" t="str">
        <f>IF([8]fo_mktlots!A84="","",[8]fo_mktlots!A84)</f>
        <v xml:space="preserve">INDUSIND BANK LIMITED               </v>
      </c>
      <c r="B84" t="str">
        <f>IF([8]fo_mktlots!B84="","",[8]fo_mktlots!B84)</f>
        <v>INDUSINDBK</v>
      </c>
      <c r="C84">
        <f>IF([8]fo_mktlots!C84="","",[8]fo_mktlots!C84)</f>
        <v>500</v>
      </c>
      <c r="D84">
        <f>IF([8]fo_mktlots!D84="","",[8]fo_mktlots!D84)</f>
        <v>500</v>
      </c>
      <c r="E84">
        <f>IF([8]fo_mktlots!E84="","",[8]fo_mktlots!E84)</f>
        <v>500</v>
      </c>
      <c r="F84" t="str">
        <f>IF([8]fo_mktlots!F84="","",[8]fo_mktlots!F84)</f>
        <v xml:space="preserve">           </v>
      </c>
      <c r="G84" t="str">
        <f>IF([8]fo_mktlots!G84="","",[8]fo_mktlots!G84)</f>
        <v xml:space="preserve">           </v>
      </c>
      <c r="H84" t="str">
        <f>IF([8]fo_mktlots!H84="","",[8]fo_mktlots!H84)</f>
        <v xml:space="preserve">           </v>
      </c>
      <c r="I84" t="str">
        <f>IF([8]fo_mktlots!I84="","",[8]fo_mktlots!I84)</f>
        <v xml:space="preserve">           </v>
      </c>
      <c r="J84" t="str">
        <f>IF([8]fo_mktlots!J84="","",[8]fo_mktlots!J84)</f>
        <v xml:space="preserve">           </v>
      </c>
      <c r="K84" t="str">
        <f>IF([8]fo_mktlots!K84="","",[8]fo_mktlots!K84)</f>
        <v xml:space="preserve">           </v>
      </c>
      <c r="L84" t="str">
        <f>IF([8]fo_mktlots!L84="","",[8]fo_mktlots!L84)</f>
        <v xml:space="preserve">           </v>
      </c>
      <c r="M84" t="str">
        <f>IF([8]fo_mktlots!M84="","",[8]fo_mktlots!M84)</f>
        <v xml:space="preserve">           </v>
      </c>
      <c r="N84" t="str">
        <f>IF([8]fo_mktlots!N84="","",[8]fo_mktlots!N84)</f>
        <v xml:space="preserve">           </v>
      </c>
      <c r="O84" t="str">
        <f>IF([8]fo_mktlots!O84="","",[8]fo_mktlots!O84)</f>
        <v xml:space="preserve">           </v>
      </c>
      <c r="P84" t="str">
        <f>IF([8]fo_mktlots!P84="","",[8]fo_mktlots!P84)</f>
        <v xml:space="preserve">           </v>
      </c>
      <c r="Q84" s="2" t="str">
        <f t="shared" si="3"/>
        <v>INDUSINDBK</v>
      </c>
      <c r="R84" s="2" t="str">
        <f t="shared" si="4"/>
        <v xml:space="preserve">INDUSIND BANK LIMITED               </v>
      </c>
      <c r="S84" s="8">
        <f t="shared" si="5"/>
        <v>500</v>
      </c>
      <c r="T84" t="str">
        <f>IF([8]fo_mktlots!T84="","",[8]fo_mktlots!T84)</f>
        <v/>
      </c>
      <c r="U84" t="str">
        <f>IF([8]fo_mktlots!U84="","",[8]fo_mktlots!U84)</f>
        <v/>
      </c>
      <c r="V84" t="str">
        <f>IF([8]fo_mktlots!V84="","",[8]fo_mktlots!V84)</f>
        <v/>
      </c>
    </row>
    <row r="85" spans="1:22" x14ac:dyDescent="0.25">
      <c r="A85" t="str">
        <f>IF([8]fo_mktlots!A85="","",[8]fo_mktlots!A85)</f>
        <v xml:space="preserve">INFOSYS LIMITED                     </v>
      </c>
      <c r="B85" t="str">
        <f>IF([8]fo_mktlots!B85="","",[8]fo_mktlots!B85)</f>
        <v xml:space="preserve">INFY      </v>
      </c>
      <c r="C85">
        <f>IF([8]fo_mktlots!C85="","",[8]fo_mktlots!C85)</f>
        <v>400</v>
      </c>
      <c r="D85">
        <f>IF([8]fo_mktlots!D85="","",[8]fo_mktlots!D85)</f>
        <v>400</v>
      </c>
      <c r="E85">
        <f>IF([8]fo_mktlots!E85="","",[8]fo_mktlots!E85)</f>
        <v>400</v>
      </c>
      <c r="F85" t="str">
        <f>IF([8]fo_mktlots!F85="","",[8]fo_mktlots!F85)</f>
        <v xml:space="preserve">           </v>
      </c>
      <c r="G85" t="str">
        <f>IF([8]fo_mktlots!G85="","",[8]fo_mktlots!G85)</f>
        <v xml:space="preserve">           </v>
      </c>
      <c r="H85" t="str">
        <f>IF([8]fo_mktlots!H85="","",[8]fo_mktlots!H85)</f>
        <v xml:space="preserve">           </v>
      </c>
      <c r="I85" t="str">
        <f>IF([8]fo_mktlots!I85="","",[8]fo_mktlots!I85)</f>
        <v xml:space="preserve">           </v>
      </c>
      <c r="J85" t="str">
        <f>IF([8]fo_mktlots!J85="","",[8]fo_mktlots!J85)</f>
        <v xml:space="preserve">           </v>
      </c>
      <c r="K85" t="str">
        <f>IF([8]fo_mktlots!K85="","",[8]fo_mktlots!K85)</f>
        <v xml:space="preserve">           </v>
      </c>
      <c r="L85" t="str">
        <f>IF([8]fo_mktlots!L85="","",[8]fo_mktlots!L85)</f>
        <v xml:space="preserve">           </v>
      </c>
      <c r="M85" t="str">
        <f>IF([8]fo_mktlots!M85="","",[8]fo_mktlots!M85)</f>
        <v xml:space="preserve">           </v>
      </c>
      <c r="N85" t="str">
        <f>IF([8]fo_mktlots!N85="","",[8]fo_mktlots!N85)</f>
        <v xml:space="preserve">           </v>
      </c>
      <c r="O85" t="str">
        <f>IF([8]fo_mktlots!O85="","",[8]fo_mktlots!O85)</f>
        <v xml:space="preserve">           </v>
      </c>
      <c r="P85" t="str">
        <f>IF([8]fo_mktlots!P85="","",[8]fo_mktlots!P85)</f>
        <v xml:space="preserve">           </v>
      </c>
      <c r="Q85" s="2" t="str">
        <f t="shared" si="3"/>
        <v>INFY</v>
      </c>
      <c r="R85" s="2" t="str">
        <f t="shared" si="4"/>
        <v xml:space="preserve">INFOSYS LIMITED                     </v>
      </c>
      <c r="S85" s="8">
        <f t="shared" si="5"/>
        <v>400</v>
      </c>
      <c r="T85" t="str">
        <f>IF([8]fo_mktlots!T85="","",[8]fo_mktlots!T85)</f>
        <v/>
      </c>
      <c r="U85" t="str">
        <f>IF([8]fo_mktlots!U85="","",[8]fo_mktlots!U85)</f>
        <v/>
      </c>
      <c r="V85" t="str">
        <f>IF([8]fo_mktlots!V85="","",[8]fo_mktlots!V85)</f>
        <v/>
      </c>
    </row>
    <row r="86" spans="1:22" x14ac:dyDescent="0.25">
      <c r="A86" t="str">
        <f>IF([8]fo_mktlots!A86="","",[8]fo_mktlots!A86)</f>
        <v xml:space="preserve">INDIAN OIL CORP LTD                 </v>
      </c>
      <c r="B86" t="str">
        <f>IF([8]fo_mktlots!B86="","",[8]fo_mktlots!B86)</f>
        <v xml:space="preserve">IOC       </v>
      </c>
      <c r="C86">
        <f>IF([8]fo_mktlots!C86="","",[8]fo_mktlots!C86)</f>
        <v>9750</v>
      </c>
      <c r="D86">
        <f>IF([8]fo_mktlots!D86="","",[8]fo_mktlots!D86)</f>
        <v>9750</v>
      </c>
      <c r="E86">
        <f>IF([8]fo_mktlots!E86="","",[8]fo_mktlots!E86)</f>
        <v>9750</v>
      </c>
      <c r="F86" t="str">
        <f>IF([8]fo_mktlots!F86="","",[8]fo_mktlots!F86)</f>
        <v xml:space="preserve">           </v>
      </c>
      <c r="G86" t="str">
        <f>IF([8]fo_mktlots!G86="","",[8]fo_mktlots!G86)</f>
        <v xml:space="preserve">           </v>
      </c>
      <c r="H86" t="str">
        <f>IF([8]fo_mktlots!H86="","",[8]fo_mktlots!H86)</f>
        <v xml:space="preserve">           </v>
      </c>
      <c r="I86" t="str">
        <f>IF([8]fo_mktlots!I86="","",[8]fo_mktlots!I86)</f>
        <v xml:space="preserve">           </v>
      </c>
      <c r="J86" t="str">
        <f>IF([8]fo_mktlots!J86="","",[8]fo_mktlots!J86)</f>
        <v xml:space="preserve">           </v>
      </c>
      <c r="K86" t="str">
        <f>IF([8]fo_mktlots!K86="","",[8]fo_mktlots!K86)</f>
        <v xml:space="preserve">           </v>
      </c>
      <c r="L86" t="str">
        <f>IF([8]fo_mktlots!L86="","",[8]fo_mktlots!L86)</f>
        <v xml:space="preserve">           </v>
      </c>
      <c r="M86" t="str">
        <f>IF([8]fo_mktlots!M86="","",[8]fo_mktlots!M86)</f>
        <v xml:space="preserve">           </v>
      </c>
      <c r="N86" t="str">
        <f>IF([8]fo_mktlots!N86="","",[8]fo_mktlots!N86)</f>
        <v xml:space="preserve">           </v>
      </c>
      <c r="O86" t="str">
        <f>IF([8]fo_mktlots!O86="","",[8]fo_mktlots!O86)</f>
        <v xml:space="preserve">           </v>
      </c>
      <c r="P86" t="str">
        <f>IF([8]fo_mktlots!P86="","",[8]fo_mktlots!P86)</f>
        <v xml:space="preserve">           </v>
      </c>
      <c r="Q86" s="2" t="str">
        <f t="shared" si="3"/>
        <v>IOC</v>
      </c>
      <c r="R86" s="2" t="str">
        <f t="shared" si="4"/>
        <v xml:space="preserve">INDIAN OIL CORP LTD                 </v>
      </c>
      <c r="S86" s="8">
        <f t="shared" si="5"/>
        <v>9750</v>
      </c>
      <c r="T86" t="str">
        <f>IF([8]fo_mktlots!T86="","",[8]fo_mktlots!T86)</f>
        <v/>
      </c>
      <c r="U86" t="str">
        <f>IF([8]fo_mktlots!U86="","",[8]fo_mktlots!U86)</f>
        <v/>
      </c>
      <c r="V86" t="str">
        <f>IF([8]fo_mktlots!V86="","",[8]fo_mktlots!V86)</f>
        <v/>
      </c>
    </row>
    <row r="87" spans="1:22" x14ac:dyDescent="0.25">
      <c r="A87" t="str">
        <f>IF([8]fo_mktlots!A87="","",[8]fo_mktlots!A87)</f>
        <v xml:space="preserve">IPCA LABORATORIES LTD               </v>
      </c>
      <c r="B87" t="str">
        <f>IF([8]fo_mktlots!B87="","",[8]fo_mktlots!B87)</f>
        <v xml:space="preserve">IPCALAB   </v>
      </c>
      <c r="C87">
        <f>IF([8]fo_mktlots!C87="","",[8]fo_mktlots!C87)</f>
        <v>650</v>
      </c>
      <c r="D87">
        <f>IF([8]fo_mktlots!D87="","",[8]fo_mktlots!D87)</f>
        <v>650</v>
      </c>
      <c r="E87">
        <f>IF([8]fo_mktlots!E87="","",[8]fo_mktlots!E87)</f>
        <v>650</v>
      </c>
      <c r="F87" t="str">
        <f>IF([8]fo_mktlots!F87="","",[8]fo_mktlots!F87)</f>
        <v xml:space="preserve">           </v>
      </c>
      <c r="G87" t="str">
        <f>IF([8]fo_mktlots!G87="","",[8]fo_mktlots!G87)</f>
        <v xml:space="preserve">           </v>
      </c>
      <c r="H87" t="str">
        <f>IF([8]fo_mktlots!H87="","",[8]fo_mktlots!H87)</f>
        <v xml:space="preserve">           </v>
      </c>
      <c r="I87" t="str">
        <f>IF([8]fo_mktlots!I87="","",[8]fo_mktlots!I87)</f>
        <v xml:space="preserve">           </v>
      </c>
      <c r="J87" t="str">
        <f>IF([8]fo_mktlots!J87="","",[8]fo_mktlots!J87)</f>
        <v xml:space="preserve">           </v>
      </c>
      <c r="K87" t="str">
        <f>IF([8]fo_mktlots!K87="","",[8]fo_mktlots!K87)</f>
        <v xml:space="preserve">           </v>
      </c>
      <c r="L87" t="str">
        <f>IF([8]fo_mktlots!L87="","",[8]fo_mktlots!L87)</f>
        <v xml:space="preserve">           </v>
      </c>
      <c r="M87" t="str">
        <f>IF([8]fo_mktlots!M87="","",[8]fo_mktlots!M87)</f>
        <v xml:space="preserve">           </v>
      </c>
      <c r="N87" t="str">
        <f>IF([8]fo_mktlots!N87="","",[8]fo_mktlots!N87)</f>
        <v xml:space="preserve">           </v>
      </c>
      <c r="O87" t="str">
        <f>IF([8]fo_mktlots!O87="","",[8]fo_mktlots!O87)</f>
        <v xml:space="preserve">           </v>
      </c>
      <c r="P87" t="str">
        <f>IF([8]fo_mktlots!P87="","",[8]fo_mktlots!P87)</f>
        <v xml:space="preserve">           </v>
      </c>
      <c r="Q87" s="2" t="str">
        <f t="shared" si="3"/>
        <v>IPCALAB</v>
      </c>
      <c r="R87" s="2" t="str">
        <f t="shared" si="4"/>
        <v xml:space="preserve">IPCA LABORATORIES LTD               </v>
      </c>
      <c r="S87" s="8">
        <f t="shared" si="5"/>
        <v>650</v>
      </c>
      <c r="T87" t="str">
        <f>IF([8]fo_mktlots!T87="","",[8]fo_mktlots!T87)</f>
        <v/>
      </c>
      <c r="U87" t="str">
        <f>IF([8]fo_mktlots!U87="","",[8]fo_mktlots!U87)</f>
        <v/>
      </c>
      <c r="V87" t="str">
        <f>IF([8]fo_mktlots!V87="","",[8]fo_mktlots!V87)</f>
        <v/>
      </c>
    </row>
    <row r="88" spans="1:22" x14ac:dyDescent="0.25">
      <c r="A88" t="str">
        <f>IF([8]fo_mktlots!A88="","",[8]fo_mktlots!A88)</f>
        <v xml:space="preserve">INDUS TOWERS LIMITED                </v>
      </c>
      <c r="B88" t="str">
        <f>IF([8]fo_mktlots!B88="","",[8]fo_mktlots!B88)</f>
        <v>INDUSTOWER</v>
      </c>
      <c r="C88">
        <f>IF([8]fo_mktlots!C88="","",[8]fo_mktlots!C88)</f>
        <v>3400</v>
      </c>
      <c r="D88">
        <f>IF([8]fo_mktlots!D88="","",[8]fo_mktlots!D88)</f>
        <v>3400</v>
      </c>
      <c r="E88">
        <f>IF([8]fo_mktlots!E88="","",[8]fo_mktlots!E88)</f>
        <v>3400</v>
      </c>
      <c r="F88" t="str">
        <f>IF([8]fo_mktlots!F88="","",[8]fo_mktlots!F88)</f>
        <v xml:space="preserve">           </v>
      </c>
      <c r="G88" t="str">
        <f>IF([8]fo_mktlots!G88="","",[8]fo_mktlots!G88)</f>
        <v xml:space="preserve">           </v>
      </c>
      <c r="H88" t="str">
        <f>IF([8]fo_mktlots!H88="","",[8]fo_mktlots!H88)</f>
        <v xml:space="preserve">           </v>
      </c>
      <c r="I88" t="str">
        <f>IF([8]fo_mktlots!I88="","",[8]fo_mktlots!I88)</f>
        <v xml:space="preserve">           </v>
      </c>
      <c r="J88" t="str">
        <f>IF([8]fo_mktlots!J88="","",[8]fo_mktlots!J88)</f>
        <v xml:space="preserve">           </v>
      </c>
      <c r="K88" t="str">
        <f>IF([8]fo_mktlots!K88="","",[8]fo_mktlots!K88)</f>
        <v xml:space="preserve">           </v>
      </c>
      <c r="L88" t="str">
        <f>IF([8]fo_mktlots!L88="","",[8]fo_mktlots!L88)</f>
        <v xml:space="preserve">           </v>
      </c>
      <c r="M88" t="str">
        <f>IF([8]fo_mktlots!M88="","",[8]fo_mktlots!M88)</f>
        <v xml:space="preserve">           </v>
      </c>
      <c r="N88" t="str">
        <f>IF([8]fo_mktlots!N88="","",[8]fo_mktlots!N88)</f>
        <v xml:space="preserve">           </v>
      </c>
      <c r="O88" t="str">
        <f>IF([8]fo_mktlots!O88="","",[8]fo_mktlots!O88)</f>
        <v xml:space="preserve">           </v>
      </c>
      <c r="P88" t="str">
        <f>IF([8]fo_mktlots!P88="","",[8]fo_mktlots!P88)</f>
        <v xml:space="preserve">           </v>
      </c>
      <c r="Q88" s="2" t="str">
        <f t="shared" si="3"/>
        <v>INDUSTOWER</v>
      </c>
      <c r="R88" s="2" t="str">
        <f t="shared" si="4"/>
        <v xml:space="preserve">INDUS TOWERS LIMITED                </v>
      </c>
      <c r="S88" s="8">
        <f t="shared" si="5"/>
        <v>3400</v>
      </c>
      <c r="T88" t="str">
        <f>IF([8]fo_mktlots!T88="","",[8]fo_mktlots!T88)</f>
        <v/>
      </c>
      <c r="U88" t="str">
        <f>IF([8]fo_mktlots!U88="","",[8]fo_mktlots!U88)</f>
        <v/>
      </c>
      <c r="V88" t="str">
        <f>IF([8]fo_mktlots!V88="","",[8]fo_mktlots!V88)</f>
        <v/>
      </c>
    </row>
    <row r="89" spans="1:22" x14ac:dyDescent="0.25">
      <c r="A89" t="str">
        <f>IF([8]fo_mktlots!A89="","",[8]fo_mktlots!A89)</f>
        <v xml:space="preserve">INDIAN RAIL TOUR CORP LTD           </v>
      </c>
      <c r="B89" t="str">
        <f>IF([8]fo_mktlots!B89="","",[8]fo_mktlots!B89)</f>
        <v xml:space="preserve">IRCTC     </v>
      </c>
      <c r="C89">
        <f>IF([8]fo_mktlots!C89="","",[8]fo_mktlots!C89)</f>
        <v>875</v>
      </c>
      <c r="D89">
        <f>IF([8]fo_mktlots!D89="","",[8]fo_mktlots!D89)</f>
        <v>875</v>
      </c>
      <c r="E89">
        <f>IF([8]fo_mktlots!E89="","",[8]fo_mktlots!E89)</f>
        <v>875</v>
      </c>
      <c r="F89" t="str">
        <f>IF([8]fo_mktlots!F89="","",[8]fo_mktlots!F89)</f>
        <v xml:space="preserve">           </v>
      </c>
      <c r="G89" t="str">
        <f>IF([8]fo_mktlots!G89="","",[8]fo_mktlots!G89)</f>
        <v xml:space="preserve">           </v>
      </c>
      <c r="H89" t="str">
        <f>IF([8]fo_mktlots!H89="","",[8]fo_mktlots!H89)</f>
        <v xml:space="preserve">           </v>
      </c>
      <c r="I89" t="str">
        <f>IF([8]fo_mktlots!I89="","",[8]fo_mktlots!I89)</f>
        <v xml:space="preserve">           </v>
      </c>
      <c r="J89" t="str">
        <f>IF([8]fo_mktlots!J89="","",[8]fo_mktlots!J89)</f>
        <v xml:space="preserve">           </v>
      </c>
      <c r="K89" t="str">
        <f>IF([8]fo_mktlots!K89="","",[8]fo_mktlots!K89)</f>
        <v xml:space="preserve">           </v>
      </c>
      <c r="L89" t="str">
        <f>IF([8]fo_mktlots!L89="","",[8]fo_mktlots!L89)</f>
        <v xml:space="preserve">           </v>
      </c>
      <c r="M89" t="str">
        <f>IF([8]fo_mktlots!M89="","",[8]fo_mktlots!M89)</f>
        <v xml:space="preserve">           </v>
      </c>
      <c r="N89" t="str">
        <f>IF([8]fo_mktlots!N89="","",[8]fo_mktlots!N89)</f>
        <v xml:space="preserve">           </v>
      </c>
      <c r="O89" t="str">
        <f>IF([8]fo_mktlots!O89="","",[8]fo_mktlots!O89)</f>
        <v xml:space="preserve">           </v>
      </c>
      <c r="P89" t="str">
        <f>IF([8]fo_mktlots!P89="","",[8]fo_mktlots!P89)</f>
        <v xml:space="preserve">           </v>
      </c>
      <c r="Q89" s="2" t="str">
        <f t="shared" si="3"/>
        <v>IRCTC</v>
      </c>
      <c r="R89" s="2" t="str">
        <f t="shared" si="4"/>
        <v xml:space="preserve">INDIAN RAIL TOUR CORP LTD           </v>
      </c>
      <c r="S89" s="8">
        <f t="shared" si="5"/>
        <v>875</v>
      </c>
      <c r="T89" t="str">
        <f>IF([8]fo_mktlots!T89="","",[8]fo_mktlots!T89)</f>
        <v/>
      </c>
      <c r="U89" t="str">
        <f>IF([8]fo_mktlots!U89="","",[8]fo_mktlots!U89)</f>
        <v/>
      </c>
      <c r="V89" t="str">
        <f>IF([8]fo_mktlots!V89="","",[8]fo_mktlots!V89)</f>
        <v/>
      </c>
    </row>
    <row r="90" spans="1:22" x14ac:dyDescent="0.25">
      <c r="A90" t="str">
        <f>IF([8]fo_mktlots!A90="","",[8]fo_mktlots!A90)</f>
        <v xml:space="preserve">ITC LTD                             </v>
      </c>
      <c r="B90" t="str">
        <f>IF([8]fo_mktlots!B90="","",[8]fo_mktlots!B90)</f>
        <v xml:space="preserve">ITC       </v>
      </c>
      <c r="C90">
        <f>IF([8]fo_mktlots!C90="","",[8]fo_mktlots!C90)</f>
        <v>1600</v>
      </c>
      <c r="D90">
        <f>IF([8]fo_mktlots!D90="","",[8]fo_mktlots!D90)</f>
        <v>1600</v>
      </c>
      <c r="E90">
        <f>IF([8]fo_mktlots!E90="","",[8]fo_mktlots!E90)</f>
        <v>1600</v>
      </c>
      <c r="F90" t="str">
        <f>IF([8]fo_mktlots!F90="","",[8]fo_mktlots!F90)</f>
        <v xml:space="preserve">           </v>
      </c>
      <c r="G90" t="str">
        <f>IF([8]fo_mktlots!G90="","",[8]fo_mktlots!G90)</f>
        <v xml:space="preserve">           </v>
      </c>
      <c r="H90" t="str">
        <f>IF([8]fo_mktlots!H90="","",[8]fo_mktlots!H90)</f>
        <v xml:space="preserve">           </v>
      </c>
      <c r="I90" t="str">
        <f>IF([8]fo_mktlots!I90="","",[8]fo_mktlots!I90)</f>
        <v xml:space="preserve">           </v>
      </c>
      <c r="J90" t="str">
        <f>IF([8]fo_mktlots!J90="","",[8]fo_mktlots!J90)</f>
        <v xml:space="preserve">           </v>
      </c>
      <c r="K90" t="str">
        <f>IF([8]fo_mktlots!K90="","",[8]fo_mktlots!K90)</f>
        <v xml:space="preserve">           </v>
      </c>
      <c r="L90" t="str">
        <f>IF([8]fo_mktlots!L90="","",[8]fo_mktlots!L90)</f>
        <v xml:space="preserve">           </v>
      </c>
      <c r="M90" t="str">
        <f>IF([8]fo_mktlots!M90="","",[8]fo_mktlots!M90)</f>
        <v xml:space="preserve">           </v>
      </c>
      <c r="N90" t="str">
        <f>IF([8]fo_mktlots!N90="","",[8]fo_mktlots!N90)</f>
        <v xml:space="preserve">           </v>
      </c>
      <c r="O90" t="str">
        <f>IF([8]fo_mktlots!O90="","",[8]fo_mktlots!O90)</f>
        <v xml:space="preserve">           </v>
      </c>
      <c r="P90" t="str">
        <f>IF([8]fo_mktlots!P90="","",[8]fo_mktlots!P90)</f>
        <v xml:space="preserve">           </v>
      </c>
      <c r="Q90" s="2" t="str">
        <f t="shared" si="3"/>
        <v>ITC</v>
      </c>
      <c r="R90" s="2" t="str">
        <f t="shared" si="4"/>
        <v xml:space="preserve">ITC LTD                             </v>
      </c>
      <c r="S90" s="8">
        <f t="shared" si="5"/>
        <v>1600</v>
      </c>
      <c r="T90" t="str">
        <f>IF([8]fo_mktlots!T90="","",[8]fo_mktlots!T90)</f>
        <v/>
      </c>
      <c r="U90" t="str">
        <f>IF([8]fo_mktlots!U90="","",[8]fo_mktlots!U90)</f>
        <v/>
      </c>
      <c r="V90" t="str">
        <f>IF([8]fo_mktlots!V90="","",[8]fo_mktlots!V90)</f>
        <v/>
      </c>
    </row>
    <row r="91" spans="1:22" x14ac:dyDescent="0.25">
      <c r="A91" t="str">
        <f>IF([8]fo_mktlots!A91="","",[8]fo_mktlots!A91)</f>
        <v xml:space="preserve">JINDAL STEEL &amp; POWER LTD            </v>
      </c>
      <c r="B91" t="str">
        <f>IF([8]fo_mktlots!B91="","",[8]fo_mktlots!B91)</f>
        <v>JINDALSTEL</v>
      </c>
      <c r="C91">
        <f>IF([8]fo_mktlots!C91="","",[8]fo_mktlots!C91)</f>
        <v>1250</v>
      </c>
      <c r="D91">
        <f>IF([8]fo_mktlots!D91="","",[8]fo_mktlots!D91)</f>
        <v>1250</v>
      </c>
      <c r="E91">
        <f>IF([8]fo_mktlots!E91="","",[8]fo_mktlots!E91)</f>
        <v>1250</v>
      </c>
      <c r="F91" t="str">
        <f>IF([8]fo_mktlots!F91="","",[8]fo_mktlots!F91)</f>
        <v xml:space="preserve">           </v>
      </c>
      <c r="G91" t="str">
        <f>IF([8]fo_mktlots!G91="","",[8]fo_mktlots!G91)</f>
        <v xml:space="preserve">           </v>
      </c>
      <c r="H91" t="str">
        <f>IF([8]fo_mktlots!H91="","",[8]fo_mktlots!H91)</f>
        <v xml:space="preserve">           </v>
      </c>
      <c r="I91" t="str">
        <f>IF([8]fo_mktlots!I91="","",[8]fo_mktlots!I91)</f>
        <v xml:space="preserve">           </v>
      </c>
      <c r="J91" t="str">
        <f>IF([8]fo_mktlots!J91="","",[8]fo_mktlots!J91)</f>
        <v xml:space="preserve">           </v>
      </c>
      <c r="K91" t="str">
        <f>IF([8]fo_mktlots!K91="","",[8]fo_mktlots!K91)</f>
        <v xml:space="preserve">           </v>
      </c>
      <c r="L91" t="str">
        <f>IF([8]fo_mktlots!L91="","",[8]fo_mktlots!L91)</f>
        <v xml:space="preserve">           </v>
      </c>
      <c r="M91" t="str">
        <f>IF([8]fo_mktlots!M91="","",[8]fo_mktlots!M91)</f>
        <v xml:space="preserve">           </v>
      </c>
      <c r="N91" t="str">
        <f>IF([8]fo_mktlots!N91="","",[8]fo_mktlots!N91)</f>
        <v xml:space="preserve">           </v>
      </c>
      <c r="O91" t="str">
        <f>IF([8]fo_mktlots!O91="","",[8]fo_mktlots!O91)</f>
        <v xml:space="preserve">           </v>
      </c>
      <c r="P91" t="str">
        <f>IF([8]fo_mktlots!P91="","",[8]fo_mktlots!P91)</f>
        <v xml:space="preserve">           </v>
      </c>
      <c r="Q91" s="2" t="str">
        <f t="shared" si="3"/>
        <v>JINDALSTEL</v>
      </c>
      <c r="R91" s="2" t="str">
        <f t="shared" si="4"/>
        <v xml:space="preserve">JINDAL STEEL &amp; POWER LTD            </v>
      </c>
      <c r="S91" s="8">
        <f t="shared" si="5"/>
        <v>1250</v>
      </c>
      <c r="T91" t="str">
        <f>IF([8]fo_mktlots!T91="","",[8]fo_mktlots!T91)</f>
        <v/>
      </c>
      <c r="U91" t="str">
        <f>IF([8]fo_mktlots!U91="","",[8]fo_mktlots!U91)</f>
        <v/>
      </c>
      <c r="V91" t="str">
        <f>IF([8]fo_mktlots!V91="","",[8]fo_mktlots!V91)</f>
        <v/>
      </c>
    </row>
    <row r="92" spans="1:22" x14ac:dyDescent="0.25">
      <c r="A92" t="str">
        <f>IF([8]fo_mktlots!A92="","",[8]fo_mktlots!A92)</f>
        <v xml:space="preserve">JK CEMENT LIMITED                   </v>
      </c>
      <c r="B92" t="str">
        <f>IF([8]fo_mktlots!B92="","",[8]fo_mktlots!B92)</f>
        <v xml:space="preserve">JKCEMENT  </v>
      </c>
      <c r="C92">
        <f>IF([8]fo_mktlots!C92="","",[8]fo_mktlots!C92)</f>
        <v>250</v>
      </c>
      <c r="D92">
        <f>IF([8]fo_mktlots!D92="","",[8]fo_mktlots!D92)</f>
        <v>250</v>
      </c>
      <c r="E92">
        <f>IF([8]fo_mktlots!E92="","",[8]fo_mktlots!E92)</f>
        <v>250</v>
      </c>
      <c r="F92" t="str">
        <f>IF([8]fo_mktlots!F92="","",[8]fo_mktlots!F92)</f>
        <v xml:space="preserve">           </v>
      </c>
      <c r="G92" t="str">
        <f>IF([8]fo_mktlots!G92="","",[8]fo_mktlots!G92)</f>
        <v xml:space="preserve">           </v>
      </c>
      <c r="H92" t="str">
        <f>IF([8]fo_mktlots!H92="","",[8]fo_mktlots!H92)</f>
        <v xml:space="preserve">           </v>
      </c>
      <c r="I92" t="str">
        <f>IF([8]fo_mktlots!I92="","",[8]fo_mktlots!I92)</f>
        <v xml:space="preserve">           </v>
      </c>
      <c r="J92" t="str">
        <f>IF([8]fo_mktlots!J92="","",[8]fo_mktlots!J92)</f>
        <v xml:space="preserve">           </v>
      </c>
      <c r="K92" t="str">
        <f>IF([8]fo_mktlots!K92="","",[8]fo_mktlots!K92)</f>
        <v xml:space="preserve">           </v>
      </c>
      <c r="L92" t="str">
        <f>IF([8]fo_mktlots!L92="","",[8]fo_mktlots!L92)</f>
        <v xml:space="preserve">           </v>
      </c>
      <c r="M92" t="str">
        <f>IF([8]fo_mktlots!M92="","",[8]fo_mktlots!M92)</f>
        <v xml:space="preserve">           </v>
      </c>
      <c r="N92" t="str">
        <f>IF([8]fo_mktlots!N92="","",[8]fo_mktlots!N92)</f>
        <v xml:space="preserve">           </v>
      </c>
      <c r="O92" t="str">
        <f>IF([8]fo_mktlots!O92="","",[8]fo_mktlots!O92)</f>
        <v xml:space="preserve">           </v>
      </c>
      <c r="P92" t="str">
        <f>IF([8]fo_mktlots!P92="","",[8]fo_mktlots!P92)</f>
        <v xml:space="preserve">           </v>
      </c>
      <c r="Q92" s="2" t="str">
        <f t="shared" si="3"/>
        <v>JKCEMENT</v>
      </c>
      <c r="R92" s="2" t="str">
        <f t="shared" si="4"/>
        <v xml:space="preserve">JK CEMENT LIMITED                   </v>
      </c>
      <c r="S92" s="8">
        <f t="shared" si="5"/>
        <v>250</v>
      </c>
      <c r="T92" t="str">
        <f>IF([8]fo_mktlots!T92="","",[8]fo_mktlots!T92)</f>
        <v/>
      </c>
      <c r="U92" t="str">
        <f>IF([8]fo_mktlots!U92="","",[8]fo_mktlots!U92)</f>
        <v/>
      </c>
      <c r="V92" t="str">
        <f>IF([8]fo_mktlots!V92="","",[8]fo_mktlots!V92)</f>
        <v/>
      </c>
    </row>
    <row r="93" spans="1:22" x14ac:dyDescent="0.25">
      <c r="A93" t="str">
        <f>IF([8]fo_mktlots!A93="","",[8]fo_mktlots!A93)</f>
        <v xml:space="preserve">JSW STEEL LIMITED                   </v>
      </c>
      <c r="B93" t="str">
        <f>IF([8]fo_mktlots!B93="","",[8]fo_mktlots!B93)</f>
        <v xml:space="preserve">JSWSTEEL  </v>
      </c>
      <c r="C93">
        <f>IF([8]fo_mktlots!C93="","",[8]fo_mktlots!C93)</f>
        <v>1350</v>
      </c>
      <c r="D93">
        <f>IF([8]fo_mktlots!D93="","",[8]fo_mktlots!D93)</f>
        <v>1350</v>
      </c>
      <c r="E93">
        <f>IF([8]fo_mktlots!E93="","",[8]fo_mktlots!E93)</f>
        <v>1350</v>
      </c>
      <c r="F93" t="str">
        <f>IF([8]fo_mktlots!F93="","",[8]fo_mktlots!F93)</f>
        <v xml:space="preserve">           </v>
      </c>
      <c r="G93" t="str">
        <f>IF([8]fo_mktlots!G93="","",[8]fo_mktlots!G93)</f>
        <v xml:space="preserve">           </v>
      </c>
      <c r="H93" t="str">
        <f>IF([8]fo_mktlots!H93="","",[8]fo_mktlots!H93)</f>
        <v xml:space="preserve">           </v>
      </c>
      <c r="I93" t="str">
        <f>IF([8]fo_mktlots!I93="","",[8]fo_mktlots!I93)</f>
        <v xml:space="preserve">           </v>
      </c>
      <c r="J93" t="str">
        <f>IF([8]fo_mktlots!J93="","",[8]fo_mktlots!J93)</f>
        <v xml:space="preserve">           </v>
      </c>
      <c r="K93" t="str">
        <f>IF([8]fo_mktlots!K93="","",[8]fo_mktlots!K93)</f>
        <v xml:space="preserve">           </v>
      </c>
      <c r="L93" t="str">
        <f>IF([8]fo_mktlots!L93="","",[8]fo_mktlots!L93)</f>
        <v xml:space="preserve">           </v>
      </c>
      <c r="M93" t="str">
        <f>IF([8]fo_mktlots!M93="","",[8]fo_mktlots!M93)</f>
        <v xml:space="preserve">           </v>
      </c>
      <c r="N93" t="str">
        <f>IF([8]fo_mktlots!N93="","",[8]fo_mktlots!N93)</f>
        <v xml:space="preserve">           </v>
      </c>
      <c r="O93" t="str">
        <f>IF([8]fo_mktlots!O93="","",[8]fo_mktlots!O93)</f>
        <v xml:space="preserve">           </v>
      </c>
      <c r="P93" t="str">
        <f>IF([8]fo_mktlots!P93="","",[8]fo_mktlots!P93)</f>
        <v xml:space="preserve">           </v>
      </c>
      <c r="Q93" s="2" t="str">
        <f t="shared" si="3"/>
        <v>JSWSTEEL</v>
      </c>
      <c r="R93" s="2" t="str">
        <f t="shared" si="4"/>
        <v xml:space="preserve">JSW STEEL LIMITED                   </v>
      </c>
      <c r="S93" s="8">
        <f t="shared" si="5"/>
        <v>1350</v>
      </c>
      <c r="T93" t="str">
        <f>IF([8]fo_mktlots!T93="","",[8]fo_mktlots!T93)</f>
        <v/>
      </c>
      <c r="U93" t="str">
        <f>IF([8]fo_mktlots!U93="","",[8]fo_mktlots!U93)</f>
        <v/>
      </c>
      <c r="V93" t="str">
        <f>IF([8]fo_mktlots!V93="","",[8]fo_mktlots!V93)</f>
        <v/>
      </c>
    </row>
    <row r="94" spans="1:22" x14ac:dyDescent="0.25">
      <c r="A94" t="str">
        <f>IF([8]fo_mktlots!A94="","",[8]fo_mktlots!A94)</f>
        <v xml:space="preserve">JUBILANT FOODWORKS LTD              </v>
      </c>
      <c r="B94" t="str">
        <f>IF([8]fo_mktlots!B94="","",[8]fo_mktlots!B94)</f>
        <v xml:space="preserve">JUBLFOOD  </v>
      </c>
      <c r="C94">
        <f>IF([8]fo_mktlots!C94="","",[8]fo_mktlots!C94)</f>
        <v>1250</v>
      </c>
      <c r="D94">
        <f>IF([8]fo_mktlots!D94="","",[8]fo_mktlots!D94)</f>
        <v>1250</v>
      </c>
      <c r="E94">
        <f>IF([8]fo_mktlots!E94="","",[8]fo_mktlots!E94)</f>
        <v>1250</v>
      </c>
      <c r="F94" t="str">
        <f>IF([8]fo_mktlots!F94="","",[8]fo_mktlots!F94)</f>
        <v xml:space="preserve">           </v>
      </c>
      <c r="G94" t="str">
        <f>IF([8]fo_mktlots!G94="","",[8]fo_mktlots!G94)</f>
        <v xml:space="preserve">           </v>
      </c>
      <c r="H94" t="str">
        <f>IF([8]fo_mktlots!H94="","",[8]fo_mktlots!H94)</f>
        <v xml:space="preserve">           </v>
      </c>
      <c r="I94" t="str">
        <f>IF([8]fo_mktlots!I94="","",[8]fo_mktlots!I94)</f>
        <v xml:space="preserve">           </v>
      </c>
      <c r="J94" t="str">
        <f>IF([8]fo_mktlots!J94="","",[8]fo_mktlots!J94)</f>
        <v xml:space="preserve">           </v>
      </c>
      <c r="K94" t="str">
        <f>IF([8]fo_mktlots!K94="","",[8]fo_mktlots!K94)</f>
        <v xml:space="preserve">           </v>
      </c>
      <c r="L94" t="str">
        <f>IF([8]fo_mktlots!L94="","",[8]fo_mktlots!L94)</f>
        <v xml:space="preserve">           </v>
      </c>
      <c r="M94" t="str">
        <f>IF([8]fo_mktlots!M94="","",[8]fo_mktlots!M94)</f>
        <v xml:space="preserve">           </v>
      </c>
      <c r="N94" t="str">
        <f>IF([8]fo_mktlots!N94="","",[8]fo_mktlots!N94)</f>
        <v xml:space="preserve">           </v>
      </c>
      <c r="O94" t="str">
        <f>IF([8]fo_mktlots!O94="","",[8]fo_mktlots!O94)</f>
        <v xml:space="preserve">           </v>
      </c>
      <c r="P94" t="str">
        <f>IF([8]fo_mktlots!P94="","",[8]fo_mktlots!P94)</f>
        <v xml:space="preserve">           </v>
      </c>
      <c r="Q94" s="2" t="str">
        <f t="shared" si="3"/>
        <v>JUBLFOOD</v>
      </c>
      <c r="R94" s="2" t="str">
        <f t="shared" si="4"/>
        <v xml:space="preserve">JUBILANT FOODWORKS LTD              </v>
      </c>
      <c r="S94" s="8">
        <f t="shared" si="5"/>
        <v>1250</v>
      </c>
      <c r="T94" t="str">
        <f>IF([8]fo_mktlots!T94="","",[8]fo_mktlots!T94)</f>
        <v/>
      </c>
      <c r="U94" t="str">
        <f>IF([8]fo_mktlots!U94="","",[8]fo_mktlots!U94)</f>
        <v/>
      </c>
      <c r="V94" t="str">
        <f>IF([8]fo_mktlots!V94="","",[8]fo_mktlots!V94)</f>
        <v/>
      </c>
    </row>
    <row r="95" spans="1:22" x14ac:dyDescent="0.25">
      <c r="A95" t="str">
        <f>IF([8]fo_mktlots!A95="","",[8]fo_mktlots!A95)</f>
        <v xml:space="preserve">L&amp;T FINANCE HOLDINGS LTD            </v>
      </c>
      <c r="B95" t="str">
        <f>IF([8]fo_mktlots!B95="","",[8]fo_mktlots!B95)</f>
        <v xml:space="preserve">L&amp;TFH     </v>
      </c>
      <c r="C95">
        <f>IF([8]fo_mktlots!C95="","",[8]fo_mktlots!C95)</f>
        <v>8924</v>
      </c>
      <c r="D95">
        <f>IF([8]fo_mktlots!D95="","",[8]fo_mktlots!D95)</f>
        <v>8924</v>
      </c>
      <c r="E95">
        <f>IF([8]fo_mktlots!E95="","",[8]fo_mktlots!E95)</f>
        <v>8924</v>
      </c>
      <c r="F95" t="str">
        <f>IF([8]fo_mktlots!F95="","",[8]fo_mktlots!F95)</f>
        <v xml:space="preserve">           </v>
      </c>
      <c r="G95" t="str">
        <f>IF([8]fo_mktlots!G95="","",[8]fo_mktlots!G95)</f>
        <v xml:space="preserve">           </v>
      </c>
      <c r="H95" t="str">
        <f>IF([8]fo_mktlots!H95="","",[8]fo_mktlots!H95)</f>
        <v xml:space="preserve">           </v>
      </c>
      <c r="I95" t="str">
        <f>IF([8]fo_mktlots!I95="","",[8]fo_mktlots!I95)</f>
        <v xml:space="preserve">           </v>
      </c>
      <c r="J95" t="str">
        <f>IF([8]fo_mktlots!J95="","",[8]fo_mktlots!J95)</f>
        <v xml:space="preserve">           </v>
      </c>
      <c r="K95" t="str">
        <f>IF([8]fo_mktlots!K95="","",[8]fo_mktlots!K95)</f>
        <v xml:space="preserve">           </v>
      </c>
      <c r="L95" t="str">
        <f>IF([8]fo_mktlots!L95="","",[8]fo_mktlots!L95)</f>
        <v xml:space="preserve">           </v>
      </c>
      <c r="M95" t="str">
        <f>IF([8]fo_mktlots!M95="","",[8]fo_mktlots!M95)</f>
        <v xml:space="preserve">           </v>
      </c>
      <c r="N95" t="str">
        <f>IF([8]fo_mktlots!N95="","",[8]fo_mktlots!N95)</f>
        <v xml:space="preserve">           </v>
      </c>
      <c r="O95" t="str">
        <f>IF([8]fo_mktlots!O95="","",[8]fo_mktlots!O95)</f>
        <v xml:space="preserve">           </v>
      </c>
      <c r="P95" t="str">
        <f>IF([8]fo_mktlots!P95="","",[8]fo_mktlots!P95)</f>
        <v xml:space="preserve">           </v>
      </c>
      <c r="Q95" s="2" t="str">
        <f t="shared" si="3"/>
        <v>L&amp;TFH</v>
      </c>
      <c r="R95" s="2" t="str">
        <f t="shared" si="4"/>
        <v xml:space="preserve">L&amp;T FINANCE HOLDINGS LTD            </v>
      </c>
      <c r="S95" s="8">
        <f t="shared" si="5"/>
        <v>8924</v>
      </c>
      <c r="T95" t="str">
        <f>IF([8]fo_mktlots!T95="","",[8]fo_mktlots!T95)</f>
        <v/>
      </c>
      <c r="U95" t="str">
        <f>IF([8]fo_mktlots!U95="","",[8]fo_mktlots!U95)</f>
        <v/>
      </c>
      <c r="V95" t="str">
        <f>IF([8]fo_mktlots!V95="","",[8]fo_mktlots!V95)</f>
        <v/>
      </c>
    </row>
    <row r="96" spans="1:22" x14ac:dyDescent="0.25">
      <c r="A96" t="str">
        <f>IF([8]fo_mktlots!A96="","",[8]fo_mktlots!A96)</f>
        <v xml:space="preserve">DR. LAL PATH LABS LTD.              </v>
      </c>
      <c r="B96" t="str">
        <f>IF([8]fo_mktlots!B96="","",[8]fo_mktlots!B96)</f>
        <v>LALPATHLAB</v>
      </c>
      <c r="C96">
        <f>IF([8]fo_mktlots!C96="","",[8]fo_mktlots!C96)</f>
        <v>300</v>
      </c>
      <c r="D96">
        <f>IF([8]fo_mktlots!D96="","",[8]fo_mktlots!D96)</f>
        <v>300</v>
      </c>
      <c r="E96">
        <f>IF([8]fo_mktlots!E96="","",[8]fo_mktlots!E96)</f>
        <v>300</v>
      </c>
      <c r="F96" t="str">
        <f>IF([8]fo_mktlots!F96="","",[8]fo_mktlots!F96)</f>
        <v xml:space="preserve">           </v>
      </c>
      <c r="G96" t="str">
        <f>IF([8]fo_mktlots!G96="","",[8]fo_mktlots!G96)</f>
        <v xml:space="preserve">           </v>
      </c>
      <c r="H96" t="str">
        <f>IF([8]fo_mktlots!H96="","",[8]fo_mktlots!H96)</f>
        <v xml:space="preserve">           </v>
      </c>
      <c r="I96" t="str">
        <f>IF([8]fo_mktlots!I96="","",[8]fo_mktlots!I96)</f>
        <v xml:space="preserve">           </v>
      </c>
      <c r="J96" t="str">
        <f>IF([8]fo_mktlots!J96="","",[8]fo_mktlots!J96)</f>
        <v xml:space="preserve">           </v>
      </c>
      <c r="K96" t="str">
        <f>IF([8]fo_mktlots!K96="","",[8]fo_mktlots!K96)</f>
        <v xml:space="preserve">           </v>
      </c>
      <c r="L96" t="str">
        <f>IF([8]fo_mktlots!L96="","",[8]fo_mktlots!L96)</f>
        <v xml:space="preserve">           </v>
      </c>
      <c r="M96" t="str">
        <f>IF([8]fo_mktlots!M96="","",[8]fo_mktlots!M96)</f>
        <v xml:space="preserve">           </v>
      </c>
      <c r="N96" t="str">
        <f>IF([8]fo_mktlots!N96="","",[8]fo_mktlots!N96)</f>
        <v xml:space="preserve">           </v>
      </c>
      <c r="O96" t="str">
        <f>IF([8]fo_mktlots!O96="","",[8]fo_mktlots!O96)</f>
        <v xml:space="preserve">           </v>
      </c>
      <c r="P96" t="str">
        <f>IF([8]fo_mktlots!P96="","",[8]fo_mktlots!P96)</f>
        <v xml:space="preserve">           </v>
      </c>
      <c r="Q96" s="2" t="str">
        <f t="shared" si="3"/>
        <v>LALPATHLAB</v>
      </c>
      <c r="R96" s="2" t="str">
        <f t="shared" si="4"/>
        <v xml:space="preserve">DR. LAL PATH LABS LTD.              </v>
      </c>
      <c r="S96" s="8">
        <f t="shared" si="5"/>
        <v>300</v>
      </c>
      <c r="T96" t="str">
        <f>IF([8]fo_mktlots!T96="","",[8]fo_mktlots!T96)</f>
        <v/>
      </c>
      <c r="U96" t="str">
        <f>IF([8]fo_mktlots!U96="","",[8]fo_mktlots!U96)</f>
        <v/>
      </c>
      <c r="V96" t="str">
        <f>IF([8]fo_mktlots!V96="","",[8]fo_mktlots!V96)</f>
        <v/>
      </c>
    </row>
    <row r="97" spans="1:22" x14ac:dyDescent="0.25">
      <c r="A97" t="str">
        <f>IF([8]fo_mktlots!A97="","",[8]fo_mktlots!A97)</f>
        <v xml:space="preserve">LAURUS LABS LIMITED                 </v>
      </c>
      <c r="B97" t="str">
        <f>IF([8]fo_mktlots!B97="","",[8]fo_mktlots!B97)</f>
        <v>LAURUSLABS</v>
      </c>
      <c r="C97">
        <f>IF([8]fo_mktlots!C97="","",[8]fo_mktlots!C97)</f>
        <v>1700</v>
      </c>
      <c r="D97">
        <f>IF([8]fo_mktlots!D97="","",[8]fo_mktlots!D97)</f>
        <v>1700</v>
      </c>
      <c r="E97">
        <f>IF([8]fo_mktlots!E97="","",[8]fo_mktlots!E97)</f>
        <v>1700</v>
      </c>
      <c r="F97" t="str">
        <f>IF([8]fo_mktlots!F97="","",[8]fo_mktlots!F97)</f>
        <v xml:space="preserve">           </v>
      </c>
      <c r="G97" t="str">
        <f>IF([8]fo_mktlots!G97="","",[8]fo_mktlots!G97)</f>
        <v xml:space="preserve">           </v>
      </c>
      <c r="H97" t="str">
        <f>IF([8]fo_mktlots!H97="","",[8]fo_mktlots!H97)</f>
        <v xml:space="preserve">           </v>
      </c>
      <c r="I97" t="str">
        <f>IF([8]fo_mktlots!I97="","",[8]fo_mktlots!I97)</f>
        <v xml:space="preserve">           </v>
      </c>
      <c r="J97" t="str">
        <f>IF([8]fo_mktlots!J97="","",[8]fo_mktlots!J97)</f>
        <v xml:space="preserve">           </v>
      </c>
      <c r="K97" t="str">
        <f>IF([8]fo_mktlots!K97="","",[8]fo_mktlots!K97)</f>
        <v xml:space="preserve">           </v>
      </c>
      <c r="L97" t="str">
        <f>IF([8]fo_mktlots!L97="","",[8]fo_mktlots!L97)</f>
        <v xml:space="preserve">           </v>
      </c>
      <c r="M97" t="str">
        <f>IF([8]fo_mktlots!M97="","",[8]fo_mktlots!M97)</f>
        <v xml:space="preserve">           </v>
      </c>
      <c r="N97" t="str">
        <f>IF([8]fo_mktlots!N97="","",[8]fo_mktlots!N97)</f>
        <v xml:space="preserve">           </v>
      </c>
      <c r="O97" t="str">
        <f>IF([8]fo_mktlots!O97="","",[8]fo_mktlots!O97)</f>
        <v xml:space="preserve">           </v>
      </c>
      <c r="P97" t="str">
        <f>IF([8]fo_mktlots!P97="","",[8]fo_mktlots!P97)</f>
        <v xml:space="preserve">           </v>
      </c>
      <c r="Q97" s="2" t="str">
        <f t="shared" si="3"/>
        <v>LAURUSLABS</v>
      </c>
      <c r="R97" s="2" t="str">
        <f t="shared" si="4"/>
        <v xml:space="preserve">LAURUS LABS LIMITED                 </v>
      </c>
      <c r="S97" s="8">
        <f t="shared" si="5"/>
        <v>1700</v>
      </c>
      <c r="T97" t="str">
        <f>IF([8]fo_mktlots!T97="","",[8]fo_mktlots!T97)</f>
        <v/>
      </c>
      <c r="U97" t="str">
        <f>IF([8]fo_mktlots!U97="","",[8]fo_mktlots!U97)</f>
        <v/>
      </c>
      <c r="V97" t="str">
        <f>IF([8]fo_mktlots!V97="","",[8]fo_mktlots!V97)</f>
        <v/>
      </c>
    </row>
    <row r="98" spans="1:22" x14ac:dyDescent="0.25">
      <c r="A98" t="str">
        <f>IF([8]fo_mktlots!A98="","",[8]fo_mktlots!A98)</f>
        <v xml:space="preserve">LARSEN &amp; TOUBRO LTD.                </v>
      </c>
      <c r="B98" t="str">
        <f>IF([8]fo_mktlots!B98="","",[8]fo_mktlots!B98)</f>
        <v xml:space="preserve">LT        </v>
      </c>
      <c r="C98">
        <f>IF([8]fo_mktlots!C98="","",[8]fo_mktlots!C98)</f>
        <v>300</v>
      </c>
      <c r="D98">
        <f>IF([8]fo_mktlots!D98="","",[8]fo_mktlots!D98)</f>
        <v>300</v>
      </c>
      <c r="E98">
        <f>IF([8]fo_mktlots!E98="","",[8]fo_mktlots!E98)</f>
        <v>300</v>
      </c>
      <c r="F98" t="str">
        <f>IF([8]fo_mktlots!F98="","",[8]fo_mktlots!F98)</f>
        <v xml:space="preserve">           </v>
      </c>
      <c r="G98" t="str">
        <f>IF([8]fo_mktlots!G98="","",[8]fo_mktlots!G98)</f>
        <v xml:space="preserve">           </v>
      </c>
      <c r="H98" t="str">
        <f>IF([8]fo_mktlots!H98="","",[8]fo_mktlots!H98)</f>
        <v xml:space="preserve">           </v>
      </c>
      <c r="I98" t="str">
        <f>IF([8]fo_mktlots!I98="","",[8]fo_mktlots!I98)</f>
        <v xml:space="preserve">           </v>
      </c>
      <c r="J98" t="str">
        <f>IF([8]fo_mktlots!J98="","",[8]fo_mktlots!J98)</f>
        <v xml:space="preserve">           </v>
      </c>
      <c r="K98" t="str">
        <f>IF([8]fo_mktlots!K98="","",[8]fo_mktlots!K98)</f>
        <v xml:space="preserve">           </v>
      </c>
      <c r="L98" t="str">
        <f>IF([8]fo_mktlots!L98="","",[8]fo_mktlots!L98)</f>
        <v xml:space="preserve">           </v>
      </c>
      <c r="M98" t="str">
        <f>IF([8]fo_mktlots!M98="","",[8]fo_mktlots!M98)</f>
        <v xml:space="preserve">           </v>
      </c>
      <c r="N98" t="str">
        <f>IF([8]fo_mktlots!N98="","",[8]fo_mktlots!N98)</f>
        <v xml:space="preserve">           </v>
      </c>
      <c r="O98" t="str">
        <f>IF([8]fo_mktlots!O98="","",[8]fo_mktlots!O98)</f>
        <v xml:space="preserve">           </v>
      </c>
      <c r="P98" t="str">
        <f>IF([8]fo_mktlots!P98="","",[8]fo_mktlots!P98)</f>
        <v xml:space="preserve">           </v>
      </c>
      <c r="Q98" s="2" t="str">
        <f t="shared" si="3"/>
        <v>LT</v>
      </c>
      <c r="R98" s="2" t="str">
        <f t="shared" si="4"/>
        <v xml:space="preserve">LARSEN &amp; TOUBRO LTD.                </v>
      </c>
      <c r="S98" s="8">
        <f t="shared" si="5"/>
        <v>300</v>
      </c>
      <c r="T98" t="str">
        <f>IF([8]fo_mktlots!T98="","",[8]fo_mktlots!T98)</f>
        <v/>
      </c>
      <c r="U98" t="str">
        <f>IF([8]fo_mktlots!U98="","",[8]fo_mktlots!U98)</f>
        <v/>
      </c>
      <c r="V98" t="str">
        <f>IF([8]fo_mktlots!V98="","",[8]fo_mktlots!V98)</f>
        <v/>
      </c>
    </row>
    <row r="99" spans="1:22" x14ac:dyDescent="0.25">
      <c r="A99" t="str">
        <f>IF([8]fo_mktlots!A99="","",[8]fo_mktlots!A99)</f>
        <v xml:space="preserve">L&amp;T TECHNOLOGY SER. LTD.            </v>
      </c>
      <c r="B99" t="str">
        <f>IF([8]fo_mktlots!B99="","",[8]fo_mktlots!B99)</f>
        <v xml:space="preserve">LTTS      </v>
      </c>
      <c r="C99">
        <f>IF([8]fo_mktlots!C99="","",[8]fo_mktlots!C99)</f>
        <v>200</v>
      </c>
      <c r="D99">
        <f>IF([8]fo_mktlots!D99="","",[8]fo_mktlots!D99)</f>
        <v>200</v>
      </c>
      <c r="E99">
        <f>IF([8]fo_mktlots!E99="","",[8]fo_mktlots!E99)</f>
        <v>200</v>
      </c>
      <c r="F99" t="str">
        <f>IF([8]fo_mktlots!F99="","",[8]fo_mktlots!F99)</f>
        <v xml:space="preserve">           </v>
      </c>
      <c r="G99" t="str">
        <f>IF([8]fo_mktlots!G99="","",[8]fo_mktlots!G99)</f>
        <v xml:space="preserve">           </v>
      </c>
      <c r="H99" t="str">
        <f>IF([8]fo_mktlots!H99="","",[8]fo_mktlots!H99)</f>
        <v xml:space="preserve">           </v>
      </c>
      <c r="I99" t="str">
        <f>IF([8]fo_mktlots!I99="","",[8]fo_mktlots!I99)</f>
        <v xml:space="preserve">           </v>
      </c>
      <c r="J99" t="str">
        <f>IF([8]fo_mktlots!J99="","",[8]fo_mktlots!J99)</f>
        <v xml:space="preserve">           </v>
      </c>
      <c r="K99" t="str">
        <f>IF([8]fo_mktlots!K99="","",[8]fo_mktlots!K99)</f>
        <v xml:space="preserve">           </v>
      </c>
      <c r="L99" t="str">
        <f>IF([8]fo_mktlots!L99="","",[8]fo_mktlots!L99)</f>
        <v xml:space="preserve">           </v>
      </c>
      <c r="M99" t="str">
        <f>IF([8]fo_mktlots!M99="","",[8]fo_mktlots!M99)</f>
        <v xml:space="preserve">           </v>
      </c>
      <c r="N99" t="str">
        <f>IF([8]fo_mktlots!N99="","",[8]fo_mktlots!N99)</f>
        <v xml:space="preserve">           </v>
      </c>
      <c r="O99" t="str">
        <f>IF([8]fo_mktlots!O99="","",[8]fo_mktlots!O99)</f>
        <v xml:space="preserve">           </v>
      </c>
      <c r="P99" t="str">
        <f>IF([8]fo_mktlots!P99="","",[8]fo_mktlots!P99)</f>
        <v xml:space="preserve">           </v>
      </c>
      <c r="Q99" s="2" t="str">
        <f t="shared" si="3"/>
        <v>LTTS</v>
      </c>
      <c r="R99" s="2" t="str">
        <f t="shared" si="4"/>
        <v xml:space="preserve">L&amp;T TECHNOLOGY SER. LTD.            </v>
      </c>
      <c r="S99" s="8">
        <f t="shared" si="5"/>
        <v>200</v>
      </c>
      <c r="T99" t="str">
        <f>IF([8]fo_mktlots!T99="","",[8]fo_mktlots!T99)</f>
        <v/>
      </c>
      <c r="U99" t="str">
        <f>IF([8]fo_mktlots!U99="","",[8]fo_mktlots!U99)</f>
        <v/>
      </c>
      <c r="V99" t="str">
        <f>IF([8]fo_mktlots!V99="","",[8]fo_mktlots!V99)</f>
        <v/>
      </c>
    </row>
    <row r="100" spans="1:22" x14ac:dyDescent="0.25">
      <c r="A100" t="str">
        <f>IF([8]fo_mktlots!A100="","",[8]fo_mktlots!A100)</f>
        <v xml:space="preserve">LUPIN LIMITED                       </v>
      </c>
      <c r="B100" t="str">
        <f>IF([8]fo_mktlots!B100="","",[8]fo_mktlots!B100)</f>
        <v xml:space="preserve">LUPIN     </v>
      </c>
      <c r="C100">
        <f>IF([8]fo_mktlots!C100="","",[8]fo_mktlots!C100)</f>
        <v>850</v>
      </c>
      <c r="D100">
        <f>IF([8]fo_mktlots!D100="","",[8]fo_mktlots!D100)</f>
        <v>850</v>
      </c>
      <c r="E100">
        <f>IF([8]fo_mktlots!E100="","",[8]fo_mktlots!E100)</f>
        <v>850</v>
      </c>
      <c r="F100" t="str">
        <f>IF([8]fo_mktlots!F100="","",[8]fo_mktlots!F100)</f>
        <v xml:space="preserve">           </v>
      </c>
      <c r="G100" t="str">
        <f>IF([8]fo_mktlots!G100="","",[8]fo_mktlots!G100)</f>
        <v xml:space="preserve">           </v>
      </c>
      <c r="H100" t="str">
        <f>IF([8]fo_mktlots!H100="","",[8]fo_mktlots!H100)</f>
        <v xml:space="preserve">           </v>
      </c>
      <c r="I100" t="str">
        <f>IF([8]fo_mktlots!I100="","",[8]fo_mktlots!I100)</f>
        <v xml:space="preserve">           </v>
      </c>
      <c r="J100" t="str">
        <f>IF([8]fo_mktlots!J100="","",[8]fo_mktlots!J100)</f>
        <v xml:space="preserve">           </v>
      </c>
      <c r="K100" t="str">
        <f>IF([8]fo_mktlots!K100="","",[8]fo_mktlots!K100)</f>
        <v xml:space="preserve">           </v>
      </c>
      <c r="L100" t="str">
        <f>IF([8]fo_mktlots!L100="","",[8]fo_mktlots!L100)</f>
        <v xml:space="preserve">           </v>
      </c>
      <c r="M100" t="str">
        <f>IF([8]fo_mktlots!M100="","",[8]fo_mktlots!M100)</f>
        <v xml:space="preserve">           </v>
      </c>
      <c r="N100" t="str">
        <f>IF([8]fo_mktlots!N100="","",[8]fo_mktlots!N100)</f>
        <v xml:space="preserve">           </v>
      </c>
      <c r="O100" t="str">
        <f>IF([8]fo_mktlots!O100="","",[8]fo_mktlots!O100)</f>
        <v xml:space="preserve">           </v>
      </c>
      <c r="P100" t="str">
        <f>IF([8]fo_mktlots!P100="","",[8]fo_mktlots!P100)</f>
        <v xml:space="preserve">           </v>
      </c>
      <c r="Q100" s="2" t="str">
        <f t="shared" si="3"/>
        <v>LUPIN</v>
      </c>
      <c r="R100" s="2" t="str">
        <f t="shared" si="4"/>
        <v xml:space="preserve">LUPIN LIMITED                       </v>
      </c>
      <c r="S100" s="8">
        <f t="shared" si="5"/>
        <v>850</v>
      </c>
      <c r="T100" t="str">
        <f>IF([8]fo_mktlots!T100="","",[8]fo_mktlots!T100)</f>
        <v/>
      </c>
      <c r="U100" t="str">
        <f>IF([8]fo_mktlots!U100="","",[8]fo_mktlots!U100)</f>
        <v/>
      </c>
      <c r="V100" t="str">
        <f>IF([8]fo_mktlots!V100="","",[8]fo_mktlots!V100)</f>
        <v/>
      </c>
    </row>
    <row r="101" spans="1:22" x14ac:dyDescent="0.25">
      <c r="A101" t="str">
        <f>IF([8]fo_mktlots!A101="","",[8]fo_mktlots!A101)</f>
        <v xml:space="preserve">MAHINDRA &amp; MAHINDRA LTD             </v>
      </c>
      <c r="B101" t="str">
        <f>IF([8]fo_mktlots!B101="","",[8]fo_mktlots!B101)</f>
        <v xml:space="preserve">M&amp;M       </v>
      </c>
      <c r="C101">
        <f>IF([8]fo_mktlots!C101="","",[8]fo_mktlots!C101)</f>
        <v>700</v>
      </c>
      <c r="D101">
        <f>IF([8]fo_mktlots!D101="","",[8]fo_mktlots!D101)</f>
        <v>700</v>
      </c>
      <c r="E101">
        <f>IF([8]fo_mktlots!E101="","",[8]fo_mktlots!E101)</f>
        <v>700</v>
      </c>
      <c r="F101" t="str">
        <f>IF([8]fo_mktlots!F101="","",[8]fo_mktlots!F101)</f>
        <v xml:space="preserve">           </v>
      </c>
      <c r="G101" t="str">
        <f>IF([8]fo_mktlots!G101="","",[8]fo_mktlots!G101)</f>
        <v xml:space="preserve">           </v>
      </c>
      <c r="H101" t="str">
        <f>IF([8]fo_mktlots!H101="","",[8]fo_mktlots!H101)</f>
        <v xml:space="preserve">           </v>
      </c>
      <c r="I101" t="str">
        <f>IF([8]fo_mktlots!I101="","",[8]fo_mktlots!I101)</f>
        <v xml:space="preserve">           </v>
      </c>
      <c r="J101" t="str">
        <f>IF([8]fo_mktlots!J101="","",[8]fo_mktlots!J101)</f>
        <v xml:space="preserve">           </v>
      </c>
      <c r="K101" t="str">
        <f>IF([8]fo_mktlots!K101="","",[8]fo_mktlots!K101)</f>
        <v xml:space="preserve">           </v>
      </c>
      <c r="L101" t="str">
        <f>IF([8]fo_mktlots!L101="","",[8]fo_mktlots!L101)</f>
        <v xml:space="preserve">           </v>
      </c>
      <c r="M101" t="str">
        <f>IF([8]fo_mktlots!M101="","",[8]fo_mktlots!M101)</f>
        <v xml:space="preserve">           </v>
      </c>
      <c r="N101" t="str">
        <f>IF([8]fo_mktlots!N101="","",[8]fo_mktlots!N101)</f>
        <v xml:space="preserve">           </v>
      </c>
      <c r="O101" t="str">
        <f>IF([8]fo_mktlots!O101="","",[8]fo_mktlots!O101)</f>
        <v xml:space="preserve">           </v>
      </c>
      <c r="P101" t="str">
        <f>IF([8]fo_mktlots!P101="","",[8]fo_mktlots!P101)</f>
        <v xml:space="preserve">           </v>
      </c>
      <c r="Q101" s="2" t="str">
        <f t="shared" si="3"/>
        <v>M&amp;M</v>
      </c>
      <c r="R101" s="2" t="str">
        <f t="shared" si="4"/>
        <v xml:space="preserve">MAHINDRA &amp; MAHINDRA LTD             </v>
      </c>
      <c r="S101" s="8">
        <f t="shared" si="5"/>
        <v>700</v>
      </c>
      <c r="T101" t="str">
        <f>IF([8]fo_mktlots!T101="","",[8]fo_mktlots!T101)</f>
        <v/>
      </c>
      <c r="U101" t="str">
        <f>IF([8]fo_mktlots!U101="","",[8]fo_mktlots!U101)</f>
        <v/>
      </c>
      <c r="V101" t="str">
        <f>IF([8]fo_mktlots!V101="","",[8]fo_mktlots!V101)</f>
        <v/>
      </c>
    </row>
    <row r="102" spans="1:22" x14ac:dyDescent="0.25">
      <c r="A102" t="str">
        <f>IF([8]fo_mktlots!A102="","",[8]fo_mktlots!A102)</f>
        <v xml:space="preserve">LIC HOUSING FINANCE LTD             </v>
      </c>
      <c r="B102" t="str">
        <f>IF([8]fo_mktlots!B102="","",[8]fo_mktlots!B102)</f>
        <v xml:space="preserve">LICHSGFIN </v>
      </c>
      <c r="C102">
        <f>IF([8]fo_mktlots!C102="","",[8]fo_mktlots!C102)</f>
        <v>2000</v>
      </c>
      <c r="D102">
        <f>IF([8]fo_mktlots!D102="","",[8]fo_mktlots!D102)</f>
        <v>2000</v>
      </c>
      <c r="E102">
        <f>IF([8]fo_mktlots!E102="","",[8]fo_mktlots!E102)</f>
        <v>2000</v>
      </c>
      <c r="F102" t="str">
        <f>IF([8]fo_mktlots!F102="","",[8]fo_mktlots!F102)</f>
        <v xml:space="preserve">           </v>
      </c>
      <c r="G102" t="str">
        <f>IF([8]fo_mktlots!G102="","",[8]fo_mktlots!G102)</f>
        <v xml:space="preserve">           </v>
      </c>
      <c r="H102" t="str">
        <f>IF([8]fo_mktlots!H102="","",[8]fo_mktlots!H102)</f>
        <v xml:space="preserve">           </v>
      </c>
      <c r="I102" t="str">
        <f>IF([8]fo_mktlots!I102="","",[8]fo_mktlots!I102)</f>
        <v xml:space="preserve">           </v>
      </c>
      <c r="J102" t="str">
        <f>IF([8]fo_mktlots!J102="","",[8]fo_mktlots!J102)</f>
        <v xml:space="preserve">           </v>
      </c>
      <c r="K102" t="str">
        <f>IF([8]fo_mktlots!K102="","",[8]fo_mktlots!K102)</f>
        <v xml:space="preserve">           </v>
      </c>
      <c r="L102" t="str">
        <f>IF([8]fo_mktlots!L102="","",[8]fo_mktlots!L102)</f>
        <v xml:space="preserve">           </v>
      </c>
      <c r="M102" t="str">
        <f>IF([8]fo_mktlots!M102="","",[8]fo_mktlots!M102)</f>
        <v xml:space="preserve">           </v>
      </c>
      <c r="N102" t="str">
        <f>IF([8]fo_mktlots!N102="","",[8]fo_mktlots!N102)</f>
        <v xml:space="preserve">           </v>
      </c>
      <c r="O102" t="str">
        <f>IF([8]fo_mktlots!O102="","",[8]fo_mktlots!O102)</f>
        <v xml:space="preserve">           </v>
      </c>
      <c r="P102" t="str">
        <f>IF([8]fo_mktlots!P102="","",[8]fo_mktlots!P102)</f>
        <v xml:space="preserve">           </v>
      </c>
      <c r="Q102" s="2" t="str">
        <f t="shared" si="3"/>
        <v>LICHSGFIN</v>
      </c>
      <c r="R102" s="2" t="str">
        <f t="shared" si="4"/>
        <v xml:space="preserve">LIC HOUSING FINANCE LTD             </v>
      </c>
      <c r="S102" s="8">
        <f t="shared" si="5"/>
        <v>2000</v>
      </c>
      <c r="T102" t="str">
        <f>IF([8]fo_mktlots!T102="","",[8]fo_mktlots!T102)</f>
        <v/>
      </c>
      <c r="U102" t="str">
        <f>IF([8]fo_mktlots!U102="","",[8]fo_mktlots!U102)</f>
        <v/>
      </c>
      <c r="V102" t="str">
        <f>IF([8]fo_mktlots!V102="","",[8]fo_mktlots!V102)</f>
        <v/>
      </c>
    </row>
    <row r="103" spans="1:22" x14ac:dyDescent="0.25">
      <c r="A103" t="str">
        <f>IF([8]fo_mktlots!A103="","",[8]fo_mktlots!A103)</f>
        <v xml:space="preserve">M&amp;M FIN. SERVICES LTD               </v>
      </c>
      <c r="B103" t="str">
        <f>IF([8]fo_mktlots!B103="","",[8]fo_mktlots!B103)</f>
        <v xml:space="preserve">M&amp;MFIN    </v>
      </c>
      <c r="C103">
        <f>IF([8]fo_mktlots!C103="","",[8]fo_mktlots!C103)</f>
        <v>4000</v>
      </c>
      <c r="D103">
        <f>IF([8]fo_mktlots!D103="","",[8]fo_mktlots!D103)</f>
        <v>4000</v>
      </c>
      <c r="E103">
        <f>IF([8]fo_mktlots!E103="","",[8]fo_mktlots!E103)</f>
        <v>4000</v>
      </c>
      <c r="F103" t="str">
        <f>IF([8]fo_mktlots!F103="","",[8]fo_mktlots!F103)</f>
        <v xml:space="preserve">           </v>
      </c>
      <c r="G103" t="str">
        <f>IF([8]fo_mktlots!G103="","",[8]fo_mktlots!G103)</f>
        <v xml:space="preserve">           </v>
      </c>
      <c r="H103" t="str">
        <f>IF([8]fo_mktlots!H103="","",[8]fo_mktlots!H103)</f>
        <v xml:space="preserve">           </v>
      </c>
      <c r="I103" t="str">
        <f>IF([8]fo_mktlots!I103="","",[8]fo_mktlots!I103)</f>
        <v xml:space="preserve">           </v>
      </c>
      <c r="J103" t="str">
        <f>IF([8]fo_mktlots!J103="","",[8]fo_mktlots!J103)</f>
        <v xml:space="preserve">           </v>
      </c>
      <c r="K103" t="str">
        <f>IF([8]fo_mktlots!K103="","",[8]fo_mktlots!K103)</f>
        <v xml:space="preserve">           </v>
      </c>
      <c r="L103" t="str">
        <f>IF([8]fo_mktlots!L103="","",[8]fo_mktlots!L103)</f>
        <v xml:space="preserve">           </v>
      </c>
      <c r="M103" t="str">
        <f>IF([8]fo_mktlots!M103="","",[8]fo_mktlots!M103)</f>
        <v xml:space="preserve">           </v>
      </c>
      <c r="N103" t="str">
        <f>IF([8]fo_mktlots!N103="","",[8]fo_mktlots!N103)</f>
        <v xml:space="preserve">           </v>
      </c>
      <c r="O103" t="str">
        <f>IF([8]fo_mktlots!O103="","",[8]fo_mktlots!O103)</f>
        <v xml:space="preserve">           </v>
      </c>
      <c r="P103" t="str">
        <f>IF([8]fo_mktlots!P103="","",[8]fo_mktlots!P103)</f>
        <v xml:space="preserve">           </v>
      </c>
      <c r="Q103" s="2" t="str">
        <f t="shared" si="3"/>
        <v>M&amp;MFIN</v>
      </c>
      <c r="R103" s="2" t="str">
        <f t="shared" si="4"/>
        <v xml:space="preserve">M&amp;M FIN. SERVICES LTD               </v>
      </c>
      <c r="S103" s="8">
        <f t="shared" si="5"/>
        <v>4000</v>
      </c>
      <c r="T103" t="str">
        <f>IF([8]fo_mktlots!T103="","",[8]fo_mktlots!T103)</f>
        <v/>
      </c>
      <c r="U103" t="str">
        <f>IF([8]fo_mktlots!U103="","",[8]fo_mktlots!U103)</f>
        <v/>
      </c>
      <c r="V103" t="str">
        <f>IF([8]fo_mktlots!V103="","",[8]fo_mktlots!V103)</f>
        <v/>
      </c>
    </row>
    <row r="104" spans="1:22" x14ac:dyDescent="0.25">
      <c r="A104" t="str">
        <f>IF([8]fo_mktlots!A104="","",[8]fo_mktlots!A104)</f>
        <v xml:space="preserve">MANAPPURAM FINANCE LTD              </v>
      </c>
      <c r="B104" t="str">
        <f>IF([8]fo_mktlots!B104="","",[8]fo_mktlots!B104)</f>
        <v>MANAPPURAM</v>
      </c>
      <c r="C104">
        <f>IF([8]fo_mktlots!C104="","",[8]fo_mktlots!C104)</f>
        <v>6000</v>
      </c>
      <c r="D104">
        <f>IF([8]fo_mktlots!D104="","",[8]fo_mktlots!D104)</f>
        <v>6000</v>
      </c>
      <c r="E104">
        <f>IF([8]fo_mktlots!E104="","",[8]fo_mktlots!E104)</f>
        <v>6000</v>
      </c>
      <c r="F104" t="str">
        <f>IF([8]fo_mktlots!F104="","",[8]fo_mktlots!F104)</f>
        <v xml:space="preserve">           </v>
      </c>
      <c r="G104" t="str">
        <f>IF([8]fo_mktlots!G104="","",[8]fo_mktlots!G104)</f>
        <v xml:space="preserve">           </v>
      </c>
      <c r="H104" t="str">
        <f>IF([8]fo_mktlots!H104="","",[8]fo_mktlots!H104)</f>
        <v xml:space="preserve">           </v>
      </c>
      <c r="I104" t="str">
        <f>IF([8]fo_mktlots!I104="","",[8]fo_mktlots!I104)</f>
        <v xml:space="preserve">           </v>
      </c>
      <c r="J104" t="str">
        <f>IF([8]fo_mktlots!J104="","",[8]fo_mktlots!J104)</f>
        <v xml:space="preserve">           </v>
      </c>
      <c r="K104" t="str">
        <f>IF([8]fo_mktlots!K104="","",[8]fo_mktlots!K104)</f>
        <v xml:space="preserve">           </v>
      </c>
      <c r="L104" t="str">
        <f>IF([8]fo_mktlots!L104="","",[8]fo_mktlots!L104)</f>
        <v xml:space="preserve">           </v>
      </c>
      <c r="M104" t="str">
        <f>IF([8]fo_mktlots!M104="","",[8]fo_mktlots!M104)</f>
        <v xml:space="preserve">           </v>
      </c>
      <c r="N104" t="str">
        <f>IF([8]fo_mktlots!N104="","",[8]fo_mktlots!N104)</f>
        <v xml:space="preserve">           </v>
      </c>
      <c r="O104" t="str">
        <f>IF([8]fo_mktlots!O104="","",[8]fo_mktlots!O104)</f>
        <v xml:space="preserve">           </v>
      </c>
      <c r="P104" t="str">
        <f>IF([8]fo_mktlots!P104="","",[8]fo_mktlots!P104)</f>
        <v xml:space="preserve">           </v>
      </c>
      <c r="Q104" s="2" t="str">
        <f t="shared" si="3"/>
        <v>MANAPPURAM</v>
      </c>
      <c r="R104" s="2" t="str">
        <f t="shared" si="4"/>
        <v xml:space="preserve">MANAPPURAM FINANCE LTD              </v>
      </c>
      <c r="S104" s="8">
        <f t="shared" si="5"/>
        <v>6000</v>
      </c>
      <c r="T104" t="str">
        <f>IF([8]fo_mktlots!T104="","",[8]fo_mktlots!T104)</f>
        <v/>
      </c>
      <c r="U104" t="str">
        <f>IF([8]fo_mktlots!U104="","",[8]fo_mktlots!U104)</f>
        <v/>
      </c>
      <c r="V104" t="str">
        <f>IF([8]fo_mktlots!V104="","",[8]fo_mktlots!V104)</f>
        <v/>
      </c>
    </row>
    <row r="105" spans="1:22" x14ac:dyDescent="0.25">
      <c r="A105" t="str">
        <f>IF([8]fo_mktlots!A105="","",[8]fo_mktlots!A105)</f>
        <v xml:space="preserve">LTIMINDTREE LIMITED                 </v>
      </c>
      <c r="B105" t="str">
        <f>IF([8]fo_mktlots!B105="","",[8]fo_mktlots!B105)</f>
        <v xml:space="preserve">LTIM      </v>
      </c>
      <c r="C105">
        <f>IF([8]fo_mktlots!C105="","",[8]fo_mktlots!C105)</f>
        <v>150</v>
      </c>
      <c r="D105">
        <f>IF([8]fo_mktlots!D105="","",[8]fo_mktlots!D105)</f>
        <v>150</v>
      </c>
      <c r="E105">
        <f>IF([8]fo_mktlots!E105="","",[8]fo_mktlots!E105)</f>
        <v>150</v>
      </c>
      <c r="F105" t="str">
        <f>IF([8]fo_mktlots!F105="","",[8]fo_mktlots!F105)</f>
        <v xml:space="preserve">           </v>
      </c>
      <c r="G105" t="str">
        <f>IF([8]fo_mktlots!G105="","",[8]fo_mktlots!G105)</f>
        <v xml:space="preserve">           </v>
      </c>
      <c r="H105" t="str">
        <f>IF([8]fo_mktlots!H105="","",[8]fo_mktlots!H105)</f>
        <v xml:space="preserve">           </v>
      </c>
      <c r="I105" t="str">
        <f>IF([8]fo_mktlots!I105="","",[8]fo_mktlots!I105)</f>
        <v xml:space="preserve">           </v>
      </c>
      <c r="J105" t="str">
        <f>IF([8]fo_mktlots!J105="","",[8]fo_mktlots!J105)</f>
        <v xml:space="preserve">           </v>
      </c>
      <c r="K105" t="str">
        <f>IF([8]fo_mktlots!K105="","",[8]fo_mktlots!K105)</f>
        <v xml:space="preserve">           </v>
      </c>
      <c r="L105" t="str">
        <f>IF([8]fo_mktlots!L105="","",[8]fo_mktlots!L105)</f>
        <v xml:space="preserve">           </v>
      </c>
      <c r="M105" t="str">
        <f>IF([8]fo_mktlots!M105="","",[8]fo_mktlots!M105)</f>
        <v xml:space="preserve">           </v>
      </c>
      <c r="N105" t="str">
        <f>IF([8]fo_mktlots!N105="","",[8]fo_mktlots!N105)</f>
        <v xml:space="preserve">           </v>
      </c>
      <c r="O105" t="str">
        <f>IF([8]fo_mktlots!O105="","",[8]fo_mktlots!O105)</f>
        <v xml:space="preserve">           </v>
      </c>
      <c r="P105" t="str">
        <f>IF([8]fo_mktlots!P105="","",[8]fo_mktlots!P105)</f>
        <v xml:space="preserve">           </v>
      </c>
      <c r="Q105" s="2" t="str">
        <f t="shared" si="3"/>
        <v>LTIM</v>
      </c>
      <c r="R105" s="2" t="str">
        <f t="shared" si="4"/>
        <v xml:space="preserve">LTIMINDTREE LIMITED                 </v>
      </c>
      <c r="S105" s="8">
        <f t="shared" si="5"/>
        <v>150</v>
      </c>
      <c r="T105" t="str">
        <f>IF([8]fo_mktlots!T105="","",[8]fo_mktlots!T105)</f>
        <v/>
      </c>
      <c r="U105" t="str">
        <f>IF([8]fo_mktlots!U105="","",[8]fo_mktlots!U105)</f>
        <v/>
      </c>
      <c r="V105" t="str">
        <f>IF([8]fo_mktlots!V105="","",[8]fo_mktlots!V105)</f>
        <v/>
      </c>
    </row>
    <row r="106" spans="1:22" x14ac:dyDescent="0.25">
      <c r="A106" t="str">
        <f>IF([8]fo_mktlots!A106="","",[8]fo_mktlots!A106)</f>
        <v xml:space="preserve">MARICO LIMITED                      </v>
      </c>
      <c r="B106" t="str">
        <f>IF([8]fo_mktlots!B106="","",[8]fo_mktlots!B106)</f>
        <v xml:space="preserve">MARICO    </v>
      </c>
      <c r="C106">
        <f>IF([8]fo_mktlots!C106="","",[8]fo_mktlots!C106)</f>
        <v>1200</v>
      </c>
      <c r="D106">
        <f>IF([8]fo_mktlots!D106="","",[8]fo_mktlots!D106)</f>
        <v>1200</v>
      </c>
      <c r="E106">
        <f>IF([8]fo_mktlots!E106="","",[8]fo_mktlots!E106)</f>
        <v>1200</v>
      </c>
      <c r="F106" t="str">
        <f>IF([8]fo_mktlots!F106="","",[8]fo_mktlots!F106)</f>
        <v xml:space="preserve">           </v>
      </c>
      <c r="G106" t="str">
        <f>IF([8]fo_mktlots!G106="","",[8]fo_mktlots!G106)</f>
        <v xml:space="preserve">           </v>
      </c>
      <c r="H106" t="str">
        <f>IF([8]fo_mktlots!H106="","",[8]fo_mktlots!H106)</f>
        <v xml:space="preserve">           </v>
      </c>
      <c r="I106" t="str">
        <f>IF([8]fo_mktlots!I106="","",[8]fo_mktlots!I106)</f>
        <v xml:space="preserve">           </v>
      </c>
      <c r="J106" t="str">
        <f>IF([8]fo_mktlots!J106="","",[8]fo_mktlots!J106)</f>
        <v xml:space="preserve">           </v>
      </c>
      <c r="K106" t="str">
        <f>IF([8]fo_mktlots!K106="","",[8]fo_mktlots!K106)</f>
        <v xml:space="preserve">           </v>
      </c>
      <c r="L106" t="str">
        <f>IF([8]fo_mktlots!L106="","",[8]fo_mktlots!L106)</f>
        <v xml:space="preserve">           </v>
      </c>
      <c r="M106" t="str">
        <f>IF([8]fo_mktlots!M106="","",[8]fo_mktlots!M106)</f>
        <v xml:space="preserve">           </v>
      </c>
      <c r="N106" t="str">
        <f>IF([8]fo_mktlots!N106="","",[8]fo_mktlots!N106)</f>
        <v xml:space="preserve">           </v>
      </c>
      <c r="O106" t="str">
        <f>IF([8]fo_mktlots!O106="","",[8]fo_mktlots!O106)</f>
        <v xml:space="preserve">           </v>
      </c>
      <c r="P106" t="str">
        <f>IF([8]fo_mktlots!P106="","",[8]fo_mktlots!P106)</f>
        <v xml:space="preserve">           </v>
      </c>
      <c r="Q106" s="2" t="str">
        <f t="shared" si="3"/>
        <v>MARICO</v>
      </c>
      <c r="R106" s="2" t="str">
        <f t="shared" si="4"/>
        <v xml:space="preserve">MARICO LIMITED                      </v>
      </c>
      <c r="S106" s="8">
        <f t="shared" si="5"/>
        <v>1200</v>
      </c>
      <c r="T106" t="str">
        <f>IF([8]fo_mktlots!T106="","",[8]fo_mktlots!T106)</f>
        <v/>
      </c>
      <c r="U106" t="str">
        <f>IF([8]fo_mktlots!U106="","",[8]fo_mktlots!U106)</f>
        <v/>
      </c>
      <c r="V106" t="str">
        <f>IF([8]fo_mktlots!V106="","",[8]fo_mktlots!V106)</f>
        <v/>
      </c>
    </row>
    <row r="107" spans="1:22" x14ac:dyDescent="0.25">
      <c r="A107" t="str">
        <f>IF([8]fo_mktlots!A107="","",[8]fo_mktlots!A107)</f>
        <v xml:space="preserve">MARUTI SUZUKI INDIA LTD.            </v>
      </c>
      <c r="B107" t="str">
        <f>IF([8]fo_mktlots!B107="","",[8]fo_mktlots!B107)</f>
        <v xml:space="preserve">MARUTI    </v>
      </c>
      <c r="C107">
        <f>IF([8]fo_mktlots!C107="","",[8]fo_mktlots!C107)</f>
        <v>100</v>
      </c>
      <c r="D107">
        <f>IF([8]fo_mktlots!D107="","",[8]fo_mktlots!D107)</f>
        <v>100</v>
      </c>
      <c r="E107">
        <f>IF([8]fo_mktlots!E107="","",[8]fo_mktlots!E107)</f>
        <v>100</v>
      </c>
      <c r="F107" t="str">
        <f>IF([8]fo_mktlots!F107="","",[8]fo_mktlots!F107)</f>
        <v xml:space="preserve">           </v>
      </c>
      <c r="G107" t="str">
        <f>IF([8]fo_mktlots!G107="","",[8]fo_mktlots!G107)</f>
        <v xml:space="preserve">           </v>
      </c>
      <c r="H107" t="str">
        <f>IF([8]fo_mktlots!H107="","",[8]fo_mktlots!H107)</f>
        <v xml:space="preserve">           </v>
      </c>
      <c r="I107" t="str">
        <f>IF([8]fo_mktlots!I107="","",[8]fo_mktlots!I107)</f>
        <v xml:space="preserve">           </v>
      </c>
      <c r="J107" t="str">
        <f>IF([8]fo_mktlots!J107="","",[8]fo_mktlots!J107)</f>
        <v xml:space="preserve">           </v>
      </c>
      <c r="K107" t="str">
        <f>IF([8]fo_mktlots!K107="","",[8]fo_mktlots!K107)</f>
        <v xml:space="preserve">           </v>
      </c>
      <c r="L107" t="str">
        <f>IF([8]fo_mktlots!L107="","",[8]fo_mktlots!L107)</f>
        <v xml:space="preserve">           </v>
      </c>
      <c r="M107" t="str">
        <f>IF([8]fo_mktlots!M107="","",[8]fo_mktlots!M107)</f>
        <v xml:space="preserve">           </v>
      </c>
      <c r="N107" t="str">
        <f>IF([8]fo_mktlots!N107="","",[8]fo_mktlots!N107)</f>
        <v xml:space="preserve">           </v>
      </c>
      <c r="O107" t="str">
        <f>IF([8]fo_mktlots!O107="","",[8]fo_mktlots!O107)</f>
        <v xml:space="preserve">           </v>
      </c>
      <c r="P107" t="str">
        <f>IF([8]fo_mktlots!P107="","",[8]fo_mktlots!P107)</f>
        <v xml:space="preserve">           </v>
      </c>
      <c r="Q107" s="2" t="str">
        <f t="shared" si="3"/>
        <v>MARUTI</v>
      </c>
      <c r="R107" s="2" t="str">
        <f t="shared" si="4"/>
        <v xml:space="preserve">MARUTI SUZUKI INDIA LTD.            </v>
      </c>
      <c r="S107" s="8">
        <f t="shared" si="5"/>
        <v>100</v>
      </c>
      <c r="T107" t="str">
        <f>IF([8]fo_mktlots!T107="","",[8]fo_mktlots!T107)</f>
        <v/>
      </c>
      <c r="U107" t="str">
        <f>IF([8]fo_mktlots!U107="","",[8]fo_mktlots!U107)</f>
        <v/>
      </c>
      <c r="V107" t="str">
        <f>IF([8]fo_mktlots!V107="","",[8]fo_mktlots!V107)</f>
        <v/>
      </c>
    </row>
    <row r="108" spans="1:22" x14ac:dyDescent="0.25">
      <c r="A108" t="str">
        <f>IF([8]fo_mktlots!A108="","",[8]fo_mktlots!A108)</f>
        <v xml:space="preserve">UNITED SPIRITS LIMITED              </v>
      </c>
      <c r="B108" t="str">
        <f>IF([8]fo_mktlots!B108="","",[8]fo_mktlots!B108)</f>
        <v>MCDOWELL-N</v>
      </c>
      <c r="C108">
        <f>IF([8]fo_mktlots!C108="","",[8]fo_mktlots!C108)</f>
        <v>700</v>
      </c>
      <c r="D108">
        <f>IF([8]fo_mktlots!D108="","",[8]fo_mktlots!D108)</f>
        <v>700</v>
      </c>
      <c r="E108">
        <f>IF([8]fo_mktlots!E108="","",[8]fo_mktlots!E108)</f>
        <v>700</v>
      </c>
      <c r="F108" t="str">
        <f>IF([8]fo_mktlots!F108="","",[8]fo_mktlots!F108)</f>
        <v xml:space="preserve">           </v>
      </c>
      <c r="G108" t="str">
        <f>IF([8]fo_mktlots!G108="","",[8]fo_mktlots!G108)</f>
        <v xml:space="preserve">           </v>
      </c>
      <c r="H108" t="str">
        <f>IF([8]fo_mktlots!H108="","",[8]fo_mktlots!H108)</f>
        <v xml:space="preserve">           </v>
      </c>
      <c r="I108" t="str">
        <f>IF([8]fo_mktlots!I108="","",[8]fo_mktlots!I108)</f>
        <v xml:space="preserve">           </v>
      </c>
      <c r="J108" t="str">
        <f>IF([8]fo_mktlots!J108="","",[8]fo_mktlots!J108)</f>
        <v xml:space="preserve">           </v>
      </c>
      <c r="K108" t="str">
        <f>IF([8]fo_mktlots!K108="","",[8]fo_mktlots!K108)</f>
        <v xml:space="preserve">           </v>
      </c>
      <c r="L108" t="str">
        <f>IF([8]fo_mktlots!L108="","",[8]fo_mktlots!L108)</f>
        <v xml:space="preserve">           </v>
      </c>
      <c r="M108" t="str">
        <f>IF([8]fo_mktlots!M108="","",[8]fo_mktlots!M108)</f>
        <v xml:space="preserve">           </v>
      </c>
      <c r="N108" t="str">
        <f>IF([8]fo_mktlots!N108="","",[8]fo_mktlots!N108)</f>
        <v xml:space="preserve">           </v>
      </c>
      <c r="O108" t="str">
        <f>IF([8]fo_mktlots!O108="","",[8]fo_mktlots!O108)</f>
        <v xml:space="preserve">           </v>
      </c>
      <c r="P108" t="str">
        <f>IF([8]fo_mktlots!P108="","",[8]fo_mktlots!P108)</f>
        <v xml:space="preserve">           </v>
      </c>
      <c r="Q108" s="2" t="str">
        <f t="shared" si="3"/>
        <v>MCDOWELL-N</v>
      </c>
      <c r="R108" s="2" t="str">
        <f t="shared" si="4"/>
        <v xml:space="preserve">UNITED SPIRITS LIMITED              </v>
      </c>
      <c r="S108" s="8">
        <f t="shared" si="5"/>
        <v>700</v>
      </c>
      <c r="T108" t="str">
        <f>IF([8]fo_mktlots!T108="","",[8]fo_mktlots!T108)</f>
        <v/>
      </c>
      <c r="U108" t="str">
        <f>IF([8]fo_mktlots!U108="","",[8]fo_mktlots!U108)</f>
        <v/>
      </c>
      <c r="V108" t="str">
        <f>IF([8]fo_mktlots!V108="","",[8]fo_mktlots!V108)</f>
        <v/>
      </c>
    </row>
    <row r="109" spans="1:22" x14ac:dyDescent="0.25">
      <c r="A109" t="str">
        <f>IF([8]fo_mktlots!A109="","",[8]fo_mktlots!A109)</f>
        <v xml:space="preserve">MULTI COMMODITY EXCHANGE            </v>
      </c>
      <c r="B109" t="str">
        <f>IF([8]fo_mktlots!B109="","",[8]fo_mktlots!B109)</f>
        <v xml:space="preserve">MCX       </v>
      </c>
      <c r="C109">
        <f>IF([8]fo_mktlots!C109="","",[8]fo_mktlots!C109)</f>
        <v>400</v>
      </c>
      <c r="D109">
        <f>IF([8]fo_mktlots!D109="","",[8]fo_mktlots!D109)</f>
        <v>400</v>
      </c>
      <c r="E109">
        <f>IF([8]fo_mktlots!E109="","",[8]fo_mktlots!E109)</f>
        <v>400</v>
      </c>
      <c r="F109" t="str">
        <f>IF([8]fo_mktlots!F109="","",[8]fo_mktlots!F109)</f>
        <v xml:space="preserve">           </v>
      </c>
      <c r="G109" t="str">
        <f>IF([8]fo_mktlots!G109="","",[8]fo_mktlots!G109)</f>
        <v xml:space="preserve">           </v>
      </c>
      <c r="H109" t="str">
        <f>IF([8]fo_mktlots!H109="","",[8]fo_mktlots!H109)</f>
        <v xml:space="preserve">           </v>
      </c>
      <c r="I109" t="str">
        <f>IF([8]fo_mktlots!I109="","",[8]fo_mktlots!I109)</f>
        <v xml:space="preserve">           </v>
      </c>
      <c r="J109" t="str">
        <f>IF([8]fo_mktlots!J109="","",[8]fo_mktlots!J109)</f>
        <v xml:space="preserve">           </v>
      </c>
      <c r="K109" t="str">
        <f>IF([8]fo_mktlots!K109="","",[8]fo_mktlots!K109)</f>
        <v xml:space="preserve">           </v>
      </c>
      <c r="L109" t="str">
        <f>IF([8]fo_mktlots!L109="","",[8]fo_mktlots!L109)</f>
        <v xml:space="preserve">           </v>
      </c>
      <c r="M109" t="str">
        <f>IF([8]fo_mktlots!M109="","",[8]fo_mktlots!M109)</f>
        <v xml:space="preserve">           </v>
      </c>
      <c r="N109" t="str">
        <f>IF([8]fo_mktlots!N109="","",[8]fo_mktlots!N109)</f>
        <v xml:space="preserve">           </v>
      </c>
      <c r="O109" t="str">
        <f>IF([8]fo_mktlots!O109="","",[8]fo_mktlots!O109)</f>
        <v xml:space="preserve">           </v>
      </c>
      <c r="P109" t="str">
        <f>IF([8]fo_mktlots!P109="","",[8]fo_mktlots!P109)</f>
        <v xml:space="preserve">           </v>
      </c>
      <c r="Q109" s="2" t="str">
        <f t="shared" si="3"/>
        <v>MCX</v>
      </c>
      <c r="R109" s="2" t="str">
        <f t="shared" si="4"/>
        <v xml:space="preserve">MULTI COMMODITY EXCHANGE            </v>
      </c>
      <c r="S109" s="8">
        <f t="shared" si="5"/>
        <v>400</v>
      </c>
      <c r="T109" t="str">
        <f>IF([8]fo_mktlots!T109="","",[8]fo_mktlots!T109)</f>
        <v/>
      </c>
      <c r="U109" t="str">
        <f>IF([8]fo_mktlots!U109="","",[8]fo_mktlots!U109)</f>
        <v/>
      </c>
      <c r="V109" t="str">
        <f>IF([8]fo_mktlots!V109="","",[8]fo_mktlots!V109)</f>
        <v/>
      </c>
    </row>
    <row r="110" spans="1:22" x14ac:dyDescent="0.25">
      <c r="A110" t="str">
        <f>IF([8]fo_mktlots!A110="","",[8]fo_mktlots!A110)</f>
        <v xml:space="preserve">MAHANAGAR GAS LTD.                  </v>
      </c>
      <c r="B110" t="str">
        <f>IF([8]fo_mktlots!B110="","",[8]fo_mktlots!B110)</f>
        <v xml:space="preserve">MGL       </v>
      </c>
      <c r="C110">
        <f>IF([8]fo_mktlots!C110="","",[8]fo_mktlots!C110)</f>
        <v>800</v>
      </c>
      <c r="D110">
        <f>IF([8]fo_mktlots!D110="","",[8]fo_mktlots!D110)</f>
        <v>800</v>
      </c>
      <c r="E110">
        <f>IF([8]fo_mktlots!E110="","",[8]fo_mktlots!E110)</f>
        <v>800</v>
      </c>
      <c r="F110" t="str">
        <f>IF([8]fo_mktlots!F110="","",[8]fo_mktlots!F110)</f>
        <v xml:space="preserve">           </v>
      </c>
      <c r="G110" t="str">
        <f>IF([8]fo_mktlots!G110="","",[8]fo_mktlots!G110)</f>
        <v xml:space="preserve">           </v>
      </c>
      <c r="H110" t="str">
        <f>IF([8]fo_mktlots!H110="","",[8]fo_mktlots!H110)</f>
        <v xml:space="preserve">           </v>
      </c>
      <c r="I110" t="str">
        <f>IF([8]fo_mktlots!I110="","",[8]fo_mktlots!I110)</f>
        <v xml:space="preserve">           </v>
      </c>
      <c r="J110" t="str">
        <f>IF([8]fo_mktlots!J110="","",[8]fo_mktlots!J110)</f>
        <v xml:space="preserve">           </v>
      </c>
      <c r="K110" t="str">
        <f>IF([8]fo_mktlots!K110="","",[8]fo_mktlots!K110)</f>
        <v xml:space="preserve">           </v>
      </c>
      <c r="L110" t="str">
        <f>IF([8]fo_mktlots!L110="","",[8]fo_mktlots!L110)</f>
        <v xml:space="preserve">           </v>
      </c>
      <c r="M110" t="str">
        <f>IF([8]fo_mktlots!M110="","",[8]fo_mktlots!M110)</f>
        <v xml:space="preserve">           </v>
      </c>
      <c r="N110" t="str">
        <f>IF([8]fo_mktlots!N110="","",[8]fo_mktlots!N110)</f>
        <v xml:space="preserve">           </v>
      </c>
      <c r="O110" t="str">
        <f>IF([8]fo_mktlots!O110="","",[8]fo_mktlots!O110)</f>
        <v xml:space="preserve">           </v>
      </c>
      <c r="P110" t="str">
        <f>IF([8]fo_mktlots!P110="","",[8]fo_mktlots!P110)</f>
        <v xml:space="preserve">           </v>
      </c>
      <c r="Q110" s="2" t="str">
        <f t="shared" si="3"/>
        <v>MGL</v>
      </c>
      <c r="R110" s="2" t="str">
        <f t="shared" si="4"/>
        <v xml:space="preserve">MAHANAGAR GAS LTD.                  </v>
      </c>
      <c r="S110" s="8">
        <f t="shared" si="5"/>
        <v>800</v>
      </c>
      <c r="T110" t="str">
        <f>IF([8]fo_mktlots!T110="","",[8]fo_mktlots!T110)</f>
        <v/>
      </c>
      <c r="U110" t="str">
        <f>IF([8]fo_mktlots!U110="","",[8]fo_mktlots!U110)</f>
        <v/>
      </c>
      <c r="V110" t="str">
        <f>IF([8]fo_mktlots!V110="","",[8]fo_mktlots!V110)</f>
        <v/>
      </c>
    </row>
    <row r="111" spans="1:22" x14ac:dyDescent="0.25">
      <c r="A111" t="str">
        <f>IF([8]fo_mktlots!A111="","",[8]fo_mktlots!A111)</f>
        <v xml:space="preserve">SAMVRDHNA MTHRSN INTL LTD           </v>
      </c>
      <c r="B111" t="str">
        <f>IF([8]fo_mktlots!B111="","",[8]fo_mktlots!B111)</f>
        <v xml:space="preserve">MOTHERSON </v>
      </c>
      <c r="C111">
        <f>IF([8]fo_mktlots!C111="","",[8]fo_mktlots!C111)</f>
        <v>7100</v>
      </c>
      <c r="D111">
        <f>IF([8]fo_mktlots!D111="","",[8]fo_mktlots!D111)</f>
        <v>7100</v>
      </c>
      <c r="E111">
        <f>IF([8]fo_mktlots!E111="","",[8]fo_mktlots!E111)</f>
        <v>7100</v>
      </c>
      <c r="F111" t="str">
        <f>IF([8]fo_mktlots!F111="","",[8]fo_mktlots!F111)</f>
        <v xml:space="preserve">           </v>
      </c>
      <c r="G111" t="str">
        <f>IF([8]fo_mktlots!G111="","",[8]fo_mktlots!G111)</f>
        <v xml:space="preserve">           </v>
      </c>
      <c r="H111" t="str">
        <f>IF([8]fo_mktlots!H111="","",[8]fo_mktlots!H111)</f>
        <v xml:space="preserve">           </v>
      </c>
      <c r="I111" t="str">
        <f>IF([8]fo_mktlots!I111="","",[8]fo_mktlots!I111)</f>
        <v xml:space="preserve">           </v>
      </c>
      <c r="J111" t="str">
        <f>IF([8]fo_mktlots!J111="","",[8]fo_mktlots!J111)</f>
        <v xml:space="preserve">           </v>
      </c>
      <c r="K111" t="str">
        <f>IF([8]fo_mktlots!K111="","",[8]fo_mktlots!K111)</f>
        <v xml:space="preserve">           </v>
      </c>
      <c r="L111" t="str">
        <f>IF([8]fo_mktlots!L111="","",[8]fo_mktlots!L111)</f>
        <v xml:space="preserve">           </v>
      </c>
      <c r="M111" t="str">
        <f>IF([8]fo_mktlots!M111="","",[8]fo_mktlots!M111)</f>
        <v xml:space="preserve">           </v>
      </c>
      <c r="N111" t="str">
        <f>IF([8]fo_mktlots!N111="","",[8]fo_mktlots!N111)</f>
        <v xml:space="preserve">           </v>
      </c>
      <c r="O111" t="str">
        <f>IF([8]fo_mktlots!O111="","",[8]fo_mktlots!O111)</f>
        <v xml:space="preserve">           </v>
      </c>
      <c r="P111" t="str">
        <f>IF([8]fo_mktlots!P111="","",[8]fo_mktlots!P111)</f>
        <v xml:space="preserve">           </v>
      </c>
      <c r="Q111" s="2" t="str">
        <f t="shared" si="3"/>
        <v>MOTHERSON</v>
      </c>
      <c r="R111" s="2" t="str">
        <f t="shared" si="4"/>
        <v xml:space="preserve">SAMVRDHNA MTHRSN INTL LTD           </v>
      </c>
      <c r="S111" s="8">
        <f t="shared" si="5"/>
        <v>7100</v>
      </c>
      <c r="T111" t="str">
        <f>IF([8]fo_mktlots!T111="","",[8]fo_mktlots!T111)</f>
        <v/>
      </c>
      <c r="U111" t="str">
        <f>IF([8]fo_mktlots!U111="","",[8]fo_mktlots!U111)</f>
        <v/>
      </c>
      <c r="V111" t="str">
        <f>IF([8]fo_mktlots!V111="","",[8]fo_mktlots!V111)</f>
        <v/>
      </c>
    </row>
    <row r="112" spans="1:22" x14ac:dyDescent="0.25">
      <c r="A112" t="str">
        <f>IF([8]fo_mktlots!A112="","",[8]fo_mktlots!A112)</f>
        <v xml:space="preserve">MPHASIS LIMITED                     </v>
      </c>
      <c r="B112" t="str">
        <f>IF([8]fo_mktlots!B112="","",[8]fo_mktlots!B112)</f>
        <v xml:space="preserve">MPHASIS   </v>
      </c>
      <c r="C112">
        <f>IF([8]fo_mktlots!C112="","",[8]fo_mktlots!C112)</f>
        <v>275</v>
      </c>
      <c r="D112">
        <f>IF([8]fo_mktlots!D112="","",[8]fo_mktlots!D112)</f>
        <v>275</v>
      </c>
      <c r="E112">
        <f>IF([8]fo_mktlots!E112="","",[8]fo_mktlots!E112)</f>
        <v>275</v>
      </c>
      <c r="F112" t="str">
        <f>IF([8]fo_mktlots!F112="","",[8]fo_mktlots!F112)</f>
        <v xml:space="preserve">           </v>
      </c>
      <c r="G112" t="str">
        <f>IF([8]fo_mktlots!G112="","",[8]fo_mktlots!G112)</f>
        <v xml:space="preserve">           </v>
      </c>
      <c r="H112" t="str">
        <f>IF([8]fo_mktlots!H112="","",[8]fo_mktlots!H112)</f>
        <v xml:space="preserve">           </v>
      </c>
      <c r="I112" t="str">
        <f>IF([8]fo_mktlots!I112="","",[8]fo_mktlots!I112)</f>
        <v xml:space="preserve">           </v>
      </c>
      <c r="J112" t="str">
        <f>IF([8]fo_mktlots!J112="","",[8]fo_mktlots!J112)</f>
        <v xml:space="preserve">           </v>
      </c>
      <c r="K112" t="str">
        <f>IF([8]fo_mktlots!K112="","",[8]fo_mktlots!K112)</f>
        <v xml:space="preserve">           </v>
      </c>
      <c r="L112" t="str">
        <f>IF([8]fo_mktlots!L112="","",[8]fo_mktlots!L112)</f>
        <v xml:space="preserve">           </v>
      </c>
      <c r="M112" t="str">
        <f>IF([8]fo_mktlots!M112="","",[8]fo_mktlots!M112)</f>
        <v xml:space="preserve">           </v>
      </c>
      <c r="N112" t="str">
        <f>IF([8]fo_mktlots!N112="","",[8]fo_mktlots!N112)</f>
        <v xml:space="preserve">           </v>
      </c>
      <c r="O112" t="str">
        <f>IF([8]fo_mktlots!O112="","",[8]fo_mktlots!O112)</f>
        <v xml:space="preserve">           </v>
      </c>
      <c r="P112" t="str">
        <f>IF([8]fo_mktlots!P112="","",[8]fo_mktlots!P112)</f>
        <v xml:space="preserve">           </v>
      </c>
      <c r="Q112" s="2" t="str">
        <f t="shared" si="3"/>
        <v>MPHASIS</v>
      </c>
      <c r="R112" s="2" t="str">
        <f t="shared" si="4"/>
        <v xml:space="preserve">MPHASIS LIMITED                     </v>
      </c>
      <c r="S112" s="8">
        <f t="shared" si="5"/>
        <v>275</v>
      </c>
      <c r="T112" t="str">
        <f>IF([8]fo_mktlots!T112="","",[8]fo_mktlots!T112)</f>
        <v/>
      </c>
      <c r="U112" t="str">
        <f>IF([8]fo_mktlots!U112="","",[8]fo_mktlots!U112)</f>
        <v/>
      </c>
      <c r="V112" t="str">
        <f>IF([8]fo_mktlots!V112="","",[8]fo_mktlots!V112)</f>
        <v/>
      </c>
    </row>
    <row r="113" spans="1:22" x14ac:dyDescent="0.25">
      <c r="A113" t="str">
        <f>IF([8]fo_mktlots!A113="","",[8]fo_mktlots!A113)</f>
        <v xml:space="preserve">INFO EDGE (I) LTD                   </v>
      </c>
      <c r="B113" t="str">
        <f>IF([8]fo_mktlots!B113="","",[8]fo_mktlots!B113)</f>
        <v xml:space="preserve">NAUKRI    </v>
      </c>
      <c r="C113">
        <f>IF([8]fo_mktlots!C113="","",[8]fo_mktlots!C113)</f>
        <v>150</v>
      </c>
      <c r="D113">
        <f>IF([8]fo_mktlots!D113="","",[8]fo_mktlots!D113)</f>
        <v>150</v>
      </c>
      <c r="E113">
        <f>IF([8]fo_mktlots!E113="","",[8]fo_mktlots!E113)</f>
        <v>150</v>
      </c>
      <c r="F113" t="str">
        <f>IF([8]fo_mktlots!F113="","",[8]fo_mktlots!F113)</f>
        <v xml:space="preserve">           </v>
      </c>
      <c r="G113" t="str">
        <f>IF([8]fo_mktlots!G113="","",[8]fo_mktlots!G113)</f>
        <v xml:space="preserve">           </v>
      </c>
      <c r="H113" t="str">
        <f>IF([8]fo_mktlots!H113="","",[8]fo_mktlots!H113)</f>
        <v xml:space="preserve">           </v>
      </c>
      <c r="I113" t="str">
        <f>IF([8]fo_mktlots!I113="","",[8]fo_mktlots!I113)</f>
        <v xml:space="preserve">           </v>
      </c>
      <c r="J113" t="str">
        <f>IF([8]fo_mktlots!J113="","",[8]fo_mktlots!J113)</f>
        <v xml:space="preserve">           </v>
      </c>
      <c r="K113" t="str">
        <f>IF([8]fo_mktlots!K113="","",[8]fo_mktlots!K113)</f>
        <v xml:space="preserve">           </v>
      </c>
      <c r="L113" t="str">
        <f>IF([8]fo_mktlots!L113="","",[8]fo_mktlots!L113)</f>
        <v xml:space="preserve">           </v>
      </c>
      <c r="M113" t="str">
        <f>IF([8]fo_mktlots!M113="","",[8]fo_mktlots!M113)</f>
        <v xml:space="preserve">           </v>
      </c>
      <c r="N113" t="str">
        <f>IF([8]fo_mktlots!N113="","",[8]fo_mktlots!N113)</f>
        <v xml:space="preserve">           </v>
      </c>
      <c r="O113" t="str">
        <f>IF([8]fo_mktlots!O113="","",[8]fo_mktlots!O113)</f>
        <v xml:space="preserve">           </v>
      </c>
      <c r="P113" t="str">
        <f>IF([8]fo_mktlots!P113="","",[8]fo_mktlots!P113)</f>
        <v xml:space="preserve">           </v>
      </c>
      <c r="Q113" s="2" t="str">
        <f t="shared" si="3"/>
        <v>NAUKRI</v>
      </c>
      <c r="R113" s="2" t="str">
        <f t="shared" si="4"/>
        <v xml:space="preserve">INFO EDGE (I) LTD                   </v>
      </c>
      <c r="S113" s="8">
        <f t="shared" si="5"/>
        <v>150</v>
      </c>
      <c r="T113" t="str">
        <f>IF([8]fo_mktlots!T113="","",[8]fo_mktlots!T113)</f>
        <v/>
      </c>
      <c r="U113" t="str">
        <f>IF([8]fo_mktlots!U113="","",[8]fo_mktlots!U113)</f>
        <v/>
      </c>
      <c r="V113" t="str">
        <f>IF([8]fo_mktlots!V113="","",[8]fo_mktlots!V113)</f>
        <v/>
      </c>
    </row>
    <row r="114" spans="1:22" x14ac:dyDescent="0.25">
      <c r="A114" t="str">
        <f>IF([8]fo_mktlots!A114="","",[8]fo_mktlots!A114)</f>
        <v xml:space="preserve">NESTLE INDIA LIMITED                </v>
      </c>
      <c r="B114" t="str">
        <f>IF([8]fo_mktlots!B114="","",[8]fo_mktlots!B114)</f>
        <v xml:space="preserve">NESTLEIND </v>
      </c>
      <c r="C114">
        <f>IF([8]fo_mktlots!C114="","",[8]fo_mktlots!C114)</f>
        <v>40</v>
      </c>
      <c r="D114">
        <f>IF([8]fo_mktlots!D114="","",[8]fo_mktlots!D114)</f>
        <v>40</v>
      </c>
      <c r="E114">
        <f>IF([8]fo_mktlots!E114="","",[8]fo_mktlots!E114)</f>
        <v>40</v>
      </c>
      <c r="F114" t="str">
        <f>IF([8]fo_mktlots!F114="","",[8]fo_mktlots!F114)</f>
        <v xml:space="preserve">           </v>
      </c>
      <c r="G114" t="str">
        <f>IF([8]fo_mktlots!G114="","",[8]fo_mktlots!G114)</f>
        <v xml:space="preserve">           </v>
      </c>
      <c r="H114" t="str">
        <f>IF([8]fo_mktlots!H114="","",[8]fo_mktlots!H114)</f>
        <v xml:space="preserve">           </v>
      </c>
      <c r="I114" t="str">
        <f>IF([8]fo_mktlots!I114="","",[8]fo_mktlots!I114)</f>
        <v xml:space="preserve">           </v>
      </c>
      <c r="J114" t="str">
        <f>IF([8]fo_mktlots!J114="","",[8]fo_mktlots!J114)</f>
        <v xml:space="preserve">           </v>
      </c>
      <c r="K114" t="str">
        <f>IF([8]fo_mktlots!K114="","",[8]fo_mktlots!K114)</f>
        <v xml:space="preserve">           </v>
      </c>
      <c r="L114" t="str">
        <f>IF([8]fo_mktlots!L114="","",[8]fo_mktlots!L114)</f>
        <v xml:space="preserve">           </v>
      </c>
      <c r="M114" t="str">
        <f>IF([8]fo_mktlots!M114="","",[8]fo_mktlots!M114)</f>
        <v xml:space="preserve">           </v>
      </c>
      <c r="N114" t="str">
        <f>IF([8]fo_mktlots!N114="","",[8]fo_mktlots!N114)</f>
        <v xml:space="preserve">           </v>
      </c>
      <c r="O114" t="str">
        <f>IF([8]fo_mktlots!O114="","",[8]fo_mktlots!O114)</f>
        <v xml:space="preserve">           </v>
      </c>
      <c r="P114" t="str">
        <f>IF([8]fo_mktlots!P114="","",[8]fo_mktlots!P114)</f>
        <v xml:space="preserve">           </v>
      </c>
      <c r="Q114" s="2" t="str">
        <f t="shared" si="3"/>
        <v>NESTLEIND</v>
      </c>
      <c r="R114" s="2" t="str">
        <f t="shared" si="4"/>
        <v xml:space="preserve">NESTLE INDIA LIMITED                </v>
      </c>
      <c r="S114" s="8">
        <f t="shared" si="5"/>
        <v>40</v>
      </c>
      <c r="T114" t="str">
        <f>IF([8]fo_mktlots!T114="","",[8]fo_mktlots!T114)</f>
        <v/>
      </c>
      <c r="U114" t="str">
        <f>IF([8]fo_mktlots!U114="","",[8]fo_mktlots!U114)</f>
        <v/>
      </c>
      <c r="V114" t="str">
        <f>IF([8]fo_mktlots!V114="","",[8]fo_mktlots!V114)</f>
        <v/>
      </c>
    </row>
    <row r="115" spans="1:22" x14ac:dyDescent="0.25">
      <c r="A115" t="str">
        <f>IF([8]fo_mktlots!A115="","",[8]fo_mktlots!A115)</f>
        <v xml:space="preserve">NTPC LTD                            </v>
      </c>
      <c r="B115" t="str">
        <f>IF([8]fo_mktlots!B115="","",[8]fo_mktlots!B115)</f>
        <v xml:space="preserve">NTPC      </v>
      </c>
      <c r="C115">
        <f>IF([8]fo_mktlots!C115="","",[8]fo_mktlots!C115)</f>
        <v>3000</v>
      </c>
      <c r="D115">
        <f>IF([8]fo_mktlots!D115="","",[8]fo_mktlots!D115)</f>
        <v>3000</v>
      </c>
      <c r="E115">
        <f>IF([8]fo_mktlots!E115="","",[8]fo_mktlots!E115)</f>
        <v>3000</v>
      </c>
      <c r="F115" t="str">
        <f>IF([8]fo_mktlots!F115="","",[8]fo_mktlots!F115)</f>
        <v xml:space="preserve">           </v>
      </c>
      <c r="G115" t="str">
        <f>IF([8]fo_mktlots!G115="","",[8]fo_mktlots!G115)</f>
        <v xml:space="preserve">           </v>
      </c>
      <c r="H115" t="str">
        <f>IF([8]fo_mktlots!H115="","",[8]fo_mktlots!H115)</f>
        <v xml:space="preserve">           </v>
      </c>
      <c r="I115" t="str">
        <f>IF([8]fo_mktlots!I115="","",[8]fo_mktlots!I115)</f>
        <v xml:space="preserve">           </v>
      </c>
      <c r="J115" t="str">
        <f>IF([8]fo_mktlots!J115="","",[8]fo_mktlots!J115)</f>
        <v xml:space="preserve">           </v>
      </c>
      <c r="K115" t="str">
        <f>IF([8]fo_mktlots!K115="","",[8]fo_mktlots!K115)</f>
        <v xml:space="preserve">           </v>
      </c>
      <c r="L115" t="str">
        <f>IF([8]fo_mktlots!L115="","",[8]fo_mktlots!L115)</f>
        <v xml:space="preserve">           </v>
      </c>
      <c r="M115" t="str">
        <f>IF([8]fo_mktlots!M115="","",[8]fo_mktlots!M115)</f>
        <v xml:space="preserve">           </v>
      </c>
      <c r="N115" t="str">
        <f>IF([8]fo_mktlots!N115="","",[8]fo_mktlots!N115)</f>
        <v xml:space="preserve">           </v>
      </c>
      <c r="O115" t="str">
        <f>IF([8]fo_mktlots!O115="","",[8]fo_mktlots!O115)</f>
        <v xml:space="preserve">           </v>
      </c>
      <c r="P115" t="str">
        <f>IF([8]fo_mktlots!P115="","",[8]fo_mktlots!P115)</f>
        <v xml:space="preserve">           </v>
      </c>
      <c r="Q115" s="2" t="str">
        <f t="shared" si="3"/>
        <v>NTPC</v>
      </c>
      <c r="R115" s="2" t="str">
        <f t="shared" si="4"/>
        <v xml:space="preserve">NTPC LTD                            </v>
      </c>
      <c r="S115" s="8">
        <f t="shared" si="5"/>
        <v>3000</v>
      </c>
      <c r="T115" t="str">
        <f>IF([8]fo_mktlots!T115="","",[8]fo_mktlots!T115)</f>
        <v/>
      </c>
      <c r="U115" t="str">
        <f>IF([8]fo_mktlots!U115="","",[8]fo_mktlots!U115)</f>
        <v/>
      </c>
      <c r="V115" t="str">
        <f>IF([8]fo_mktlots!V115="","",[8]fo_mktlots!V115)</f>
        <v/>
      </c>
    </row>
    <row r="116" spans="1:22" x14ac:dyDescent="0.25">
      <c r="A116" t="str">
        <f>IF([8]fo_mktlots!A116="","",[8]fo_mktlots!A116)</f>
        <v xml:space="preserve">MAX FINANCIAL SERV LTD              </v>
      </c>
      <c r="B116" t="str">
        <f>IF([8]fo_mktlots!B116="","",[8]fo_mktlots!B116)</f>
        <v xml:space="preserve">MFSL      </v>
      </c>
      <c r="C116">
        <f>IF([8]fo_mktlots!C116="","",[8]fo_mktlots!C116)</f>
        <v>800</v>
      </c>
      <c r="D116">
        <f>IF([8]fo_mktlots!D116="","",[8]fo_mktlots!D116)</f>
        <v>800</v>
      </c>
      <c r="E116">
        <f>IF([8]fo_mktlots!E116="","",[8]fo_mktlots!E116)</f>
        <v>800</v>
      </c>
      <c r="F116" t="str">
        <f>IF([8]fo_mktlots!F116="","",[8]fo_mktlots!F116)</f>
        <v xml:space="preserve">           </v>
      </c>
      <c r="G116" t="str">
        <f>IF([8]fo_mktlots!G116="","",[8]fo_mktlots!G116)</f>
        <v xml:space="preserve">           </v>
      </c>
      <c r="H116" t="str">
        <f>IF([8]fo_mktlots!H116="","",[8]fo_mktlots!H116)</f>
        <v xml:space="preserve">           </v>
      </c>
      <c r="I116" t="str">
        <f>IF([8]fo_mktlots!I116="","",[8]fo_mktlots!I116)</f>
        <v xml:space="preserve">           </v>
      </c>
      <c r="J116" t="str">
        <f>IF([8]fo_mktlots!J116="","",[8]fo_mktlots!J116)</f>
        <v xml:space="preserve">           </v>
      </c>
      <c r="K116" t="str">
        <f>IF([8]fo_mktlots!K116="","",[8]fo_mktlots!K116)</f>
        <v xml:space="preserve">           </v>
      </c>
      <c r="L116" t="str">
        <f>IF([8]fo_mktlots!L116="","",[8]fo_mktlots!L116)</f>
        <v xml:space="preserve">           </v>
      </c>
      <c r="M116" t="str">
        <f>IF([8]fo_mktlots!M116="","",[8]fo_mktlots!M116)</f>
        <v xml:space="preserve">           </v>
      </c>
      <c r="N116" t="str">
        <f>IF([8]fo_mktlots!N116="","",[8]fo_mktlots!N116)</f>
        <v xml:space="preserve">           </v>
      </c>
      <c r="O116" t="str">
        <f>IF([8]fo_mktlots!O116="","",[8]fo_mktlots!O116)</f>
        <v xml:space="preserve">           </v>
      </c>
      <c r="P116" t="str">
        <f>IF([8]fo_mktlots!P116="","",[8]fo_mktlots!P116)</f>
        <v xml:space="preserve">           </v>
      </c>
      <c r="Q116" s="2" t="str">
        <f t="shared" si="3"/>
        <v>MFSL</v>
      </c>
      <c r="R116" s="2" t="str">
        <f t="shared" si="4"/>
        <v xml:space="preserve">MAX FINANCIAL SERV LTD              </v>
      </c>
      <c r="S116" s="8">
        <f t="shared" si="5"/>
        <v>800</v>
      </c>
      <c r="T116" t="str">
        <f>IF([8]fo_mktlots!T116="","",[8]fo_mktlots!T116)</f>
        <v/>
      </c>
      <c r="U116" t="str">
        <f>IF([8]fo_mktlots!U116="","",[8]fo_mktlots!U116)</f>
        <v/>
      </c>
      <c r="V116" t="str">
        <f>IF([8]fo_mktlots!V116="","",[8]fo_mktlots!V116)</f>
        <v/>
      </c>
    </row>
    <row r="117" spans="1:22" x14ac:dyDescent="0.25">
      <c r="A117" t="str">
        <f>IF([8]fo_mktlots!A117="","",[8]fo_mktlots!A117)</f>
        <v xml:space="preserve">OBEROI REALTY LIMITED               </v>
      </c>
      <c r="B117" t="str">
        <f>IF([8]fo_mktlots!B117="","",[8]fo_mktlots!B117)</f>
        <v>OBEROIRLTY</v>
      </c>
      <c r="C117">
        <f>IF([8]fo_mktlots!C117="","",[8]fo_mktlots!C117)</f>
        <v>700</v>
      </c>
      <c r="D117">
        <f>IF([8]fo_mktlots!D117="","",[8]fo_mktlots!D117)</f>
        <v>700</v>
      </c>
      <c r="E117">
        <f>IF([8]fo_mktlots!E117="","",[8]fo_mktlots!E117)</f>
        <v>700</v>
      </c>
      <c r="F117" t="str">
        <f>IF([8]fo_mktlots!F117="","",[8]fo_mktlots!F117)</f>
        <v xml:space="preserve">           </v>
      </c>
      <c r="G117" t="str">
        <f>IF([8]fo_mktlots!G117="","",[8]fo_mktlots!G117)</f>
        <v xml:space="preserve">           </v>
      </c>
      <c r="H117" t="str">
        <f>IF([8]fo_mktlots!H117="","",[8]fo_mktlots!H117)</f>
        <v xml:space="preserve">           </v>
      </c>
      <c r="I117" t="str">
        <f>IF([8]fo_mktlots!I117="","",[8]fo_mktlots!I117)</f>
        <v xml:space="preserve">           </v>
      </c>
      <c r="J117" t="str">
        <f>IF([8]fo_mktlots!J117="","",[8]fo_mktlots!J117)</f>
        <v xml:space="preserve">           </v>
      </c>
      <c r="K117" t="str">
        <f>IF([8]fo_mktlots!K117="","",[8]fo_mktlots!K117)</f>
        <v xml:space="preserve">           </v>
      </c>
      <c r="L117" t="str">
        <f>IF([8]fo_mktlots!L117="","",[8]fo_mktlots!L117)</f>
        <v xml:space="preserve">           </v>
      </c>
      <c r="M117" t="str">
        <f>IF([8]fo_mktlots!M117="","",[8]fo_mktlots!M117)</f>
        <v xml:space="preserve">           </v>
      </c>
      <c r="N117" t="str">
        <f>IF([8]fo_mktlots!N117="","",[8]fo_mktlots!N117)</f>
        <v xml:space="preserve">           </v>
      </c>
      <c r="O117" t="str">
        <f>IF([8]fo_mktlots!O117="","",[8]fo_mktlots!O117)</f>
        <v xml:space="preserve">           </v>
      </c>
      <c r="P117" t="str">
        <f>IF([8]fo_mktlots!P117="","",[8]fo_mktlots!P117)</f>
        <v xml:space="preserve">           </v>
      </c>
      <c r="Q117" s="2" t="str">
        <f t="shared" si="3"/>
        <v>OBEROIRLTY</v>
      </c>
      <c r="R117" s="2" t="str">
        <f t="shared" si="4"/>
        <v xml:space="preserve">OBEROI REALTY LIMITED               </v>
      </c>
      <c r="S117" s="8">
        <f t="shared" si="5"/>
        <v>700</v>
      </c>
      <c r="T117" t="str">
        <f>IF([8]fo_mktlots!T117="","",[8]fo_mktlots!T117)</f>
        <v/>
      </c>
      <c r="U117" t="str">
        <f>IF([8]fo_mktlots!U117="","",[8]fo_mktlots!U117)</f>
        <v/>
      </c>
      <c r="V117" t="str">
        <f>IF([8]fo_mktlots!V117="","",[8]fo_mktlots!V117)</f>
        <v/>
      </c>
    </row>
    <row r="118" spans="1:22" x14ac:dyDescent="0.25">
      <c r="A118" t="str">
        <f>IF([8]fo_mktlots!A118="","",[8]fo_mktlots!A118)</f>
        <v xml:space="preserve">NATIONAL ALUMINIUM CO LTD           </v>
      </c>
      <c r="B118" t="str">
        <f>IF([8]fo_mktlots!B118="","",[8]fo_mktlots!B118)</f>
        <v>NATIONALUM</v>
      </c>
      <c r="C118">
        <f>IF([8]fo_mktlots!C118="","",[8]fo_mktlots!C118)</f>
        <v>7500</v>
      </c>
      <c r="D118">
        <f>IF([8]fo_mktlots!D118="","",[8]fo_mktlots!D118)</f>
        <v>7500</v>
      </c>
      <c r="E118">
        <f>IF([8]fo_mktlots!E118="","",[8]fo_mktlots!E118)</f>
        <v>7500</v>
      </c>
      <c r="F118" t="str">
        <f>IF([8]fo_mktlots!F118="","",[8]fo_mktlots!F118)</f>
        <v xml:space="preserve">           </v>
      </c>
      <c r="G118" t="str">
        <f>IF([8]fo_mktlots!G118="","",[8]fo_mktlots!G118)</f>
        <v xml:space="preserve">           </v>
      </c>
      <c r="H118" t="str">
        <f>IF([8]fo_mktlots!H118="","",[8]fo_mktlots!H118)</f>
        <v xml:space="preserve">           </v>
      </c>
      <c r="I118" t="str">
        <f>IF([8]fo_mktlots!I118="","",[8]fo_mktlots!I118)</f>
        <v xml:space="preserve">           </v>
      </c>
      <c r="J118" t="str">
        <f>IF([8]fo_mktlots!J118="","",[8]fo_mktlots!J118)</f>
        <v xml:space="preserve">           </v>
      </c>
      <c r="K118" t="str">
        <f>IF([8]fo_mktlots!K118="","",[8]fo_mktlots!K118)</f>
        <v xml:space="preserve">           </v>
      </c>
      <c r="L118" t="str">
        <f>IF([8]fo_mktlots!L118="","",[8]fo_mktlots!L118)</f>
        <v xml:space="preserve">           </v>
      </c>
      <c r="M118" t="str">
        <f>IF([8]fo_mktlots!M118="","",[8]fo_mktlots!M118)</f>
        <v xml:space="preserve">           </v>
      </c>
      <c r="N118" t="str">
        <f>IF([8]fo_mktlots!N118="","",[8]fo_mktlots!N118)</f>
        <v xml:space="preserve">           </v>
      </c>
      <c r="O118" t="str">
        <f>IF([8]fo_mktlots!O118="","",[8]fo_mktlots!O118)</f>
        <v xml:space="preserve">           </v>
      </c>
      <c r="P118" t="str">
        <f>IF([8]fo_mktlots!P118="","",[8]fo_mktlots!P118)</f>
        <v xml:space="preserve">           </v>
      </c>
      <c r="Q118" s="2" t="str">
        <f t="shared" si="3"/>
        <v>NATIONALUM</v>
      </c>
      <c r="R118" s="2" t="str">
        <f t="shared" si="4"/>
        <v xml:space="preserve">NATIONAL ALUMINIUM CO LTD           </v>
      </c>
      <c r="S118" s="8">
        <f t="shared" si="5"/>
        <v>7500</v>
      </c>
      <c r="T118" t="str">
        <f>IF([8]fo_mktlots!T118="","",[8]fo_mktlots!T118)</f>
        <v/>
      </c>
      <c r="U118" t="str">
        <f>IF([8]fo_mktlots!U118="","",[8]fo_mktlots!U118)</f>
        <v/>
      </c>
      <c r="V118" t="str">
        <f>IF([8]fo_mktlots!V118="","",[8]fo_mktlots!V118)</f>
        <v/>
      </c>
    </row>
    <row r="119" spans="1:22" x14ac:dyDescent="0.25">
      <c r="A119" t="str">
        <f>IF([8]fo_mktlots!A119="","",[8]fo_mktlots!A119)</f>
        <v xml:space="preserve">OIL AND NATURAL GAS CORP.           </v>
      </c>
      <c r="B119" t="str">
        <f>IF([8]fo_mktlots!B119="","",[8]fo_mktlots!B119)</f>
        <v xml:space="preserve">ONGC      </v>
      </c>
      <c r="C119">
        <f>IF([8]fo_mktlots!C119="","",[8]fo_mktlots!C119)</f>
        <v>3850</v>
      </c>
      <c r="D119">
        <f>IF([8]fo_mktlots!D119="","",[8]fo_mktlots!D119)</f>
        <v>3850</v>
      </c>
      <c r="E119">
        <f>IF([8]fo_mktlots!E119="","",[8]fo_mktlots!E119)</f>
        <v>3850</v>
      </c>
      <c r="F119" t="str">
        <f>IF([8]fo_mktlots!F119="","",[8]fo_mktlots!F119)</f>
        <v xml:space="preserve">           </v>
      </c>
      <c r="G119" t="str">
        <f>IF([8]fo_mktlots!G119="","",[8]fo_mktlots!G119)</f>
        <v xml:space="preserve">           </v>
      </c>
      <c r="H119" t="str">
        <f>IF([8]fo_mktlots!H119="","",[8]fo_mktlots!H119)</f>
        <v xml:space="preserve">           </v>
      </c>
      <c r="I119" t="str">
        <f>IF([8]fo_mktlots!I119="","",[8]fo_mktlots!I119)</f>
        <v xml:space="preserve">           </v>
      </c>
      <c r="J119" t="str">
        <f>IF([8]fo_mktlots!J119="","",[8]fo_mktlots!J119)</f>
        <v xml:space="preserve">           </v>
      </c>
      <c r="K119" t="str">
        <f>IF([8]fo_mktlots!K119="","",[8]fo_mktlots!K119)</f>
        <v xml:space="preserve">           </v>
      </c>
      <c r="L119" t="str">
        <f>IF([8]fo_mktlots!L119="","",[8]fo_mktlots!L119)</f>
        <v xml:space="preserve">           </v>
      </c>
      <c r="M119" t="str">
        <f>IF([8]fo_mktlots!M119="","",[8]fo_mktlots!M119)</f>
        <v xml:space="preserve">           </v>
      </c>
      <c r="N119" t="str">
        <f>IF([8]fo_mktlots!N119="","",[8]fo_mktlots!N119)</f>
        <v xml:space="preserve">           </v>
      </c>
      <c r="O119" t="str">
        <f>IF([8]fo_mktlots!O119="","",[8]fo_mktlots!O119)</f>
        <v xml:space="preserve">           </v>
      </c>
      <c r="P119" t="str">
        <f>IF([8]fo_mktlots!P119="","",[8]fo_mktlots!P119)</f>
        <v xml:space="preserve">           </v>
      </c>
      <c r="Q119" s="2" t="str">
        <f t="shared" si="3"/>
        <v>ONGC</v>
      </c>
      <c r="R119" s="2" t="str">
        <f t="shared" si="4"/>
        <v xml:space="preserve">OIL AND NATURAL GAS CORP.           </v>
      </c>
      <c r="S119" s="8">
        <f t="shared" si="5"/>
        <v>3850</v>
      </c>
      <c r="T119" t="str">
        <f>IF([8]fo_mktlots!T119="","",[8]fo_mktlots!T119)</f>
        <v/>
      </c>
      <c r="U119" t="str">
        <f>IF([8]fo_mktlots!U119="","",[8]fo_mktlots!U119)</f>
        <v/>
      </c>
      <c r="V119" t="str">
        <f>IF([8]fo_mktlots!V119="","",[8]fo_mktlots!V119)</f>
        <v/>
      </c>
    </row>
    <row r="120" spans="1:22" x14ac:dyDescent="0.25">
      <c r="A120" t="str">
        <f>IF([8]fo_mktlots!A120="","",[8]fo_mktlots!A120)</f>
        <v xml:space="preserve">PAGE INDUSTRIES LTD                 </v>
      </c>
      <c r="B120" t="str">
        <f>IF([8]fo_mktlots!B120="","",[8]fo_mktlots!B120)</f>
        <v xml:space="preserve">PAGEIND   </v>
      </c>
      <c r="C120">
        <f>IF([8]fo_mktlots!C120="","",[8]fo_mktlots!C120)</f>
        <v>15</v>
      </c>
      <c r="D120">
        <f>IF([8]fo_mktlots!D120="","",[8]fo_mktlots!D120)</f>
        <v>15</v>
      </c>
      <c r="E120">
        <f>IF([8]fo_mktlots!E120="","",[8]fo_mktlots!E120)</f>
        <v>15</v>
      </c>
      <c r="F120" t="str">
        <f>IF([8]fo_mktlots!F120="","",[8]fo_mktlots!F120)</f>
        <v xml:space="preserve">           </v>
      </c>
      <c r="G120" t="str">
        <f>IF([8]fo_mktlots!G120="","",[8]fo_mktlots!G120)</f>
        <v xml:space="preserve">           </v>
      </c>
      <c r="H120" t="str">
        <f>IF([8]fo_mktlots!H120="","",[8]fo_mktlots!H120)</f>
        <v xml:space="preserve">           </v>
      </c>
      <c r="I120" t="str">
        <f>IF([8]fo_mktlots!I120="","",[8]fo_mktlots!I120)</f>
        <v xml:space="preserve">           </v>
      </c>
      <c r="J120" t="str">
        <f>IF([8]fo_mktlots!J120="","",[8]fo_mktlots!J120)</f>
        <v xml:space="preserve">           </v>
      </c>
      <c r="K120" t="str">
        <f>IF([8]fo_mktlots!K120="","",[8]fo_mktlots!K120)</f>
        <v xml:space="preserve">           </v>
      </c>
      <c r="L120" t="str">
        <f>IF([8]fo_mktlots!L120="","",[8]fo_mktlots!L120)</f>
        <v xml:space="preserve">           </v>
      </c>
      <c r="M120" t="str">
        <f>IF([8]fo_mktlots!M120="","",[8]fo_mktlots!M120)</f>
        <v xml:space="preserve">           </v>
      </c>
      <c r="N120" t="str">
        <f>IF([8]fo_mktlots!N120="","",[8]fo_mktlots!N120)</f>
        <v xml:space="preserve">           </v>
      </c>
      <c r="O120" t="str">
        <f>IF([8]fo_mktlots!O120="","",[8]fo_mktlots!O120)</f>
        <v xml:space="preserve">           </v>
      </c>
      <c r="P120" t="str">
        <f>IF([8]fo_mktlots!P120="","",[8]fo_mktlots!P120)</f>
        <v xml:space="preserve">           </v>
      </c>
      <c r="Q120" s="2" t="str">
        <f t="shared" si="3"/>
        <v>PAGEIND</v>
      </c>
      <c r="R120" s="2" t="str">
        <f t="shared" si="4"/>
        <v xml:space="preserve">PAGE INDUSTRIES LTD                 </v>
      </c>
      <c r="S120" s="8">
        <f t="shared" si="5"/>
        <v>15</v>
      </c>
      <c r="T120" t="str">
        <f>IF([8]fo_mktlots!T120="","",[8]fo_mktlots!T120)</f>
        <v/>
      </c>
      <c r="U120" t="str">
        <f>IF([8]fo_mktlots!U120="","",[8]fo_mktlots!U120)</f>
        <v/>
      </c>
      <c r="V120" t="str">
        <f>IF([8]fo_mktlots!V120="","",[8]fo_mktlots!V120)</f>
        <v/>
      </c>
    </row>
    <row r="121" spans="1:22" x14ac:dyDescent="0.25">
      <c r="A121" t="str">
        <f>IF([8]fo_mktlots!A121="","",[8]fo_mktlots!A121)</f>
        <v xml:space="preserve">PIRAMAL ENTERPRISES LTD             </v>
      </c>
      <c r="B121" t="str">
        <f>IF([8]fo_mktlots!B121="","",[8]fo_mktlots!B121)</f>
        <v xml:space="preserve">PEL       </v>
      </c>
      <c r="C121">
        <f>IF([8]fo_mktlots!C121="","",[8]fo_mktlots!C121)</f>
        <v>750</v>
      </c>
      <c r="D121">
        <f>IF([8]fo_mktlots!D121="","",[8]fo_mktlots!D121)</f>
        <v>750</v>
      </c>
      <c r="E121">
        <f>IF([8]fo_mktlots!E121="","",[8]fo_mktlots!E121)</f>
        <v>750</v>
      </c>
      <c r="F121" t="str">
        <f>IF([8]fo_mktlots!F121="","",[8]fo_mktlots!F121)</f>
        <v xml:space="preserve">           </v>
      </c>
      <c r="G121" t="str">
        <f>IF([8]fo_mktlots!G121="","",[8]fo_mktlots!G121)</f>
        <v xml:space="preserve">           </v>
      </c>
      <c r="H121" t="str">
        <f>IF([8]fo_mktlots!H121="","",[8]fo_mktlots!H121)</f>
        <v xml:space="preserve">           </v>
      </c>
      <c r="I121" t="str">
        <f>IF([8]fo_mktlots!I121="","",[8]fo_mktlots!I121)</f>
        <v xml:space="preserve">           </v>
      </c>
      <c r="J121" t="str">
        <f>IF([8]fo_mktlots!J121="","",[8]fo_mktlots!J121)</f>
        <v xml:space="preserve">           </v>
      </c>
      <c r="K121" t="str">
        <f>IF([8]fo_mktlots!K121="","",[8]fo_mktlots!K121)</f>
        <v xml:space="preserve">           </v>
      </c>
      <c r="L121" t="str">
        <f>IF([8]fo_mktlots!L121="","",[8]fo_mktlots!L121)</f>
        <v xml:space="preserve">           </v>
      </c>
      <c r="M121" t="str">
        <f>IF([8]fo_mktlots!M121="","",[8]fo_mktlots!M121)</f>
        <v xml:space="preserve">           </v>
      </c>
      <c r="N121" t="str">
        <f>IF([8]fo_mktlots!N121="","",[8]fo_mktlots!N121)</f>
        <v xml:space="preserve">           </v>
      </c>
      <c r="O121" t="str">
        <f>IF([8]fo_mktlots!O121="","",[8]fo_mktlots!O121)</f>
        <v xml:space="preserve">           </v>
      </c>
      <c r="P121" t="str">
        <f>IF([8]fo_mktlots!P121="","",[8]fo_mktlots!P121)</f>
        <v xml:space="preserve">           </v>
      </c>
      <c r="Q121" s="2" t="str">
        <f t="shared" si="3"/>
        <v>PEL</v>
      </c>
      <c r="R121" s="2" t="str">
        <f t="shared" si="4"/>
        <v xml:space="preserve">PIRAMAL ENTERPRISES LTD             </v>
      </c>
      <c r="S121" s="8">
        <f t="shared" si="5"/>
        <v>750</v>
      </c>
      <c r="T121" t="str">
        <f>IF([8]fo_mktlots!T121="","",[8]fo_mktlots!T121)</f>
        <v/>
      </c>
      <c r="U121" t="str">
        <f>IF([8]fo_mktlots!U121="","",[8]fo_mktlots!U121)</f>
        <v/>
      </c>
      <c r="V121" t="str">
        <f>IF([8]fo_mktlots!V121="","",[8]fo_mktlots!V121)</f>
        <v/>
      </c>
    </row>
    <row r="122" spans="1:22" x14ac:dyDescent="0.25">
      <c r="A122" t="str">
        <f>IF([8]fo_mktlots!A122="","",[8]fo_mktlots!A122)</f>
        <v xml:space="preserve">PETRONET LNG LIMITED                </v>
      </c>
      <c r="B122" t="str">
        <f>IF([8]fo_mktlots!B122="","",[8]fo_mktlots!B122)</f>
        <v xml:space="preserve">PETRONET  </v>
      </c>
      <c r="C122">
        <f>IF([8]fo_mktlots!C122="","",[8]fo_mktlots!C122)</f>
        <v>3000</v>
      </c>
      <c r="D122">
        <f>IF([8]fo_mktlots!D122="","",[8]fo_mktlots!D122)</f>
        <v>3000</v>
      </c>
      <c r="E122">
        <f>IF([8]fo_mktlots!E122="","",[8]fo_mktlots!E122)</f>
        <v>3000</v>
      </c>
      <c r="F122" t="str">
        <f>IF([8]fo_mktlots!F122="","",[8]fo_mktlots!F122)</f>
        <v xml:space="preserve">           </v>
      </c>
      <c r="G122" t="str">
        <f>IF([8]fo_mktlots!G122="","",[8]fo_mktlots!G122)</f>
        <v xml:space="preserve">           </v>
      </c>
      <c r="H122" t="str">
        <f>IF([8]fo_mktlots!H122="","",[8]fo_mktlots!H122)</f>
        <v xml:space="preserve">           </v>
      </c>
      <c r="I122" t="str">
        <f>IF([8]fo_mktlots!I122="","",[8]fo_mktlots!I122)</f>
        <v xml:space="preserve">           </v>
      </c>
      <c r="J122" t="str">
        <f>IF([8]fo_mktlots!J122="","",[8]fo_mktlots!J122)</f>
        <v xml:space="preserve">           </v>
      </c>
      <c r="K122" t="str">
        <f>IF([8]fo_mktlots!K122="","",[8]fo_mktlots!K122)</f>
        <v xml:space="preserve">           </v>
      </c>
      <c r="L122" t="str">
        <f>IF([8]fo_mktlots!L122="","",[8]fo_mktlots!L122)</f>
        <v xml:space="preserve">           </v>
      </c>
      <c r="M122" t="str">
        <f>IF([8]fo_mktlots!M122="","",[8]fo_mktlots!M122)</f>
        <v xml:space="preserve">           </v>
      </c>
      <c r="N122" t="str">
        <f>IF([8]fo_mktlots!N122="","",[8]fo_mktlots!N122)</f>
        <v xml:space="preserve">           </v>
      </c>
      <c r="O122" t="str">
        <f>IF([8]fo_mktlots!O122="","",[8]fo_mktlots!O122)</f>
        <v xml:space="preserve">           </v>
      </c>
      <c r="P122" t="str">
        <f>IF([8]fo_mktlots!P122="","",[8]fo_mktlots!P122)</f>
        <v xml:space="preserve">           </v>
      </c>
      <c r="Q122" s="2" t="str">
        <f t="shared" si="3"/>
        <v>PETRONET</v>
      </c>
      <c r="R122" s="2" t="str">
        <f t="shared" si="4"/>
        <v xml:space="preserve">PETRONET LNG LIMITED                </v>
      </c>
      <c r="S122" s="8">
        <f t="shared" si="5"/>
        <v>3000</v>
      </c>
      <c r="T122" t="str">
        <f>IF([8]fo_mktlots!T122="","",[8]fo_mktlots!T122)</f>
        <v/>
      </c>
      <c r="U122" t="str">
        <f>IF([8]fo_mktlots!U122="","",[8]fo_mktlots!U122)</f>
        <v/>
      </c>
      <c r="V122" t="str">
        <f>IF([8]fo_mktlots!V122="","",[8]fo_mktlots!V122)</f>
        <v/>
      </c>
    </row>
    <row r="123" spans="1:22" x14ac:dyDescent="0.25">
      <c r="A123" t="str">
        <f>IF([8]fo_mktlots!A123="","",[8]fo_mktlots!A123)</f>
        <v xml:space="preserve">NMDC LTD.                           </v>
      </c>
      <c r="B123" t="str">
        <f>IF([8]fo_mktlots!B123="","",[8]fo_mktlots!B123)</f>
        <v xml:space="preserve">NMDC      </v>
      </c>
      <c r="C123">
        <f>IF([8]fo_mktlots!C123="","",[8]fo_mktlots!C123)</f>
        <v>4500</v>
      </c>
      <c r="D123">
        <f>IF([8]fo_mktlots!D123="","",[8]fo_mktlots!D123)</f>
        <v>4500</v>
      </c>
      <c r="E123">
        <f>IF([8]fo_mktlots!E123="","",[8]fo_mktlots!E123)</f>
        <v>4500</v>
      </c>
      <c r="F123" t="str">
        <f>IF([8]fo_mktlots!F123="","",[8]fo_mktlots!F123)</f>
        <v xml:space="preserve">           </v>
      </c>
      <c r="G123" t="str">
        <f>IF([8]fo_mktlots!G123="","",[8]fo_mktlots!G123)</f>
        <v xml:space="preserve">           </v>
      </c>
      <c r="H123" t="str">
        <f>IF([8]fo_mktlots!H123="","",[8]fo_mktlots!H123)</f>
        <v xml:space="preserve">           </v>
      </c>
      <c r="I123" t="str">
        <f>IF([8]fo_mktlots!I123="","",[8]fo_mktlots!I123)</f>
        <v xml:space="preserve">           </v>
      </c>
      <c r="J123" t="str">
        <f>IF([8]fo_mktlots!J123="","",[8]fo_mktlots!J123)</f>
        <v xml:space="preserve">           </v>
      </c>
      <c r="K123" t="str">
        <f>IF([8]fo_mktlots!K123="","",[8]fo_mktlots!K123)</f>
        <v xml:space="preserve">           </v>
      </c>
      <c r="L123" t="str">
        <f>IF([8]fo_mktlots!L123="","",[8]fo_mktlots!L123)</f>
        <v xml:space="preserve">           </v>
      </c>
      <c r="M123" t="str">
        <f>IF([8]fo_mktlots!M123="","",[8]fo_mktlots!M123)</f>
        <v xml:space="preserve">           </v>
      </c>
      <c r="N123" t="str">
        <f>IF([8]fo_mktlots!N123="","",[8]fo_mktlots!N123)</f>
        <v xml:space="preserve">           </v>
      </c>
      <c r="O123" t="str">
        <f>IF([8]fo_mktlots!O123="","",[8]fo_mktlots!O123)</f>
        <v xml:space="preserve">           </v>
      </c>
      <c r="P123" t="str">
        <f>IF([8]fo_mktlots!P123="","",[8]fo_mktlots!P123)</f>
        <v xml:space="preserve">           </v>
      </c>
      <c r="Q123" s="2" t="str">
        <f t="shared" si="3"/>
        <v>NMDC</v>
      </c>
      <c r="R123" s="2" t="str">
        <f t="shared" si="4"/>
        <v xml:space="preserve">NMDC LTD.                           </v>
      </c>
      <c r="S123" s="8">
        <f t="shared" si="5"/>
        <v>4500</v>
      </c>
      <c r="T123" t="str">
        <f>IF([8]fo_mktlots!T123="","",[8]fo_mktlots!T123)</f>
        <v/>
      </c>
      <c r="U123" t="str">
        <f>IF([8]fo_mktlots!U123="","",[8]fo_mktlots!U123)</f>
        <v/>
      </c>
      <c r="V123" t="str">
        <f>IF([8]fo_mktlots!V123="","",[8]fo_mktlots!V123)</f>
        <v/>
      </c>
    </row>
    <row r="124" spans="1:22" x14ac:dyDescent="0.25">
      <c r="A124" t="str">
        <f>IF([8]fo_mktlots!A124="","",[8]fo_mktlots!A124)</f>
        <v xml:space="preserve">POWER FIN CORP LTD.                 </v>
      </c>
      <c r="B124" t="str">
        <f>IF([8]fo_mktlots!B124="","",[8]fo_mktlots!B124)</f>
        <v xml:space="preserve">PFC       </v>
      </c>
      <c r="C124">
        <f>IF([8]fo_mktlots!C124="","",[8]fo_mktlots!C124)</f>
        <v>7750</v>
      </c>
      <c r="D124">
        <f>IF([8]fo_mktlots!D124="","",[8]fo_mktlots!D124)</f>
        <v>7750</v>
      </c>
      <c r="E124">
        <f>IF([8]fo_mktlots!E124="","",[8]fo_mktlots!E124)</f>
        <v>7750</v>
      </c>
      <c r="F124" t="str">
        <f>IF([8]fo_mktlots!F124="","",[8]fo_mktlots!F124)</f>
        <v xml:space="preserve">           </v>
      </c>
      <c r="G124" t="str">
        <f>IF([8]fo_mktlots!G124="","",[8]fo_mktlots!G124)</f>
        <v xml:space="preserve">           </v>
      </c>
      <c r="H124" t="str">
        <f>IF([8]fo_mktlots!H124="","",[8]fo_mktlots!H124)</f>
        <v xml:space="preserve">           </v>
      </c>
      <c r="I124" t="str">
        <f>IF([8]fo_mktlots!I124="","",[8]fo_mktlots!I124)</f>
        <v xml:space="preserve">           </v>
      </c>
      <c r="J124" t="str">
        <f>IF([8]fo_mktlots!J124="","",[8]fo_mktlots!J124)</f>
        <v xml:space="preserve">           </v>
      </c>
      <c r="K124" t="str">
        <f>IF([8]fo_mktlots!K124="","",[8]fo_mktlots!K124)</f>
        <v xml:space="preserve">           </v>
      </c>
      <c r="L124" t="str">
        <f>IF([8]fo_mktlots!L124="","",[8]fo_mktlots!L124)</f>
        <v xml:space="preserve">           </v>
      </c>
      <c r="M124" t="str">
        <f>IF([8]fo_mktlots!M124="","",[8]fo_mktlots!M124)</f>
        <v xml:space="preserve">           </v>
      </c>
      <c r="N124" t="str">
        <f>IF([8]fo_mktlots!N124="","",[8]fo_mktlots!N124)</f>
        <v xml:space="preserve">           </v>
      </c>
      <c r="O124" t="str">
        <f>IF([8]fo_mktlots!O124="","",[8]fo_mktlots!O124)</f>
        <v xml:space="preserve">           </v>
      </c>
      <c r="P124" t="str">
        <f>IF([8]fo_mktlots!P124="","",[8]fo_mktlots!P124)</f>
        <v xml:space="preserve">           </v>
      </c>
      <c r="Q124" s="2" t="str">
        <f t="shared" si="3"/>
        <v>PFC</v>
      </c>
      <c r="R124" s="2" t="str">
        <f t="shared" si="4"/>
        <v xml:space="preserve">POWER FIN CORP LTD.                 </v>
      </c>
      <c r="S124" s="8">
        <f t="shared" si="5"/>
        <v>7750</v>
      </c>
      <c r="T124" t="str">
        <f>IF([8]fo_mktlots!T124="","",[8]fo_mktlots!T124)</f>
        <v/>
      </c>
      <c r="U124" t="str">
        <f>IF([8]fo_mktlots!U124="","",[8]fo_mktlots!U124)</f>
        <v/>
      </c>
      <c r="V124" t="str">
        <f>IF([8]fo_mktlots!V124="","",[8]fo_mktlots!V124)</f>
        <v/>
      </c>
    </row>
    <row r="125" spans="1:22" x14ac:dyDescent="0.25">
      <c r="A125" t="str">
        <f>IF([8]fo_mktlots!A125="","",[8]fo_mktlots!A125)</f>
        <v xml:space="preserve">PIDILITE INDUSTRIES LTD             </v>
      </c>
      <c r="B125" t="str">
        <f>IF([8]fo_mktlots!B125="","",[8]fo_mktlots!B125)</f>
        <v>PIDILITIND</v>
      </c>
      <c r="C125">
        <f>IF([8]fo_mktlots!C125="","",[8]fo_mktlots!C125)</f>
        <v>250</v>
      </c>
      <c r="D125">
        <f>IF([8]fo_mktlots!D125="","",[8]fo_mktlots!D125)</f>
        <v>250</v>
      </c>
      <c r="E125">
        <f>IF([8]fo_mktlots!E125="","",[8]fo_mktlots!E125)</f>
        <v>250</v>
      </c>
      <c r="F125" t="str">
        <f>IF([8]fo_mktlots!F125="","",[8]fo_mktlots!F125)</f>
        <v xml:space="preserve">           </v>
      </c>
      <c r="G125" t="str">
        <f>IF([8]fo_mktlots!G125="","",[8]fo_mktlots!G125)</f>
        <v xml:space="preserve">           </v>
      </c>
      <c r="H125" t="str">
        <f>IF([8]fo_mktlots!H125="","",[8]fo_mktlots!H125)</f>
        <v xml:space="preserve">           </v>
      </c>
      <c r="I125" t="str">
        <f>IF([8]fo_mktlots!I125="","",[8]fo_mktlots!I125)</f>
        <v xml:space="preserve">           </v>
      </c>
      <c r="J125" t="str">
        <f>IF([8]fo_mktlots!J125="","",[8]fo_mktlots!J125)</f>
        <v xml:space="preserve">           </v>
      </c>
      <c r="K125" t="str">
        <f>IF([8]fo_mktlots!K125="","",[8]fo_mktlots!K125)</f>
        <v xml:space="preserve">           </v>
      </c>
      <c r="L125" t="str">
        <f>IF([8]fo_mktlots!L125="","",[8]fo_mktlots!L125)</f>
        <v xml:space="preserve">           </v>
      </c>
      <c r="M125" t="str">
        <f>IF([8]fo_mktlots!M125="","",[8]fo_mktlots!M125)</f>
        <v xml:space="preserve">           </v>
      </c>
      <c r="N125" t="str">
        <f>IF([8]fo_mktlots!N125="","",[8]fo_mktlots!N125)</f>
        <v xml:space="preserve">           </v>
      </c>
      <c r="O125" t="str">
        <f>IF([8]fo_mktlots!O125="","",[8]fo_mktlots!O125)</f>
        <v xml:space="preserve">           </v>
      </c>
      <c r="P125" t="str">
        <f>IF([8]fo_mktlots!P125="","",[8]fo_mktlots!P125)</f>
        <v xml:space="preserve">           </v>
      </c>
      <c r="Q125" s="2" t="str">
        <f t="shared" si="3"/>
        <v>PIDILITIND</v>
      </c>
      <c r="R125" s="2" t="str">
        <f t="shared" si="4"/>
        <v xml:space="preserve">PIDILITE INDUSTRIES LTD             </v>
      </c>
      <c r="S125" s="8">
        <f t="shared" si="5"/>
        <v>250</v>
      </c>
      <c r="T125" t="str">
        <f>IF([8]fo_mktlots!T125="","",[8]fo_mktlots!T125)</f>
        <v/>
      </c>
      <c r="U125" t="str">
        <f>IF([8]fo_mktlots!U125="","",[8]fo_mktlots!U125)</f>
        <v/>
      </c>
      <c r="V125" t="str">
        <f>IF([8]fo_mktlots!V125="","",[8]fo_mktlots!V125)</f>
        <v/>
      </c>
    </row>
    <row r="126" spans="1:22" x14ac:dyDescent="0.25">
      <c r="A126" t="str">
        <f>IF([8]fo_mktlots!A126="","",[8]fo_mktlots!A126)</f>
        <v xml:space="preserve">PI INDUSTRIES LTD                   </v>
      </c>
      <c r="B126" t="str">
        <f>IF([8]fo_mktlots!B126="","",[8]fo_mktlots!B126)</f>
        <v xml:space="preserve">PIIND     </v>
      </c>
      <c r="C126">
        <f>IF([8]fo_mktlots!C126="","",[8]fo_mktlots!C126)</f>
        <v>250</v>
      </c>
      <c r="D126">
        <f>IF([8]fo_mktlots!D126="","",[8]fo_mktlots!D126)</f>
        <v>250</v>
      </c>
      <c r="E126">
        <f>IF([8]fo_mktlots!E126="","",[8]fo_mktlots!E126)</f>
        <v>250</v>
      </c>
      <c r="F126" t="str">
        <f>IF([8]fo_mktlots!F126="","",[8]fo_mktlots!F126)</f>
        <v xml:space="preserve">           </v>
      </c>
      <c r="G126" t="str">
        <f>IF([8]fo_mktlots!G126="","",[8]fo_mktlots!G126)</f>
        <v xml:space="preserve">           </v>
      </c>
      <c r="H126" t="str">
        <f>IF([8]fo_mktlots!H126="","",[8]fo_mktlots!H126)</f>
        <v xml:space="preserve">           </v>
      </c>
      <c r="I126" t="str">
        <f>IF([8]fo_mktlots!I126="","",[8]fo_mktlots!I126)</f>
        <v xml:space="preserve">           </v>
      </c>
      <c r="J126" t="str">
        <f>IF([8]fo_mktlots!J126="","",[8]fo_mktlots!J126)</f>
        <v xml:space="preserve">           </v>
      </c>
      <c r="K126" t="str">
        <f>IF([8]fo_mktlots!K126="","",[8]fo_mktlots!K126)</f>
        <v xml:space="preserve">           </v>
      </c>
      <c r="L126" t="str">
        <f>IF([8]fo_mktlots!L126="","",[8]fo_mktlots!L126)</f>
        <v xml:space="preserve">           </v>
      </c>
      <c r="M126" t="str">
        <f>IF([8]fo_mktlots!M126="","",[8]fo_mktlots!M126)</f>
        <v xml:space="preserve">           </v>
      </c>
      <c r="N126" t="str">
        <f>IF([8]fo_mktlots!N126="","",[8]fo_mktlots!N126)</f>
        <v xml:space="preserve">           </v>
      </c>
      <c r="O126" t="str">
        <f>IF([8]fo_mktlots!O126="","",[8]fo_mktlots!O126)</f>
        <v xml:space="preserve">           </v>
      </c>
      <c r="P126" t="str">
        <f>IF([8]fo_mktlots!P126="","",[8]fo_mktlots!P126)</f>
        <v xml:space="preserve">           </v>
      </c>
      <c r="Q126" s="2" t="str">
        <f t="shared" si="3"/>
        <v>PIIND</v>
      </c>
      <c r="R126" s="2" t="str">
        <f t="shared" si="4"/>
        <v xml:space="preserve">PI INDUSTRIES LTD                   </v>
      </c>
      <c r="S126" s="8">
        <f t="shared" si="5"/>
        <v>250</v>
      </c>
      <c r="T126" t="str">
        <f>IF([8]fo_mktlots!T126="","",[8]fo_mktlots!T126)</f>
        <v/>
      </c>
      <c r="U126" t="str">
        <f>IF([8]fo_mktlots!U126="","",[8]fo_mktlots!U126)</f>
        <v/>
      </c>
      <c r="V126" t="str">
        <f>IF([8]fo_mktlots!V126="","",[8]fo_mktlots!V126)</f>
        <v/>
      </c>
    </row>
    <row r="127" spans="1:22" x14ac:dyDescent="0.25">
      <c r="A127" t="str">
        <f>IF([8]fo_mktlots!A127="","",[8]fo_mktlots!A127)</f>
        <v xml:space="preserve">POLYCAB INDIA LIMITED               </v>
      </c>
      <c r="B127" t="str">
        <f>IF([8]fo_mktlots!B127="","",[8]fo_mktlots!B127)</f>
        <v xml:space="preserve">POLYCAB   </v>
      </c>
      <c r="C127">
        <f>IF([8]fo_mktlots!C127="","",[8]fo_mktlots!C127)</f>
        <v>300</v>
      </c>
      <c r="D127">
        <f>IF([8]fo_mktlots!D127="","",[8]fo_mktlots!D127)</f>
        <v>300</v>
      </c>
      <c r="E127">
        <f>IF([8]fo_mktlots!E127="","",[8]fo_mktlots!E127)</f>
        <v>300</v>
      </c>
      <c r="F127" t="str">
        <f>IF([8]fo_mktlots!F127="","",[8]fo_mktlots!F127)</f>
        <v xml:space="preserve">           </v>
      </c>
      <c r="G127" t="str">
        <f>IF([8]fo_mktlots!G127="","",[8]fo_mktlots!G127)</f>
        <v xml:space="preserve">           </v>
      </c>
      <c r="H127" t="str">
        <f>IF([8]fo_mktlots!H127="","",[8]fo_mktlots!H127)</f>
        <v xml:space="preserve">           </v>
      </c>
      <c r="I127" t="str">
        <f>IF([8]fo_mktlots!I127="","",[8]fo_mktlots!I127)</f>
        <v xml:space="preserve">           </v>
      </c>
      <c r="J127" t="str">
        <f>IF([8]fo_mktlots!J127="","",[8]fo_mktlots!J127)</f>
        <v xml:space="preserve">           </v>
      </c>
      <c r="K127" t="str">
        <f>IF([8]fo_mktlots!K127="","",[8]fo_mktlots!K127)</f>
        <v xml:space="preserve">           </v>
      </c>
      <c r="L127" t="str">
        <f>IF([8]fo_mktlots!L127="","",[8]fo_mktlots!L127)</f>
        <v xml:space="preserve">           </v>
      </c>
      <c r="M127" t="str">
        <f>IF([8]fo_mktlots!M127="","",[8]fo_mktlots!M127)</f>
        <v xml:space="preserve">           </v>
      </c>
      <c r="N127" t="str">
        <f>IF([8]fo_mktlots!N127="","",[8]fo_mktlots!N127)</f>
        <v xml:space="preserve">           </v>
      </c>
      <c r="O127" t="str">
        <f>IF([8]fo_mktlots!O127="","",[8]fo_mktlots!O127)</f>
        <v xml:space="preserve">           </v>
      </c>
      <c r="P127" t="str">
        <f>IF([8]fo_mktlots!P127="","",[8]fo_mktlots!P127)</f>
        <v xml:space="preserve">           </v>
      </c>
      <c r="Q127" s="2" t="str">
        <f t="shared" si="3"/>
        <v>POLYCAB</v>
      </c>
      <c r="R127" s="2" t="str">
        <f t="shared" si="4"/>
        <v xml:space="preserve">POLYCAB INDIA LIMITED               </v>
      </c>
      <c r="S127" s="8">
        <f t="shared" si="5"/>
        <v>300</v>
      </c>
      <c r="T127" t="str">
        <f>IF([8]fo_mktlots!T127="","",[8]fo_mktlots!T127)</f>
        <v/>
      </c>
      <c r="U127" t="str">
        <f>IF([8]fo_mktlots!U127="","",[8]fo_mktlots!U127)</f>
        <v/>
      </c>
      <c r="V127" t="str">
        <f>IF([8]fo_mktlots!V127="","",[8]fo_mktlots!V127)</f>
        <v/>
      </c>
    </row>
    <row r="128" spans="1:22" x14ac:dyDescent="0.25">
      <c r="A128" t="str">
        <f>IF([8]fo_mktlots!A128="","",[8]fo_mktlots!A128)</f>
        <v xml:space="preserve">PVR INOX LIMITED                    </v>
      </c>
      <c r="B128" t="str">
        <f>IF([8]fo_mktlots!B128="","",[8]fo_mktlots!B128)</f>
        <v xml:space="preserve">PVRINOX   </v>
      </c>
      <c r="C128">
        <f>IF([8]fo_mktlots!C128="","",[8]fo_mktlots!C128)</f>
        <v>407</v>
      </c>
      <c r="D128">
        <f>IF([8]fo_mktlots!D128="","",[8]fo_mktlots!D128)</f>
        <v>407</v>
      </c>
      <c r="E128">
        <f>IF([8]fo_mktlots!E128="","",[8]fo_mktlots!E128)</f>
        <v>407</v>
      </c>
      <c r="F128" t="str">
        <f>IF([8]fo_mktlots!F128="","",[8]fo_mktlots!F128)</f>
        <v xml:space="preserve">           </v>
      </c>
      <c r="G128" t="str">
        <f>IF([8]fo_mktlots!G128="","",[8]fo_mktlots!G128)</f>
        <v xml:space="preserve">           </v>
      </c>
      <c r="H128" t="str">
        <f>IF([8]fo_mktlots!H128="","",[8]fo_mktlots!H128)</f>
        <v xml:space="preserve">           </v>
      </c>
      <c r="I128" t="str">
        <f>IF([8]fo_mktlots!I128="","",[8]fo_mktlots!I128)</f>
        <v xml:space="preserve">           </v>
      </c>
      <c r="J128" t="str">
        <f>IF([8]fo_mktlots!J128="","",[8]fo_mktlots!J128)</f>
        <v xml:space="preserve">           </v>
      </c>
      <c r="K128" t="str">
        <f>IF([8]fo_mktlots!K128="","",[8]fo_mktlots!K128)</f>
        <v xml:space="preserve">           </v>
      </c>
      <c r="L128" t="str">
        <f>IF([8]fo_mktlots!L128="","",[8]fo_mktlots!L128)</f>
        <v xml:space="preserve">           </v>
      </c>
      <c r="M128" t="str">
        <f>IF([8]fo_mktlots!M128="","",[8]fo_mktlots!M128)</f>
        <v xml:space="preserve">           </v>
      </c>
      <c r="N128" t="str">
        <f>IF([8]fo_mktlots!N128="","",[8]fo_mktlots!N128)</f>
        <v xml:space="preserve">           </v>
      </c>
      <c r="O128" t="str">
        <f>IF([8]fo_mktlots!O128="","",[8]fo_mktlots!O128)</f>
        <v xml:space="preserve">           </v>
      </c>
      <c r="P128" t="str">
        <f>IF([8]fo_mktlots!P128="","",[8]fo_mktlots!P128)</f>
        <v xml:space="preserve">           </v>
      </c>
      <c r="Q128" s="2" t="str">
        <f t="shared" si="3"/>
        <v>PVRINOX</v>
      </c>
      <c r="R128" s="2" t="str">
        <f t="shared" si="4"/>
        <v xml:space="preserve">PVR INOX LIMITED                    </v>
      </c>
      <c r="S128" s="8">
        <f t="shared" si="5"/>
        <v>407</v>
      </c>
      <c r="T128" t="str">
        <f>IF([8]fo_mktlots!T128="","",[8]fo_mktlots!T128)</f>
        <v/>
      </c>
      <c r="U128" t="str">
        <f>IF([8]fo_mktlots!U128="","",[8]fo_mktlots!U128)</f>
        <v/>
      </c>
      <c r="V128" t="str">
        <f>IF([8]fo_mktlots!V128="","",[8]fo_mktlots!V128)</f>
        <v/>
      </c>
    </row>
    <row r="129" spans="1:22" x14ac:dyDescent="0.25">
      <c r="A129" t="str">
        <f>IF([8]fo_mktlots!A129="","",[8]fo_mktlots!A129)</f>
        <v xml:space="preserve">REC LIMITED                         </v>
      </c>
      <c r="B129" t="str">
        <f>IF([8]fo_mktlots!B129="","",[8]fo_mktlots!B129)</f>
        <v xml:space="preserve">RECLTD    </v>
      </c>
      <c r="C129">
        <f>IF([8]fo_mktlots!C129="","",[8]fo_mktlots!C129)</f>
        <v>8000</v>
      </c>
      <c r="D129">
        <f>IF([8]fo_mktlots!D129="","",[8]fo_mktlots!D129)</f>
        <v>8000</v>
      </c>
      <c r="E129">
        <f>IF([8]fo_mktlots!E129="","",[8]fo_mktlots!E129)</f>
        <v>8000</v>
      </c>
      <c r="F129" t="str">
        <f>IF([8]fo_mktlots!F129="","",[8]fo_mktlots!F129)</f>
        <v xml:space="preserve">           </v>
      </c>
      <c r="G129" t="str">
        <f>IF([8]fo_mktlots!G129="","",[8]fo_mktlots!G129)</f>
        <v xml:space="preserve">           </v>
      </c>
      <c r="H129" t="str">
        <f>IF([8]fo_mktlots!H129="","",[8]fo_mktlots!H129)</f>
        <v xml:space="preserve">           </v>
      </c>
      <c r="I129" t="str">
        <f>IF([8]fo_mktlots!I129="","",[8]fo_mktlots!I129)</f>
        <v xml:space="preserve">           </v>
      </c>
      <c r="J129" t="str">
        <f>IF([8]fo_mktlots!J129="","",[8]fo_mktlots!J129)</f>
        <v xml:space="preserve">           </v>
      </c>
      <c r="K129" t="str">
        <f>IF([8]fo_mktlots!K129="","",[8]fo_mktlots!K129)</f>
        <v xml:space="preserve">           </v>
      </c>
      <c r="L129" t="str">
        <f>IF([8]fo_mktlots!L129="","",[8]fo_mktlots!L129)</f>
        <v xml:space="preserve">           </v>
      </c>
      <c r="M129" t="str">
        <f>IF([8]fo_mktlots!M129="","",[8]fo_mktlots!M129)</f>
        <v xml:space="preserve">           </v>
      </c>
      <c r="N129" t="str">
        <f>IF([8]fo_mktlots!N129="","",[8]fo_mktlots!N129)</f>
        <v xml:space="preserve">           </v>
      </c>
      <c r="O129" t="str">
        <f>IF([8]fo_mktlots!O129="","",[8]fo_mktlots!O129)</f>
        <v xml:space="preserve">           </v>
      </c>
      <c r="P129" t="str">
        <f>IF([8]fo_mktlots!P129="","",[8]fo_mktlots!P129)</f>
        <v xml:space="preserve">           </v>
      </c>
      <c r="Q129" s="2" t="str">
        <f t="shared" si="3"/>
        <v>RECLTD</v>
      </c>
      <c r="R129" s="2" t="str">
        <f t="shared" si="4"/>
        <v xml:space="preserve">REC LIMITED                         </v>
      </c>
      <c r="S129" s="8">
        <f t="shared" si="5"/>
        <v>8000</v>
      </c>
      <c r="T129" t="str">
        <f>IF([8]fo_mktlots!T129="","",[8]fo_mktlots!T129)</f>
        <v/>
      </c>
      <c r="U129" t="str">
        <f>IF([8]fo_mktlots!U129="","",[8]fo_mktlots!U129)</f>
        <v/>
      </c>
      <c r="V129" t="str">
        <f>IF([8]fo_mktlots!V129="","",[8]fo_mktlots!V129)</f>
        <v/>
      </c>
    </row>
    <row r="130" spans="1:22" x14ac:dyDescent="0.25">
      <c r="A130" t="str">
        <f>IF([8]fo_mktlots!A130="","",[8]fo_mktlots!A130)</f>
        <v xml:space="preserve">RELIANCE INDUSTRIES LTD             </v>
      </c>
      <c r="B130" t="str">
        <f>IF([8]fo_mktlots!B130="","",[8]fo_mktlots!B130)</f>
        <v xml:space="preserve">RELIANCE  </v>
      </c>
      <c r="C130">
        <f>IF([8]fo_mktlots!C130="","",[8]fo_mktlots!C130)</f>
        <v>250</v>
      </c>
      <c r="D130">
        <f>IF([8]fo_mktlots!D130="","",[8]fo_mktlots!D130)</f>
        <v>250</v>
      </c>
      <c r="E130">
        <f>IF([8]fo_mktlots!E130="","",[8]fo_mktlots!E130)</f>
        <v>250</v>
      </c>
      <c r="F130" t="str">
        <f>IF([8]fo_mktlots!F130="","",[8]fo_mktlots!F130)</f>
        <v xml:space="preserve">           </v>
      </c>
      <c r="G130" t="str">
        <f>IF([8]fo_mktlots!G130="","",[8]fo_mktlots!G130)</f>
        <v xml:space="preserve">           </v>
      </c>
      <c r="H130" t="str">
        <f>IF([8]fo_mktlots!H130="","",[8]fo_mktlots!H130)</f>
        <v xml:space="preserve">           </v>
      </c>
      <c r="I130" t="str">
        <f>IF([8]fo_mktlots!I130="","",[8]fo_mktlots!I130)</f>
        <v xml:space="preserve">           </v>
      </c>
      <c r="J130" t="str">
        <f>IF([8]fo_mktlots!J130="","",[8]fo_mktlots!J130)</f>
        <v xml:space="preserve">           </v>
      </c>
      <c r="K130" t="str">
        <f>IF([8]fo_mktlots!K130="","",[8]fo_mktlots!K130)</f>
        <v xml:space="preserve">           </v>
      </c>
      <c r="L130" t="str">
        <f>IF([8]fo_mktlots!L130="","",[8]fo_mktlots!L130)</f>
        <v xml:space="preserve">           </v>
      </c>
      <c r="M130" t="str">
        <f>IF([8]fo_mktlots!M130="","",[8]fo_mktlots!M130)</f>
        <v xml:space="preserve">           </v>
      </c>
      <c r="N130" t="str">
        <f>IF([8]fo_mktlots!N130="","",[8]fo_mktlots!N130)</f>
        <v xml:space="preserve">           </v>
      </c>
      <c r="O130" t="str">
        <f>IF([8]fo_mktlots!O130="","",[8]fo_mktlots!O130)</f>
        <v xml:space="preserve">           </v>
      </c>
      <c r="P130" t="str">
        <f>IF([8]fo_mktlots!P130="","",[8]fo_mktlots!P130)</f>
        <v xml:space="preserve">           </v>
      </c>
      <c r="Q130" s="2" t="str">
        <f t="shared" ref="Q130:Q193" si="6">TRIM(B130)</f>
        <v>RELIANCE</v>
      </c>
      <c r="R130" s="2" t="str">
        <f t="shared" ref="R130:R193" si="7">A130</f>
        <v xml:space="preserve">RELIANCE INDUSTRIES LTD             </v>
      </c>
      <c r="S130" s="8">
        <f t="shared" ref="S130:S193" si="8">C130</f>
        <v>250</v>
      </c>
      <c r="T130" t="str">
        <f>IF([8]fo_mktlots!T130="","",[8]fo_mktlots!T130)</f>
        <v/>
      </c>
      <c r="U130" t="str">
        <f>IF([8]fo_mktlots!U130="","",[8]fo_mktlots!U130)</f>
        <v/>
      </c>
      <c r="V130" t="str">
        <f>IF([8]fo_mktlots!V130="","",[8]fo_mktlots!V130)</f>
        <v/>
      </c>
    </row>
    <row r="131" spans="1:22" x14ac:dyDescent="0.25">
      <c r="A131" t="str">
        <f>IF([8]fo_mktlots!A131="","",[8]fo_mktlots!A131)</f>
        <v xml:space="preserve">SBI LIFE INSURANCE CO LTD           </v>
      </c>
      <c r="B131" t="str">
        <f>IF([8]fo_mktlots!B131="","",[8]fo_mktlots!B131)</f>
        <v xml:space="preserve">SBILIFE   </v>
      </c>
      <c r="C131">
        <f>IF([8]fo_mktlots!C131="","",[8]fo_mktlots!C131)</f>
        <v>750</v>
      </c>
      <c r="D131">
        <f>IF([8]fo_mktlots!D131="","",[8]fo_mktlots!D131)</f>
        <v>750</v>
      </c>
      <c r="E131">
        <f>IF([8]fo_mktlots!E131="","",[8]fo_mktlots!E131)</f>
        <v>750</v>
      </c>
      <c r="F131" t="str">
        <f>IF([8]fo_mktlots!F131="","",[8]fo_mktlots!F131)</f>
        <v xml:space="preserve">           </v>
      </c>
      <c r="G131" t="str">
        <f>IF([8]fo_mktlots!G131="","",[8]fo_mktlots!G131)</f>
        <v xml:space="preserve">           </v>
      </c>
      <c r="H131" t="str">
        <f>IF([8]fo_mktlots!H131="","",[8]fo_mktlots!H131)</f>
        <v xml:space="preserve">           </v>
      </c>
      <c r="I131" t="str">
        <f>IF([8]fo_mktlots!I131="","",[8]fo_mktlots!I131)</f>
        <v xml:space="preserve">           </v>
      </c>
      <c r="J131" t="str">
        <f>IF([8]fo_mktlots!J131="","",[8]fo_mktlots!J131)</f>
        <v xml:space="preserve">           </v>
      </c>
      <c r="K131" t="str">
        <f>IF([8]fo_mktlots!K131="","",[8]fo_mktlots!K131)</f>
        <v xml:space="preserve">           </v>
      </c>
      <c r="L131" t="str">
        <f>IF([8]fo_mktlots!L131="","",[8]fo_mktlots!L131)</f>
        <v xml:space="preserve">           </v>
      </c>
      <c r="M131" t="str">
        <f>IF([8]fo_mktlots!M131="","",[8]fo_mktlots!M131)</f>
        <v xml:space="preserve">           </v>
      </c>
      <c r="N131" t="str">
        <f>IF([8]fo_mktlots!N131="","",[8]fo_mktlots!N131)</f>
        <v xml:space="preserve">           </v>
      </c>
      <c r="O131" t="str">
        <f>IF([8]fo_mktlots!O131="","",[8]fo_mktlots!O131)</f>
        <v xml:space="preserve">           </v>
      </c>
      <c r="P131" t="str">
        <f>IF([8]fo_mktlots!P131="","",[8]fo_mktlots!P131)</f>
        <v xml:space="preserve">           </v>
      </c>
      <c r="Q131" s="2" t="str">
        <f t="shared" si="6"/>
        <v>SBILIFE</v>
      </c>
      <c r="R131" s="2" t="str">
        <f t="shared" si="7"/>
        <v xml:space="preserve">SBI LIFE INSURANCE CO LTD           </v>
      </c>
      <c r="S131" s="8">
        <f t="shared" si="8"/>
        <v>750</v>
      </c>
      <c r="T131" t="str">
        <f>IF([8]fo_mktlots!T131="","",[8]fo_mktlots!T131)</f>
        <v/>
      </c>
      <c r="U131" t="str">
        <f>IF([8]fo_mktlots!U131="","",[8]fo_mktlots!U131)</f>
        <v/>
      </c>
      <c r="V131" t="str">
        <f>IF([8]fo_mktlots!V131="","",[8]fo_mktlots!V131)</f>
        <v/>
      </c>
    </row>
    <row r="132" spans="1:22" x14ac:dyDescent="0.25">
      <c r="A132" t="str">
        <f>IF([8]fo_mktlots!A132="","",[8]fo_mktlots!A132)</f>
        <v xml:space="preserve">SHREE CEMENT LIMITED                </v>
      </c>
      <c r="B132" t="str">
        <f>IF([8]fo_mktlots!B132="","",[8]fo_mktlots!B132)</f>
        <v xml:space="preserve">SHREECEM  </v>
      </c>
      <c r="C132">
        <f>IF([8]fo_mktlots!C132="","",[8]fo_mktlots!C132)</f>
        <v>25</v>
      </c>
      <c r="D132">
        <f>IF([8]fo_mktlots!D132="","",[8]fo_mktlots!D132)</f>
        <v>25</v>
      </c>
      <c r="E132">
        <f>IF([8]fo_mktlots!E132="","",[8]fo_mktlots!E132)</f>
        <v>25</v>
      </c>
      <c r="F132" t="str">
        <f>IF([8]fo_mktlots!F132="","",[8]fo_mktlots!F132)</f>
        <v xml:space="preserve">           </v>
      </c>
      <c r="G132" t="str">
        <f>IF([8]fo_mktlots!G132="","",[8]fo_mktlots!G132)</f>
        <v xml:space="preserve">           </v>
      </c>
      <c r="H132" t="str">
        <f>IF([8]fo_mktlots!H132="","",[8]fo_mktlots!H132)</f>
        <v xml:space="preserve">           </v>
      </c>
      <c r="I132" t="str">
        <f>IF([8]fo_mktlots!I132="","",[8]fo_mktlots!I132)</f>
        <v xml:space="preserve">           </v>
      </c>
      <c r="J132" t="str">
        <f>IF([8]fo_mktlots!J132="","",[8]fo_mktlots!J132)</f>
        <v xml:space="preserve">           </v>
      </c>
      <c r="K132" t="str">
        <f>IF([8]fo_mktlots!K132="","",[8]fo_mktlots!K132)</f>
        <v xml:space="preserve">           </v>
      </c>
      <c r="L132" t="str">
        <f>IF([8]fo_mktlots!L132="","",[8]fo_mktlots!L132)</f>
        <v xml:space="preserve">           </v>
      </c>
      <c r="M132" t="str">
        <f>IF([8]fo_mktlots!M132="","",[8]fo_mktlots!M132)</f>
        <v xml:space="preserve">           </v>
      </c>
      <c r="N132" t="str">
        <f>IF([8]fo_mktlots!N132="","",[8]fo_mktlots!N132)</f>
        <v xml:space="preserve">           </v>
      </c>
      <c r="O132" t="str">
        <f>IF([8]fo_mktlots!O132="","",[8]fo_mktlots!O132)</f>
        <v xml:space="preserve">           </v>
      </c>
      <c r="P132" t="str">
        <f>IF([8]fo_mktlots!P132="","",[8]fo_mktlots!P132)</f>
        <v xml:space="preserve">           </v>
      </c>
      <c r="Q132" s="2" t="str">
        <f t="shared" si="6"/>
        <v>SHREECEM</v>
      </c>
      <c r="R132" s="2" t="str">
        <f t="shared" si="7"/>
        <v xml:space="preserve">SHREE CEMENT LIMITED                </v>
      </c>
      <c r="S132" s="8">
        <f t="shared" si="8"/>
        <v>25</v>
      </c>
      <c r="T132" t="str">
        <f>IF([8]fo_mktlots!T132="","",[8]fo_mktlots!T132)</f>
        <v/>
      </c>
      <c r="U132" t="str">
        <f>IF([8]fo_mktlots!U132="","",[8]fo_mktlots!U132)</f>
        <v/>
      </c>
      <c r="V132" t="str">
        <f>IF([8]fo_mktlots!V132="","",[8]fo_mktlots!V132)</f>
        <v/>
      </c>
    </row>
    <row r="133" spans="1:22" x14ac:dyDescent="0.25">
      <c r="A133" t="str">
        <f>IF([8]fo_mktlots!A133="","",[8]fo_mktlots!A133)</f>
        <v xml:space="preserve">SIEMENS LTD                         </v>
      </c>
      <c r="B133" t="str">
        <f>IF([8]fo_mktlots!B133="","",[8]fo_mktlots!B133)</f>
        <v xml:space="preserve">SIEMENS   </v>
      </c>
      <c r="C133">
        <f>IF([8]fo_mktlots!C133="","",[8]fo_mktlots!C133)</f>
        <v>275</v>
      </c>
      <c r="D133">
        <f>IF([8]fo_mktlots!D133="","",[8]fo_mktlots!D133)</f>
        <v>275</v>
      </c>
      <c r="E133">
        <f>IF([8]fo_mktlots!E133="","",[8]fo_mktlots!E133)</f>
        <v>275</v>
      </c>
      <c r="F133" t="str">
        <f>IF([8]fo_mktlots!F133="","",[8]fo_mktlots!F133)</f>
        <v xml:space="preserve">           </v>
      </c>
      <c r="G133" t="str">
        <f>IF([8]fo_mktlots!G133="","",[8]fo_mktlots!G133)</f>
        <v xml:space="preserve">           </v>
      </c>
      <c r="H133" t="str">
        <f>IF([8]fo_mktlots!H133="","",[8]fo_mktlots!H133)</f>
        <v xml:space="preserve">           </v>
      </c>
      <c r="I133" t="str">
        <f>IF([8]fo_mktlots!I133="","",[8]fo_mktlots!I133)</f>
        <v xml:space="preserve">           </v>
      </c>
      <c r="J133" t="str">
        <f>IF([8]fo_mktlots!J133="","",[8]fo_mktlots!J133)</f>
        <v xml:space="preserve">           </v>
      </c>
      <c r="K133" t="str">
        <f>IF([8]fo_mktlots!K133="","",[8]fo_mktlots!K133)</f>
        <v xml:space="preserve">           </v>
      </c>
      <c r="L133" t="str">
        <f>IF([8]fo_mktlots!L133="","",[8]fo_mktlots!L133)</f>
        <v xml:space="preserve">           </v>
      </c>
      <c r="M133" t="str">
        <f>IF([8]fo_mktlots!M133="","",[8]fo_mktlots!M133)</f>
        <v xml:space="preserve">           </v>
      </c>
      <c r="N133" t="str">
        <f>IF([8]fo_mktlots!N133="","",[8]fo_mktlots!N133)</f>
        <v xml:space="preserve">           </v>
      </c>
      <c r="O133" t="str">
        <f>IF([8]fo_mktlots!O133="","",[8]fo_mktlots!O133)</f>
        <v xml:space="preserve">           </v>
      </c>
      <c r="P133" t="str">
        <f>IF([8]fo_mktlots!P133="","",[8]fo_mktlots!P133)</f>
        <v xml:space="preserve">           </v>
      </c>
      <c r="Q133" s="2" t="str">
        <f t="shared" si="6"/>
        <v>SIEMENS</v>
      </c>
      <c r="R133" s="2" t="str">
        <f t="shared" si="7"/>
        <v xml:space="preserve">SIEMENS LTD                         </v>
      </c>
      <c r="S133" s="8">
        <f t="shared" si="8"/>
        <v>275</v>
      </c>
      <c r="T133" t="str">
        <f>IF([8]fo_mktlots!T133="","",[8]fo_mktlots!T133)</f>
        <v/>
      </c>
      <c r="U133" t="str">
        <f>IF([8]fo_mktlots!U133="","",[8]fo_mktlots!U133)</f>
        <v/>
      </c>
      <c r="V133" t="str">
        <f>IF([8]fo_mktlots!V133="","",[8]fo_mktlots!V133)</f>
        <v/>
      </c>
    </row>
    <row r="134" spans="1:22" x14ac:dyDescent="0.25">
      <c r="A134" t="str">
        <f>IF([8]fo_mktlots!A134="","",[8]fo_mktlots!A134)</f>
        <v xml:space="preserve">SRF LTD                             </v>
      </c>
      <c r="B134" t="str">
        <f>IF([8]fo_mktlots!B134="","",[8]fo_mktlots!B134)</f>
        <v xml:space="preserve">SRF       </v>
      </c>
      <c r="C134">
        <f>IF([8]fo_mktlots!C134="","",[8]fo_mktlots!C134)</f>
        <v>375</v>
      </c>
      <c r="D134">
        <f>IF([8]fo_mktlots!D134="","",[8]fo_mktlots!D134)</f>
        <v>375</v>
      </c>
      <c r="E134">
        <f>IF([8]fo_mktlots!E134="","",[8]fo_mktlots!E134)</f>
        <v>375</v>
      </c>
      <c r="F134" t="str">
        <f>IF([8]fo_mktlots!F134="","",[8]fo_mktlots!F134)</f>
        <v xml:space="preserve">           </v>
      </c>
      <c r="G134" t="str">
        <f>IF([8]fo_mktlots!G134="","",[8]fo_mktlots!G134)</f>
        <v xml:space="preserve">           </v>
      </c>
      <c r="H134" t="str">
        <f>IF([8]fo_mktlots!H134="","",[8]fo_mktlots!H134)</f>
        <v xml:space="preserve">           </v>
      </c>
      <c r="I134" t="str">
        <f>IF([8]fo_mktlots!I134="","",[8]fo_mktlots!I134)</f>
        <v xml:space="preserve">           </v>
      </c>
      <c r="J134" t="str">
        <f>IF([8]fo_mktlots!J134="","",[8]fo_mktlots!J134)</f>
        <v xml:space="preserve">           </v>
      </c>
      <c r="K134" t="str">
        <f>IF([8]fo_mktlots!K134="","",[8]fo_mktlots!K134)</f>
        <v xml:space="preserve">           </v>
      </c>
      <c r="L134" t="str">
        <f>IF([8]fo_mktlots!L134="","",[8]fo_mktlots!L134)</f>
        <v xml:space="preserve">           </v>
      </c>
      <c r="M134" t="str">
        <f>IF([8]fo_mktlots!M134="","",[8]fo_mktlots!M134)</f>
        <v xml:space="preserve">           </v>
      </c>
      <c r="N134" t="str">
        <f>IF([8]fo_mktlots!N134="","",[8]fo_mktlots!N134)</f>
        <v xml:space="preserve">           </v>
      </c>
      <c r="O134" t="str">
        <f>IF([8]fo_mktlots!O134="","",[8]fo_mktlots!O134)</f>
        <v xml:space="preserve">           </v>
      </c>
      <c r="P134" t="str">
        <f>IF([8]fo_mktlots!P134="","",[8]fo_mktlots!P134)</f>
        <v xml:space="preserve">           </v>
      </c>
      <c r="Q134" s="2" t="str">
        <f t="shared" si="6"/>
        <v>SRF</v>
      </c>
      <c r="R134" s="2" t="str">
        <f t="shared" si="7"/>
        <v xml:space="preserve">SRF LTD                             </v>
      </c>
      <c r="S134" s="8">
        <f t="shared" si="8"/>
        <v>375</v>
      </c>
      <c r="T134" t="str">
        <f>IF([8]fo_mktlots!T134="","",[8]fo_mktlots!T134)</f>
        <v/>
      </c>
      <c r="U134" t="str">
        <f>IF([8]fo_mktlots!U134="","",[8]fo_mktlots!U134)</f>
        <v/>
      </c>
      <c r="V134" t="str">
        <f>IF([8]fo_mktlots!V134="","",[8]fo_mktlots!V134)</f>
        <v/>
      </c>
    </row>
    <row r="135" spans="1:22" x14ac:dyDescent="0.25">
      <c r="A135" t="str">
        <f>IF([8]fo_mktlots!A135="","",[8]fo_mktlots!A135)</f>
        <v xml:space="preserve">SUN PHARMACEUTICAL IND L            </v>
      </c>
      <c r="B135" t="str">
        <f>IF([8]fo_mktlots!B135="","",[8]fo_mktlots!B135)</f>
        <v xml:space="preserve">SUNPHARMA </v>
      </c>
      <c r="C135">
        <f>IF([8]fo_mktlots!C135="","",[8]fo_mktlots!C135)</f>
        <v>700</v>
      </c>
      <c r="D135">
        <f>IF([8]fo_mktlots!D135="","",[8]fo_mktlots!D135)</f>
        <v>700</v>
      </c>
      <c r="E135">
        <f>IF([8]fo_mktlots!E135="","",[8]fo_mktlots!E135)</f>
        <v>700</v>
      </c>
      <c r="F135" t="str">
        <f>IF([8]fo_mktlots!F135="","",[8]fo_mktlots!F135)</f>
        <v xml:space="preserve">           </v>
      </c>
      <c r="G135" t="str">
        <f>IF([8]fo_mktlots!G135="","",[8]fo_mktlots!G135)</f>
        <v xml:space="preserve">           </v>
      </c>
      <c r="H135" t="str">
        <f>IF([8]fo_mktlots!H135="","",[8]fo_mktlots!H135)</f>
        <v xml:space="preserve">           </v>
      </c>
      <c r="I135" t="str">
        <f>IF([8]fo_mktlots!I135="","",[8]fo_mktlots!I135)</f>
        <v xml:space="preserve">           </v>
      </c>
      <c r="J135" t="str">
        <f>IF([8]fo_mktlots!J135="","",[8]fo_mktlots!J135)</f>
        <v xml:space="preserve">           </v>
      </c>
      <c r="K135" t="str">
        <f>IF([8]fo_mktlots!K135="","",[8]fo_mktlots!K135)</f>
        <v xml:space="preserve">           </v>
      </c>
      <c r="L135" t="str">
        <f>IF([8]fo_mktlots!L135="","",[8]fo_mktlots!L135)</f>
        <v xml:space="preserve">           </v>
      </c>
      <c r="M135" t="str">
        <f>IF([8]fo_mktlots!M135="","",[8]fo_mktlots!M135)</f>
        <v xml:space="preserve">           </v>
      </c>
      <c r="N135" t="str">
        <f>IF([8]fo_mktlots!N135="","",[8]fo_mktlots!N135)</f>
        <v xml:space="preserve">           </v>
      </c>
      <c r="O135" t="str">
        <f>IF([8]fo_mktlots!O135="","",[8]fo_mktlots!O135)</f>
        <v xml:space="preserve">           </v>
      </c>
      <c r="P135" t="str">
        <f>IF([8]fo_mktlots!P135="","",[8]fo_mktlots!P135)</f>
        <v xml:space="preserve">           </v>
      </c>
      <c r="Q135" s="2" t="str">
        <f t="shared" si="6"/>
        <v>SUNPHARMA</v>
      </c>
      <c r="R135" s="2" t="str">
        <f t="shared" si="7"/>
        <v xml:space="preserve">SUN PHARMACEUTICAL IND L            </v>
      </c>
      <c r="S135" s="8">
        <f t="shared" si="8"/>
        <v>700</v>
      </c>
      <c r="T135" t="str">
        <f>IF([8]fo_mktlots!T135="","",[8]fo_mktlots!T135)</f>
        <v/>
      </c>
      <c r="U135" t="str">
        <f>IF([8]fo_mktlots!U135="","",[8]fo_mktlots!U135)</f>
        <v/>
      </c>
      <c r="V135" t="str">
        <f>IF([8]fo_mktlots!V135="","",[8]fo_mktlots!V135)</f>
        <v/>
      </c>
    </row>
    <row r="136" spans="1:22" x14ac:dyDescent="0.25">
      <c r="A136" t="str">
        <f>IF([8]fo_mktlots!A136="","",[8]fo_mktlots!A136)</f>
        <v xml:space="preserve">SUN TV NETWORK LIMITED              </v>
      </c>
      <c r="B136" t="str">
        <f>IF([8]fo_mktlots!B136="","",[8]fo_mktlots!B136)</f>
        <v xml:space="preserve">SUNTV     </v>
      </c>
      <c r="C136">
        <f>IF([8]fo_mktlots!C136="","",[8]fo_mktlots!C136)</f>
        <v>1500</v>
      </c>
      <c r="D136">
        <f>IF([8]fo_mktlots!D136="","",[8]fo_mktlots!D136)</f>
        <v>1500</v>
      </c>
      <c r="E136">
        <f>IF([8]fo_mktlots!E136="","",[8]fo_mktlots!E136)</f>
        <v>1500</v>
      </c>
      <c r="F136" t="str">
        <f>IF([8]fo_mktlots!F136="","",[8]fo_mktlots!F136)</f>
        <v xml:space="preserve">           </v>
      </c>
      <c r="G136" t="str">
        <f>IF([8]fo_mktlots!G136="","",[8]fo_mktlots!G136)</f>
        <v xml:space="preserve">           </v>
      </c>
      <c r="H136" t="str">
        <f>IF([8]fo_mktlots!H136="","",[8]fo_mktlots!H136)</f>
        <v xml:space="preserve">           </v>
      </c>
      <c r="I136" t="str">
        <f>IF([8]fo_mktlots!I136="","",[8]fo_mktlots!I136)</f>
        <v xml:space="preserve">           </v>
      </c>
      <c r="J136" t="str">
        <f>IF([8]fo_mktlots!J136="","",[8]fo_mktlots!J136)</f>
        <v xml:space="preserve">           </v>
      </c>
      <c r="K136" t="str">
        <f>IF([8]fo_mktlots!K136="","",[8]fo_mktlots!K136)</f>
        <v xml:space="preserve">           </v>
      </c>
      <c r="L136" t="str">
        <f>IF([8]fo_mktlots!L136="","",[8]fo_mktlots!L136)</f>
        <v xml:space="preserve">           </v>
      </c>
      <c r="M136" t="str">
        <f>IF([8]fo_mktlots!M136="","",[8]fo_mktlots!M136)</f>
        <v xml:space="preserve">           </v>
      </c>
      <c r="N136" t="str">
        <f>IF([8]fo_mktlots!N136="","",[8]fo_mktlots!N136)</f>
        <v xml:space="preserve">           </v>
      </c>
      <c r="O136" t="str">
        <f>IF([8]fo_mktlots!O136="","",[8]fo_mktlots!O136)</f>
        <v xml:space="preserve">           </v>
      </c>
      <c r="P136" t="str">
        <f>IF([8]fo_mktlots!P136="","",[8]fo_mktlots!P136)</f>
        <v xml:space="preserve">           </v>
      </c>
      <c r="Q136" s="2" t="str">
        <f t="shared" si="6"/>
        <v>SUNTV</v>
      </c>
      <c r="R136" s="2" t="str">
        <f t="shared" si="7"/>
        <v xml:space="preserve">SUN TV NETWORK LIMITED              </v>
      </c>
      <c r="S136" s="8">
        <f t="shared" si="8"/>
        <v>1500</v>
      </c>
      <c r="T136" t="str">
        <f>IF([8]fo_mktlots!T136="","",[8]fo_mktlots!T136)</f>
        <v/>
      </c>
      <c r="U136" t="str">
        <f>IF([8]fo_mktlots!U136="","",[8]fo_mktlots!U136)</f>
        <v/>
      </c>
      <c r="V136" t="str">
        <f>IF([8]fo_mktlots!V136="","",[8]fo_mktlots!V136)</f>
        <v/>
      </c>
    </row>
    <row r="137" spans="1:22" x14ac:dyDescent="0.25">
      <c r="A137" t="str">
        <f>IF([8]fo_mktlots!A137="","",[8]fo_mktlots!A137)</f>
        <v xml:space="preserve">ORACLE FIN SERV SOFT LTD.           </v>
      </c>
      <c r="B137" t="str">
        <f>IF([8]fo_mktlots!B137="","",[8]fo_mktlots!B137)</f>
        <v xml:space="preserve">OFSS      </v>
      </c>
      <c r="C137">
        <f>IF([8]fo_mktlots!C137="","",[8]fo_mktlots!C137)</f>
        <v>200</v>
      </c>
      <c r="D137">
        <f>IF([8]fo_mktlots!D137="","",[8]fo_mktlots!D137)</f>
        <v>200</v>
      </c>
      <c r="E137">
        <f>IF([8]fo_mktlots!E137="","",[8]fo_mktlots!E137)</f>
        <v>200</v>
      </c>
      <c r="F137" t="str">
        <f>IF([8]fo_mktlots!F137="","",[8]fo_mktlots!F137)</f>
        <v xml:space="preserve">           </v>
      </c>
      <c r="G137" t="str">
        <f>IF([8]fo_mktlots!G137="","",[8]fo_mktlots!G137)</f>
        <v xml:space="preserve">           </v>
      </c>
      <c r="H137" t="str">
        <f>IF([8]fo_mktlots!H137="","",[8]fo_mktlots!H137)</f>
        <v xml:space="preserve">           </v>
      </c>
      <c r="I137" t="str">
        <f>IF([8]fo_mktlots!I137="","",[8]fo_mktlots!I137)</f>
        <v xml:space="preserve">           </v>
      </c>
      <c r="J137" t="str">
        <f>IF([8]fo_mktlots!J137="","",[8]fo_mktlots!J137)</f>
        <v xml:space="preserve">           </v>
      </c>
      <c r="K137" t="str">
        <f>IF([8]fo_mktlots!K137="","",[8]fo_mktlots!K137)</f>
        <v xml:space="preserve">           </v>
      </c>
      <c r="L137" t="str">
        <f>IF([8]fo_mktlots!L137="","",[8]fo_mktlots!L137)</f>
        <v xml:space="preserve">           </v>
      </c>
      <c r="M137" t="str">
        <f>IF([8]fo_mktlots!M137="","",[8]fo_mktlots!M137)</f>
        <v xml:space="preserve">           </v>
      </c>
      <c r="N137" t="str">
        <f>IF([8]fo_mktlots!N137="","",[8]fo_mktlots!N137)</f>
        <v xml:space="preserve">           </v>
      </c>
      <c r="O137" t="str">
        <f>IF([8]fo_mktlots!O137="","",[8]fo_mktlots!O137)</f>
        <v xml:space="preserve">           </v>
      </c>
      <c r="P137" t="str">
        <f>IF([8]fo_mktlots!P137="","",[8]fo_mktlots!P137)</f>
        <v xml:space="preserve">           </v>
      </c>
      <c r="Q137" s="2" t="str">
        <f t="shared" si="6"/>
        <v>OFSS</v>
      </c>
      <c r="R137" s="2" t="str">
        <f t="shared" si="7"/>
        <v xml:space="preserve">ORACLE FIN SERV SOFT LTD.           </v>
      </c>
      <c r="S137" s="8">
        <f t="shared" si="8"/>
        <v>200</v>
      </c>
      <c r="T137" t="str">
        <f>IF([8]fo_mktlots!T137="","",[8]fo_mktlots!T137)</f>
        <v/>
      </c>
      <c r="U137" t="str">
        <f>IF([8]fo_mktlots!U137="","",[8]fo_mktlots!U137)</f>
        <v/>
      </c>
      <c r="V137" t="str">
        <f>IF([8]fo_mktlots!V137="","",[8]fo_mktlots!V137)</f>
        <v/>
      </c>
    </row>
    <row r="138" spans="1:22" x14ac:dyDescent="0.25">
      <c r="A138" t="str">
        <f>IF([8]fo_mktlots!A138="","",[8]fo_mktlots!A138)</f>
        <v xml:space="preserve">SYNGENE INTERNATIONAL LTD           </v>
      </c>
      <c r="B138" t="str">
        <f>IF([8]fo_mktlots!B138="","",[8]fo_mktlots!B138)</f>
        <v xml:space="preserve">SYNGENE   </v>
      </c>
      <c r="C138">
        <f>IF([8]fo_mktlots!C138="","",[8]fo_mktlots!C138)</f>
        <v>1000</v>
      </c>
      <c r="D138">
        <f>IF([8]fo_mktlots!D138="","",[8]fo_mktlots!D138)</f>
        <v>1000</v>
      </c>
      <c r="E138">
        <f>IF([8]fo_mktlots!E138="","",[8]fo_mktlots!E138)</f>
        <v>1000</v>
      </c>
      <c r="F138" t="str">
        <f>IF([8]fo_mktlots!F138="","",[8]fo_mktlots!F138)</f>
        <v xml:space="preserve">           </v>
      </c>
      <c r="G138" t="str">
        <f>IF([8]fo_mktlots!G138="","",[8]fo_mktlots!G138)</f>
        <v xml:space="preserve">           </v>
      </c>
      <c r="H138" t="str">
        <f>IF([8]fo_mktlots!H138="","",[8]fo_mktlots!H138)</f>
        <v xml:space="preserve">           </v>
      </c>
      <c r="I138" t="str">
        <f>IF([8]fo_mktlots!I138="","",[8]fo_mktlots!I138)</f>
        <v xml:space="preserve">           </v>
      </c>
      <c r="J138" t="str">
        <f>IF([8]fo_mktlots!J138="","",[8]fo_mktlots!J138)</f>
        <v xml:space="preserve">           </v>
      </c>
      <c r="K138" t="str">
        <f>IF([8]fo_mktlots!K138="","",[8]fo_mktlots!K138)</f>
        <v xml:space="preserve">           </v>
      </c>
      <c r="L138" t="str">
        <f>IF([8]fo_mktlots!L138="","",[8]fo_mktlots!L138)</f>
        <v xml:space="preserve">           </v>
      </c>
      <c r="M138" t="str">
        <f>IF([8]fo_mktlots!M138="","",[8]fo_mktlots!M138)</f>
        <v xml:space="preserve">           </v>
      </c>
      <c r="N138" t="str">
        <f>IF([8]fo_mktlots!N138="","",[8]fo_mktlots!N138)</f>
        <v xml:space="preserve">           </v>
      </c>
      <c r="O138" t="str">
        <f>IF([8]fo_mktlots!O138="","",[8]fo_mktlots!O138)</f>
        <v xml:space="preserve">           </v>
      </c>
      <c r="P138" t="str">
        <f>IF([8]fo_mktlots!P138="","",[8]fo_mktlots!P138)</f>
        <v xml:space="preserve">           </v>
      </c>
      <c r="Q138" s="2" t="str">
        <f t="shared" si="6"/>
        <v>SYNGENE</v>
      </c>
      <c r="R138" s="2" t="str">
        <f t="shared" si="7"/>
        <v xml:space="preserve">SYNGENE INTERNATIONAL LTD           </v>
      </c>
      <c r="S138" s="8">
        <f t="shared" si="8"/>
        <v>1000</v>
      </c>
      <c r="T138" t="str">
        <f>IF([8]fo_mktlots!T138="","",[8]fo_mktlots!T138)</f>
        <v/>
      </c>
      <c r="U138" t="str">
        <f>IF([8]fo_mktlots!U138="","",[8]fo_mktlots!U138)</f>
        <v/>
      </c>
      <c r="V138" t="str">
        <f>IF([8]fo_mktlots!V138="","",[8]fo_mktlots!V138)</f>
        <v/>
      </c>
    </row>
    <row r="139" spans="1:22" x14ac:dyDescent="0.25">
      <c r="A139" t="str">
        <f>IF([8]fo_mktlots!A139="","",[8]fo_mktlots!A139)</f>
        <v xml:space="preserve">TATA CHEMICALS LTD                  </v>
      </c>
      <c r="B139" t="str">
        <f>IF([8]fo_mktlots!B139="","",[8]fo_mktlots!B139)</f>
        <v xml:space="preserve">TATACHEM  </v>
      </c>
      <c r="C139">
        <f>IF([8]fo_mktlots!C139="","",[8]fo_mktlots!C139)</f>
        <v>550</v>
      </c>
      <c r="D139">
        <f>IF([8]fo_mktlots!D139="","",[8]fo_mktlots!D139)</f>
        <v>550</v>
      </c>
      <c r="E139">
        <f>IF([8]fo_mktlots!E139="","",[8]fo_mktlots!E139)</f>
        <v>550</v>
      </c>
      <c r="F139" t="str">
        <f>IF([8]fo_mktlots!F139="","",[8]fo_mktlots!F139)</f>
        <v xml:space="preserve">           </v>
      </c>
      <c r="G139" t="str">
        <f>IF([8]fo_mktlots!G139="","",[8]fo_mktlots!G139)</f>
        <v xml:space="preserve">           </v>
      </c>
      <c r="H139" t="str">
        <f>IF([8]fo_mktlots!H139="","",[8]fo_mktlots!H139)</f>
        <v xml:space="preserve">           </v>
      </c>
      <c r="I139" t="str">
        <f>IF([8]fo_mktlots!I139="","",[8]fo_mktlots!I139)</f>
        <v xml:space="preserve">           </v>
      </c>
      <c r="J139" t="str">
        <f>IF([8]fo_mktlots!J139="","",[8]fo_mktlots!J139)</f>
        <v xml:space="preserve">           </v>
      </c>
      <c r="K139" t="str">
        <f>IF([8]fo_mktlots!K139="","",[8]fo_mktlots!K139)</f>
        <v xml:space="preserve">           </v>
      </c>
      <c r="L139" t="str">
        <f>IF([8]fo_mktlots!L139="","",[8]fo_mktlots!L139)</f>
        <v xml:space="preserve">           </v>
      </c>
      <c r="M139" t="str">
        <f>IF([8]fo_mktlots!M139="","",[8]fo_mktlots!M139)</f>
        <v xml:space="preserve">           </v>
      </c>
      <c r="N139" t="str">
        <f>IF([8]fo_mktlots!N139="","",[8]fo_mktlots!N139)</f>
        <v xml:space="preserve">           </v>
      </c>
      <c r="O139" t="str">
        <f>IF([8]fo_mktlots!O139="","",[8]fo_mktlots!O139)</f>
        <v xml:space="preserve">           </v>
      </c>
      <c r="P139" t="str">
        <f>IF([8]fo_mktlots!P139="","",[8]fo_mktlots!P139)</f>
        <v xml:space="preserve">           </v>
      </c>
      <c r="Q139" s="2" t="str">
        <f t="shared" si="6"/>
        <v>TATACHEM</v>
      </c>
      <c r="R139" s="2" t="str">
        <f t="shared" si="7"/>
        <v xml:space="preserve">TATA CHEMICALS LTD                  </v>
      </c>
      <c r="S139" s="8">
        <f t="shared" si="8"/>
        <v>550</v>
      </c>
      <c r="T139" t="str">
        <f>IF([8]fo_mktlots!T139="","",[8]fo_mktlots!T139)</f>
        <v/>
      </c>
      <c r="U139" t="str">
        <f>IF([8]fo_mktlots!U139="","",[8]fo_mktlots!U139)</f>
        <v/>
      </c>
      <c r="V139" t="str">
        <f>IF([8]fo_mktlots!V139="","",[8]fo_mktlots!V139)</f>
        <v/>
      </c>
    </row>
    <row r="140" spans="1:22" x14ac:dyDescent="0.25">
      <c r="A140" t="str">
        <f>IF([8]fo_mktlots!A140="","",[8]fo_mktlots!A140)</f>
        <v xml:space="preserve">PERSISTENT SYSTEMS LTD              </v>
      </c>
      <c r="B140" t="str">
        <f>IF([8]fo_mktlots!B140="","",[8]fo_mktlots!B140)</f>
        <v>PERSISTENT</v>
      </c>
      <c r="C140">
        <f>IF([8]fo_mktlots!C140="","",[8]fo_mktlots!C140)</f>
        <v>175</v>
      </c>
      <c r="D140">
        <f>IF([8]fo_mktlots!D140="","",[8]fo_mktlots!D140)</f>
        <v>175</v>
      </c>
      <c r="E140">
        <f>IF([8]fo_mktlots!E140="","",[8]fo_mktlots!E140)</f>
        <v>175</v>
      </c>
      <c r="F140" t="str">
        <f>IF([8]fo_mktlots!F140="","",[8]fo_mktlots!F140)</f>
        <v xml:space="preserve">           </v>
      </c>
      <c r="G140" t="str">
        <f>IF([8]fo_mktlots!G140="","",[8]fo_mktlots!G140)</f>
        <v xml:space="preserve">           </v>
      </c>
      <c r="H140" t="str">
        <f>IF([8]fo_mktlots!H140="","",[8]fo_mktlots!H140)</f>
        <v xml:space="preserve">           </v>
      </c>
      <c r="I140" t="str">
        <f>IF([8]fo_mktlots!I140="","",[8]fo_mktlots!I140)</f>
        <v xml:space="preserve">           </v>
      </c>
      <c r="J140" t="str">
        <f>IF([8]fo_mktlots!J140="","",[8]fo_mktlots!J140)</f>
        <v xml:space="preserve">           </v>
      </c>
      <c r="K140" t="str">
        <f>IF([8]fo_mktlots!K140="","",[8]fo_mktlots!K140)</f>
        <v xml:space="preserve">           </v>
      </c>
      <c r="L140" t="str">
        <f>IF([8]fo_mktlots!L140="","",[8]fo_mktlots!L140)</f>
        <v xml:space="preserve">           </v>
      </c>
      <c r="M140" t="str">
        <f>IF([8]fo_mktlots!M140="","",[8]fo_mktlots!M140)</f>
        <v xml:space="preserve">           </v>
      </c>
      <c r="N140" t="str">
        <f>IF([8]fo_mktlots!N140="","",[8]fo_mktlots!N140)</f>
        <v xml:space="preserve">           </v>
      </c>
      <c r="O140" t="str">
        <f>IF([8]fo_mktlots!O140="","",[8]fo_mktlots!O140)</f>
        <v xml:space="preserve">           </v>
      </c>
      <c r="P140" t="str">
        <f>IF([8]fo_mktlots!P140="","",[8]fo_mktlots!P140)</f>
        <v xml:space="preserve">           </v>
      </c>
      <c r="Q140" s="2" t="str">
        <f t="shared" si="6"/>
        <v>PERSISTENT</v>
      </c>
      <c r="R140" s="2" t="str">
        <f t="shared" si="7"/>
        <v xml:space="preserve">PERSISTENT SYSTEMS LTD              </v>
      </c>
      <c r="S140" s="8">
        <f t="shared" si="8"/>
        <v>175</v>
      </c>
      <c r="T140" t="str">
        <f>IF([8]fo_mktlots!T140="","",[8]fo_mktlots!T140)</f>
        <v/>
      </c>
      <c r="U140" t="str">
        <f>IF([8]fo_mktlots!U140="","",[8]fo_mktlots!U140)</f>
        <v/>
      </c>
      <c r="V140" t="str">
        <f>IF([8]fo_mktlots!V140="","",[8]fo_mktlots!V140)</f>
        <v/>
      </c>
    </row>
    <row r="141" spans="1:22" x14ac:dyDescent="0.25">
      <c r="A141" t="str">
        <f>IF([8]fo_mktlots!A141="","",[8]fo_mktlots!A141)</f>
        <v xml:space="preserve">PUNJAB NATIONAL BANK                </v>
      </c>
      <c r="B141" t="str">
        <f>IF([8]fo_mktlots!B141="","",[8]fo_mktlots!B141)</f>
        <v xml:space="preserve">PNB       </v>
      </c>
      <c r="C141">
        <f>IF([8]fo_mktlots!C141="","",[8]fo_mktlots!C141)</f>
        <v>16000</v>
      </c>
      <c r="D141">
        <f>IF([8]fo_mktlots!D141="","",[8]fo_mktlots!D141)</f>
        <v>16000</v>
      </c>
      <c r="E141">
        <f>IF([8]fo_mktlots!E141="","",[8]fo_mktlots!E141)</f>
        <v>16000</v>
      </c>
      <c r="F141" t="str">
        <f>IF([8]fo_mktlots!F141="","",[8]fo_mktlots!F141)</f>
        <v xml:space="preserve">           </v>
      </c>
      <c r="G141" t="str">
        <f>IF([8]fo_mktlots!G141="","",[8]fo_mktlots!G141)</f>
        <v xml:space="preserve">           </v>
      </c>
      <c r="H141" t="str">
        <f>IF([8]fo_mktlots!H141="","",[8]fo_mktlots!H141)</f>
        <v xml:space="preserve">           </v>
      </c>
      <c r="I141" t="str">
        <f>IF([8]fo_mktlots!I141="","",[8]fo_mktlots!I141)</f>
        <v xml:space="preserve">           </v>
      </c>
      <c r="J141" t="str">
        <f>IF([8]fo_mktlots!J141="","",[8]fo_mktlots!J141)</f>
        <v xml:space="preserve">           </v>
      </c>
      <c r="K141" t="str">
        <f>IF([8]fo_mktlots!K141="","",[8]fo_mktlots!K141)</f>
        <v xml:space="preserve">           </v>
      </c>
      <c r="L141" t="str">
        <f>IF([8]fo_mktlots!L141="","",[8]fo_mktlots!L141)</f>
        <v xml:space="preserve">           </v>
      </c>
      <c r="M141" t="str">
        <f>IF([8]fo_mktlots!M141="","",[8]fo_mktlots!M141)</f>
        <v xml:space="preserve">           </v>
      </c>
      <c r="N141" t="str">
        <f>IF([8]fo_mktlots!N141="","",[8]fo_mktlots!N141)</f>
        <v xml:space="preserve">           </v>
      </c>
      <c r="O141" t="str">
        <f>IF([8]fo_mktlots!O141="","",[8]fo_mktlots!O141)</f>
        <v xml:space="preserve">           </v>
      </c>
      <c r="P141" t="str">
        <f>IF([8]fo_mktlots!P141="","",[8]fo_mktlots!P141)</f>
        <v xml:space="preserve">           </v>
      </c>
      <c r="Q141" s="2" t="str">
        <f t="shared" si="6"/>
        <v>PNB</v>
      </c>
      <c r="R141" s="2" t="str">
        <f t="shared" si="7"/>
        <v xml:space="preserve">PUNJAB NATIONAL BANK                </v>
      </c>
      <c r="S141" s="8">
        <f t="shared" si="8"/>
        <v>16000</v>
      </c>
      <c r="T141" t="str">
        <f>IF([8]fo_mktlots!T141="","",[8]fo_mktlots!T141)</f>
        <v/>
      </c>
      <c r="U141" t="str">
        <f>IF([8]fo_mktlots!U141="","",[8]fo_mktlots!U141)</f>
        <v/>
      </c>
      <c r="V141" t="str">
        <f>IF([8]fo_mktlots!V141="","",[8]fo_mktlots!V141)</f>
        <v/>
      </c>
    </row>
    <row r="142" spans="1:22" x14ac:dyDescent="0.25">
      <c r="A142" t="str">
        <f>IF([8]fo_mktlots!A142="","",[8]fo_mktlots!A142)</f>
        <v xml:space="preserve">TATA COMMUNICATIONS LTD             </v>
      </c>
      <c r="B142" t="str">
        <f>IF([8]fo_mktlots!B142="","",[8]fo_mktlots!B142)</f>
        <v xml:space="preserve">TATACOMM  </v>
      </c>
      <c r="C142">
        <f>IF([8]fo_mktlots!C142="","",[8]fo_mktlots!C142)</f>
        <v>500</v>
      </c>
      <c r="D142">
        <f>IF([8]fo_mktlots!D142="","",[8]fo_mktlots!D142)</f>
        <v>500</v>
      </c>
      <c r="E142">
        <f>IF([8]fo_mktlots!E142="","",[8]fo_mktlots!E142)</f>
        <v>500</v>
      </c>
      <c r="F142" t="str">
        <f>IF([8]fo_mktlots!F142="","",[8]fo_mktlots!F142)</f>
        <v xml:space="preserve">           </v>
      </c>
      <c r="G142" t="str">
        <f>IF([8]fo_mktlots!G142="","",[8]fo_mktlots!G142)</f>
        <v xml:space="preserve">           </v>
      </c>
      <c r="H142" t="str">
        <f>IF([8]fo_mktlots!H142="","",[8]fo_mktlots!H142)</f>
        <v xml:space="preserve">           </v>
      </c>
      <c r="I142" t="str">
        <f>IF([8]fo_mktlots!I142="","",[8]fo_mktlots!I142)</f>
        <v xml:space="preserve">           </v>
      </c>
      <c r="J142" t="str">
        <f>IF([8]fo_mktlots!J142="","",[8]fo_mktlots!J142)</f>
        <v xml:space="preserve">           </v>
      </c>
      <c r="K142" t="str">
        <f>IF([8]fo_mktlots!K142="","",[8]fo_mktlots!K142)</f>
        <v xml:space="preserve">           </v>
      </c>
      <c r="L142" t="str">
        <f>IF([8]fo_mktlots!L142="","",[8]fo_mktlots!L142)</f>
        <v xml:space="preserve">           </v>
      </c>
      <c r="M142" t="str">
        <f>IF([8]fo_mktlots!M142="","",[8]fo_mktlots!M142)</f>
        <v xml:space="preserve">           </v>
      </c>
      <c r="N142" t="str">
        <f>IF([8]fo_mktlots!N142="","",[8]fo_mktlots!N142)</f>
        <v xml:space="preserve">           </v>
      </c>
      <c r="O142" t="str">
        <f>IF([8]fo_mktlots!O142="","",[8]fo_mktlots!O142)</f>
        <v xml:space="preserve">           </v>
      </c>
      <c r="P142" t="str">
        <f>IF([8]fo_mktlots!P142="","",[8]fo_mktlots!P142)</f>
        <v xml:space="preserve">           </v>
      </c>
      <c r="Q142" s="2" t="str">
        <f t="shared" si="6"/>
        <v>TATACOMM</v>
      </c>
      <c r="R142" s="2" t="str">
        <f t="shared" si="7"/>
        <v xml:space="preserve">TATA COMMUNICATIONS LTD             </v>
      </c>
      <c r="S142" s="8">
        <f t="shared" si="8"/>
        <v>500</v>
      </c>
      <c r="T142" t="str">
        <f>IF([8]fo_mktlots!T142="","",[8]fo_mktlots!T142)</f>
        <v/>
      </c>
      <c r="U142" t="str">
        <f>IF([8]fo_mktlots!U142="","",[8]fo_mktlots!U142)</f>
        <v/>
      </c>
      <c r="V142" t="str">
        <f>IF([8]fo_mktlots!V142="","",[8]fo_mktlots!V142)</f>
        <v/>
      </c>
    </row>
    <row r="143" spans="1:22" x14ac:dyDescent="0.25">
      <c r="A143" t="str">
        <f>IF([8]fo_mktlots!A143="","",[8]fo_mktlots!A143)</f>
        <v xml:space="preserve">TATA CONSUMER PRODUCT LTD           </v>
      </c>
      <c r="B143" t="str">
        <f>IF([8]fo_mktlots!B143="","",[8]fo_mktlots!B143)</f>
        <v>TATACONSUM</v>
      </c>
      <c r="C143">
        <f>IF([8]fo_mktlots!C143="","",[8]fo_mktlots!C143)</f>
        <v>900</v>
      </c>
      <c r="D143">
        <f>IF([8]fo_mktlots!D143="","",[8]fo_mktlots!D143)</f>
        <v>900</v>
      </c>
      <c r="E143">
        <f>IF([8]fo_mktlots!E143="","",[8]fo_mktlots!E143)</f>
        <v>900</v>
      </c>
      <c r="F143" t="str">
        <f>IF([8]fo_mktlots!F143="","",[8]fo_mktlots!F143)</f>
        <v xml:space="preserve">           </v>
      </c>
      <c r="G143" t="str">
        <f>IF([8]fo_mktlots!G143="","",[8]fo_mktlots!G143)</f>
        <v xml:space="preserve">           </v>
      </c>
      <c r="H143" t="str">
        <f>IF([8]fo_mktlots!H143="","",[8]fo_mktlots!H143)</f>
        <v xml:space="preserve">           </v>
      </c>
      <c r="I143" t="str">
        <f>IF([8]fo_mktlots!I143="","",[8]fo_mktlots!I143)</f>
        <v xml:space="preserve">           </v>
      </c>
      <c r="J143" t="str">
        <f>IF([8]fo_mktlots!J143="","",[8]fo_mktlots!J143)</f>
        <v xml:space="preserve">           </v>
      </c>
      <c r="K143" t="str">
        <f>IF([8]fo_mktlots!K143="","",[8]fo_mktlots!K143)</f>
        <v xml:space="preserve">           </v>
      </c>
      <c r="L143" t="str">
        <f>IF([8]fo_mktlots!L143="","",[8]fo_mktlots!L143)</f>
        <v xml:space="preserve">           </v>
      </c>
      <c r="M143" t="str">
        <f>IF([8]fo_mktlots!M143="","",[8]fo_mktlots!M143)</f>
        <v xml:space="preserve">           </v>
      </c>
      <c r="N143" t="str">
        <f>IF([8]fo_mktlots!N143="","",[8]fo_mktlots!N143)</f>
        <v xml:space="preserve">           </v>
      </c>
      <c r="O143" t="str">
        <f>IF([8]fo_mktlots!O143="","",[8]fo_mktlots!O143)</f>
        <v xml:space="preserve">           </v>
      </c>
      <c r="P143" t="str">
        <f>IF([8]fo_mktlots!P143="","",[8]fo_mktlots!P143)</f>
        <v xml:space="preserve">           </v>
      </c>
      <c r="Q143" s="2" t="str">
        <f t="shared" si="6"/>
        <v>TATACONSUM</v>
      </c>
      <c r="R143" s="2" t="str">
        <f t="shared" si="7"/>
        <v xml:space="preserve">TATA CONSUMER PRODUCT LTD           </v>
      </c>
      <c r="S143" s="8">
        <f t="shared" si="8"/>
        <v>900</v>
      </c>
      <c r="T143" t="str">
        <f>IF([8]fo_mktlots!T143="","",[8]fo_mktlots!T143)</f>
        <v/>
      </c>
      <c r="U143" t="str">
        <f>IF([8]fo_mktlots!U143="","",[8]fo_mktlots!U143)</f>
        <v/>
      </c>
      <c r="V143" t="str">
        <f>IF([8]fo_mktlots!V143="","",[8]fo_mktlots!V143)</f>
        <v/>
      </c>
    </row>
    <row r="144" spans="1:22" x14ac:dyDescent="0.25">
      <c r="A144" t="str">
        <f>IF([8]fo_mktlots!A144="","",[8]fo_mktlots!A144)</f>
        <v xml:space="preserve">TATA MOTORS LIMITED                 </v>
      </c>
      <c r="B144" t="str">
        <f>IF([8]fo_mktlots!B144="","",[8]fo_mktlots!B144)</f>
        <v>TATAMOTORS</v>
      </c>
      <c r="C144">
        <f>IF([8]fo_mktlots!C144="","",[8]fo_mktlots!C144)</f>
        <v>1425</v>
      </c>
      <c r="D144">
        <f>IF([8]fo_mktlots!D144="","",[8]fo_mktlots!D144)</f>
        <v>1425</v>
      </c>
      <c r="E144">
        <f>IF([8]fo_mktlots!E144="","",[8]fo_mktlots!E144)</f>
        <v>1425</v>
      </c>
      <c r="F144" t="str">
        <f>IF([8]fo_mktlots!F144="","",[8]fo_mktlots!F144)</f>
        <v xml:space="preserve">           </v>
      </c>
      <c r="G144" t="str">
        <f>IF([8]fo_mktlots!G144="","",[8]fo_mktlots!G144)</f>
        <v xml:space="preserve">           </v>
      </c>
      <c r="H144" t="str">
        <f>IF([8]fo_mktlots!H144="","",[8]fo_mktlots!H144)</f>
        <v xml:space="preserve">           </v>
      </c>
      <c r="I144" t="str">
        <f>IF([8]fo_mktlots!I144="","",[8]fo_mktlots!I144)</f>
        <v xml:space="preserve">           </v>
      </c>
      <c r="J144" t="str">
        <f>IF([8]fo_mktlots!J144="","",[8]fo_mktlots!J144)</f>
        <v xml:space="preserve">           </v>
      </c>
      <c r="K144" t="str">
        <f>IF([8]fo_mktlots!K144="","",[8]fo_mktlots!K144)</f>
        <v xml:space="preserve">           </v>
      </c>
      <c r="L144" t="str">
        <f>IF([8]fo_mktlots!L144="","",[8]fo_mktlots!L144)</f>
        <v xml:space="preserve">           </v>
      </c>
      <c r="M144" t="str">
        <f>IF([8]fo_mktlots!M144="","",[8]fo_mktlots!M144)</f>
        <v xml:space="preserve">           </v>
      </c>
      <c r="N144" t="str">
        <f>IF([8]fo_mktlots!N144="","",[8]fo_mktlots!N144)</f>
        <v xml:space="preserve">           </v>
      </c>
      <c r="O144" t="str">
        <f>IF([8]fo_mktlots!O144="","",[8]fo_mktlots!O144)</f>
        <v xml:space="preserve">           </v>
      </c>
      <c r="P144" t="str">
        <f>IF([8]fo_mktlots!P144="","",[8]fo_mktlots!P144)</f>
        <v xml:space="preserve">           </v>
      </c>
      <c r="Q144" s="2" t="str">
        <f t="shared" si="6"/>
        <v>TATAMOTORS</v>
      </c>
      <c r="R144" s="2" t="str">
        <f t="shared" si="7"/>
        <v xml:space="preserve">TATA MOTORS LIMITED                 </v>
      </c>
      <c r="S144" s="8">
        <f t="shared" si="8"/>
        <v>1425</v>
      </c>
      <c r="T144" t="str">
        <f>IF([8]fo_mktlots!T144="","",[8]fo_mktlots!T144)</f>
        <v/>
      </c>
      <c r="U144" t="str">
        <f>IF([8]fo_mktlots!U144="","",[8]fo_mktlots!U144)</f>
        <v/>
      </c>
      <c r="V144" t="str">
        <f>IF([8]fo_mktlots!V144="","",[8]fo_mktlots!V144)</f>
        <v/>
      </c>
    </row>
    <row r="145" spans="1:22" x14ac:dyDescent="0.25">
      <c r="A145" t="str">
        <f>IF([8]fo_mktlots!A145="","",[8]fo_mktlots!A145)</f>
        <v xml:space="preserve">STEEL AUTHORITY OF INDIA            </v>
      </c>
      <c r="B145" t="str">
        <f>IF([8]fo_mktlots!B145="","",[8]fo_mktlots!B145)</f>
        <v xml:space="preserve">SAIL      </v>
      </c>
      <c r="C145">
        <f>IF([8]fo_mktlots!C145="","",[8]fo_mktlots!C145)</f>
        <v>8000</v>
      </c>
      <c r="D145">
        <f>IF([8]fo_mktlots!D145="","",[8]fo_mktlots!D145)</f>
        <v>8000</v>
      </c>
      <c r="E145">
        <f>IF([8]fo_mktlots!E145="","",[8]fo_mktlots!E145)</f>
        <v>8000</v>
      </c>
      <c r="F145" t="str">
        <f>IF([8]fo_mktlots!F145="","",[8]fo_mktlots!F145)</f>
        <v xml:space="preserve">           </v>
      </c>
      <c r="G145" t="str">
        <f>IF([8]fo_mktlots!G145="","",[8]fo_mktlots!G145)</f>
        <v xml:space="preserve">           </v>
      </c>
      <c r="H145" t="str">
        <f>IF([8]fo_mktlots!H145="","",[8]fo_mktlots!H145)</f>
        <v xml:space="preserve">           </v>
      </c>
      <c r="I145" t="str">
        <f>IF([8]fo_mktlots!I145="","",[8]fo_mktlots!I145)</f>
        <v xml:space="preserve">           </v>
      </c>
      <c r="J145" t="str">
        <f>IF([8]fo_mktlots!J145="","",[8]fo_mktlots!J145)</f>
        <v xml:space="preserve">           </v>
      </c>
      <c r="K145" t="str">
        <f>IF([8]fo_mktlots!K145="","",[8]fo_mktlots!K145)</f>
        <v xml:space="preserve">           </v>
      </c>
      <c r="L145" t="str">
        <f>IF([8]fo_mktlots!L145="","",[8]fo_mktlots!L145)</f>
        <v xml:space="preserve">           </v>
      </c>
      <c r="M145" t="str">
        <f>IF([8]fo_mktlots!M145="","",[8]fo_mktlots!M145)</f>
        <v xml:space="preserve">           </v>
      </c>
      <c r="N145" t="str">
        <f>IF([8]fo_mktlots!N145="","",[8]fo_mktlots!N145)</f>
        <v xml:space="preserve">           </v>
      </c>
      <c r="O145" t="str">
        <f>IF([8]fo_mktlots!O145="","",[8]fo_mktlots!O145)</f>
        <v xml:space="preserve">           </v>
      </c>
      <c r="P145" t="str">
        <f>IF([8]fo_mktlots!P145="","",[8]fo_mktlots!P145)</f>
        <v xml:space="preserve">           </v>
      </c>
      <c r="Q145" s="2" t="str">
        <f t="shared" si="6"/>
        <v>SAIL</v>
      </c>
      <c r="R145" s="2" t="str">
        <f t="shared" si="7"/>
        <v xml:space="preserve">STEEL AUTHORITY OF INDIA            </v>
      </c>
      <c r="S145" s="8">
        <f t="shared" si="8"/>
        <v>8000</v>
      </c>
      <c r="T145" t="str">
        <f>IF([8]fo_mktlots!T145="","",[8]fo_mktlots!T145)</f>
        <v/>
      </c>
      <c r="U145" t="str">
        <f>IF([8]fo_mktlots!U145="","",[8]fo_mktlots!U145)</f>
        <v/>
      </c>
      <c r="V145" t="str">
        <f>IF([8]fo_mktlots!V145="","",[8]fo_mktlots!V145)</f>
        <v/>
      </c>
    </row>
    <row r="146" spans="1:22" x14ac:dyDescent="0.25">
      <c r="A146" t="str">
        <f>IF([8]fo_mktlots!A146="","",[8]fo_mktlots!A146)</f>
        <v xml:space="preserve">TATA POWER CO LTD                   </v>
      </c>
      <c r="B146" t="str">
        <f>IF([8]fo_mktlots!B146="","",[8]fo_mktlots!B146)</f>
        <v xml:space="preserve">TATAPOWER </v>
      </c>
      <c r="C146">
        <f>IF([8]fo_mktlots!C146="","",[8]fo_mktlots!C146)</f>
        <v>3375</v>
      </c>
      <c r="D146">
        <f>IF([8]fo_mktlots!D146="","",[8]fo_mktlots!D146)</f>
        <v>3375</v>
      </c>
      <c r="E146">
        <f>IF([8]fo_mktlots!E146="","",[8]fo_mktlots!E146)</f>
        <v>3375</v>
      </c>
      <c r="F146" t="str">
        <f>IF([8]fo_mktlots!F146="","",[8]fo_mktlots!F146)</f>
        <v xml:space="preserve">           </v>
      </c>
      <c r="G146" t="str">
        <f>IF([8]fo_mktlots!G146="","",[8]fo_mktlots!G146)</f>
        <v xml:space="preserve">           </v>
      </c>
      <c r="H146" t="str">
        <f>IF([8]fo_mktlots!H146="","",[8]fo_mktlots!H146)</f>
        <v xml:space="preserve">           </v>
      </c>
      <c r="I146" t="str">
        <f>IF([8]fo_mktlots!I146="","",[8]fo_mktlots!I146)</f>
        <v xml:space="preserve">           </v>
      </c>
      <c r="J146" t="str">
        <f>IF([8]fo_mktlots!J146="","",[8]fo_mktlots!J146)</f>
        <v xml:space="preserve">           </v>
      </c>
      <c r="K146" t="str">
        <f>IF([8]fo_mktlots!K146="","",[8]fo_mktlots!K146)</f>
        <v xml:space="preserve">           </v>
      </c>
      <c r="L146" t="str">
        <f>IF([8]fo_mktlots!L146="","",[8]fo_mktlots!L146)</f>
        <v xml:space="preserve">           </v>
      </c>
      <c r="M146" t="str">
        <f>IF([8]fo_mktlots!M146="","",[8]fo_mktlots!M146)</f>
        <v xml:space="preserve">           </v>
      </c>
      <c r="N146" t="str">
        <f>IF([8]fo_mktlots!N146="","",[8]fo_mktlots!N146)</f>
        <v xml:space="preserve">           </v>
      </c>
      <c r="O146" t="str">
        <f>IF([8]fo_mktlots!O146="","",[8]fo_mktlots!O146)</f>
        <v xml:space="preserve">           </v>
      </c>
      <c r="P146" t="str">
        <f>IF([8]fo_mktlots!P146="","",[8]fo_mktlots!P146)</f>
        <v xml:space="preserve">           </v>
      </c>
      <c r="Q146" s="2" t="str">
        <f t="shared" si="6"/>
        <v>TATAPOWER</v>
      </c>
      <c r="R146" s="2" t="str">
        <f t="shared" si="7"/>
        <v xml:space="preserve">TATA POWER CO LTD                   </v>
      </c>
      <c r="S146" s="8">
        <f t="shared" si="8"/>
        <v>3375</v>
      </c>
      <c r="T146" t="str">
        <f>IF([8]fo_mktlots!T146="","",[8]fo_mktlots!T146)</f>
        <v/>
      </c>
      <c r="U146" t="str">
        <f>IF([8]fo_mktlots!U146="","",[8]fo_mktlots!U146)</f>
        <v/>
      </c>
      <c r="V146" t="str">
        <f>IF([8]fo_mktlots!V146="","",[8]fo_mktlots!V146)</f>
        <v/>
      </c>
    </row>
    <row r="147" spans="1:22" x14ac:dyDescent="0.25">
      <c r="A147" t="str">
        <f>IF([8]fo_mktlots!A147="","",[8]fo_mktlots!A147)</f>
        <v xml:space="preserve">TATA STEEL LIMITED                  </v>
      </c>
      <c r="B147" t="str">
        <f>IF([8]fo_mktlots!B147="","",[8]fo_mktlots!B147)</f>
        <v xml:space="preserve">TATASTEEL </v>
      </c>
      <c r="C147">
        <f>IF([8]fo_mktlots!C147="","",[8]fo_mktlots!C147)</f>
        <v>5500</v>
      </c>
      <c r="D147">
        <f>IF([8]fo_mktlots!D147="","",[8]fo_mktlots!D147)</f>
        <v>5500</v>
      </c>
      <c r="E147">
        <f>IF([8]fo_mktlots!E147="","",[8]fo_mktlots!E147)</f>
        <v>5500</v>
      </c>
      <c r="F147" t="str">
        <f>IF([8]fo_mktlots!F147="","",[8]fo_mktlots!F147)</f>
        <v xml:space="preserve">           </v>
      </c>
      <c r="G147" t="str">
        <f>IF([8]fo_mktlots!G147="","",[8]fo_mktlots!G147)</f>
        <v xml:space="preserve">           </v>
      </c>
      <c r="H147" t="str">
        <f>IF([8]fo_mktlots!H147="","",[8]fo_mktlots!H147)</f>
        <v xml:space="preserve">           </v>
      </c>
      <c r="I147" t="str">
        <f>IF([8]fo_mktlots!I147="","",[8]fo_mktlots!I147)</f>
        <v xml:space="preserve">           </v>
      </c>
      <c r="J147" t="str">
        <f>IF([8]fo_mktlots!J147="","",[8]fo_mktlots!J147)</f>
        <v xml:space="preserve">           </v>
      </c>
      <c r="K147" t="str">
        <f>IF([8]fo_mktlots!K147="","",[8]fo_mktlots!K147)</f>
        <v xml:space="preserve">           </v>
      </c>
      <c r="L147" t="str">
        <f>IF([8]fo_mktlots!L147="","",[8]fo_mktlots!L147)</f>
        <v xml:space="preserve">           </v>
      </c>
      <c r="M147" t="str">
        <f>IF([8]fo_mktlots!M147="","",[8]fo_mktlots!M147)</f>
        <v xml:space="preserve">           </v>
      </c>
      <c r="N147" t="str">
        <f>IF([8]fo_mktlots!N147="","",[8]fo_mktlots!N147)</f>
        <v xml:space="preserve">           </v>
      </c>
      <c r="O147" t="str">
        <f>IF([8]fo_mktlots!O147="","",[8]fo_mktlots!O147)</f>
        <v xml:space="preserve">           </v>
      </c>
      <c r="P147" t="str">
        <f>IF([8]fo_mktlots!P147="","",[8]fo_mktlots!P147)</f>
        <v xml:space="preserve">           </v>
      </c>
      <c r="Q147" s="2" t="str">
        <f t="shared" si="6"/>
        <v>TATASTEEL</v>
      </c>
      <c r="R147" s="2" t="str">
        <f t="shared" si="7"/>
        <v xml:space="preserve">TATA STEEL LIMITED                  </v>
      </c>
      <c r="S147" s="8">
        <f t="shared" si="8"/>
        <v>5500</v>
      </c>
      <c r="T147" t="str">
        <f>IF([8]fo_mktlots!T147="","",[8]fo_mktlots!T147)</f>
        <v/>
      </c>
      <c r="U147" t="str">
        <f>IF([8]fo_mktlots!U147="","",[8]fo_mktlots!U147)</f>
        <v/>
      </c>
      <c r="V147" t="str">
        <f>IF([8]fo_mktlots!V147="","",[8]fo_mktlots!V147)</f>
        <v/>
      </c>
    </row>
    <row r="148" spans="1:22" x14ac:dyDescent="0.25">
      <c r="A148" t="str">
        <f>IF([8]fo_mktlots!A148="","",[8]fo_mktlots!A148)</f>
        <v xml:space="preserve">TATA CONSULTANCY SERV LT            </v>
      </c>
      <c r="B148" t="str">
        <f>IF([8]fo_mktlots!B148="","",[8]fo_mktlots!B148)</f>
        <v xml:space="preserve">TCS       </v>
      </c>
      <c r="C148">
        <f>IF([8]fo_mktlots!C148="","",[8]fo_mktlots!C148)</f>
        <v>175</v>
      </c>
      <c r="D148">
        <f>IF([8]fo_mktlots!D148="","",[8]fo_mktlots!D148)</f>
        <v>175</v>
      </c>
      <c r="E148">
        <f>IF([8]fo_mktlots!E148="","",[8]fo_mktlots!E148)</f>
        <v>175</v>
      </c>
      <c r="F148" t="str">
        <f>IF([8]fo_mktlots!F148="","",[8]fo_mktlots!F148)</f>
        <v xml:space="preserve">           </v>
      </c>
      <c r="G148" t="str">
        <f>IF([8]fo_mktlots!G148="","",[8]fo_mktlots!G148)</f>
        <v xml:space="preserve">           </v>
      </c>
      <c r="H148" t="str">
        <f>IF([8]fo_mktlots!H148="","",[8]fo_mktlots!H148)</f>
        <v xml:space="preserve">           </v>
      </c>
      <c r="I148" t="str">
        <f>IF([8]fo_mktlots!I148="","",[8]fo_mktlots!I148)</f>
        <v xml:space="preserve">           </v>
      </c>
      <c r="J148" t="str">
        <f>IF([8]fo_mktlots!J148="","",[8]fo_mktlots!J148)</f>
        <v xml:space="preserve">           </v>
      </c>
      <c r="K148" t="str">
        <f>IF([8]fo_mktlots!K148="","",[8]fo_mktlots!K148)</f>
        <v xml:space="preserve">           </v>
      </c>
      <c r="L148" t="str">
        <f>IF([8]fo_mktlots!L148="","",[8]fo_mktlots!L148)</f>
        <v xml:space="preserve">           </v>
      </c>
      <c r="M148" t="str">
        <f>IF([8]fo_mktlots!M148="","",[8]fo_mktlots!M148)</f>
        <v xml:space="preserve">           </v>
      </c>
      <c r="N148" t="str">
        <f>IF([8]fo_mktlots!N148="","",[8]fo_mktlots!N148)</f>
        <v xml:space="preserve">           </v>
      </c>
      <c r="O148" t="str">
        <f>IF([8]fo_mktlots!O148="","",[8]fo_mktlots!O148)</f>
        <v xml:space="preserve">           </v>
      </c>
      <c r="P148" t="str">
        <f>IF([8]fo_mktlots!P148="","",[8]fo_mktlots!P148)</f>
        <v xml:space="preserve">           </v>
      </c>
      <c r="Q148" s="2" t="str">
        <f t="shared" si="6"/>
        <v>TCS</v>
      </c>
      <c r="R148" s="2" t="str">
        <f t="shared" si="7"/>
        <v xml:space="preserve">TATA CONSULTANCY SERV LT            </v>
      </c>
      <c r="S148" s="8">
        <f t="shared" si="8"/>
        <v>175</v>
      </c>
      <c r="T148" t="str">
        <f>IF([8]fo_mktlots!T148="","",[8]fo_mktlots!T148)</f>
        <v/>
      </c>
      <c r="U148" t="str">
        <f>IF([8]fo_mktlots!U148="","",[8]fo_mktlots!U148)</f>
        <v/>
      </c>
      <c r="V148" t="str">
        <f>IF([8]fo_mktlots!V148="","",[8]fo_mktlots!V148)</f>
        <v/>
      </c>
    </row>
    <row r="149" spans="1:22" x14ac:dyDescent="0.25">
      <c r="A149" t="str">
        <f>IF([8]fo_mktlots!A149="","",[8]fo_mktlots!A149)</f>
        <v xml:space="preserve">TECH MAHINDRA LIMITED               </v>
      </c>
      <c r="B149" t="str">
        <f>IF([8]fo_mktlots!B149="","",[8]fo_mktlots!B149)</f>
        <v xml:space="preserve">TECHM     </v>
      </c>
      <c r="C149">
        <f>IF([8]fo_mktlots!C149="","",[8]fo_mktlots!C149)</f>
        <v>600</v>
      </c>
      <c r="D149">
        <f>IF([8]fo_mktlots!D149="","",[8]fo_mktlots!D149)</f>
        <v>600</v>
      </c>
      <c r="E149">
        <f>IF([8]fo_mktlots!E149="","",[8]fo_mktlots!E149)</f>
        <v>600</v>
      </c>
      <c r="F149" t="str">
        <f>IF([8]fo_mktlots!F149="","",[8]fo_mktlots!F149)</f>
        <v xml:space="preserve">           </v>
      </c>
      <c r="G149" t="str">
        <f>IF([8]fo_mktlots!G149="","",[8]fo_mktlots!G149)</f>
        <v xml:space="preserve">           </v>
      </c>
      <c r="H149" t="str">
        <f>IF([8]fo_mktlots!H149="","",[8]fo_mktlots!H149)</f>
        <v xml:space="preserve">           </v>
      </c>
      <c r="I149" t="str">
        <f>IF([8]fo_mktlots!I149="","",[8]fo_mktlots!I149)</f>
        <v xml:space="preserve">           </v>
      </c>
      <c r="J149" t="str">
        <f>IF([8]fo_mktlots!J149="","",[8]fo_mktlots!J149)</f>
        <v xml:space="preserve">           </v>
      </c>
      <c r="K149" t="str">
        <f>IF([8]fo_mktlots!K149="","",[8]fo_mktlots!K149)</f>
        <v xml:space="preserve">           </v>
      </c>
      <c r="L149" t="str">
        <f>IF([8]fo_mktlots!L149="","",[8]fo_mktlots!L149)</f>
        <v xml:space="preserve">           </v>
      </c>
      <c r="M149" t="str">
        <f>IF([8]fo_mktlots!M149="","",[8]fo_mktlots!M149)</f>
        <v xml:space="preserve">           </v>
      </c>
      <c r="N149" t="str">
        <f>IF([8]fo_mktlots!N149="","",[8]fo_mktlots!N149)</f>
        <v xml:space="preserve">           </v>
      </c>
      <c r="O149" t="str">
        <f>IF([8]fo_mktlots!O149="","",[8]fo_mktlots!O149)</f>
        <v xml:space="preserve">           </v>
      </c>
      <c r="P149" t="str">
        <f>IF([8]fo_mktlots!P149="","",[8]fo_mktlots!P149)</f>
        <v xml:space="preserve">           </v>
      </c>
      <c r="Q149" s="2" t="str">
        <f t="shared" si="6"/>
        <v>TECHM</v>
      </c>
      <c r="R149" s="2" t="str">
        <f t="shared" si="7"/>
        <v xml:space="preserve">TECH MAHINDRA LIMITED               </v>
      </c>
      <c r="S149" s="8">
        <f t="shared" si="8"/>
        <v>600</v>
      </c>
      <c r="T149" t="str">
        <f>IF([8]fo_mktlots!T149="","",[8]fo_mktlots!T149)</f>
        <v/>
      </c>
      <c r="U149" t="str">
        <f>IF([8]fo_mktlots!U149="","",[8]fo_mktlots!U149)</f>
        <v/>
      </c>
      <c r="V149" t="str">
        <f>IF([8]fo_mktlots!V149="","",[8]fo_mktlots!V149)</f>
        <v/>
      </c>
    </row>
    <row r="150" spans="1:22" x14ac:dyDescent="0.25">
      <c r="A150" t="str">
        <f>IF([8]fo_mktlots!A150="","",[8]fo_mktlots!A150)</f>
        <v xml:space="preserve">TITAN COMPANY LIMITED               </v>
      </c>
      <c r="B150" t="str">
        <f>IF([8]fo_mktlots!B150="","",[8]fo_mktlots!B150)</f>
        <v xml:space="preserve">TITAN     </v>
      </c>
      <c r="C150">
        <f>IF([8]fo_mktlots!C150="","",[8]fo_mktlots!C150)</f>
        <v>375</v>
      </c>
      <c r="D150">
        <f>IF([8]fo_mktlots!D150="","",[8]fo_mktlots!D150)</f>
        <v>375</v>
      </c>
      <c r="E150">
        <f>IF([8]fo_mktlots!E150="","",[8]fo_mktlots!E150)</f>
        <v>375</v>
      </c>
      <c r="F150" t="str">
        <f>IF([8]fo_mktlots!F150="","",[8]fo_mktlots!F150)</f>
        <v xml:space="preserve">           </v>
      </c>
      <c r="G150" t="str">
        <f>IF([8]fo_mktlots!G150="","",[8]fo_mktlots!G150)</f>
        <v xml:space="preserve">           </v>
      </c>
      <c r="H150" t="str">
        <f>IF([8]fo_mktlots!H150="","",[8]fo_mktlots!H150)</f>
        <v xml:space="preserve">           </v>
      </c>
      <c r="I150" t="str">
        <f>IF([8]fo_mktlots!I150="","",[8]fo_mktlots!I150)</f>
        <v xml:space="preserve">           </v>
      </c>
      <c r="J150" t="str">
        <f>IF([8]fo_mktlots!J150="","",[8]fo_mktlots!J150)</f>
        <v xml:space="preserve">           </v>
      </c>
      <c r="K150" t="str">
        <f>IF([8]fo_mktlots!K150="","",[8]fo_mktlots!K150)</f>
        <v xml:space="preserve">           </v>
      </c>
      <c r="L150" t="str">
        <f>IF([8]fo_mktlots!L150="","",[8]fo_mktlots!L150)</f>
        <v xml:space="preserve">           </v>
      </c>
      <c r="M150" t="str">
        <f>IF([8]fo_mktlots!M150="","",[8]fo_mktlots!M150)</f>
        <v xml:space="preserve">           </v>
      </c>
      <c r="N150" t="str">
        <f>IF([8]fo_mktlots!N150="","",[8]fo_mktlots!N150)</f>
        <v xml:space="preserve">           </v>
      </c>
      <c r="O150" t="str">
        <f>IF([8]fo_mktlots!O150="","",[8]fo_mktlots!O150)</f>
        <v xml:space="preserve">           </v>
      </c>
      <c r="P150" t="str">
        <f>IF([8]fo_mktlots!P150="","",[8]fo_mktlots!P150)</f>
        <v xml:space="preserve">           </v>
      </c>
      <c r="Q150" s="2" t="str">
        <f t="shared" si="6"/>
        <v>TITAN</v>
      </c>
      <c r="R150" s="2" t="str">
        <f t="shared" si="7"/>
        <v xml:space="preserve">TITAN COMPANY LIMITED               </v>
      </c>
      <c r="S150" s="8">
        <f t="shared" si="8"/>
        <v>375</v>
      </c>
      <c r="T150" t="str">
        <f>IF([8]fo_mktlots!T150="","",[8]fo_mktlots!T150)</f>
        <v/>
      </c>
      <c r="U150" t="str">
        <f>IF([8]fo_mktlots!U150="","",[8]fo_mktlots!U150)</f>
        <v/>
      </c>
      <c r="V150" t="str">
        <f>IF([8]fo_mktlots!V150="","",[8]fo_mktlots!V150)</f>
        <v/>
      </c>
    </row>
    <row r="151" spans="1:22" x14ac:dyDescent="0.25">
      <c r="A151" t="str">
        <f>IF([8]fo_mktlots!A151="","",[8]fo_mktlots!A151)</f>
        <v xml:space="preserve">TRENT LTD                           </v>
      </c>
      <c r="B151" t="str">
        <f>IF([8]fo_mktlots!B151="","",[8]fo_mktlots!B151)</f>
        <v xml:space="preserve">TRENT     </v>
      </c>
      <c r="C151">
        <f>IF([8]fo_mktlots!C151="","",[8]fo_mktlots!C151)</f>
        <v>400</v>
      </c>
      <c r="D151">
        <f>IF([8]fo_mktlots!D151="","",[8]fo_mktlots!D151)</f>
        <v>400</v>
      </c>
      <c r="E151">
        <f>IF([8]fo_mktlots!E151="","",[8]fo_mktlots!E151)</f>
        <v>400</v>
      </c>
      <c r="F151" t="str">
        <f>IF([8]fo_mktlots!F151="","",[8]fo_mktlots!F151)</f>
        <v xml:space="preserve">           </v>
      </c>
      <c r="G151" t="str">
        <f>IF([8]fo_mktlots!G151="","",[8]fo_mktlots!G151)</f>
        <v xml:space="preserve">           </v>
      </c>
      <c r="H151" t="str">
        <f>IF([8]fo_mktlots!H151="","",[8]fo_mktlots!H151)</f>
        <v xml:space="preserve">           </v>
      </c>
      <c r="I151" t="str">
        <f>IF([8]fo_mktlots!I151="","",[8]fo_mktlots!I151)</f>
        <v xml:space="preserve">           </v>
      </c>
      <c r="J151" t="str">
        <f>IF([8]fo_mktlots!J151="","",[8]fo_mktlots!J151)</f>
        <v xml:space="preserve">           </v>
      </c>
      <c r="K151" t="str">
        <f>IF([8]fo_mktlots!K151="","",[8]fo_mktlots!K151)</f>
        <v xml:space="preserve">           </v>
      </c>
      <c r="L151" t="str">
        <f>IF([8]fo_mktlots!L151="","",[8]fo_mktlots!L151)</f>
        <v xml:space="preserve">           </v>
      </c>
      <c r="M151" t="str">
        <f>IF([8]fo_mktlots!M151="","",[8]fo_mktlots!M151)</f>
        <v xml:space="preserve">           </v>
      </c>
      <c r="N151" t="str">
        <f>IF([8]fo_mktlots!N151="","",[8]fo_mktlots!N151)</f>
        <v xml:space="preserve">           </v>
      </c>
      <c r="O151" t="str">
        <f>IF([8]fo_mktlots!O151="","",[8]fo_mktlots!O151)</f>
        <v xml:space="preserve">           </v>
      </c>
      <c r="P151" t="str">
        <f>IF([8]fo_mktlots!P151="","",[8]fo_mktlots!P151)</f>
        <v xml:space="preserve">           </v>
      </c>
      <c r="Q151" s="2" t="str">
        <f t="shared" si="6"/>
        <v>TRENT</v>
      </c>
      <c r="R151" s="2" t="str">
        <f t="shared" si="7"/>
        <v xml:space="preserve">TRENT LTD                           </v>
      </c>
      <c r="S151" s="8">
        <f t="shared" si="8"/>
        <v>400</v>
      </c>
      <c r="T151" t="str">
        <f>IF([8]fo_mktlots!T151="","",[8]fo_mktlots!T151)</f>
        <v/>
      </c>
      <c r="U151" t="str">
        <f>IF([8]fo_mktlots!U151="","",[8]fo_mktlots!U151)</f>
        <v/>
      </c>
      <c r="V151" t="str">
        <f>IF([8]fo_mktlots!V151="","",[8]fo_mktlots!V151)</f>
        <v/>
      </c>
    </row>
    <row r="152" spans="1:22" x14ac:dyDescent="0.25">
      <c r="A152" t="str">
        <f>IF([8]fo_mktlots!A152="","",[8]fo_mktlots!A152)</f>
        <v xml:space="preserve">UNITED BREWERIES LTD                </v>
      </c>
      <c r="B152" t="str">
        <f>IF([8]fo_mktlots!B152="","",[8]fo_mktlots!B152)</f>
        <v xml:space="preserve">UBL       </v>
      </c>
      <c r="C152">
        <f>IF([8]fo_mktlots!C152="","",[8]fo_mktlots!C152)</f>
        <v>400</v>
      </c>
      <c r="D152">
        <f>IF([8]fo_mktlots!D152="","",[8]fo_mktlots!D152)</f>
        <v>400</v>
      </c>
      <c r="E152">
        <f>IF([8]fo_mktlots!E152="","",[8]fo_mktlots!E152)</f>
        <v>400</v>
      </c>
      <c r="F152" t="str">
        <f>IF([8]fo_mktlots!F152="","",[8]fo_mktlots!F152)</f>
        <v xml:space="preserve">           </v>
      </c>
      <c r="G152" t="str">
        <f>IF([8]fo_mktlots!G152="","",[8]fo_mktlots!G152)</f>
        <v xml:space="preserve">           </v>
      </c>
      <c r="H152" t="str">
        <f>IF([8]fo_mktlots!H152="","",[8]fo_mktlots!H152)</f>
        <v xml:space="preserve">           </v>
      </c>
      <c r="I152" t="str">
        <f>IF([8]fo_mktlots!I152="","",[8]fo_mktlots!I152)</f>
        <v xml:space="preserve">           </v>
      </c>
      <c r="J152" t="str">
        <f>IF([8]fo_mktlots!J152="","",[8]fo_mktlots!J152)</f>
        <v xml:space="preserve">           </v>
      </c>
      <c r="K152" t="str">
        <f>IF([8]fo_mktlots!K152="","",[8]fo_mktlots!K152)</f>
        <v xml:space="preserve">           </v>
      </c>
      <c r="L152" t="str">
        <f>IF([8]fo_mktlots!L152="","",[8]fo_mktlots!L152)</f>
        <v xml:space="preserve">           </v>
      </c>
      <c r="M152" t="str">
        <f>IF([8]fo_mktlots!M152="","",[8]fo_mktlots!M152)</f>
        <v xml:space="preserve">           </v>
      </c>
      <c r="N152" t="str">
        <f>IF([8]fo_mktlots!N152="","",[8]fo_mktlots!N152)</f>
        <v xml:space="preserve">           </v>
      </c>
      <c r="O152" t="str">
        <f>IF([8]fo_mktlots!O152="","",[8]fo_mktlots!O152)</f>
        <v xml:space="preserve">           </v>
      </c>
      <c r="P152" t="str">
        <f>IF([8]fo_mktlots!P152="","",[8]fo_mktlots!P152)</f>
        <v xml:space="preserve">           </v>
      </c>
      <c r="Q152" s="2" t="str">
        <f t="shared" si="6"/>
        <v>UBL</v>
      </c>
      <c r="R152" s="2" t="str">
        <f t="shared" si="7"/>
        <v xml:space="preserve">UNITED BREWERIES LTD                </v>
      </c>
      <c r="S152" s="8">
        <f t="shared" si="8"/>
        <v>400</v>
      </c>
      <c r="T152" t="str">
        <f>IF([8]fo_mktlots!T152="","",[8]fo_mktlots!T152)</f>
        <v/>
      </c>
      <c r="U152" t="str">
        <f>IF([8]fo_mktlots!U152="","",[8]fo_mktlots!U152)</f>
        <v/>
      </c>
      <c r="V152" t="str">
        <f>IF([8]fo_mktlots!V152="","",[8]fo_mktlots!V152)</f>
        <v/>
      </c>
    </row>
    <row r="153" spans="1:22" x14ac:dyDescent="0.25">
      <c r="A153" t="str">
        <f>IF([8]fo_mktlots!A153="","",[8]fo_mktlots!A153)</f>
        <v xml:space="preserve">VEDANTA LIMITED                     </v>
      </c>
      <c r="B153" t="str">
        <f>IF([8]fo_mktlots!B153="","",[8]fo_mktlots!B153)</f>
        <v xml:space="preserve">VEDL      </v>
      </c>
      <c r="C153">
        <f>IF([8]fo_mktlots!C153="","",[8]fo_mktlots!C153)</f>
        <v>2000</v>
      </c>
      <c r="D153">
        <f>IF([8]fo_mktlots!D153="","",[8]fo_mktlots!D153)</f>
        <v>2000</v>
      </c>
      <c r="E153">
        <f>IF([8]fo_mktlots!E153="","",[8]fo_mktlots!E153)</f>
        <v>2000</v>
      </c>
      <c r="F153" t="str">
        <f>IF([8]fo_mktlots!F153="","",[8]fo_mktlots!F153)</f>
        <v xml:space="preserve">           </v>
      </c>
      <c r="G153" t="str">
        <f>IF([8]fo_mktlots!G153="","",[8]fo_mktlots!G153)</f>
        <v xml:space="preserve">           </v>
      </c>
      <c r="H153" t="str">
        <f>IF([8]fo_mktlots!H153="","",[8]fo_mktlots!H153)</f>
        <v xml:space="preserve">           </v>
      </c>
      <c r="I153" t="str">
        <f>IF([8]fo_mktlots!I153="","",[8]fo_mktlots!I153)</f>
        <v xml:space="preserve">           </v>
      </c>
      <c r="J153" t="str">
        <f>IF([8]fo_mktlots!J153="","",[8]fo_mktlots!J153)</f>
        <v xml:space="preserve">           </v>
      </c>
      <c r="K153" t="str">
        <f>IF([8]fo_mktlots!K153="","",[8]fo_mktlots!K153)</f>
        <v xml:space="preserve">           </v>
      </c>
      <c r="L153" t="str">
        <f>IF([8]fo_mktlots!L153="","",[8]fo_mktlots!L153)</f>
        <v xml:space="preserve">           </v>
      </c>
      <c r="M153" t="str">
        <f>IF([8]fo_mktlots!M153="","",[8]fo_mktlots!M153)</f>
        <v xml:space="preserve">           </v>
      </c>
      <c r="N153" t="str">
        <f>IF([8]fo_mktlots!N153="","",[8]fo_mktlots!N153)</f>
        <v xml:space="preserve">           </v>
      </c>
      <c r="O153" t="str">
        <f>IF([8]fo_mktlots!O153="","",[8]fo_mktlots!O153)</f>
        <v xml:space="preserve">           </v>
      </c>
      <c r="P153" t="str">
        <f>IF([8]fo_mktlots!P153="","",[8]fo_mktlots!P153)</f>
        <v xml:space="preserve">           </v>
      </c>
      <c r="Q153" s="2" t="str">
        <f t="shared" si="6"/>
        <v>VEDL</v>
      </c>
      <c r="R153" s="2" t="str">
        <f t="shared" si="7"/>
        <v xml:space="preserve">VEDANTA LIMITED                     </v>
      </c>
      <c r="S153" s="8">
        <f t="shared" si="8"/>
        <v>2000</v>
      </c>
      <c r="T153" t="str">
        <f>IF([8]fo_mktlots!T153="","",[8]fo_mktlots!T153)</f>
        <v/>
      </c>
      <c r="U153" t="str">
        <f>IF([8]fo_mktlots!U153="","",[8]fo_mktlots!U153)</f>
        <v/>
      </c>
      <c r="V153" t="str">
        <f>IF([8]fo_mktlots!V153="","",[8]fo_mktlots!V153)</f>
        <v/>
      </c>
    </row>
    <row r="154" spans="1:22" x14ac:dyDescent="0.25">
      <c r="A154" t="str">
        <f>IF([8]fo_mktlots!A154="","",[8]fo_mktlots!A154)</f>
        <v xml:space="preserve">ZEE ENTERTAINMENT ENT LTD           </v>
      </c>
      <c r="B154" t="str">
        <f>IF([8]fo_mktlots!B154="","",[8]fo_mktlots!B154)</f>
        <v xml:space="preserve">ZEEL      </v>
      </c>
      <c r="C154">
        <f>IF([8]fo_mktlots!C154="","",[8]fo_mktlots!C154)</f>
        <v>3000</v>
      </c>
      <c r="D154">
        <f>IF([8]fo_mktlots!D154="","",[8]fo_mktlots!D154)</f>
        <v>3000</v>
      </c>
      <c r="E154">
        <f>IF([8]fo_mktlots!E154="","",[8]fo_mktlots!E154)</f>
        <v>3000</v>
      </c>
      <c r="F154" t="str">
        <f>IF([8]fo_mktlots!F154="","",[8]fo_mktlots!F154)</f>
        <v xml:space="preserve">           </v>
      </c>
      <c r="G154" t="str">
        <f>IF([8]fo_mktlots!G154="","",[8]fo_mktlots!G154)</f>
        <v xml:space="preserve">           </v>
      </c>
      <c r="H154" t="str">
        <f>IF([8]fo_mktlots!H154="","",[8]fo_mktlots!H154)</f>
        <v xml:space="preserve">           </v>
      </c>
      <c r="I154" t="str">
        <f>IF([8]fo_mktlots!I154="","",[8]fo_mktlots!I154)</f>
        <v xml:space="preserve">           </v>
      </c>
      <c r="J154" t="str">
        <f>IF([8]fo_mktlots!J154="","",[8]fo_mktlots!J154)</f>
        <v xml:space="preserve">           </v>
      </c>
      <c r="K154" t="str">
        <f>IF([8]fo_mktlots!K154="","",[8]fo_mktlots!K154)</f>
        <v xml:space="preserve">           </v>
      </c>
      <c r="L154" t="str">
        <f>IF([8]fo_mktlots!L154="","",[8]fo_mktlots!L154)</f>
        <v xml:space="preserve">           </v>
      </c>
      <c r="M154" t="str">
        <f>IF([8]fo_mktlots!M154="","",[8]fo_mktlots!M154)</f>
        <v xml:space="preserve">           </v>
      </c>
      <c r="N154" t="str">
        <f>IF([8]fo_mktlots!N154="","",[8]fo_mktlots!N154)</f>
        <v xml:space="preserve">           </v>
      </c>
      <c r="O154" t="str">
        <f>IF([8]fo_mktlots!O154="","",[8]fo_mktlots!O154)</f>
        <v xml:space="preserve">           </v>
      </c>
      <c r="P154" t="str">
        <f>IF([8]fo_mktlots!P154="","",[8]fo_mktlots!P154)</f>
        <v xml:space="preserve">           </v>
      </c>
      <c r="Q154" s="2" t="str">
        <f t="shared" si="6"/>
        <v>ZEEL</v>
      </c>
      <c r="R154" s="2" t="str">
        <f t="shared" si="7"/>
        <v xml:space="preserve">ZEE ENTERTAINMENT ENT LTD           </v>
      </c>
      <c r="S154" s="8">
        <f t="shared" si="8"/>
        <v>3000</v>
      </c>
      <c r="T154" t="str">
        <f>IF([8]fo_mktlots!T154="","",[8]fo_mktlots!T154)</f>
        <v/>
      </c>
      <c r="U154" t="str">
        <f>IF([8]fo_mktlots!U154="","",[8]fo_mktlots!U154)</f>
        <v/>
      </c>
      <c r="V154" t="str">
        <f>IF([8]fo_mktlots!V154="","",[8]fo_mktlots!V154)</f>
        <v/>
      </c>
    </row>
    <row r="155" spans="1:22" x14ac:dyDescent="0.25">
      <c r="A155" t="str">
        <f>IF([8]fo_mktlots!A155="","",[8]fo_mktlots!A155)</f>
        <v xml:space="preserve">ZYDUS LIFESCIENCES LTD              </v>
      </c>
      <c r="B155" t="str">
        <f>IF([8]fo_mktlots!B155="","",[8]fo_mktlots!B155)</f>
        <v xml:space="preserve">ZYDUSLIFE </v>
      </c>
      <c r="C155">
        <f>IF([8]fo_mktlots!C155="","",[8]fo_mktlots!C155)</f>
        <v>1800</v>
      </c>
      <c r="D155">
        <f>IF([8]fo_mktlots!D155="","",[8]fo_mktlots!D155)</f>
        <v>1800</v>
      </c>
      <c r="E155">
        <f>IF([8]fo_mktlots!E155="","",[8]fo_mktlots!E155)</f>
        <v>1800</v>
      </c>
      <c r="F155" t="str">
        <f>IF([8]fo_mktlots!F155="","",[8]fo_mktlots!F155)</f>
        <v xml:space="preserve">           </v>
      </c>
      <c r="G155" t="str">
        <f>IF([8]fo_mktlots!G155="","",[8]fo_mktlots!G155)</f>
        <v xml:space="preserve">           </v>
      </c>
      <c r="H155" t="str">
        <f>IF([8]fo_mktlots!H155="","",[8]fo_mktlots!H155)</f>
        <v xml:space="preserve">           </v>
      </c>
      <c r="I155" t="str">
        <f>IF([8]fo_mktlots!I155="","",[8]fo_mktlots!I155)</f>
        <v xml:space="preserve">           </v>
      </c>
      <c r="J155" t="str">
        <f>IF([8]fo_mktlots!J155="","",[8]fo_mktlots!J155)</f>
        <v xml:space="preserve">           </v>
      </c>
      <c r="K155" t="str">
        <f>IF([8]fo_mktlots!K155="","",[8]fo_mktlots!K155)</f>
        <v xml:space="preserve">           </v>
      </c>
      <c r="L155" t="str">
        <f>IF([8]fo_mktlots!L155="","",[8]fo_mktlots!L155)</f>
        <v xml:space="preserve">           </v>
      </c>
      <c r="M155" t="str">
        <f>IF([8]fo_mktlots!M155="","",[8]fo_mktlots!M155)</f>
        <v xml:space="preserve">           </v>
      </c>
      <c r="N155" t="str">
        <f>IF([8]fo_mktlots!N155="","",[8]fo_mktlots!N155)</f>
        <v xml:space="preserve">           </v>
      </c>
      <c r="O155" t="str">
        <f>IF([8]fo_mktlots!O155="","",[8]fo_mktlots!O155)</f>
        <v xml:space="preserve">           </v>
      </c>
      <c r="P155" t="str">
        <f>IF([8]fo_mktlots!P155="","",[8]fo_mktlots!P155)</f>
        <v xml:space="preserve">           </v>
      </c>
      <c r="Q155" s="2" t="str">
        <f t="shared" si="6"/>
        <v>ZYDUSLIFE</v>
      </c>
      <c r="R155" s="2" t="str">
        <f t="shared" si="7"/>
        <v xml:space="preserve">ZYDUS LIFESCIENCES LTD              </v>
      </c>
      <c r="S155" s="8">
        <f t="shared" si="8"/>
        <v>1800</v>
      </c>
      <c r="T155" t="str">
        <f>IF([8]fo_mktlots!T155="","",[8]fo_mktlots!T155)</f>
        <v/>
      </c>
      <c r="U155" t="str">
        <f>IF([8]fo_mktlots!U155="","",[8]fo_mktlots!U155)</f>
        <v/>
      </c>
      <c r="V155" t="str">
        <f>IF([8]fo_mktlots!V155="","",[8]fo_mktlots!V155)</f>
        <v/>
      </c>
    </row>
    <row r="156" spans="1:22" x14ac:dyDescent="0.25">
      <c r="A156" t="str">
        <f>IF([8]fo_mktlots!A156="","",[8]fo_mktlots!A156)</f>
        <v xml:space="preserve">ALKEM LABORATORIES LTD.             </v>
      </c>
      <c r="B156" t="str">
        <f>IF([8]fo_mktlots!B156="","",[8]fo_mktlots!B156)</f>
        <v xml:space="preserve">ALKEM     </v>
      </c>
      <c r="C156">
        <f>IF([8]fo_mktlots!C156="","",[8]fo_mktlots!C156)</f>
        <v>200</v>
      </c>
      <c r="D156">
        <f>IF([8]fo_mktlots!D156="","",[8]fo_mktlots!D156)</f>
        <v>200</v>
      </c>
      <c r="E156">
        <f>IF([8]fo_mktlots!E156="","",[8]fo_mktlots!E156)</f>
        <v>200</v>
      </c>
      <c r="F156" t="str">
        <f>IF([8]fo_mktlots!F156="","",[8]fo_mktlots!F156)</f>
        <v xml:space="preserve">           </v>
      </c>
      <c r="G156" t="str">
        <f>IF([8]fo_mktlots!G156="","",[8]fo_mktlots!G156)</f>
        <v xml:space="preserve">           </v>
      </c>
      <c r="H156" t="str">
        <f>IF([8]fo_mktlots!H156="","",[8]fo_mktlots!H156)</f>
        <v xml:space="preserve">           </v>
      </c>
      <c r="I156" t="str">
        <f>IF([8]fo_mktlots!I156="","",[8]fo_mktlots!I156)</f>
        <v xml:space="preserve">           </v>
      </c>
      <c r="J156" t="str">
        <f>IF([8]fo_mktlots!J156="","",[8]fo_mktlots!J156)</f>
        <v xml:space="preserve">           </v>
      </c>
      <c r="K156" t="str">
        <f>IF([8]fo_mktlots!K156="","",[8]fo_mktlots!K156)</f>
        <v xml:space="preserve">           </v>
      </c>
      <c r="L156" t="str">
        <f>IF([8]fo_mktlots!L156="","",[8]fo_mktlots!L156)</f>
        <v xml:space="preserve">           </v>
      </c>
      <c r="M156" t="str">
        <f>IF([8]fo_mktlots!M156="","",[8]fo_mktlots!M156)</f>
        <v xml:space="preserve">           </v>
      </c>
      <c r="N156" t="str">
        <f>IF([8]fo_mktlots!N156="","",[8]fo_mktlots!N156)</f>
        <v xml:space="preserve">           </v>
      </c>
      <c r="O156" t="str">
        <f>IF([8]fo_mktlots!O156="","",[8]fo_mktlots!O156)</f>
        <v xml:space="preserve">           </v>
      </c>
      <c r="P156" t="str">
        <f>IF([8]fo_mktlots!P156="","",[8]fo_mktlots!P156)</f>
        <v xml:space="preserve">           </v>
      </c>
      <c r="Q156" s="2" t="str">
        <f t="shared" si="6"/>
        <v>ALKEM</v>
      </c>
      <c r="R156" s="2" t="str">
        <f t="shared" si="7"/>
        <v xml:space="preserve">ALKEM LABORATORIES LTD.             </v>
      </c>
      <c r="S156" s="8">
        <f t="shared" si="8"/>
        <v>200</v>
      </c>
      <c r="T156" t="str">
        <f>IF([8]fo_mktlots!T156="","",[8]fo_mktlots!T156)</f>
        <v/>
      </c>
      <c r="U156" t="str">
        <f>IF([8]fo_mktlots!U156="","",[8]fo_mktlots!U156)</f>
        <v/>
      </c>
      <c r="V156" t="str">
        <f>IF([8]fo_mktlots!V156="","",[8]fo_mktlots!V156)</f>
        <v/>
      </c>
    </row>
    <row r="157" spans="1:22" x14ac:dyDescent="0.25">
      <c r="A157" t="str">
        <f>IF([8]fo_mktlots!A157="","",[8]fo_mktlots!A157)</f>
        <v xml:space="preserve">ASTRAL LIMITED                      </v>
      </c>
      <c r="B157" t="str">
        <f>IF([8]fo_mktlots!B157="","",[8]fo_mktlots!B157)</f>
        <v xml:space="preserve">ASTRAL    </v>
      </c>
      <c r="C157">
        <f>IF([8]fo_mktlots!C157="","",[8]fo_mktlots!C157)</f>
        <v>367</v>
      </c>
      <c r="D157">
        <f>IF([8]fo_mktlots!D157="","",[8]fo_mktlots!D157)</f>
        <v>367</v>
      </c>
      <c r="E157">
        <f>IF([8]fo_mktlots!E157="","",[8]fo_mktlots!E157)</f>
        <v>367</v>
      </c>
      <c r="F157" t="str">
        <f>IF([8]fo_mktlots!F157="","",[8]fo_mktlots!F157)</f>
        <v xml:space="preserve">           </v>
      </c>
      <c r="G157" t="str">
        <f>IF([8]fo_mktlots!G157="","",[8]fo_mktlots!G157)</f>
        <v xml:space="preserve">           </v>
      </c>
      <c r="H157" t="str">
        <f>IF([8]fo_mktlots!H157="","",[8]fo_mktlots!H157)</f>
        <v xml:space="preserve">           </v>
      </c>
      <c r="I157" t="str">
        <f>IF([8]fo_mktlots!I157="","",[8]fo_mktlots!I157)</f>
        <v xml:space="preserve">           </v>
      </c>
      <c r="J157" t="str">
        <f>IF([8]fo_mktlots!J157="","",[8]fo_mktlots!J157)</f>
        <v xml:space="preserve">           </v>
      </c>
      <c r="K157" t="str">
        <f>IF([8]fo_mktlots!K157="","",[8]fo_mktlots!K157)</f>
        <v xml:space="preserve">           </v>
      </c>
      <c r="L157" t="str">
        <f>IF([8]fo_mktlots!L157="","",[8]fo_mktlots!L157)</f>
        <v xml:space="preserve">           </v>
      </c>
      <c r="M157" t="str">
        <f>IF([8]fo_mktlots!M157="","",[8]fo_mktlots!M157)</f>
        <v xml:space="preserve">           </v>
      </c>
      <c r="N157" t="str">
        <f>IF([8]fo_mktlots!N157="","",[8]fo_mktlots!N157)</f>
        <v xml:space="preserve">           </v>
      </c>
      <c r="O157" t="str">
        <f>IF([8]fo_mktlots!O157="","",[8]fo_mktlots!O157)</f>
        <v xml:space="preserve">           </v>
      </c>
      <c r="P157" t="str">
        <f>IF([8]fo_mktlots!P157="","",[8]fo_mktlots!P157)</f>
        <v xml:space="preserve">           </v>
      </c>
      <c r="Q157" s="2" t="str">
        <f t="shared" si="6"/>
        <v>ASTRAL</v>
      </c>
      <c r="R157" s="2" t="str">
        <f t="shared" si="7"/>
        <v xml:space="preserve">ASTRAL LIMITED                      </v>
      </c>
      <c r="S157" s="8">
        <f t="shared" si="8"/>
        <v>367</v>
      </c>
      <c r="T157" t="str">
        <f>IF([8]fo_mktlots!T157="","",[8]fo_mktlots!T157)</f>
        <v/>
      </c>
      <c r="U157" t="str">
        <f>IF([8]fo_mktlots!U157="","",[8]fo_mktlots!U157)</f>
        <v/>
      </c>
      <c r="V157" t="str">
        <f>IF([8]fo_mktlots!V157="","",[8]fo_mktlots!V157)</f>
        <v/>
      </c>
    </row>
    <row r="158" spans="1:22" x14ac:dyDescent="0.25">
      <c r="A158" t="str">
        <f>IF([8]fo_mktlots!A158="","",[8]fo_mktlots!A158)</f>
        <v xml:space="preserve">AUROBINDO PHARMA LTD                </v>
      </c>
      <c r="B158" t="str">
        <f>IF([8]fo_mktlots!B158="","",[8]fo_mktlots!B158)</f>
        <v>AUROPHARMA</v>
      </c>
      <c r="C158">
        <f>IF([8]fo_mktlots!C158="","",[8]fo_mktlots!C158)</f>
        <v>1100</v>
      </c>
      <c r="D158">
        <f>IF([8]fo_mktlots!D158="","",[8]fo_mktlots!D158)</f>
        <v>1100</v>
      </c>
      <c r="E158">
        <f>IF([8]fo_mktlots!E158="","",[8]fo_mktlots!E158)</f>
        <v>1100</v>
      </c>
      <c r="F158" t="str">
        <f>IF([8]fo_mktlots!F158="","",[8]fo_mktlots!F158)</f>
        <v xml:space="preserve">           </v>
      </c>
      <c r="G158" t="str">
        <f>IF([8]fo_mktlots!G158="","",[8]fo_mktlots!G158)</f>
        <v xml:space="preserve">           </v>
      </c>
      <c r="H158" t="str">
        <f>IF([8]fo_mktlots!H158="","",[8]fo_mktlots!H158)</f>
        <v xml:space="preserve">           </v>
      </c>
      <c r="I158" t="str">
        <f>IF([8]fo_mktlots!I158="","",[8]fo_mktlots!I158)</f>
        <v xml:space="preserve">           </v>
      </c>
      <c r="J158" t="str">
        <f>IF([8]fo_mktlots!J158="","",[8]fo_mktlots!J158)</f>
        <v xml:space="preserve">           </v>
      </c>
      <c r="K158" t="str">
        <f>IF([8]fo_mktlots!K158="","",[8]fo_mktlots!K158)</f>
        <v xml:space="preserve">           </v>
      </c>
      <c r="L158" t="str">
        <f>IF([8]fo_mktlots!L158="","",[8]fo_mktlots!L158)</f>
        <v xml:space="preserve">           </v>
      </c>
      <c r="M158" t="str">
        <f>IF([8]fo_mktlots!M158="","",[8]fo_mktlots!M158)</f>
        <v xml:space="preserve">           </v>
      </c>
      <c r="N158" t="str">
        <f>IF([8]fo_mktlots!N158="","",[8]fo_mktlots!N158)</f>
        <v xml:space="preserve">           </v>
      </c>
      <c r="O158" t="str">
        <f>IF([8]fo_mktlots!O158="","",[8]fo_mktlots!O158)</f>
        <v xml:space="preserve">           </v>
      </c>
      <c r="P158" t="str">
        <f>IF([8]fo_mktlots!P158="","",[8]fo_mktlots!P158)</f>
        <v xml:space="preserve">           </v>
      </c>
      <c r="Q158" s="2" t="str">
        <f t="shared" si="6"/>
        <v>AUROPHARMA</v>
      </c>
      <c r="R158" s="2" t="str">
        <f t="shared" si="7"/>
        <v xml:space="preserve">AUROBINDO PHARMA LTD                </v>
      </c>
      <c r="S158" s="8">
        <f t="shared" si="8"/>
        <v>1100</v>
      </c>
      <c r="T158" t="str">
        <f>IF([8]fo_mktlots!T158="","",[8]fo_mktlots!T158)</f>
        <v/>
      </c>
      <c r="U158" t="str">
        <f>IF([8]fo_mktlots!U158="","",[8]fo_mktlots!U158)</f>
        <v/>
      </c>
      <c r="V158" t="str">
        <f>IF([8]fo_mktlots!V158="","",[8]fo_mktlots!V158)</f>
        <v/>
      </c>
    </row>
    <row r="159" spans="1:22" x14ac:dyDescent="0.25">
      <c r="A159" t="str">
        <f>IF([8]fo_mktlots!A159="","",[8]fo_mktlots!A159)</f>
        <v xml:space="preserve">TORRENT PHARMACEUTICALS L           </v>
      </c>
      <c r="B159" t="str">
        <f>IF([8]fo_mktlots!B159="","",[8]fo_mktlots!B159)</f>
        <v>TORNTPHARM</v>
      </c>
      <c r="C159">
        <f>IF([8]fo_mktlots!C159="","",[8]fo_mktlots!C159)</f>
        <v>500</v>
      </c>
      <c r="D159">
        <f>IF([8]fo_mktlots!D159="","",[8]fo_mktlots!D159)</f>
        <v>500</v>
      </c>
      <c r="E159">
        <f>IF([8]fo_mktlots!E159="","",[8]fo_mktlots!E159)</f>
        <v>500</v>
      </c>
      <c r="F159" t="str">
        <f>IF([8]fo_mktlots!F159="","",[8]fo_mktlots!F159)</f>
        <v xml:space="preserve">           </v>
      </c>
      <c r="G159" t="str">
        <f>IF([8]fo_mktlots!G159="","",[8]fo_mktlots!G159)</f>
        <v xml:space="preserve">           </v>
      </c>
      <c r="H159" t="str">
        <f>IF([8]fo_mktlots!H159="","",[8]fo_mktlots!H159)</f>
        <v xml:space="preserve">           </v>
      </c>
      <c r="I159" t="str">
        <f>IF([8]fo_mktlots!I159="","",[8]fo_mktlots!I159)</f>
        <v xml:space="preserve">           </v>
      </c>
      <c r="J159" t="str">
        <f>IF([8]fo_mktlots!J159="","",[8]fo_mktlots!J159)</f>
        <v xml:space="preserve">           </v>
      </c>
      <c r="K159" t="str">
        <f>IF([8]fo_mktlots!K159="","",[8]fo_mktlots!K159)</f>
        <v xml:space="preserve">           </v>
      </c>
      <c r="L159" t="str">
        <f>IF([8]fo_mktlots!L159="","",[8]fo_mktlots!L159)</f>
        <v xml:space="preserve">           </v>
      </c>
      <c r="M159" t="str">
        <f>IF([8]fo_mktlots!M159="","",[8]fo_mktlots!M159)</f>
        <v xml:space="preserve">           </v>
      </c>
      <c r="N159" t="str">
        <f>IF([8]fo_mktlots!N159="","",[8]fo_mktlots!N159)</f>
        <v xml:space="preserve">           </v>
      </c>
      <c r="O159" t="str">
        <f>IF([8]fo_mktlots!O159="","",[8]fo_mktlots!O159)</f>
        <v xml:space="preserve">           </v>
      </c>
      <c r="P159" t="str">
        <f>IF([8]fo_mktlots!P159="","",[8]fo_mktlots!P159)</f>
        <v xml:space="preserve">           </v>
      </c>
      <c r="Q159" s="2" t="str">
        <f t="shared" si="6"/>
        <v>TORNTPHARM</v>
      </c>
      <c r="R159" s="2" t="str">
        <f t="shared" si="7"/>
        <v xml:space="preserve">TORRENT PHARMACEUTICALS L           </v>
      </c>
      <c r="S159" s="8">
        <f t="shared" si="8"/>
        <v>500</v>
      </c>
      <c r="T159" t="str">
        <f>IF([8]fo_mktlots!T159="","",[8]fo_mktlots!T159)</f>
        <v/>
      </c>
      <c r="U159" t="str">
        <f>IF([8]fo_mktlots!U159="","",[8]fo_mktlots!U159)</f>
        <v/>
      </c>
      <c r="V159" t="str">
        <f>IF([8]fo_mktlots!V159="","",[8]fo_mktlots!V159)</f>
        <v/>
      </c>
    </row>
    <row r="160" spans="1:22" x14ac:dyDescent="0.25">
      <c r="A160" t="str">
        <f>IF([8]fo_mktlots!A160="","",[8]fo_mktlots!A160)</f>
        <v xml:space="preserve">BANDHAN BANK LIMITED                </v>
      </c>
      <c r="B160" t="str">
        <f>IF([8]fo_mktlots!B160="","",[8]fo_mktlots!B160)</f>
        <v>BANDHANBNK</v>
      </c>
      <c r="C160">
        <f>IF([8]fo_mktlots!C160="","",[8]fo_mktlots!C160)</f>
        <v>2500</v>
      </c>
      <c r="D160">
        <f>IF([8]fo_mktlots!D160="","",[8]fo_mktlots!D160)</f>
        <v>2500</v>
      </c>
      <c r="E160">
        <f>IF([8]fo_mktlots!E160="","",[8]fo_mktlots!E160)</f>
        <v>2500</v>
      </c>
      <c r="F160" t="str">
        <f>IF([8]fo_mktlots!F160="","",[8]fo_mktlots!F160)</f>
        <v xml:space="preserve">           </v>
      </c>
      <c r="G160" t="str">
        <f>IF([8]fo_mktlots!G160="","",[8]fo_mktlots!G160)</f>
        <v xml:space="preserve">           </v>
      </c>
      <c r="H160" t="str">
        <f>IF([8]fo_mktlots!H160="","",[8]fo_mktlots!H160)</f>
        <v xml:space="preserve">           </v>
      </c>
      <c r="I160" t="str">
        <f>IF([8]fo_mktlots!I160="","",[8]fo_mktlots!I160)</f>
        <v xml:space="preserve">           </v>
      </c>
      <c r="J160" t="str">
        <f>IF([8]fo_mktlots!J160="","",[8]fo_mktlots!J160)</f>
        <v xml:space="preserve">           </v>
      </c>
      <c r="K160" t="str">
        <f>IF([8]fo_mktlots!K160="","",[8]fo_mktlots!K160)</f>
        <v xml:space="preserve">           </v>
      </c>
      <c r="L160" t="str">
        <f>IF([8]fo_mktlots!L160="","",[8]fo_mktlots!L160)</f>
        <v xml:space="preserve">           </v>
      </c>
      <c r="M160" t="str">
        <f>IF([8]fo_mktlots!M160="","",[8]fo_mktlots!M160)</f>
        <v xml:space="preserve">           </v>
      </c>
      <c r="N160" t="str">
        <f>IF([8]fo_mktlots!N160="","",[8]fo_mktlots!N160)</f>
        <v xml:space="preserve">           </v>
      </c>
      <c r="O160" t="str">
        <f>IF([8]fo_mktlots!O160="","",[8]fo_mktlots!O160)</f>
        <v xml:space="preserve">           </v>
      </c>
      <c r="P160" t="str">
        <f>IF([8]fo_mktlots!P160="","",[8]fo_mktlots!P160)</f>
        <v xml:space="preserve">           </v>
      </c>
      <c r="Q160" s="2" t="str">
        <f t="shared" si="6"/>
        <v>BANDHANBNK</v>
      </c>
      <c r="R160" s="2" t="str">
        <f t="shared" si="7"/>
        <v xml:space="preserve">BANDHAN BANK LIMITED                </v>
      </c>
      <c r="S160" s="8">
        <f t="shared" si="8"/>
        <v>2500</v>
      </c>
      <c r="T160" t="str">
        <f>IF([8]fo_mktlots!T160="","",[8]fo_mktlots!T160)</f>
        <v/>
      </c>
      <c r="U160" t="str">
        <f>IF([8]fo_mktlots!U160="","",[8]fo_mktlots!U160)</f>
        <v/>
      </c>
      <c r="V160" t="str">
        <f>IF([8]fo_mktlots!V160="","",[8]fo_mktlots!V160)</f>
        <v/>
      </c>
    </row>
    <row r="161" spans="1:22" x14ac:dyDescent="0.25">
      <c r="A161" t="str">
        <f>IF([8]fo_mktlots!A161="","",[8]fo_mktlots!A161)</f>
        <v xml:space="preserve">TVS MOTOR COMPANY  LTD              </v>
      </c>
      <c r="B161" t="str">
        <f>IF([8]fo_mktlots!B161="","",[8]fo_mktlots!B161)</f>
        <v xml:space="preserve">TVSMOTOR  </v>
      </c>
      <c r="C161">
        <f>IF([8]fo_mktlots!C161="","",[8]fo_mktlots!C161)</f>
        <v>700</v>
      </c>
      <c r="D161">
        <f>IF([8]fo_mktlots!D161="","",[8]fo_mktlots!D161)</f>
        <v>700</v>
      </c>
      <c r="E161">
        <f>IF([8]fo_mktlots!E161="","",[8]fo_mktlots!E161)</f>
        <v>700</v>
      </c>
      <c r="F161" t="str">
        <f>IF([8]fo_mktlots!F161="","",[8]fo_mktlots!F161)</f>
        <v xml:space="preserve">           </v>
      </c>
      <c r="G161" t="str">
        <f>IF([8]fo_mktlots!G161="","",[8]fo_mktlots!G161)</f>
        <v xml:space="preserve">           </v>
      </c>
      <c r="H161" t="str">
        <f>IF([8]fo_mktlots!H161="","",[8]fo_mktlots!H161)</f>
        <v xml:space="preserve">           </v>
      </c>
      <c r="I161" t="str">
        <f>IF([8]fo_mktlots!I161="","",[8]fo_mktlots!I161)</f>
        <v xml:space="preserve">           </v>
      </c>
      <c r="J161" t="str">
        <f>IF([8]fo_mktlots!J161="","",[8]fo_mktlots!J161)</f>
        <v xml:space="preserve">           </v>
      </c>
      <c r="K161" t="str">
        <f>IF([8]fo_mktlots!K161="","",[8]fo_mktlots!K161)</f>
        <v xml:space="preserve">           </v>
      </c>
      <c r="L161" t="str">
        <f>IF([8]fo_mktlots!L161="","",[8]fo_mktlots!L161)</f>
        <v xml:space="preserve">           </v>
      </c>
      <c r="M161" t="str">
        <f>IF([8]fo_mktlots!M161="","",[8]fo_mktlots!M161)</f>
        <v xml:space="preserve">           </v>
      </c>
      <c r="N161" t="str">
        <f>IF([8]fo_mktlots!N161="","",[8]fo_mktlots!N161)</f>
        <v xml:space="preserve">           </v>
      </c>
      <c r="O161" t="str">
        <f>IF([8]fo_mktlots!O161="","",[8]fo_mktlots!O161)</f>
        <v xml:space="preserve">           </v>
      </c>
      <c r="P161" t="str">
        <f>IF([8]fo_mktlots!P161="","",[8]fo_mktlots!P161)</f>
        <v xml:space="preserve">           </v>
      </c>
      <c r="Q161" s="2" t="str">
        <f t="shared" si="6"/>
        <v>TVSMOTOR</v>
      </c>
      <c r="R161" s="2" t="str">
        <f t="shared" si="7"/>
        <v xml:space="preserve">TVS MOTOR COMPANY  LTD              </v>
      </c>
      <c r="S161" s="8">
        <f t="shared" si="8"/>
        <v>700</v>
      </c>
      <c r="T161" t="str">
        <f>IF([8]fo_mktlots!T161="","",[8]fo_mktlots!T161)</f>
        <v/>
      </c>
      <c r="U161" t="str">
        <f>IF([8]fo_mktlots!U161="","",[8]fo_mktlots!U161)</f>
        <v/>
      </c>
      <c r="V161" t="str">
        <f>IF([8]fo_mktlots!V161="","",[8]fo_mktlots!V161)</f>
        <v/>
      </c>
    </row>
    <row r="162" spans="1:22" x14ac:dyDescent="0.25">
      <c r="A162" t="str">
        <f>IF([8]fo_mktlots!A162="","",[8]fo_mktlots!A162)</f>
        <v xml:space="preserve">BANK OF BARODA                      </v>
      </c>
      <c r="B162" t="str">
        <f>IF([8]fo_mktlots!B162="","",[8]fo_mktlots!B162)</f>
        <v>BANKBARODA</v>
      </c>
      <c r="C162">
        <f>IF([8]fo_mktlots!C162="","",[8]fo_mktlots!C162)</f>
        <v>5850</v>
      </c>
      <c r="D162">
        <f>IF([8]fo_mktlots!D162="","",[8]fo_mktlots!D162)</f>
        <v>5850</v>
      </c>
      <c r="E162">
        <f>IF([8]fo_mktlots!E162="","",[8]fo_mktlots!E162)</f>
        <v>5850</v>
      </c>
      <c r="F162" t="str">
        <f>IF([8]fo_mktlots!F162="","",[8]fo_mktlots!F162)</f>
        <v xml:space="preserve">           </v>
      </c>
      <c r="G162" t="str">
        <f>IF([8]fo_mktlots!G162="","",[8]fo_mktlots!G162)</f>
        <v xml:space="preserve">           </v>
      </c>
      <c r="H162" t="str">
        <f>IF([8]fo_mktlots!H162="","",[8]fo_mktlots!H162)</f>
        <v xml:space="preserve">           </v>
      </c>
      <c r="I162" t="str">
        <f>IF([8]fo_mktlots!I162="","",[8]fo_mktlots!I162)</f>
        <v xml:space="preserve">           </v>
      </c>
      <c r="J162" t="str">
        <f>IF([8]fo_mktlots!J162="","",[8]fo_mktlots!J162)</f>
        <v xml:space="preserve">           </v>
      </c>
      <c r="K162" t="str">
        <f>IF([8]fo_mktlots!K162="","",[8]fo_mktlots!K162)</f>
        <v xml:space="preserve">           </v>
      </c>
      <c r="L162" t="str">
        <f>IF([8]fo_mktlots!L162="","",[8]fo_mktlots!L162)</f>
        <v xml:space="preserve">           </v>
      </c>
      <c r="M162" t="str">
        <f>IF([8]fo_mktlots!M162="","",[8]fo_mktlots!M162)</f>
        <v xml:space="preserve">           </v>
      </c>
      <c r="N162" t="str">
        <f>IF([8]fo_mktlots!N162="","",[8]fo_mktlots!N162)</f>
        <v xml:space="preserve">           </v>
      </c>
      <c r="O162" t="str">
        <f>IF([8]fo_mktlots!O162="","",[8]fo_mktlots!O162)</f>
        <v xml:space="preserve">           </v>
      </c>
      <c r="P162" t="str">
        <f>IF([8]fo_mktlots!P162="","",[8]fo_mktlots!P162)</f>
        <v xml:space="preserve">           </v>
      </c>
      <c r="Q162" s="2" t="str">
        <f t="shared" si="6"/>
        <v>BANKBARODA</v>
      </c>
      <c r="R162" s="2" t="str">
        <f t="shared" si="7"/>
        <v xml:space="preserve">BANK OF BARODA                      </v>
      </c>
      <c r="S162" s="8">
        <f t="shared" si="8"/>
        <v>5850</v>
      </c>
      <c r="T162" t="str">
        <f>IF([8]fo_mktlots!T162="","",[8]fo_mktlots!T162)</f>
        <v/>
      </c>
      <c r="U162" t="str">
        <f>IF([8]fo_mktlots!U162="","",[8]fo_mktlots!U162)</f>
        <v/>
      </c>
      <c r="V162" t="str">
        <f>IF([8]fo_mktlots!V162="","",[8]fo_mktlots!V162)</f>
        <v/>
      </c>
    </row>
    <row r="163" spans="1:22" x14ac:dyDescent="0.25">
      <c r="A163" t="str">
        <f>IF([8]fo_mktlots!A163="","",[8]fo_mktlots!A163)</f>
        <v xml:space="preserve">BHARTI AIRTEL LIMITED               </v>
      </c>
      <c r="B163" t="str">
        <f>IF([8]fo_mktlots!B163="","",[8]fo_mktlots!B163)</f>
        <v>BHARTIARTL</v>
      </c>
      <c r="C163">
        <f>IF([8]fo_mktlots!C163="","",[8]fo_mktlots!C163)</f>
        <v>950</v>
      </c>
      <c r="D163">
        <f>IF([8]fo_mktlots!D163="","",[8]fo_mktlots!D163)</f>
        <v>950</v>
      </c>
      <c r="E163">
        <f>IF([8]fo_mktlots!E163="","",[8]fo_mktlots!E163)</f>
        <v>950</v>
      </c>
      <c r="F163" t="str">
        <f>IF([8]fo_mktlots!F163="","",[8]fo_mktlots!F163)</f>
        <v xml:space="preserve">           </v>
      </c>
      <c r="G163" t="str">
        <f>IF([8]fo_mktlots!G163="","",[8]fo_mktlots!G163)</f>
        <v xml:space="preserve">           </v>
      </c>
      <c r="H163" t="str">
        <f>IF([8]fo_mktlots!H163="","",[8]fo_mktlots!H163)</f>
        <v xml:space="preserve">           </v>
      </c>
      <c r="I163" t="str">
        <f>IF([8]fo_mktlots!I163="","",[8]fo_mktlots!I163)</f>
        <v xml:space="preserve">           </v>
      </c>
      <c r="J163" t="str">
        <f>IF([8]fo_mktlots!J163="","",[8]fo_mktlots!J163)</f>
        <v xml:space="preserve">           </v>
      </c>
      <c r="K163" t="str">
        <f>IF([8]fo_mktlots!K163="","",[8]fo_mktlots!K163)</f>
        <v xml:space="preserve">           </v>
      </c>
      <c r="L163" t="str">
        <f>IF([8]fo_mktlots!L163="","",[8]fo_mktlots!L163)</f>
        <v xml:space="preserve">           </v>
      </c>
      <c r="M163" t="str">
        <f>IF([8]fo_mktlots!M163="","",[8]fo_mktlots!M163)</f>
        <v xml:space="preserve">           </v>
      </c>
      <c r="N163" t="str">
        <f>IF([8]fo_mktlots!N163="","",[8]fo_mktlots!N163)</f>
        <v xml:space="preserve">           </v>
      </c>
      <c r="O163" t="str">
        <f>IF([8]fo_mktlots!O163="","",[8]fo_mktlots!O163)</f>
        <v xml:space="preserve">           </v>
      </c>
      <c r="P163" t="str">
        <f>IF([8]fo_mktlots!P163="","",[8]fo_mktlots!P163)</f>
        <v xml:space="preserve">           </v>
      </c>
      <c r="Q163" s="2" t="str">
        <f t="shared" si="6"/>
        <v>BHARTIARTL</v>
      </c>
      <c r="R163" s="2" t="str">
        <f t="shared" si="7"/>
        <v xml:space="preserve">BHARTI AIRTEL LIMITED               </v>
      </c>
      <c r="S163" s="8">
        <f t="shared" si="8"/>
        <v>950</v>
      </c>
      <c r="T163" t="str">
        <f>IF([8]fo_mktlots!T163="","",[8]fo_mktlots!T163)</f>
        <v/>
      </c>
      <c r="U163" t="str">
        <f>IF([8]fo_mktlots!U163="","",[8]fo_mktlots!U163)</f>
        <v/>
      </c>
      <c r="V163" t="str">
        <f>IF([8]fo_mktlots!V163="","",[8]fo_mktlots!V163)</f>
        <v/>
      </c>
    </row>
    <row r="164" spans="1:22" x14ac:dyDescent="0.25">
      <c r="A164" t="str">
        <f>IF([8]fo_mktlots!A164="","",[8]fo_mktlots!A164)</f>
        <v xml:space="preserve">CHOLAMANDALAM IN &amp; FIN CO           </v>
      </c>
      <c r="B164" t="str">
        <f>IF([8]fo_mktlots!B164="","",[8]fo_mktlots!B164)</f>
        <v xml:space="preserve">CHOLAFIN  </v>
      </c>
      <c r="C164">
        <f>IF([8]fo_mktlots!C164="","",[8]fo_mktlots!C164)</f>
        <v>1250</v>
      </c>
      <c r="D164">
        <f>IF([8]fo_mktlots!D164="","",[8]fo_mktlots!D164)</f>
        <v>1250</v>
      </c>
      <c r="E164">
        <f>IF([8]fo_mktlots!E164="","",[8]fo_mktlots!E164)</f>
        <v>1250</v>
      </c>
      <c r="F164" t="str">
        <f>IF([8]fo_mktlots!F164="","",[8]fo_mktlots!F164)</f>
        <v xml:space="preserve">           </v>
      </c>
      <c r="G164" t="str">
        <f>IF([8]fo_mktlots!G164="","",[8]fo_mktlots!G164)</f>
        <v xml:space="preserve">           </v>
      </c>
      <c r="H164" t="str">
        <f>IF([8]fo_mktlots!H164="","",[8]fo_mktlots!H164)</f>
        <v xml:space="preserve">           </v>
      </c>
      <c r="I164" t="str">
        <f>IF([8]fo_mktlots!I164="","",[8]fo_mktlots!I164)</f>
        <v xml:space="preserve">           </v>
      </c>
      <c r="J164" t="str">
        <f>IF([8]fo_mktlots!J164="","",[8]fo_mktlots!J164)</f>
        <v xml:space="preserve">           </v>
      </c>
      <c r="K164" t="str">
        <f>IF([8]fo_mktlots!K164="","",[8]fo_mktlots!K164)</f>
        <v xml:space="preserve">           </v>
      </c>
      <c r="L164" t="str">
        <f>IF([8]fo_mktlots!L164="","",[8]fo_mktlots!L164)</f>
        <v xml:space="preserve">           </v>
      </c>
      <c r="M164" t="str">
        <f>IF([8]fo_mktlots!M164="","",[8]fo_mktlots!M164)</f>
        <v xml:space="preserve">           </v>
      </c>
      <c r="N164" t="str">
        <f>IF([8]fo_mktlots!N164="","",[8]fo_mktlots!N164)</f>
        <v xml:space="preserve">           </v>
      </c>
      <c r="O164" t="str">
        <f>IF([8]fo_mktlots!O164="","",[8]fo_mktlots!O164)</f>
        <v xml:space="preserve">           </v>
      </c>
      <c r="P164" t="str">
        <f>IF([8]fo_mktlots!P164="","",[8]fo_mktlots!P164)</f>
        <v xml:space="preserve">           </v>
      </c>
      <c r="Q164" s="2" t="str">
        <f t="shared" si="6"/>
        <v>CHOLAFIN</v>
      </c>
      <c r="R164" s="2" t="str">
        <f t="shared" si="7"/>
        <v xml:space="preserve">CHOLAMANDALAM IN &amp; FIN CO           </v>
      </c>
      <c r="S164" s="8">
        <f t="shared" si="8"/>
        <v>1250</v>
      </c>
      <c r="T164" t="str">
        <f>IF([8]fo_mktlots!T164="","",[8]fo_mktlots!T164)</f>
        <v/>
      </c>
      <c r="U164" t="str">
        <f>IF([8]fo_mktlots!U164="","",[8]fo_mktlots!U164)</f>
        <v/>
      </c>
      <c r="V164" t="str">
        <f>IF([8]fo_mktlots!V164="","",[8]fo_mktlots!V164)</f>
        <v/>
      </c>
    </row>
    <row r="165" spans="1:22" x14ac:dyDescent="0.25">
      <c r="A165" t="str">
        <f>IF([8]fo_mktlots!A165="","",[8]fo_mktlots!A165)</f>
        <v xml:space="preserve">CITY UNION BANK LTD                 </v>
      </c>
      <c r="B165" t="str">
        <f>IF([8]fo_mktlots!B165="","",[8]fo_mktlots!B165)</f>
        <v xml:space="preserve">CUB       </v>
      </c>
      <c r="C165">
        <f>IF([8]fo_mktlots!C165="","",[8]fo_mktlots!C165)</f>
        <v>5000</v>
      </c>
      <c r="D165">
        <f>IF([8]fo_mktlots!D165="","",[8]fo_mktlots!D165)</f>
        <v>5000</v>
      </c>
      <c r="E165">
        <f>IF([8]fo_mktlots!E165="","",[8]fo_mktlots!E165)</f>
        <v>5000</v>
      </c>
      <c r="F165" t="str">
        <f>IF([8]fo_mktlots!F165="","",[8]fo_mktlots!F165)</f>
        <v xml:space="preserve">           </v>
      </c>
      <c r="G165" t="str">
        <f>IF([8]fo_mktlots!G165="","",[8]fo_mktlots!G165)</f>
        <v xml:space="preserve">           </v>
      </c>
      <c r="H165" t="str">
        <f>IF([8]fo_mktlots!H165="","",[8]fo_mktlots!H165)</f>
        <v xml:space="preserve">           </v>
      </c>
      <c r="I165" t="str">
        <f>IF([8]fo_mktlots!I165="","",[8]fo_mktlots!I165)</f>
        <v xml:space="preserve">           </v>
      </c>
      <c r="J165" t="str">
        <f>IF([8]fo_mktlots!J165="","",[8]fo_mktlots!J165)</f>
        <v xml:space="preserve">           </v>
      </c>
      <c r="K165" t="str">
        <f>IF([8]fo_mktlots!K165="","",[8]fo_mktlots!K165)</f>
        <v xml:space="preserve">           </v>
      </c>
      <c r="L165" t="str">
        <f>IF([8]fo_mktlots!L165="","",[8]fo_mktlots!L165)</f>
        <v xml:space="preserve">           </v>
      </c>
      <c r="M165" t="str">
        <f>IF([8]fo_mktlots!M165="","",[8]fo_mktlots!M165)</f>
        <v xml:space="preserve">           </v>
      </c>
      <c r="N165" t="str">
        <f>IF([8]fo_mktlots!N165="","",[8]fo_mktlots!N165)</f>
        <v xml:space="preserve">           </v>
      </c>
      <c r="O165" t="str">
        <f>IF([8]fo_mktlots!O165="","",[8]fo_mktlots!O165)</f>
        <v xml:space="preserve">           </v>
      </c>
      <c r="P165" t="str">
        <f>IF([8]fo_mktlots!P165="","",[8]fo_mktlots!P165)</f>
        <v xml:space="preserve">           </v>
      </c>
      <c r="Q165" s="2" t="str">
        <f t="shared" si="6"/>
        <v>CUB</v>
      </c>
      <c r="R165" s="2" t="str">
        <f t="shared" si="7"/>
        <v xml:space="preserve">CITY UNION BANK LTD                 </v>
      </c>
      <c r="S165" s="8">
        <f t="shared" si="8"/>
        <v>5000</v>
      </c>
      <c r="T165" t="str">
        <f>IF([8]fo_mktlots!T165="","",[8]fo_mktlots!T165)</f>
        <v/>
      </c>
      <c r="U165" t="str">
        <f>IF([8]fo_mktlots!U165="","",[8]fo_mktlots!U165)</f>
        <v/>
      </c>
      <c r="V165" t="str">
        <f>IF([8]fo_mktlots!V165="","",[8]fo_mktlots!V165)</f>
        <v/>
      </c>
    </row>
    <row r="166" spans="1:22" x14ac:dyDescent="0.25">
      <c r="A166" t="str">
        <f>IF([8]fo_mktlots!A166="","",[8]fo_mktlots!A166)</f>
        <v xml:space="preserve">DELTA CORP LIMITED                  </v>
      </c>
      <c r="B166" t="str">
        <f>IF([8]fo_mktlots!B166="","",[8]fo_mktlots!B166)</f>
        <v xml:space="preserve">DELTACORP </v>
      </c>
      <c r="C166">
        <f>IF([8]fo_mktlots!C166="","",[8]fo_mktlots!C166)</f>
        <v>2800</v>
      </c>
      <c r="D166">
        <f>IF([8]fo_mktlots!D166="","",[8]fo_mktlots!D166)</f>
        <v>2800</v>
      </c>
      <c r="E166">
        <f>IF([8]fo_mktlots!E166="","",[8]fo_mktlots!E166)</f>
        <v>2800</v>
      </c>
      <c r="F166" t="str">
        <f>IF([8]fo_mktlots!F166="","",[8]fo_mktlots!F166)</f>
        <v xml:space="preserve">           </v>
      </c>
      <c r="G166" t="str">
        <f>IF([8]fo_mktlots!G166="","",[8]fo_mktlots!G166)</f>
        <v xml:space="preserve">           </v>
      </c>
      <c r="H166" t="str">
        <f>IF([8]fo_mktlots!H166="","",[8]fo_mktlots!H166)</f>
        <v xml:space="preserve">           </v>
      </c>
      <c r="I166" t="str">
        <f>IF([8]fo_mktlots!I166="","",[8]fo_mktlots!I166)</f>
        <v xml:space="preserve">           </v>
      </c>
      <c r="J166" t="str">
        <f>IF([8]fo_mktlots!J166="","",[8]fo_mktlots!J166)</f>
        <v xml:space="preserve">           </v>
      </c>
      <c r="K166" t="str">
        <f>IF([8]fo_mktlots!K166="","",[8]fo_mktlots!K166)</f>
        <v xml:space="preserve">           </v>
      </c>
      <c r="L166" t="str">
        <f>IF([8]fo_mktlots!L166="","",[8]fo_mktlots!L166)</f>
        <v xml:space="preserve">           </v>
      </c>
      <c r="M166" t="str">
        <f>IF([8]fo_mktlots!M166="","",[8]fo_mktlots!M166)</f>
        <v xml:space="preserve">           </v>
      </c>
      <c r="N166" t="str">
        <f>IF([8]fo_mktlots!N166="","",[8]fo_mktlots!N166)</f>
        <v xml:space="preserve">           </v>
      </c>
      <c r="O166" t="str">
        <f>IF([8]fo_mktlots!O166="","",[8]fo_mktlots!O166)</f>
        <v xml:space="preserve">           </v>
      </c>
      <c r="P166" t="str">
        <f>IF([8]fo_mktlots!P166="","",[8]fo_mktlots!P166)</f>
        <v xml:space="preserve">           </v>
      </c>
      <c r="Q166" s="2" t="str">
        <f t="shared" si="6"/>
        <v>DELTACORP</v>
      </c>
      <c r="R166" s="2" t="str">
        <f t="shared" si="7"/>
        <v xml:space="preserve">DELTA CORP LIMITED                  </v>
      </c>
      <c r="S166" s="8">
        <f t="shared" si="8"/>
        <v>2800</v>
      </c>
      <c r="T166" t="str">
        <f>IF([8]fo_mktlots!T166="","",[8]fo_mktlots!T166)</f>
        <v/>
      </c>
      <c r="U166" t="str">
        <f>IF([8]fo_mktlots!U166="","",[8]fo_mktlots!U166)</f>
        <v/>
      </c>
      <c r="V166" t="str">
        <f>IF([8]fo_mktlots!V166="","",[8]fo_mktlots!V166)</f>
        <v/>
      </c>
    </row>
    <row r="167" spans="1:22" x14ac:dyDescent="0.25">
      <c r="A167" t="str">
        <f>IF([8]fo_mktlots!A167="","",[8]fo_mktlots!A167)</f>
        <v xml:space="preserve">DIVI S LABORATORIES LTD             </v>
      </c>
      <c r="B167" t="str">
        <f>IF([8]fo_mktlots!B167="","",[8]fo_mktlots!B167)</f>
        <v xml:space="preserve">DIVISLAB  </v>
      </c>
      <c r="C167">
        <f>IF([8]fo_mktlots!C167="","",[8]fo_mktlots!C167)</f>
        <v>200</v>
      </c>
      <c r="D167">
        <f>IF([8]fo_mktlots!D167="","",[8]fo_mktlots!D167)</f>
        <v>200</v>
      </c>
      <c r="E167">
        <f>IF([8]fo_mktlots!E167="","",[8]fo_mktlots!E167)</f>
        <v>200</v>
      </c>
      <c r="F167" t="str">
        <f>IF([8]fo_mktlots!F167="","",[8]fo_mktlots!F167)</f>
        <v xml:space="preserve">           </v>
      </c>
      <c r="G167" t="str">
        <f>IF([8]fo_mktlots!G167="","",[8]fo_mktlots!G167)</f>
        <v xml:space="preserve">           </v>
      </c>
      <c r="H167" t="str">
        <f>IF([8]fo_mktlots!H167="","",[8]fo_mktlots!H167)</f>
        <v xml:space="preserve">           </v>
      </c>
      <c r="I167" t="str">
        <f>IF([8]fo_mktlots!I167="","",[8]fo_mktlots!I167)</f>
        <v xml:space="preserve">           </v>
      </c>
      <c r="J167" t="str">
        <f>IF([8]fo_mktlots!J167="","",[8]fo_mktlots!J167)</f>
        <v xml:space="preserve">           </v>
      </c>
      <c r="K167" t="str">
        <f>IF([8]fo_mktlots!K167="","",[8]fo_mktlots!K167)</f>
        <v xml:space="preserve">           </v>
      </c>
      <c r="L167" t="str">
        <f>IF([8]fo_mktlots!L167="","",[8]fo_mktlots!L167)</f>
        <v xml:space="preserve">           </v>
      </c>
      <c r="M167" t="str">
        <f>IF([8]fo_mktlots!M167="","",[8]fo_mktlots!M167)</f>
        <v xml:space="preserve">           </v>
      </c>
      <c r="N167" t="str">
        <f>IF([8]fo_mktlots!N167="","",[8]fo_mktlots!N167)</f>
        <v xml:space="preserve">           </v>
      </c>
      <c r="O167" t="str">
        <f>IF([8]fo_mktlots!O167="","",[8]fo_mktlots!O167)</f>
        <v xml:space="preserve">           </v>
      </c>
      <c r="P167" t="str">
        <f>IF([8]fo_mktlots!P167="","",[8]fo_mktlots!P167)</f>
        <v xml:space="preserve">           </v>
      </c>
      <c r="Q167" s="2" t="str">
        <f t="shared" si="6"/>
        <v>DIVISLAB</v>
      </c>
      <c r="R167" s="2" t="str">
        <f t="shared" si="7"/>
        <v xml:space="preserve">DIVI S LABORATORIES LTD             </v>
      </c>
      <c r="S167" s="8">
        <f t="shared" si="8"/>
        <v>200</v>
      </c>
      <c r="T167" t="str">
        <f>IF([8]fo_mktlots!T167="","",[8]fo_mktlots!T167)</f>
        <v/>
      </c>
      <c r="U167" t="str">
        <f>IF([8]fo_mktlots!U167="","",[8]fo_mktlots!U167)</f>
        <v/>
      </c>
      <c r="V167" t="str">
        <f>IF([8]fo_mktlots!V167="","",[8]fo_mktlots!V167)</f>
        <v/>
      </c>
    </row>
    <row r="168" spans="1:22" x14ac:dyDescent="0.25">
      <c r="A168" t="str">
        <f>IF([8]fo_mktlots!A168="","",[8]fo_mktlots!A168)</f>
        <v xml:space="preserve">GRASIM INDUSTRIES LTD               </v>
      </c>
      <c r="B168" t="str">
        <f>IF([8]fo_mktlots!B168="","",[8]fo_mktlots!B168)</f>
        <v xml:space="preserve">GRASIM    </v>
      </c>
      <c r="C168">
        <f>IF([8]fo_mktlots!C168="","",[8]fo_mktlots!C168)</f>
        <v>475</v>
      </c>
      <c r="D168">
        <f>IF([8]fo_mktlots!D168="","",[8]fo_mktlots!D168)</f>
        <v>475</v>
      </c>
      <c r="E168">
        <f>IF([8]fo_mktlots!E168="","",[8]fo_mktlots!E168)</f>
        <v>475</v>
      </c>
      <c r="F168" t="str">
        <f>IF([8]fo_mktlots!F168="","",[8]fo_mktlots!F168)</f>
        <v xml:space="preserve">           </v>
      </c>
      <c r="G168" t="str">
        <f>IF([8]fo_mktlots!G168="","",[8]fo_mktlots!G168)</f>
        <v xml:space="preserve">           </v>
      </c>
      <c r="H168" t="str">
        <f>IF([8]fo_mktlots!H168="","",[8]fo_mktlots!H168)</f>
        <v xml:space="preserve">           </v>
      </c>
      <c r="I168" t="str">
        <f>IF([8]fo_mktlots!I168="","",[8]fo_mktlots!I168)</f>
        <v xml:space="preserve">           </v>
      </c>
      <c r="J168" t="str">
        <f>IF([8]fo_mktlots!J168="","",[8]fo_mktlots!J168)</f>
        <v xml:space="preserve">           </v>
      </c>
      <c r="K168" t="str">
        <f>IF([8]fo_mktlots!K168="","",[8]fo_mktlots!K168)</f>
        <v xml:space="preserve">           </v>
      </c>
      <c r="L168" t="str">
        <f>IF([8]fo_mktlots!L168="","",[8]fo_mktlots!L168)</f>
        <v xml:space="preserve">           </v>
      </c>
      <c r="M168" t="str">
        <f>IF([8]fo_mktlots!M168="","",[8]fo_mktlots!M168)</f>
        <v xml:space="preserve">           </v>
      </c>
      <c r="N168" t="str">
        <f>IF([8]fo_mktlots!N168="","",[8]fo_mktlots!N168)</f>
        <v xml:space="preserve">           </v>
      </c>
      <c r="O168" t="str">
        <f>IF([8]fo_mktlots!O168="","",[8]fo_mktlots!O168)</f>
        <v xml:space="preserve">           </v>
      </c>
      <c r="P168" t="str">
        <f>IF([8]fo_mktlots!P168="","",[8]fo_mktlots!P168)</f>
        <v xml:space="preserve">           </v>
      </c>
      <c r="Q168" s="2" t="str">
        <f t="shared" si="6"/>
        <v>GRASIM</v>
      </c>
      <c r="R168" s="2" t="str">
        <f t="shared" si="7"/>
        <v xml:space="preserve">GRASIM INDUSTRIES LTD               </v>
      </c>
      <c r="S168" s="8">
        <f t="shared" si="8"/>
        <v>475</v>
      </c>
      <c r="T168" t="str">
        <f>IF([8]fo_mktlots!T168="","",[8]fo_mktlots!T168)</f>
        <v/>
      </c>
      <c r="U168" t="str">
        <f>IF([8]fo_mktlots!U168="","",[8]fo_mktlots!U168)</f>
        <v/>
      </c>
      <c r="V168" t="str">
        <f>IF([8]fo_mktlots!V168="","",[8]fo_mktlots!V168)</f>
        <v/>
      </c>
    </row>
    <row r="169" spans="1:22" x14ac:dyDescent="0.25">
      <c r="A169" t="str">
        <f>IF([8]fo_mktlots!A169="","",[8]fo_mktlots!A169)</f>
        <v xml:space="preserve">HDFC LIFE INS CO LTD                </v>
      </c>
      <c r="B169" t="str">
        <f>IF([8]fo_mktlots!B169="","",[8]fo_mktlots!B169)</f>
        <v xml:space="preserve">HDFCLIFE  </v>
      </c>
      <c r="C169">
        <f>IF([8]fo_mktlots!C169="","",[8]fo_mktlots!C169)</f>
        <v>1100</v>
      </c>
      <c r="D169">
        <f>IF([8]fo_mktlots!D169="","",[8]fo_mktlots!D169)</f>
        <v>1100</v>
      </c>
      <c r="E169">
        <f>IF([8]fo_mktlots!E169="","",[8]fo_mktlots!E169)</f>
        <v>1100</v>
      </c>
      <c r="F169" t="str">
        <f>IF([8]fo_mktlots!F169="","",[8]fo_mktlots!F169)</f>
        <v xml:space="preserve">           </v>
      </c>
      <c r="G169" t="str">
        <f>IF([8]fo_mktlots!G169="","",[8]fo_mktlots!G169)</f>
        <v xml:space="preserve">           </v>
      </c>
      <c r="H169" t="str">
        <f>IF([8]fo_mktlots!H169="","",[8]fo_mktlots!H169)</f>
        <v xml:space="preserve">           </v>
      </c>
      <c r="I169" t="str">
        <f>IF([8]fo_mktlots!I169="","",[8]fo_mktlots!I169)</f>
        <v xml:space="preserve">           </v>
      </c>
      <c r="J169" t="str">
        <f>IF([8]fo_mktlots!J169="","",[8]fo_mktlots!J169)</f>
        <v xml:space="preserve">           </v>
      </c>
      <c r="K169" t="str">
        <f>IF([8]fo_mktlots!K169="","",[8]fo_mktlots!K169)</f>
        <v xml:space="preserve">           </v>
      </c>
      <c r="L169" t="str">
        <f>IF([8]fo_mktlots!L169="","",[8]fo_mktlots!L169)</f>
        <v xml:space="preserve">           </v>
      </c>
      <c r="M169" t="str">
        <f>IF([8]fo_mktlots!M169="","",[8]fo_mktlots!M169)</f>
        <v xml:space="preserve">           </v>
      </c>
      <c r="N169" t="str">
        <f>IF([8]fo_mktlots!N169="","",[8]fo_mktlots!N169)</f>
        <v xml:space="preserve">           </v>
      </c>
      <c r="O169" t="str">
        <f>IF([8]fo_mktlots!O169="","",[8]fo_mktlots!O169)</f>
        <v xml:space="preserve">           </v>
      </c>
      <c r="P169" t="str">
        <f>IF([8]fo_mktlots!P169="","",[8]fo_mktlots!P169)</f>
        <v xml:space="preserve">           </v>
      </c>
      <c r="Q169" s="2" t="str">
        <f t="shared" si="6"/>
        <v>HDFCLIFE</v>
      </c>
      <c r="R169" s="2" t="str">
        <f t="shared" si="7"/>
        <v xml:space="preserve">HDFC LIFE INS CO LTD                </v>
      </c>
      <c r="S169" s="8">
        <f t="shared" si="8"/>
        <v>1100</v>
      </c>
      <c r="T169" t="str">
        <f>IF([8]fo_mktlots!T169="","",[8]fo_mktlots!T169)</f>
        <v/>
      </c>
      <c r="U169" t="str">
        <f>IF([8]fo_mktlots!U169="","",[8]fo_mktlots!U169)</f>
        <v/>
      </c>
      <c r="V169" t="str">
        <f>IF([8]fo_mktlots!V169="","",[8]fo_mktlots!V169)</f>
        <v/>
      </c>
    </row>
    <row r="170" spans="1:22" x14ac:dyDescent="0.25">
      <c r="A170" t="str">
        <f>IF([8]fo_mktlots!A170="","",[8]fo_mktlots!A170)</f>
        <v xml:space="preserve">INDRAPRASTHA GAS LTD                </v>
      </c>
      <c r="B170" t="str">
        <f>IF([8]fo_mktlots!B170="","",[8]fo_mktlots!B170)</f>
        <v xml:space="preserve">IGL       </v>
      </c>
      <c r="C170">
        <f>IF([8]fo_mktlots!C170="","",[8]fo_mktlots!C170)</f>
        <v>1375</v>
      </c>
      <c r="D170">
        <f>IF([8]fo_mktlots!D170="","",[8]fo_mktlots!D170)</f>
        <v>1375</v>
      </c>
      <c r="E170">
        <f>IF([8]fo_mktlots!E170="","",[8]fo_mktlots!E170)</f>
        <v>1375</v>
      </c>
      <c r="F170" t="str">
        <f>IF([8]fo_mktlots!F170="","",[8]fo_mktlots!F170)</f>
        <v xml:space="preserve">           </v>
      </c>
      <c r="G170" t="str">
        <f>IF([8]fo_mktlots!G170="","",[8]fo_mktlots!G170)</f>
        <v xml:space="preserve">           </v>
      </c>
      <c r="H170" t="str">
        <f>IF([8]fo_mktlots!H170="","",[8]fo_mktlots!H170)</f>
        <v xml:space="preserve">           </v>
      </c>
      <c r="I170" t="str">
        <f>IF([8]fo_mktlots!I170="","",[8]fo_mktlots!I170)</f>
        <v xml:space="preserve">           </v>
      </c>
      <c r="J170" t="str">
        <f>IF([8]fo_mktlots!J170="","",[8]fo_mktlots!J170)</f>
        <v xml:space="preserve">           </v>
      </c>
      <c r="K170" t="str">
        <f>IF([8]fo_mktlots!K170="","",[8]fo_mktlots!K170)</f>
        <v xml:space="preserve">           </v>
      </c>
      <c r="L170" t="str">
        <f>IF([8]fo_mktlots!L170="","",[8]fo_mktlots!L170)</f>
        <v xml:space="preserve">           </v>
      </c>
      <c r="M170" t="str">
        <f>IF([8]fo_mktlots!M170="","",[8]fo_mktlots!M170)</f>
        <v xml:space="preserve">           </v>
      </c>
      <c r="N170" t="str">
        <f>IF([8]fo_mktlots!N170="","",[8]fo_mktlots!N170)</f>
        <v xml:space="preserve">           </v>
      </c>
      <c r="O170" t="str">
        <f>IF([8]fo_mktlots!O170="","",[8]fo_mktlots!O170)</f>
        <v xml:space="preserve">           </v>
      </c>
      <c r="P170" t="str">
        <f>IF([8]fo_mktlots!P170="","",[8]fo_mktlots!P170)</f>
        <v xml:space="preserve">           </v>
      </c>
      <c r="Q170" s="2" t="str">
        <f t="shared" si="6"/>
        <v>IGL</v>
      </c>
      <c r="R170" s="2" t="str">
        <f t="shared" si="7"/>
        <v xml:space="preserve">INDRAPRASTHA GAS LTD                </v>
      </c>
      <c r="S170" s="8">
        <f t="shared" si="8"/>
        <v>1375</v>
      </c>
      <c r="T170" t="str">
        <f>IF([8]fo_mktlots!T170="","",[8]fo_mktlots!T170)</f>
        <v/>
      </c>
      <c r="U170" t="str">
        <f>IF([8]fo_mktlots!U170="","",[8]fo_mktlots!U170)</f>
        <v/>
      </c>
      <c r="V170" t="str">
        <f>IF([8]fo_mktlots!V170="","",[8]fo_mktlots!V170)</f>
        <v/>
      </c>
    </row>
    <row r="171" spans="1:22" x14ac:dyDescent="0.25">
      <c r="A171" t="str">
        <f>IF([8]fo_mktlots!A171="","",[8]fo_mktlots!A171)</f>
        <v xml:space="preserve">KOTAK MAHINDRA BANK LTD             </v>
      </c>
      <c r="B171" t="str">
        <f>IF([8]fo_mktlots!B171="","",[8]fo_mktlots!B171)</f>
        <v xml:space="preserve">KOTAKBANK </v>
      </c>
      <c r="C171">
        <f>IF([8]fo_mktlots!C171="","",[8]fo_mktlots!C171)</f>
        <v>400</v>
      </c>
      <c r="D171">
        <f>IF([8]fo_mktlots!D171="","",[8]fo_mktlots!D171)</f>
        <v>400</v>
      </c>
      <c r="E171">
        <f>IF([8]fo_mktlots!E171="","",[8]fo_mktlots!E171)</f>
        <v>400</v>
      </c>
      <c r="F171" t="str">
        <f>IF([8]fo_mktlots!F171="","",[8]fo_mktlots!F171)</f>
        <v xml:space="preserve">           </v>
      </c>
      <c r="G171" t="str">
        <f>IF([8]fo_mktlots!G171="","",[8]fo_mktlots!G171)</f>
        <v xml:space="preserve">           </v>
      </c>
      <c r="H171" t="str">
        <f>IF([8]fo_mktlots!H171="","",[8]fo_mktlots!H171)</f>
        <v xml:space="preserve">           </v>
      </c>
      <c r="I171" t="str">
        <f>IF([8]fo_mktlots!I171="","",[8]fo_mktlots!I171)</f>
        <v xml:space="preserve">           </v>
      </c>
      <c r="J171" t="str">
        <f>IF([8]fo_mktlots!J171="","",[8]fo_mktlots!J171)</f>
        <v xml:space="preserve">           </v>
      </c>
      <c r="K171" t="str">
        <f>IF([8]fo_mktlots!K171="","",[8]fo_mktlots!K171)</f>
        <v xml:space="preserve">           </v>
      </c>
      <c r="L171" t="str">
        <f>IF([8]fo_mktlots!L171="","",[8]fo_mktlots!L171)</f>
        <v xml:space="preserve">           </v>
      </c>
      <c r="M171" t="str">
        <f>IF([8]fo_mktlots!M171="","",[8]fo_mktlots!M171)</f>
        <v xml:space="preserve">           </v>
      </c>
      <c r="N171" t="str">
        <f>IF([8]fo_mktlots!N171="","",[8]fo_mktlots!N171)</f>
        <v xml:space="preserve">           </v>
      </c>
      <c r="O171" t="str">
        <f>IF([8]fo_mktlots!O171="","",[8]fo_mktlots!O171)</f>
        <v xml:space="preserve">           </v>
      </c>
      <c r="P171" t="str">
        <f>IF([8]fo_mktlots!P171="","",[8]fo_mktlots!P171)</f>
        <v xml:space="preserve">           </v>
      </c>
      <c r="Q171" s="2" t="str">
        <f t="shared" si="6"/>
        <v>KOTAKBANK</v>
      </c>
      <c r="R171" s="2" t="str">
        <f t="shared" si="7"/>
        <v xml:space="preserve">KOTAK MAHINDRA BANK LTD             </v>
      </c>
      <c r="S171" s="8">
        <f t="shared" si="8"/>
        <v>400</v>
      </c>
      <c r="T171" t="str">
        <f>IF([8]fo_mktlots!T171="","",[8]fo_mktlots!T171)</f>
        <v/>
      </c>
      <c r="U171" t="str">
        <f>IF([8]fo_mktlots!U171="","",[8]fo_mktlots!U171)</f>
        <v/>
      </c>
      <c r="V171" t="str">
        <f>IF([8]fo_mktlots!V171="","",[8]fo_mktlots!V171)</f>
        <v/>
      </c>
    </row>
    <row r="172" spans="1:22" x14ac:dyDescent="0.25">
      <c r="A172" t="str">
        <f>IF([8]fo_mktlots!A172="","",[8]fo_mktlots!A172)</f>
        <v xml:space="preserve">METROPOLIS HEALTHCARE LTD           </v>
      </c>
      <c r="B172" t="str">
        <f>IF([8]fo_mktlots!B172="","",[8]fo_mktlots!B172)</f>
        <v>METROPOLIS</v>
      </c>
      <c r="C172">
        <f>IF([8]fo_mktlots!C172="","",[8]fo_mktlots!C172)</f>
        <v>400</v>
      </c>
      <c r="D172">
        <f>IF([8]fo_mktlots!D172="","",[8]fo_mktlots!D172)</f>
        <v>400</v>
      </c>
      <c r="E172">
        <f>IF([8]fo_mktlots!E172="","",[8]fo_mktlots!E172)</f>
        <v>400</v>
      </c>
      <c r="F172" t="str">
        <f>IF([8]fo_mktlots!F172="","",[8]fo_mktlots!F172)</f>
        <v xml:space="preserve">           </v>
      </c>
      <c r="G172" t="str">
        <f>IF([8]fo_mktlots!G172="","",[8]fo_mktlots!G172)</f>
        <v xml:space="preserve">           </v>
      </c>
      <c r="H172" t="str">
        <f>IF([8]fo_mktlots!H172="","",[8]fo_mktlots!H172)</f>
        <v xml:space="preserve">           </v>
      </c>
      <c r="I172" t="str">
        <f>IF([8]fo_mktlots!I172="","",[8]fo_mktlots!I172)</f>
        <v xml:space="preserve">           </v>
      </c>
      <c r="J172" t="str">
        <f>IF([8]fo_mktlots!J172="","",[8]fo_mktlots!J172)</f>
        <v xml:space="preserve">           </v>
      </c>
      <c r="K172" t="str">
        <f>IF([8]fo_mktlots!K172="","",[8]fo_mktlots!K172)</f>
        <v xml:space="preserve">           </v>
      </c>
      <c r="L172" t="str">
        <f>IF([8]fo_mktlots!L172="","",[8]fo_mktlots!L172)</f>
        <v xml:space="preserve">           </v>
      </c>
      <c r="M172" t="str">
        <f>IF([8]fo_mktlots!M172="","",[8]fo_mktlots!M172)</f>
        <v xml:space="preserve">           </v>
      </c>
      <c r="N172" t="str">
        <f>IF([8]fo_mktlots!N172="","",[8]fo_mktlots!N172)</f>
        <v xml:space="preserve">           </v>
      </c>
      <c r="O172" t="str">
        <f>IF([8]fo_mktlots!O172="","",[8]fo_mktlots!O172)</f>
        <v xml:space="preserve">           </v>
      </c>
      <c r="P172" t="str">
        <f>IF([8]fo_mktlots!P172="","",[8]fo_mktlots!P172)</f>
        <v xml:space="preserve">           </v>
      </c>
      <c r="Q172" s="2" t="str">
        <f t="shared" si="6"/>
        <v>METROPOLIS</v>
      </c>
      <c r="R172" s="2" t="str">
        <f t="shared" si="7"/>
        <v xml:space="preserve">METROPOLIS HEALTHCARE LTD           </v>
      </c>
      <c r="S172" s="8">
        <f t="shared" si="8"/>
        <v>400</v>
      </c>
      <c r="T172" t="str">
        <f>IF([8]fo_mktlots!T172="","",[8]fo_mktlots!T172)</f>
        <v/>
      </c>
      <c r="U172" t="str">
        <f>IF([8]fo_mktlots!U172="","",[8]fo_mktlots!U172)</f>
        <v/>
      </c>
      <c r="V172" t="str">
        <f>IF([8]fo_mktlots!V172="","",[8]fo_mktlots!V172)</f>
        <v/>
      </c>
    </row>
    <row r="173" spans="1:22" x14ac:dyDescent="0.25">
      <c r="A173" t="str">
        <f>IF([8]fo_mktlots!A173="","",[8]fo_mktlots!A173)</f>
        <v xml:space="preserve">MRF LTD                             </v>
      </c>
      <c r="B173" t="str">
        <f>IF([8]fo_mktlots!B173="","",[8]fo_mktlots!B173)</f>
        <v xml:space="preserve">MRF       </v>
      </c>
      <c r="C173">
        <f>IF([8]fo_mktlots!C173="","",[8]fo_mktlots!C173)</f>
        <v>10</v>
      </c>
      <c r="D173">
        <f>IF([8]fo_mktlots!D173="","",[8]fo_mktlots!D173)</f>
        <v>10</v>
      </c>
      <c r="E173">
        <f>IF([8]fo_mktlots!E173="","",[8]fo_mktlots!E173)</f>
        <v>10</v>
      </c>
      <c r="F173" t="str">
        <f>IF([8]fo_mktlots!F173="","",[8]fo_mktlots!F173)</f>
        <v xml:space="preserve">           </v>
      </c>
      <c r="G173" t="str">
        <f>IF([8]fo_mktlots!G173="","",[8]fo_mktlots!G173)</f>
        <v xml:space="preserve">           </v>
      </c>
      <c r="H173" t="str">
        <f>IF([8]fo_mktlots!H173="","",[8]fo_mktlots!H173)</f>
        <v xml:space="preserve">           </v>
      </c>
      <c r="I173" t="str">
        <f>IF([8]fo_mktlots!I173="","",[8]fo_mktlots!I173)</f>
        <v xml:space="preserve">           </v>
      </c>
      <c r="J173" t="str">
        <f>IF([8]fo_mktlots!J173="","",[8]fo_mktlots!J173)</f>
        <v xml:space="preserve">           </v>
      </c>
      <c r="K173" t="str">
        <f>IF([8]fo_mktlots!K173="","",[8]fo_mktlots!K173)</f>
        <v xml:space="preserve">           </v>
      </c>
      <c r="L173" t="str">
        <f>IF([8]fo_mktlots!L173="","",[8]fo_mktlots!L173)</f>
        <v xml:space="preserve">           </v>
      </c>
      <c r="M173" t="str">
        <f>IF([8]fo_mktlots!M173="","",[8]fo_mktlots!M173)</f>
        <v xml:space="preserve">           </v>
      </c>
      <c r="N173" t="str">
        <f>IF([8]fo_mktlots!N173="","",[8]fo_mktlots!N173)</f>
        <v xml:space="preserve">           </v>
      </c>
      <c r="O173" t="str">
        <f>IF([8]fo_mktlots!O173="","",[8]fo_mktlots!O173)</f>
        <v xml:space="preserve">           </v>
      </c>
      <c r="P173" t="str">
        <f>IF([8]fo_mktlots!P173="","",[8]fo_mktlots!P173)</f>
        <v xml:space="preserve">           </v>
      </c>
      <c r="Q173" s="2" t="str">
        <f t="shared" si="6"/>
        <v>MRF</v>
      </c>
      <c r="R173" s="2" t="str">
        <f t="shared" si="7"/>
        <v xml:space="preserve">MRF LTD                             </v>
      </c>
      <c r="S173" s="8">
        <f t="shared" si="8"/>
        <v>10</v>
      </c>
      <c r="T173" t="str">
        <f>IF([8]fo_mktlots!T173="","",[8]fo_mktlots!T173)</f>
        <v/>
      </c>
      <c r="U173" t="str">
        <f>IF([8]fo_mktlots!U173="","",[8]fo_mktlots!U173)</f>
        <v/>
      </c>
      <c r="V173" t="str">
        <f>IF([8]fo_mktlots!V173="","",[8]fo_mktlots!V173)</f>
        <v/>
      </c>
    </row>
    <row r="174" spans="1:22" x14ac:dyDescent="0.25">
      <c r="A174" t="str">
        <f>IF([8]fo_mktlots!A174="","",[8]fo_mktlots!A174)</f>
        <v xml:space="preserve">MUTHOOT FINANCE LIMITED             </v>
      </c>
      <c r="B174" t="str">
        <f>IF([8]fo_mktlots!B174="","",[8]fo_mktlots!B174)</f>
        <v>MUTHOOTFIN</v>
      </c>
      <c r="C174">
        <f>IF([8]fo_mktlots!C174="","",[8]fo_mktlots!C174)</f>
        <v>550</v>
      </c>
      <c r="D174">
        <f>IF([8]fo_mktlots!D174="","",[8]fo_mktlots!D174)</f>
        <v>550</v>
      </c>
      <c r="E174">
        <f>IF([8]fo_mktlots!E174="","",[8]fo_mktlots!E174)</f>
        <v>550</v>
      </c>
      <c r="F174" t="str">
        <f>IF([8]fo_mktlots!F174="","",[8]fo_mktlots!F174)</f>
        <v xml:space="preserve">           </v>
      </c>
      <c r="G174" t="str">
        <f>IF([8]fo_mktlots!G174="","",[8]fo_mktlots!G174)</f>
        <v xml:space="preserve">           </v>
      </c>
      <c r="H174" t="str">
        <f>IF([8]fo_mktlots!H174="","",[8]fo_mktlots!H174)</f>
        <v xml:space="preserve">           </v>
      </c>
      <c r="I174" t="str">
        <f>IF([8]fo_mktlots!I174="","",[8]fo_mktlots!I174)</f>
        <v xml:space="preserve">           </v>
      </c>
      <c r="J174" t="str">
        <f>IF([8]fo_mktlots!J174="","",[8]fo_mktlots!J174)</f>
        <v xml:space="preserve">           </v>
      </c>
      <c r="K174" t="str">
        <f>IF([8]fo_mktlots!K174="","",[8]fo_mktlots!K174)</f>
        <v xml:space="preserve">           </v>
      </c>
      <c r="L174" t="str">
        <f>IF([8]fo_mktlots!L174="","",[8]fo_mktlots!L174)</f>
        <v xml:space="preserve">           </v>
      </c>
      <c r="M174" t="str">
        <f>IF([8]fo_mktlots!M174="","",[8]fo_mktlots!M174)</f>
        <v xml:space="preserve">           </v>
      </c>
      <c r="N174" t="str">
        <f>IF([8]fo_mktlots!N174="","",[8]fo_mktlots!N174)</f>
        <v xml:space="preserve">           </v>
      </c>
      <c r="O174" t="str">
        <f>IF([8]fo_mktlots!O174="","",[8]fo_mktlots!O174)</f>
        <v xml:space="preserve">           </v>
      </c>
      <c r="P174" t="str">
        <f>IF([8]fo_mktlots!P174="","",[8]fo_mktlots!P174)</f>
        <v xml:space="preserve">           </v>
      </c>
      <c r="Q174" s="2" t="str">
        <f t="shared" si="6"/>
        <v>MUTHOOTFIN</v>
      </c>
      <c r="R174" s="2" t="str">
        <f t="shared" si="7"/>
        <v xml:space="preserve">MUTHOOT FINANCE LIMITED             </v>
      </c>
      <c r="S174" s="8">
        <f t="shared" si="8"/>
        <v>550</v>
      </c>
      <c r="T174" t="str">
        <f>IF([8]fo_mktlots!T174="","",[8]fo_mktlots!T174)</f>
        <v/>
      </c>
      <c r="U174" t="str">
        <f>IF([8]fo_mktlots!U174="","",[8]fo_mktlots!U174)</f>
        <v/>
      </c>
      <c r="V174" t="str">
        <f>IF([8]fo_mktlots!V174="","",[8]fo_mktlots!V174)</f>
        <v/>
      </c>
    </row>
    <row r="175" spans="1:22" x14ac:dyDescent="0.25">
      <c r="A175" t="str">
        <f>IF([8]fo_mktlots!A175="","",[8]fo_mktlots!A175)</f>
        <v xml:space="preserve">EICHER MOTORS LTD                   </v>
      </c>
      <c r="B175" t="str">
        <f>IF([8]fo_mktlots!B175="","",[8]fo_mktlots!B175)</f>
        <v xml:space="preserve">EICHERMOT </v>
      </c>
      <c r="C175">
        <f>IF([8]fo_mktlots!C175="","",[8]fo_mktlots!C175)</f>
        <v>175</v>
      </c>
      <c r="D175">
        <f>IF([8]fo_mktlots!D175="","",[8]fo_mktlots!D175)</f>
        <v>175</v>
      </c>
      <c r="E175">
        <f>IF([8]fo_mktlots!E175="","",[8]fo_mktlots!E175)</f>
        <v>175</v>
      </c>
      <c r="F175" t="str">
        <f>IF([8]fo_mktlots!F175="","",[8]fo_mktlots!F175)</f>
        <v xml:space="preserve">           </v>
      </c>
      <c r="G175" t="str">
        <f>IF([8]fo_mktlots!G175="","",[8]fo_mktlots!G175)</f>
        <v xml:space="preserve">           </v>
      </c>
      <c r="H175" t="str">
        <f>IF([8]fo_mktlots!H175="","",[8]fo_mktlots!H175)</f>
        <v xml:space="preserve">           </v>
      </c>
      <c r="I175" t="str">
        <f>IF([8]fo_mktlots!I175="","",[8]fo_mktlots!I175)</f>
        <v xml:space="preserve">           </v>
      </c>
      <c r="J175" t="str">
        <f>IF([8]fo_mktlots!J175="","",[8]fo_mktlots!J175)</f>
        <v xml:space="preserve">           </v>
      </c>
      <c r="K175" t="str">
        <f>IF([8]fo_mktlots!K175="","",[8]fo_mktlots!K175)</f>
        <v xml:space="preserve">           </v>
      </c>
      <c r="L175" t="str">
        <f>IF([8]fo_mktlots!L175="","",[8]fo_mktlots!L175)</f>
        <v xml:space="preserve">           </v>
      </c>
      <c r="M175" t="str">
        <f>IF([8]fo_mktlots!M175="","",[8]fo_mktlots!M175)</f>
        <v xml:space="preserve">           </v>
      </c>
      <c r="N175" t="str">
        <f>IF([8]fo_mktlots!N175="","",[8]fo_mktlots!N175)</f>
        <v xml:space="preserve">           </v>
      </c>
      <c r="O175" t="str">
        <f>IF([8]fo_mktlots!O175="","",[8]fo_mktlots!O175)</f>
        <v xml:space="preserve">           </v>
      </c>
      <c r="P175" t="str">
        <f>IF([8]fo_mktlots!P175="","",[8]fo_mktlots!P175)</f>
        <v xml:space="preserve">           </v>
      </c>
      <c r="Q175" s="2" t="str">
        <f t="shared" si="6"/>
        <v>EICHERMOT</v>
      </c>
      <c r="R175" s="2" t="str">
        <f t="shared" si="7"/>
        <v xml:space="preserve">EICHER MOTORS LTD                   </v>
      </c>
      <c r="S175" s="8">
        <f t="shared" si="8"/>
        <v>175</v>
      </c>
      <c r="T175" t="str">
        <f>IF([8]fo_mktlots!T175="","",[8]fo_mktlots!T175)</f>
        <v/>
      </c>
      <c r="U175" t="str">
        <f>IF([8]fo_mktlots!U175="","",[8]fo_mktlots!U175)</f>
        <v/>
      </c>
      <c r="V175" t="str">
        <f>IF([8]fo_mktlots!V175="","",[8]fo_mktlots!V175)</f>
        <v/>
      </c>
    </row>
    <row r="176" spans="1:22" x14ac:dyDescent="0.25">
      <c r="A176" t="str">
        <f>IF([8]fo_mktlots!A176="","",[8]fo_mktlots!A176)</f>
        <v xml:space="preserve">GRANULES INDIA LIMITED              </v>
      </c>
      <c r="B176" t="str">
        <f>IF([8]fo_mktlots!B176="","",[8]fo_mktlots!B176)</f>
        <v xml:space="preserve">GRANULES  </v>
      </c>
      <c r="C176">
        <f>IF([8]fo_mktlots!C176="","",[8]fo_mktlots!C176)</f>
        <v>2000</v>
      </c>
      <c r="D176">
        <f>IF([8]fo_mktlots!D176="","",[8]fo_mktlots!D176)</f>
        <v>2000</v>
      </c>
      <c r="E176">
        <f>IF([8]fo_mktlots!E176="","",[8]fo_mktlots!E176)</f>
        <v>2000</v>
      </c>
      <c r="F176" t="str">
        <f>IF([8]fo_mktlots!F176="","",[8]fo_mktlots!F176)</f>
        <v xml:space="preserve">           </v>
      </c>
      <c r="G176" t="str">
        <f>IF([8]fo_mktlots!G176="","",[8]fo_mktlots!G176)</f>
        <v xml:space="preserve">           </v>
      </c>
      <c r="H176" t="str">
        <f>IF([8]fo_mktlots!H176="","",[8]fo_mktlots!H176)</f>
        <v xml:space="preserve">           </v>
      </c>
      <c r="I176" t="str">
        <f>IF([8]fo_mktlots!I176="","",[8]fo_mktlots!I176)</f>
        <v xml:space="preserve">           </v>
      </c>
      <c r="J176" t="str">
        <f>IF([8]fo_mktlots!J176="","",[8]fo_mktlots!J176)</f>
        <v xml:space="preserve">           </v>
      </c>
      <c r="K176" t="str">
        <f>IF([8]fo_mktlots!K176="","",[8]fo_mktlots!K176)</f>
        <v xml:space="preserve">           </v>
      </c>
      <c r="L176" t="str">
        <f>IF([8]fo_mktlots!L176="","",[8]fo_mktlots!L176)</f>
        <v xml:space="preserve">           </v>
      </c>
      <c r="M176" t="str">
        <f>IF([8]fo_mktlots!M176="","",[8]fo_mktlots!M176)</f>
        <v xml:space="preserve">           </v>
      </c>
      <c r="N176" t="str">
        <f>IF([8]fo_mktlots!N176="","",[8]fo_mktlots!N176)</f>
        <v xml:space="preserve">           </v>
      </c>
      <c r="O176" t="str">
        <f>IF([8]fo_mktlots!O176="","",[8]fo_mktlots!O176)</f>
        <v xml:space="preserve">           </v>
      </c>
      <c r="P176" t="str">
        <f>IF([8]fo_mktlots!P176="","",[8]fo_mktlots!P176)</f>
        <v xml:space="preserve">           </v>
      </c>
      <c r="Q176" s="2" t="str">
        <f t="shared" si="6"/>
        <v>GRANULES</v>
      </c>
      <c r="R176" s="2" t="str">
        <f t="shared" si="7"/>
        <v xml:space="preserve">GRANULES INDIA LIMITED              </v>
      </c>
      <c r="S176" s="8">
        <f t="shared" si="8"/>
        <v>2000</v>
      </c>
      <c r="T176" t="str">
        <f>IF([8]fo_mktlots!T176="","",[8]fo_mktlots!T176)</f>
        <v/>
      </c>
      <c r="U176" t="str">
        <f>IF([8]fo_mktlots!U176="","",[8]fo_mktlots!U176)</f>
        <v/>
      </c>
      <c r="V176" t="str">
        <f>IF([8]fo_mktlots!V176="","",[8]fo_mktlots!V176)</f>
        <v/>
      </c>
    </row>
    <row r="177" spans="1:22" x14ac:dyDescent="0.25">
      <c r="A177" t="str">
        <f>IF([8]fo_mktlots!A177="","",[8]fo_mktlots!A177)</f>
        <v xml:space="preserve">THE RAMCO CEMENTS LIMITED           </v>
      </c>
      <c r="B177" t="str">
        <f>IF([8]fo_mktlots!B177="","",[8]fo_mktlots!B177)</f>
        <v xml:space="preserve">RAMCOCEM  </v>
      </c>
      <c r="C177">
        <f>IF([8]fo_mktlots!C177="","",[8]fo_mktlots!C177)</f>
        <v>850</v>
      </c>
      <c r="D177">
        <f>IF([8]fo_mktlots!D177="","",[8]fo_mktlots!D177)</f>
        <v>850</v>
      </c>
      <c r="E177">
        <f>IF([8]fo_mktlots!E177="","",[8]fo_mktlots!E177)</f>
        <v>850</v>
      </c>
      <c r="F177" t="str">
        <f>IF([8]fo_mktlots!F177="","",[8]fo_mktlots!F177)</f>
        <v xml:space="preserve">           </v>
      </c>
      <c r="G177" t="str">
        <f>IF([8]fo_mktlots!G177="","",[8]fo_mktlots!G177)</f>
        <v xml:space="preserve">           </v>
      </c>
      <c r="H177" t="str">
        <f>IF([8]fo_mktlots!H177="","",[8]fo_mktlots!H177)</f>
        <v xml:space="preserve">           </v>
      </c>
      <c r="I177" t="str">
        <f>IF([8]fo_mktlots!I177="","",[8]fo_mktlots!I177)</f>
        <v xml:space="preserve">           </v>
      </c>
      <c r="J177" t="str">
        <f>IF([8]fo_mktlots!J177="","",[8]fo_mktlots!J177)</f>
        <v xml:space="preserve">           </v>
      </c>
      <c r="K177" t="str">
        <f>IF([8]fo_mktlots!K177="","",[8]fo_mktlots!K177)</f>
        <v xml:space="preserve">           </v>
      </c>
      <c r="L177" t="str">
        <f>IF([8]fo_mktlots!L177="","",[8]fo_mktlots!L177)</f>
        <v xml:space="preserve">           </v>
      </c>
      <c r="M177" t="str">
        <f>IF([8]fo_mktlots!M177="","",[8]fo_mktlots!M177)</f>
        <v xml:space="preserve">           </v>
      </c>
      <c r="N177" t="str">
        <f>IF([8]fo_mktlots!N177="","",[8]fo_mktlots!N177)</f>
        <v xml:space="preserve">           </v>
      </c>
      <c r="O177" t="str">
        <f>IF([8]fo_mktlots!O177="","",[8]fo_mktlots!O177)</f>
        <v xml:space="preserve">           </v>
      </c>
      <c r="P177" t="str">
        <f>IF([8]fo_mktlots!P177="","",[8]fo_mktlots!P177)</f>
        <v xml:space="preserve">           </v>
      </c>
      <c r="Q177" s="2" t="str">
        <f t="shared" si="6"/>
        <v>RAMCOCEM</v>
      </c>
      <c r="R177" s="2" t="str">
        <f t="shared" si="7"/>
        <v xml:space="preserve">THE RAMCO CEMENTS LIMITED           </v>
      </c>
      <c r="S177" s="8">
        <f t="shared" si="8"/>
        <v>850</v>
      </c>
      <c r="T177" t="str">
        <f>IF([8]fo_mktlots!T177="","",[8]fo_mktlots!T177)</f>
        <v/>
      </c>
      <c r="U177" t="str">
        <f>IF([8]fo_mktlots!U177="","",[8]fo_mktlots!U177)</f>
        <v/>
      </c>
      <c r="V177" t="str">
        <f>IF([8]fo_mktlots!V177="","",[8]fo_mktlots!V177)</f>
        <v/>
      </c>
    </row>
    <row r="178" spans="1:22" x14ac:dyDescent="0.25">
      <c r="A178" t="str">
        <f>IF([8]fo_mktlots!A178="","",[8]fo_mktlots!A178)</f>
        <v xml:space="preserve">RBL BANK LIMITED                    </v>
      </c>
      <c r="B178" t="str">
        <f>IF([8]fo_mktlots!B178="","",[8]fo_mktlots!B178)</f>
        <v xml:space="preserve">RBLBANK   </v>
      </c>
      <c r="C178">
        <f>IF([8]fo_mktlots!C178="","",[8]fo_mktlots!C178)</f>
        <v>5000</v>
      </c>
      <c r="D178">
        <f>IF([8]fo_mktlots!D178="","",[8]fo_mktlots!D178)</f>
        <v>5000</v>
      </c>
      <c r="E178">
        <f>IF([8]fo_mktlots!E178="","",[8]fo_mktlots!E178)</f>
        <v>5000</v>
      </c>
      <c r="F178" t="str">
        <f>IF([8]fo_mktlots!F178="","",[8]fo_mktlots!F178)</f>
        <v xml:space="preserve">           </v>
      </c>
      <c r="G178" t="str">
        <f>IF([8]fo_mktlots!G178="","",[8]fo_mktlots!G178)</f>
        <v xml:space="preserve">           </v>
      </c>
      <c r="H178" t="str">
        <f>IF([8]fo_mktlots!H178="","",[8]fo_mktlots!H178)</f>
        <v xml:space="preserve">           </v>
      </c>
      <c r="I178" t="str">
        <f>IF([8]fo_mktlots!I178="","",[8]fo_mktlots!I178)</f>
        <v xml:space="preserve">           </v>
      </c>
      <c r="J178" t="str">
        <f>IF([8]fo_mktlots!J178="","",[8]fo_mktlots!J178)</f>
        <v xml:space="preserve">           </v>
      </c>
      <c r="K178" t="str">
        <f>IF([8]fo_mktlots!K178="","",[8]fo_mktlots!K178)</f>
        <v xml:space="preserve">           </v>
      </c>
      <c r="L178" t="str">
        <f>IF([8]fo_mktlots!L178="","",[8]fo_mktlots!L178)</f>
        <v xml:space="preserve">           </v>
      </c>
      <c r="M178" t="str">
        <f>IF([8]fo_mktlots!M178="","",[8]fo_mktlots!M178)</f>
        <v xml:space="preserve">           </v>
      </c>
      <c r="N178" t="str">
        <f>IF([8]fo_mktlots!N178="","",[8]fo_mktlots!N178)</f>
        <v xml:space="preserve">           </v>
      </c>
      <c r="O178" t="str">
        <f>IF([8]fo_mktlots!O178="","",[8]fo_mktlots!O178)</f>
        <v xml:space="preserve">           </v>
      </c>
      <c r="P178" t="str">
        <f>IF([8]fo_mktlots!P178="","",[8]fo_mktlots!P178)</f>
        <v xml:space="preserve">           </v>
      </c>
      <c r="Q178" s="2" t="str">
        <f t="shared" si="6"/>
        <v>RBLBANK</v>
      </c>
      <c r="R178" s="2" t="str">
        <f t="shared" si="7"/>
        <v xml:space="preserve">RBL BANK LIMITED                    </v>
      </c>
      <c r="S178" s="8">
        <f t="shared" si="8"/>
        <v>5000</v>
      </c>
      <c r="T178" t="str">
        <f>IF([8]fo_mktlots!T178="","",[8]fo_mktlots!T178)</f>
        <v/>
      </c>
      <c r="U178" t="str">
        <f>IF([8]fo_mktlots!U178="","",[8]fo_mktlots!U178)</f>
        <v/>
      </c>
      <c r="V178" t="str">
        <f>IF([8]fo_mktlots!V178="","",[8]fo_mktlots!V178)</f>
        <v/>
      </c>
    </row>
    <row r="179" spans="1:22" x14ac:dyDescent="0.25">
      <c r="A179" t="str">
        <f>IF([8]fo_mktlots!A179="","",[8]fo_mktlots!A179)</f>
        <v xml:space="preserve">STATE BANK OF INDIA                 </v>
      </c>
      <c r="B179" t="str">
        <f>IF([8]fo_mktlots!B179="","",[8]fo_mktlots!B179)</f>
        <v xml:space="preserve">SBIN      </v>
      </c>
      <c r="C179">
        <f>IF([8]fo_mktlots!C179="","",[8]fo_mktlots!C179)</f>
        <v>1500</v>
      </c>
      <c r="D179">
        <f>IF([8]fo_mktlots!D179="","",[8]fo_mktlots!D179)</f>
        <v>1500</v>
      </c>
      <c r="E179">
        <f>IF([8]fo_mktlots!E179="","",[8]fo_mktlots!E179)</f>
        <v>1500</v>
      </c>
      <c r="F179" t="str">
        <f>IF([8]fo_mktlots!F179="","",[8]fo_mktlots!F179)</f>
        <v xml:space="preserve">           </v>
      </c>
      <c r="G179" t="str">
        <f>IF([8]fo_mktlots!G179="","",[8]fo_mktlots!G179)</f>
        <v xml:space="preserve">           </v>
      </c>
      <c r="H179" t="str">
        <f>IF([8]fo_mktlots!H179="","",[8]fo_mktlots!H179)</f>
        <v xml:space="preserve">           </v>
      </c>
      <c r="I179" t="str">
        <f>IF([8]fo_mktlots!I179="","",[8]fo_mktlots!I179)</f>
        <v xml:space="preserve">           </v>
      </c>
      <c r="J179" t="str">
        <f>IF([8]fo_mktlots!J179="","",[8]fo_mktlots!J179)</f>
        <v xml:space="preserve">           </v>
      </c>
      <c r="K179" t="str">
        <f>IF([8]fo_mktlots!K179="","",[8]fo_mktlots!K179)</f>
        <v xml:space="preserve">           </v>
      </c>
      <c r="L179" t="str">
        <f>IF([8]fo_mktlots!L179="","",[8]fo_mktlots!L179)</f>
        <v xml:space="preserve">           </v>
      </c>
      <c r="M179" t="str">
        <f>IF([8]fo_mktlots!M179="","",[8]fo_mktlots!M179)</f>
        <v xml:space="preserve">           </v>
      </c>
      <c r="N179" t="str">
        <f>IF([8]fo_mktlots!N179="","",[8]fo_mktlots!N179)</f>
        <v xml:space="preserve">           </v>
      </c>
      <c r="O179" t="str">
        <f>IF([8]fo_mktlots!O179="","",[8]fo_mktlots!O179)</f>
        <v xml:space="preserve">           </v>
      </c>
      <c r="P179" t="str">
        <f>IF([8]fo_mktlots!P179="","",[8]fo_mktlots!P179)</f>
        <v xml:space="preserve">           </v>
      </c>
      <c r="Q179" s="2" t="str">
        <f t="shared" si="6"/>
        <v>SBIN</v>
      </c>
      <c r="R179" s="2" t="str">
        <f t="shared" si="7"/>
        <v xml:space="preserve">STATE BANK OF INDIA                 </v>
      </c>
      <c r="S179" s="8">
        <f t="shared" si="8"/>
        <v>1500</v>
      </c>
      <c r="T179" t="str">
        <f>IF([8]fo_mktlots!T179="","",[8]fo_mktlots!T179)</f>
        <v/>
      </c>
      <c r="U179" t="str">
        <f>IF([8]fo_mktlots!U179="","",[8]fo_mktlots!U179)</f>
        <v/>
      </c>
      <c r="V179" t="str">
        <f>IF([8]fo_mktlots!V179="","",[8]fo_mktlots!V179)</f>
        <v/>
      </c>
    </row>
    <row r="180" spans="1:22" x14ac:dyDescent="0.25">
      <c r="A180" t="str">
        <f>IF([8]fo_mktlots!A180="","",[8]fo_mktlots!A180)</f>
        <v xml:space="preserve">SHRIRAM FINANCE LIMITED             </v>
      </c>
      <c r="B180" t="str">
        <f>IF([8]fo_mktlots!B180="","",[8]fo_mktlots!B180)</f>
        <v>SHRIRAMFIN</v>
      </c>
      <c r="C180">
        <f>IF([8]fo_mktlots!C180="","",[8]fo_mktlots!C180)</f>
        <v>600</v>
      </c>
      <c r="D180">
        <f>IF([8]fo_mktlots!D180="","",[8]fo_mktlots!D180)</f>
        <v>600</v>
      </c>
      <c r="E180">
        <f>IF([8]fo_mktlots!E180="","",[8]fo_mktlots!E180)</f>
        <v>600</v>
      </c>
      <c r="F180" t="str">
        <f>IF([8]fo_mktlots!F180="","",[8]fo_mktlots!F180)</f>
        <v xml:space="preserve">           </v>
      </c>
      <c r="G180" t="str">
        <f>IF([8]fo_mktlots!G180="","",[8]fo_mktlots!G180)</f>
        <v xml:space="preserve">           </v>
      </c>
      <c r="H180" t="str">
        <f>IF([8]fo_mktlots!H180="","",[8]fo_mktlots!H180)</f>
        <v xml:space="preserve">           </v>
      </c>
      <c r="I180" t="str">
        <f>IF([8]fo_mktlots!I180="","",[8]fo_mktlots!I180)</f>
        <v xml:space="preserve">           </v>
      </c>
      <c r="J180" t="str">
        <f>IF([8]fo_mktlots!J180="","",[8]fo_mktlots!J180)</f>
        <v xml:space="preserve">           </v>
      </c>
      <c r="K180" t="str">
        <f>IF([8]fo_mktlots!K180="","",[8]fo_mktlots!K180)</f>
        <v xml:space="preserve">           </v>
      </c>
      <c r="L180" t="str">
        <f>IF([8]fo_mktlots!L180="","",[8]fo_mktlots!L180)</f>
        <v xml:space="preserve">           </v>
      </c>
      <c r="M180" t="str">
        <f>IF([8]fo_mktlots!M180="","",[8]fo_mktlots!M180)</f>
        <v xml:space="preserve">           </v>
      </c>
      <c r="N180" t="str">
        <f>IF([8]fo_mktlots!N180="","",[8]fo_mktlots!N180)</f>
        <v xml:space="preserve">           </v>
      </c>
      <c r="O180" t="str">
        <f>IF([8]fo_mktlots!O180="","",[8]fo_mktlots!O180)</f>
        <v xml:space="preserve">           </v>
      </c>
      <c r="P180" t="str">
        <f>IF([8]fo_mktlots!P180="","",[8]fo_mktlots!P180)</f>
        <v xml:space="preserve">           </v>
      </c>
      <c r="Q180" s="2" t="str">
        <f t="shared" si="6"/>
        <v>SHRIRAMFIN</v>
      </c>
      <c r="R180" s="2" t="str">
        <f t="shared" si="7"/>
        <v xml:space="preserve">SHRIRAM FINANCE LIMITED             </v>
      </c>
      <c r="S180" s="8">
        <f t="shared" si="8"/>
        <v>600</v>
      </c>
      <c r="T180" t="str">
        <f>IF([8]fo_mktlots!T180="","",[8]fo_mktlots!T180)</f>
        <v/>
      </c>
      <c r="U180" t="str">
        <f>IF([8]fo_mktlots!U180="","",[8]fo_mktlots!U180)</f>
        <v/>
      </c>
      <c r="V180" t="str">
        <f>IF([8]fo_mktlots!V180="","",[8]fo_mktlots!V180)</f>
        <v/>
      </c>
    </row>
    <row r="181" spans="1:22" x14ac:dyDescent="0.25">
      <c r="A181" t="str">
        <f>IF([8]fo_mktlots!A181="","",[8]fo_mktlots!A181)</f>
        <v xml:space="preserve">VOLTAS LTD                          </v>
      </c>
      <c r="B181" t="str">
        <f>IF([8]fo_mktlots!B181="","",[8]fo_mktlots!B181)</f>
        <v xml:space="preserve">VOLTAS    </v>
      </c>
      <c r="C181">
        <f>IF([8]fo_mktlots!C181="","",[8]fo_mktlots!C181)</f>
        <v>600</v>
      </c>
      <c r="D181">
        <f>IF([8]fo_mktlots!D181="","",[8]fo_mktlots!D181)</f>
        <v>600</v>
      </c>
      <c r="E181">
        <f>IF([8]fo_mktlots!E181="","",[8]fo_mktlots!E181)</f>
        <v>600</v>
      </c>
      <c r="F181" t="str">
        <f>IF([8]fo_mktlots!F181="","",[8]fo_mktlots!F181)</f>
        <v xml:space="preserve">           </v>
      </c>
      <c r="G181" t="str">
        <f>IF([8]fo_mktlots!G181="","",[8]fo_mktlots!G181)</f>
        <v xml:space="preserve">           </v>
      </c>
      <c r="H181" t="str">
        <f>IF([8]fo_mktlots!H181="","",[8]fo_mktlots!H181)</f>
        <v xml:space="preserve">           </v>
      </c>
      <c r="I181" t="str">
        <f>IF([8]fo_mktlots!I181="","",[8]fo_mktlots!I181)</f>
        <v xml:space="preserve">           </v>
      </c>
      <c r="J181" t="str">
        <f>IF([8]fo_mktlots!J181="","",[8]fo_mktlots!J181)</f>
        <v xml:space="preserve">           </v>
      </c>
      <c r="K181" t="str">
        <f>IF([8]fo_mktlots!K181="","",[8]fo_mktlots!K181)</f>
        <v xml:space="preserve">           </v>
      </c>
      <c r="L181" t="str">
        <f>IF([8]fo_mktlots!L181="","",[8]fo_mktlots!L181)</f>
        <v xml:space="preserve">           </v>
      </c>
      <c r="M181" t="str">
        <f>IF([8]fo_mktlots!M181="","",[8]fo_mktlots!M181)</f>
        <v xml:space="preserve">           </v>
      </c>
      <c r="N181" t="str">
        <f>IF([8]fo_mktlots!N181="","",[8]fo_mktlots!N181)</f>
        <v xml:space="preserve">           </v>
      </c>
      <c r="O181" t="str">
        <f>IF([8]fo_mktlots!O181="","",[8]fo_mktlots!O181)</f>
        <v xml:space="preserve">           </v>
      </c>
      <c r="P181" t="str">
        <f>IF([8]fo_mktlots!P181="","",[8]fo_mktlots!P181)</f>
        <v xml:space="preserve">           </v>
      </c>
      <c r="Q181" s="2" t="str">
        <f t="shared" si="6"/>
        <v>VOLTAS</v>
      </c>
      <c r="R181" s="2" t="str">
        <f t="shared" si="7"/>
        <v xml:space="preserve">VOLTAS LTD                          </v>
      </c>
      <c r="S181" s="8">
        <f t="shared" si="8"/>
        <v>600</v>
      </c>
      <c r="T181" t="str">
        <f>IF([8]fo_mktlots!T181="","",[8]fo_mktlots!T181)</f>
        <v/>
      </c>
      <c r="U181" t="str">
        <f>IF([8]fo_mktlots!U181="","",[8]fo_mktlots!U181)</f>
        <v/>
      </c>
      <c r="V181" t="str">
        <f>IF([8]fo_mktlots!V181="","",[8]fo_mktlots!V181)</f>
        <v/>
      </c>
    </row>
    <row r="182" spans="1:22" x14ac:dyDescent="0.25">
      <c r="A182" t="str">
        <f>IF([8]fo_mktlots!A182="","",[8]fo_mktlots!A182)</f>
        <v xml:space="preserve">WIPRO LTD                           </v>
      </c>
      <c r="B182" t="str">
        <f>IF([8]fo_mktlots!B182="","",[8]fo_mktlots!B182)</f>
        <v xml:space="preserve">WIPRO     </v>
      </c>
      <c r="C182">
        <f>IF([8]fo_mktlots!C182="","",[8]fo_mktlots!C182)</f>
        <v>1500</v>
      </c>
      <c r="D182">
        <f>IF([8]fo_mktlots!D182="","",[8]fo_mktlots!D182)</f>
        <v>1500</v>
      </c>
      <c r="E182">
        <f>IF([8]fo_mktlots!E182="","",[8]fo_mktlots!E182)</f>
        <v>1500</v>
      </c>
      <c r="F182" t="str">
        <f>IF([8]fo_mktlots!F182="","",[8]fo_mktlots!F182)</f>
        <v xml:space="preserve">           </v>
      </c>
      <c r="G182" t="str">
        <f>IF([8]fo_mktlots!G182="","",[8]fo_mktlots!G182)</f>
        <v xml:space="preserve">           </v>
      </c>
      <c r="H182" t="str">
        <f>IF([8]fo_mktlots!H182="","",[8]fo_mktlots!H182)</f>
        <v xml:space="preserve">           </v>
      </c>
      <c r="I182" t="str">
        <f>IF([8]fo_mktlots!I182="","",[8]fo_mktlots!I182)</f>
        <v xml:space="preserve">           </v>
      </c>
      <c r="J182" t="str">
        <f>IF([8]fo_mktlots!J182="","",[8]fo_mktlots!J182)</f>
        <v xml:space="preserve">           </v>
      </c>
      <c r="K182" t="str">
        <f>IF([8]fo_mktlots!K182="","",[8]fo_mktlots!K182)</f>
        <v xml:space="preserve">           </v>
      </c>
      <c r="L182" t="str">
        <f>IF([8]fo_mktlots!L182="","",[8]fo_mktlots!L182)</f>
        <v xml:space="preserve">           </v>
      </c>
      <c r="M182" t="str">
        <f>IF([8]fo_mktlots!M182="","",[8]fo_mktlots!M182)</f>
        <v xml:space="preserve">           </v>
      </c>
      <c r="N182" t="str">
        <f>IF([8]fo_mktlots!N182="","",[8]fo_mktlots!N182)</f>
        <v xml:space="preserve">           </v>
      </c>
      <c r="O182" t="str">
        <f>IF([8]fo_mktlots!O182="","",[8]fo_mktlots!O182)</f>
        <v xml:space="preserve">           </v>
      </c>
      <c r="P182" t="str">
        <f>IF([8]fo_mktlots!P182="","",[8]fo_mktlots!P182)</f>
        <v xml:space="preserve">           </v>
      </c>
      <c r="Q182" s="2" t="str">
        <f t="shared" si="6"/>
        <v>WIPRO</v>
      </c>
      <c r="R182" s="2" t="str">
        <f t="shared" si="7"/>
        <v xml:space="preserve">WIPRO LTD                           </v>
      </c>
      <c r="S182" s="8">
        <f t="shared" si="8"/>
        <v>1500</v>
      </c>
      <c r="T182" t="str">
        <f>IF([8]fo_mktlots!T182="","",[8]fo_mktlots!T182)</f>
        <v/>
      </c>
      <c r="U182" t="str">
        <f>IF([8]fo_mktlots!U182="","",[8]fo_mktlots!U182)</f>
        <v/>
      </c>
      <c r="V182" t="str">
        <f>IF([8]fo_mktlots!V182="","",[8]fo_mktlots!V182)</f>
        <v/>
      </c>
    </row>
    <row r="183" spans="1:22" x14ac:dyDescent="0.25">
      <c r="A183" t="str">
        <f>IF([8]fo_mktlots!A183="","",[8]fo_mktlots!A183)</f>
        <v xml:space="preserve">AU SMALL FINANCE BANK LTD           </v>
      </c>
      <c r="B183" t="str">
        <f>IF([8]fo_mktlots!B183="","",[8]fo_mktlots!B183)</f>
        <v xml:space="preserve">AUBANK    </v>
      </c>
      <c r="C183">
        <f>IF([8]fo_mktlots!C183="","",[8]fo_mktlots!C183)</f>
        <v>1000</v>
      </c>
      <c r="D183">
        <f>IF([8]fo_mktlots!D183="","",[8]fo_mktlots!D183)</f>
        <v>1000</v>
      </c>
      <c r="E183">
        <f>IF([8]fo_mktlots!E183="","",[8]fo_mktlots!E183)</f>
        <v>1000</v>
      </c>
      <c r="F183" t="str">
        <f>IF([8]fo_mktlots!F183="","",[8]fo_mktlots!F183)</f>
        <v xml:space="preserve">           </v>
      </c>
      <c r="G183" t="str">
        <f>IF([8]fo_mktlots!G183="","",[8]fo_mktlots!G183)</f>
        <v xml:space="preserve">           </v>
      </c>
      <c r="H183" t="str">
        <f>IF([8]fo_mktlots!H183="","",[8]fo_mktlots!H183)</f>
        <v xml:space="preserve">           </v>
      </c>
      <c r="I183" t="str">
        <f>IF([8]fo_mktlots!I183="","",[8]fo_mktlots!I183)</f>
        <v xml:space="preserve">           </v>
      </c>
      <c r="J183" t="str">
        <f>IF([8]fo_mktlots!J183="","",[8]fo_mktlots!J183)</f>
        <v xml:space="preserve">           </v>
      </c>
      <c r="K183" t="str">
        <f>IF([8]fo_mktlots!K183="","",[8]fo_mktlots!K183)</f>
        <v xml:space="preserve">           </v>
      </c>
      <c r="L183" t="str">
        <f>IF([8]fo_mktlots!L183="","",[8]fo_mktlots!L183)</f>
        <v xml:space="preserve">           </v>
      </c>
      <c r="M183" t="str">
        <f>IF([8]fo_mktlots!M183="","",[8]fo_mktlots!M183)</f>
        <v xml:space="preserve">           </v>
      </c>
      <c r="N183" t="str">
        <f>IF([8]fo_mktlots!N183="","",[8]fo_mktlots!N183)</f>
        <v xml:space="preserve">           </v>
      </c>
      <c r="O183" t="str">
        <f>IF([8]fo_mktlots!O183="","",[8]fo_mktlots!O183)</f>
        <v xml:space="preserve">           </v>
      </c>
      <c r="P183" t="str">
        <f>IF([8]fo_mktlots!P183="","",[8]fo_mktlots!P183)</f>
        <v xml:space="preserve">           </v>
      </c>
      <c r="Q183" s="2" t="str">
        <f t="shared" si="6"/>
        <v>AUBANK</v>
      </c>
      <c r="R183" s="2" t="str">
        <f t="shared" si="7"/>
        <v xml:space="preserve">AU SMALL FINANCE BANK LTD           </v>
      </c>
      <c r="S183" s="8">
        <f t="shared" si="8"/>
        <v>1000</v>
      </c>
      <c r="T183" t="str">
        <f>IF([8]fo_mktlots!T183="","",[8]fo_mktlots!T183)</f>
        <v/>
      </c>
      <c r="U183" t="str">
        <f>IF([8]fo_mktlots!U183="","",[8]fo_mktlots!U183)</f>
        <v/>
      </c>
      <c r="V183" t="str">
        <f>IF([8]fo_mktlots!V183="","",[8]fo_mktlots!V183)</f>
        <v/>
      </c>
    </row>
    <row r="184" spans="1:22" x14ac:dyDescent="0.25">
      <c r="A184" t="str">
        <f>IF([8]fo_mktlots!A184="","",[8]fo_mktlots!A184)</f>
        <v xml:space="preserve">BERGER PAINTS (I) LTD               </v>
      </c>
      <c r="B184" t="str">
        <f>IF([8]fo_mktlots!B184="","",[8]fo_mktlots!B184)</f>
        <v>BERGEPAINT</v>
      </c>
      <c r="C184">
        <f>IF([8]fo_mktlots!C184="","",[8]fo_mktlots!C184)</f>
        <v>1320</v>
      </c>
      <c r="D184">
        <f>IF([8]fo_mktlots!D184="","",[8]fo_mktlots!D184)</f>
        <v>1320</v>
      </c>
      <c r="E184">
        <f>IF([8]fo_mktlots!E184="","",[8]fo_mktlots!E184)</f>
        <v>1320</v>
      </c>
      <c r="F184" t="str">
        <f>IF([8]fo_mktlots!F184="","",[8]fo_mktlots!F184)</f>
        <v xml:space="preserve">           </v>
      </c>
      <c r="G184" t="str">
        <f>IF([8]fo_mktlots!G184="","",[8]fo_mktlots!G184)</f>
        <v xml:space="preserve">           </v>
      </c>
      <c r="H184" t="str">
        <f>IF([8]fo_mktlots!H184="","",[8]fo_mktlots!H184)</f>
        <v xml:space="preserve">           </v>
      </c>
      <c r="I184" t="str">
        <f>IF([8]fo_mktlots!I184="","",[8]fo_mktlots!I184)</f>
        <v xml:space="preserve">           </v>
      </c>
      <c r="J184" t="str">
        <f>IF([8]fo_mktlots!J184="","",[8]fo_mktlots!J184)</f>
        <v xml:space="preserve">           </v>
      </c>
      <c r="K184" t="str">
        <f>IF([8]fo_mktlots!K184="","",[8]fo_mktlots!K184)</f>
        <v xml:space="preserve">           </v>
      </c>
      <c r="L184" t="str">
        <f>IF([8]fo_mktlots!L184="","",[8]fo_mktlots!L184)</f>
        <v xml:space="preserve">           </v>
      </c>
      <c r="M184" t="str">
        <f>IF([8]fo_mktlots!M184="","",[8]fo_mktlots!M184)</f>
        <v xml:space="preserve">           </v>
      </c>
      <c r="N184" t="str">
        <f>IF([8]fo_mktlots!N184="","",[8]fo_mktlots!N184)</f>
        <v xml:space="preserve">           </v>
      </c>
      <c r="O184" t="str">
        <f>IF([8]fo_mktlots!O184="","",[8]fo_mktlots!O184)</f>
        <v xml:space="preserve">           </v>
      </c>
      <c r="P184" t="str">
        <f>IF([8]fo_mktlots!P184="","",[8]fo_mktlots!P184)</f>
        <v xml:space="preserve">           </v>
      </c>
      <c r="Q184" s="2" t="str">
        <f t="shared" si="6"/>
        <v>BERGEPAINT</v>
      </c>
      <c r="R184" s="2" t="str">
        <f t="shared" si="7"/>
        <v xml:space="preserve">BERGER PAINTS (I) LTD               </v>
      </c>
      <c r="S184" s="8">
        <f t="shared" si="8"/>
        <v>1320</v>
      </c>
      <c r="T184" t="str">
        <f>IF([8]fo_mktlots!T184="","",[8]fo_mktlots!T184)</f>
        <v/>
      </c>
      <c r="U184" t="str">
        <f>IF([8]fo_mktlots!U184="","",[8]fo_mktlots!U184)</f>
        <v/>
      </c>
      <c r="V184" t="str">
        <f>IF([8]fo_mktlots!V184="","",[8]fo_mktlots!V184)</f>
        <v/>
      </c>
    </row>
    <row r="185" spans="1:22" x14ac:dyDescent="0.25">
      <c r="A185" t="str">
        <f>IF([8]fo_mktlots!A185="","",[8]fo_mktlots!A185)</f>
        <v xml:space="preserve">CANARA BANK                         </v>
      </c>
      <c r="B185" t="str">
        <f>IF([8]fo_mktlots!B185="","",[8]fo_mktlots!B185)</f>
        <v xml:space="preserve">CANBK     </v>
      </c>
      <c r="C185">
        <f>IF([8]fo_mktlots!C185="","",[8]fo_mktlots!C185)</f>
        <v>2700</v>
      </c>
      <c r="D185">
        <f>IF([8]fo_mktlots!D185="","",[8]fo_mktlots!D185)</f>
        <v>2700</v>
      </c>
      <c r="E185">
        <f>IF([8]fo_mktlots!E185="","",[8]fo_mktlots!E185)</f>
        <v>2700</v>
      </c>
      <c r="F185" t="str">
        <f>IF([8]fo_mktlots!F185="","",[8]fo_mktlots!F185)</f>
        <v xml:space="preserve">           </v>
      </c>
      <c r="G185" t="str">
        <f>IF([8]fo_mktlots!G185="","",[8]fo_mktlots!G185)</f>
        <v xml:space="preserve">           </v>
      </c>
      <c r="H185" t="str">
        <f>IF([8]fo_mktlots!H185="","",[8]fo_mktlots!H185)</f>
        <v xml:space="preserve">           </v>
      </c>
      <c r="I185" t="str">
        <f>IF([8]fo_mktlots!I185="","",[8]fo_mktlots!I185)</f>
        <v xml:space="preserve">           </v>
      </c>
      <c r="J185" t="str">
        <f>IF([8]fo_mktlots!J185="","",[8]fo_mktlots!J185)</f>
        <v xml:space="preserve">           </v>
      </c>
      <c r="K185" t="str">
        <f>IF([8]fo_mktlots!K185="","",[8]fo_mktlots!K185)</f>
        <v xml:space="preserve">           </v>
      </c>
      <c r="L185" t="str">
        <f>IF([8]fo_mktlots!L185="","",[8]fo_mktlots!L185)</f>
        <v xml:space="preserve">           </v>
      </c>
      <c r="M185" t="str">
        <f>IF([8]fo_mktlots!M185="","",[8]fo_mktlots!M185)</f>
        <v xml:space="preserve">           </v>
      </c>
      <c r="N185" t="str">
        <f>IF([8]fo_mktlots!N185="","",[8]fo_mktlots!N185)</f>
        <v xml:space="preserve">           </v>
      </c>
      <c r="O185" t="str">
        <f>IF([8]fo_mktlots!O185="","",[8]fo_mktlots!O185)</f>
        <v xml:space="preserve">           </v>
      </c>
      <c r="P185" t="str">
        <f>IF([8]fo_mktlots!P185="","",[8]fo_mktlots!P185)</f>
        <v xml:space="preserve">           </v>
      </c>
      <c r="Q185" s="2" t="str">
        <f t="shared" si="6"/>
        <v>CANBK</v>
      </c>
      <c r="R185" s="2" t="str">
        <f t="shared" si="7"/>
        <v xml:space="preserve">CANARA BANK                         </v>
      </c>
      <c r="S185" s="8">
        <f t="shared" si="8"/>
        <v>2700</v>
      </c>
      <c r="T185" t="str">
        <f>IF([8]fo_mktlots!T185="","",[8]fo_mktlots!T185)</f>
        <v/>
      </c>
      <c r="U185" t="str">
        <f>IF([8]fo_mktlots!U185="","",[8]fo_mktlots!U185)</f>
        <v/>
      </c>
      <c r="V185" t="str">
        <f>IF([8]fo_mktlots!V185="","",[8]fo_mktlots!V185)</f>
        <v/>
      </c>
    </row>
    <row r="186" spans="1:22" x14ac:dyDescent="0.25">
      <c r="A186" t="str">
        <f>IF([8]fo_mktlots!A186="","",[8]fo_mktlots!A186)</f>
        <v xml:space="preserve">ULTRATECH CEMENT LIMITED            </v>
      </c>
      <c r="B186" t="str">
        <f>IF([8]fo_mktlots!B186="","",[8]fo_mktlots!B186)</f>
        <v>ULTRACEMCO</v>
      </c>
      <c r="C186">
        <f>IF([8]fo_mktlots!C186="","",[8]fo_mktlots!C186)</f>
        <v>100</v>
      </c>
      <c r="D186">
        <f>IF([8]fo_mktlots!D186="","",[8]fo_mktlots!D186)</f>
        <v>100</v>
      </c>
      <c r="E186">
        <f>IF([8]fo_mktlots!E186="","",[8]fo_mktlots!E186)</f>
        <v>100</v>
      </c>
      <c r="F186" t="str">
        <f>IF([8]fo_mktlots!F186="","",[8]fo_mktlots!F186)</f>
        <v xml:space="preserve">           </v>
      </c>
      <c r="G186" t="str">
        <f>IF([8]fo_mktlots!G186="","",[8]fo_mktlots!G186)</f>
        <v xml:space="preserve">           </v>
      </c>
      <c r="H186" t="str">
        <f>IF([8]fo_mktlots!H186="","",[8]fo_mktlots!H186)</f>
        <v xml:space="preserve">           </v>
      </c>
      <c r="I186" t="str">
        <f>IF([8]fo_mktlots!I186="","",[8]fo_mktlots!I186)</f>
        <v xml:space="preserve">           </v>
      </c>
      <c r="J186" t="str">
        <f>IF([8]fo_mktlots!J186="","",[8]fo_mktlots!J186)</f>
        <v xml:space="preserve">           </v>
      </c>
      <c r="K186" t="str">
        <f>IF([8]fo_mktlots!K186="","",[8]fo_mktlots!K186)</f>
        <v xml:space="preserve">           </v>
      </c>
      <c r="L186" t="str">
        <f>IF([8]fo_mktlots!L186="","",[8]fo_mktlots!L186)</f>
        <v xml:space="preserve">           </v>
      </c>
      <c r="M186" t="str">
        <f>IF([8]fo_mktlots!M186="","",[8]fo_mktlots!M186)</f>
        <v xml:space="preserve">           </v>
      </c>
      <c r="N186" t="str">
        <f>IF([8]fo_mktlots!N186="","",[8]fo_mktlots!N186)</f>
        <v xml:space="preserve">           </v>
      </c>
      <c r="O186" t="str">
        <f>IF([8]fo_mktlots!O186="","",[8]fo_mktlots!O186)</f>
        <v xml:space="preserve">           </v>
      </c>
      <c r="P186" t="str">
        <f>IF([8]fo_mktlots!P186="","",[8]fo_mktlots!P186)</f>
        <v xml:space="preserve">           </v>
      </c>
      <c r="Q186" s="2" t="str">
        <f t="shared" si="6"/>
        <v>ULTRACEMCO</v>
      </c>
      <c r="R186" s="2" t="str">
        <f t="shared" si="7"/>
        <v xml:space="preserve">ULTRATECH CEMENT LIMITED            </v>
      </c>
      <c r="S186" s="8">
        <f t="shared" si="8"/>
        <v>100</v>
      </c>
      <c r="T186" t="str">
        <f>IF([8]fo_mktlots!T186="","",[8]fo_mktlots!T186)</f>
        <v/>
      </c>
      <c r="U186" t="str">
        <f>IF([8]fo_mktlots!U186="","",[8]fo_mktlots!U186)</f>
        <v/>
      </c>
      <c r="V186" t="str">
        <f>IF([8]fo_mktlots!V186="","",[8]fo_mktlots!V186)</f>
        <v/>
      </c>
    </row>
    <row r="187" spans="1:22" x14ac:dyDescent="0.25">
      <c r="A187" t="str">
        <f>IF([8]fo_mktlots!A187="","",[8]fo_mktlots!A187)</f>
        <v xml:space="preserve">NAVIN FLUORINE INT. LTD             </v>
      </c>
      <c r="B187" t="str">
        <f>IF([8]fo_mktlots!B187="","",[8]fo_mktlots!B187)</f>
        <v>NAVINFLUOR</v>
      </c>
      <c r="C187">
        <f>IF([8]fo_mktlots!C187="","",[8]fo_mktlots!C187)</f>
        <v>150</v>
      </c>
      <c r="D187">
        <f>IF([8]fo_mktlots!D187="","",[8]fo_mktlots!D187)</f>
        <v>150</v>
      </c>
      <c r="E187">
        <f>IF([8]fo_mktlots!E187="","",[8]fo_mktlots!E187)</f>
        <v>150</v>
      </c>
      <c r="F187" t="str">
        <f>IF([8]fo_mktlots!F187="","",[8]fo_mktlots!F187)</f>
        <v xml:space="preserve">           </v>
      </c>
      <c r="G187" t="str">
        <f>IF([8]fo_mktlots!G187="","",[8]fo_mktlots!G187)</f>
        <v xml:space="preserve">           </v>
      </c>
      <c r="H187" t="str">
        <f>IF([8]fo_mktlots!H187="","",[8]fo_mktlots!H187)</f>
        <v xml:space="preserve">           </v>
      </c>
      <c r="I187" t="str">
        <f>IF([8]fo_mktlots!I187="","",[8]fo_mktlots!I187)</f>
        <v xml:space="preserve">           </v>
      </c>
      <c r="J187" t="str">
        <f>IF([8]fo_mktlots!J187="","",[8]fo_mktlots!J187)</f>
        <v xml:space="preserve">           </v>
      </c>
      <c r="K187" t="str">
        <f>IF([8]fo_mktlots!K187="","",[8]fo_mktlots!K187)</f>
        <v xml:space="preserve">           </v>
      </c>
      <c r="L187" t="str">
        <f>IF([8]fo_mktlots!L187="","",[8]fo_mktlots!L187)</f>
        <v xml:space="preserve">           </v>
      </c>
      <c r="M187" t="str">
        <f>IF([8]fo_mktlots!M187="","",[8]fo_mktlots!M187)</f>
        <v xml:space="preserve">           </v>
      </c>
      <c r="N187" t="str">
        <f>IF([8]fo_mktlots!N187="","",[8]fo_mktlots!N187)</f>
        <v xml:space="preserve">           </v>
      </c>
      <c r="O187" t="str">
        <f>IF([8]fo_mktlots!O187="","",[8]fo_mktlots!O187)</f>
        <v xml:space="preserve">           </v>
      </c>
      <c r="P187" t="str">
        <f>IF([8]fo_mktlots!P187="","",[8]fo_mktlots!P187)</f>
        <v xml:space="preserve">           </v>
      </c>
      <c r="Q187" s="2" t="str">
        <f t="shared" si="6"/>
        <v>NAVINFLUOR</v>
      </c>
      <c r="R187" s="2" t="str">
        <f t="shared" si="7"/>
        <v xml:space="preserve">NAVIN FLUORINE INT. LTD             </v>
      </c>
      <c r="S187" s="8">
        <f t="shared" si="8"/>
        <v>150</v>
      </c>
      <c r="T187" t="str">
        <f>IF([8]fo_mktlots!T187="","",[8]fo_mktlots!T187)</f>
        <v/>
      </c>
      <c r="U187" t="str">
        <f>IF([8]fo_mktlots!U187="","",[8]fo_mktlots!U187)</f>
        <v/>
      </c>
      <c r="V187" t="str">
        <f>IF([8]fo_mktlots!V187="","",[8]fo_mktlots!V187)</f>
        <v/>
      </c>
    </row>
    <row r="188" spans="1:22" x14ac:dyDescent="0.25">
      <c r="A188" t="str">
        <f>IF([8]fo_mktlots!A188="","",[8]fo_mktlots!A188)</f>
        <v xml:space="preserve">SBI CARDS &amp; PAY SER LTD             </v>
      </c>
      <c r="B188" t="str">
        <f>IF([8]fo_mktlots!B188="","",[8]fo_mktlots!B188)</f>
        <v xml:space="preserve">SBICARD   </v>
      </c>
      <c r="C188">
        <f>IF([8]fo_mktlots!C188="","",[8]fo_mktlots!C188)</f>
        <v>800</v>
      </c>
      <c r="D188">
        <f>IF([8]fo_mktlots!D188="","",[8]fo_mktlots!D188)</f>
        <v>800</v>
      </c>
      <c r="E188">
        <f>IF([8]fo_mktlots!E188="","",[8]fo_mktlots!E188)</f>
        <v>800</v>
      </c>
      <c r="F188" t="str">
        <f>IF([8]fo_mktlots!F188="","",[8]fo_mktlots!F188)</f>
        <v xml:space="preserve">           </v>
      </c>
      <c r="G188" t="str">
        <f>IF([8]fo_mktlots!G188="","",[8]fo_mktlots!G188)</f>
        <v xml:space="preserve">           </v>
      </c>
      <c r="H188" t="str">
        <f>IF([8]fo_mktlots!H188="","",[8]fo_mktlots!H188)</f>
        <v xml:space="preserve">           </v>
      </c>
      <c r="I188" t="str">
        <f>IF([8]fo_mktlots!I188="","",[8]fo_mktlots!I188)</f>
        <v xml:space="preserve">           </v>
      </c>
      <c r="J188" t="str">
        <f>IF([8]fo_mktlots!J188="","",[8]fo_mktlots!J188)</f>
        <v xml:space="preserve">           </v>
      </c>
      <c r="K188" t="str">
        <f>IF([8]fo_mktlots!K188="","",[8]fo_mktlots!K188)</f>
        <v xml:space="preserve">           </v>
      </c>
      <c r="L188" t="str">
        <f>IF([8]fo_mktlots!L188="","",[8]fo_mktlots!L188)</f>
        <v xml:space="preserve">           </v>
      </c>
      <c r="M188" t="str">
        <f>IF([8]fo_mktlots!M188="","",[8]fo_mktlots!M188)</f>
        <v xml:space="preserve">           </v>
      </c>
      <c r="N188" t="str">
        <f>IF([8]fo_mktlots!N188="","",[8]fo_mktlots!N188)</f>
        <v xml:space="preserve">           </v>
      </c>
      <c r="O188" t="str">
        <f>IF([8]fo_mktlots!O188="","",[8]fo_mktlots!O188)</f>
        <v xml:space="preserve">           </v>
      </c>
      <c r="P188" t="str">
        <f>IF([8]fo_mktlots!P188="","",[8]fo_mktlots!P188)</f>
        <v xml:space="preserve">           </v>
      </c>
      <c r="Q188" s="2" t="str">
        <f t="shared" si="6"/>
        <v>SBICARD</v>
      </c>
      <c r="R188" s="2" t="str">
        <f t="shared" si="7"/>
        <v xml:space="preserve">SBI CARDS &amp; PAY SER LTD             </v>
      </c>
      <c r="S188" s="8">
        <f t="shared" si="8"/>
        <v>800</v>
      </c>
      <c r="T188" t="str">
        <f>IF([8]fo_mktlots!T188="","",[8]fo_mktlots!T188)</f>
        <v/>
      </c>
      <c r="U188" t="str">
        <f>IF([8]fo_mktlots!U188="","",[8]fo_mktlots!U188)</f>
        <v/>
      </c>
      <c r="V188" t="str">
        <f>IF([8]fo_mktlots!V188="","",[8]fo_mktlots!V188)</f>
        <v/>
      </c>
    </row>
    <row r="189" spans="1:22" x14ac:dyDescent="0.25">
      <c r="A189" t="str">
        <f>IF([8]fo_mktlots!A189="","",[8]fo_mktlots!A189)</f>
        <v xml:space="preserve">UPL LIMITED                         </v>
      </c>
      <c r="B189" t="str">
        <f>IF([8]fo_mktlots!B189="","",[8]fo_mktlots!B189)</f>
        <v xml:space="preserve">UPL       </v>
      </c>
      <c r="C189">
        <f>IF([8]fo_mktlots!C189="","",[8]fo_mktlots!C189)</f>
        <v>1300</v>
      </c>
      <c r="D189">
        <f>IF([8]fo_mktlots!D189="","",[8]fo_mktlots!D189)</f>
        <v>1300</v>
      </c>
      <c r="E189">
        <f>IF([8]fo_mktlots!E189="","",[8]fo_mktlots!E189)</f>
        <v>1300</v>
      </c>
      <c r="F189" t="str">
        <f>IF([8]fo_mktlots!F189="","",[8]fo_mktlots!F189)</f>
        <v xml:space="preserve">           </v>
      </c>
      <c r="G189" t="str">
        <f>IF([8]fo_mktlots!G189="","",[8]fo_mktlots!G189)</f>
        <v xml:space="preserve">           </v>
      </c>
      <c r="H189" t="str">
        <f>IF([8]fo_mktlots!H189="","",[8]fo_mktlots!H189)</f>
        <v xml:space="preserve">           </v>
      </c>
      <c r="I189" t="str">
        <f>IF([8]fo_mktlots!I189="","",[8]fo_mktlots!I189)</f>
        <v xml:space="preserve">           </v>
      </c>
      <c r="J189" t="str">
        <f>IF([8]fo_mktlots!J189="","",[8]fo_mktlots!J189)</f>
        <v xml:space="preserve">           </v>
      </c>
      <c r="K189" t="str">
        <f>IF([8]fo_mktlots!K189="","",[8]fo_mktlots!K189)</f>
        <v xml:space="preserve">           </v>
      </c>
      <c r="L189" t="str">
        <f>IF([8]fo_mktlots!L189="","",[8]fo_mktlots!L189)</f>
        <v xml:space="preserve">           </v>
      </c>
      <c r="M189" t="str">
        <f>IF([8]fo_mktlots!M189="","",[8]fo_mktlots!M189)</f>
        <v xml:space="preserve">           </v>
      </c>
      <c r="N189" t="str">
        <f>IF([8]fo_mktlots!N189="","",[8]fo_mktlots!N189)</f>
        <v xml:space="preserve">           </v>
      </c>
      <c r="O189" t="str">
        <f>IF([8]fo_mktlots!O189="","",[8]fo_mktlots!O189)</f>
        <v xml:space="preserve">           </v>
      </c>
      <c r="P189" t="str">
        <f>IF([8]fo_mktlots!P189="","",[8]fo_mktlots!P189)</f>
        <v xml:space="preserve">           </v>
      </c>
      <c r="Q189" s="2" t="str">
        <f t="shared" si="6"/>
        <v>UPL</v>
      </c>
      <c r="R189" s="2" t="str">
        <f t="shared" si="7"/>
        <v xml:space="preserve">UPL LIMITED                         </v>
      </c>
      <c r="S189" s="8">
        <f t="shared" si="8"/>
        <v>1300</v>
      </c>
      <c r="T189" t="str">
        <f>IF([8]fo_mktlots!T189="","",[8]fo_mktlots!T189)</f>
        <v/>
      </c>
      <c r="U189" t="str">
        <f>IF([8]fo_mktlots!U189="","",[8]fo_mktlots!U189)</f>
        <v/>
      </c>
      <c r="V189" t="str">
        <f>IF([8]fo_mktlots!V189="","",[8]fo_mktlots!V189)</f>
        <v/>
      </c>
    </row>
    <row r="190" spans="1:22" x14ac:dyDescent="0.25">
      <c r="A190" t="str">
        <f>IF([8]fo_mktlots!A190="","",[8]fo_mktlots!A190)</f>
        <v xml:space="preserve">POWER GRID CORP. LTD.               </v>
      </c>
      <c r="B190" t="str">
        <f>IF([8]fo_mktlots!B190="","",[8]fo_mktlots!B190)</f>
        <v xml:space="preserve">POWERGRID </v>
      </c>
      <c r="C190">
        <f>IF([8]fo_mktlots!C190="","",[8]fo_mktlots!C190)</f>
        <v>3600</v>
      </c>
      <c r="D190">
        <f>IF([8]fo_mktlots!D190="","",[8]fo_mktlots!D190)</f>
        <v>3600</v>
      </c>
      <c r="E190">
        <f>IF([8]fo_mktlots!E190="","",[8]fo_mktlots!E190)</f>
        <v>3600</v>
      </c>
      <c r="F190" t="str">
        <f>IF([8]fo_mktlots!F190="","",[8]fo_mktlots!F190)</f>
        <v xml:space="preserve">           </v>
      </c>
      <c r="G190" t="str">
        <f>IF([8]fo_mktlots!G190="","",[8]fo_mktlots!G190)</f>
        <v xml:space="preserve">           </v>
      </c>
      <c r="H190" t="str">
        <f>IF([8]fo_mktlots!H190="","",[8]fo_mktlots!H190)</f>
        <v xml:space="preserve">           </v>
      </c>
      <c r="I190" t="str">
        <f>IF([8]fo_mktlots!I190="","",[8]fo_mktlots!I190)</f>
        <v xml:space="preserve">           </v>
      </c>
      <c r="J190" t="str">
        <f>IF([8]fo_mktlots!J190="","",[8]fo_mktlots!J190)</f>
        <v xml:space="preserve">           </v>
      </c>
      <c r="K190" t="str">
        <f>IF([8]fo_mktlots!K190="","",[8]fo_mktlots!K190)</f>
        <v xml:space="preserve">           </v>
      </c>
      <c r="L190" t="str">
        <f>IF([8]fo_mktlots!L190="","",[8]fo_mktlots!L190)</f>
        <v xml:space="preserve">           </v>
      </c>
      <c r="M190" t="str">
        <f>IF([8]fo_mktlots!M190="","",[8]fo_mktlots!M190)</f>
        <v xml:space="preserve">           </v>
      </c>
      <c r="N190" t="str">
        <f>IF([8]fo_mktlots!N190="","",[8]fo_mktlots!N190)</f>
        <v xml:space="preserve">           </v>
      </c>
      <c r="O190" t="str">
        <f>IF([8]fo_mktlots!O190="","",[8]fo_mktlots!O190)</f>
        <v xml:space="preserve">           </v>
      </c>
      <c r="P190" t="str">
        <f>IF([8]fo_mktlots!P190="","",[8]fo_mktlots!P190)</f>
        <v xml:space="preserve">           </v>
      </c>
      <c r="Q190" s="2" t="str">
        <f t="shared" si="6"/>
        <v>POWERGRID</v>
      </c>
      <c r="R190" s="2" t="str">
        <f t="shared" si="7"/>
        <v xml:space="preserve">POWER GRID CORP. LTD.               </v>
      </c>
      <c r="S190" s="8">
        <f t="shared" si="8"/>
        <v>3600</v>
      </c>
      <c r="T190" t="str">
        <f>IF([8]fo_mktlots!T190="","",[8]fo_mktlots!T190)</f>
        <v/>
      </c>
      <c r="U190" t="str">
        <f>IF([8]fo_mktlots!U190="","",[8]fo_mktlots!U190)</f>
        <v/>
      </c>
      <c r="V190" t="str">
        <f>IF([8]fo_mktlots!V190="","",[8]fo_mktlots!V190)</f>
        <v/>
      </c>
    </row>
    <row r="191" spans="1:22" x14ac:dyDescent="0.25">
      <c r="A191" t="str">
        <f>IF([8]fo_mktlots!A191="","",[8]fo_mktlots!A191)</f>
        <v/>
      </c>
      <c r="B191" t="str">
        <f>IF([8]fo_mktlots!B191="","",[8]fo_mktlots!B191)</f>
        <v/>
      </c>
      <c r="C191" t="str">
        <f>IF([8]fo_mktlots!C191="","",[8]fo_mktlots!C191)</f>
        <v/>
      </c>
      <c r="D191" t="str">
        <f>IF([8]fo_mktlots!D191="","",[8]fo_mktlots!D191)</f>
        <v/>
      </c>
      <c r="E191" t="str">
        <f>IF([8]fo_mktlots!E191="","",[8]fo_mktlots!E191)</f>
        <v/>
      </c>
      <c r="F191" t="str">
        <f>IF([8]fo_mktlots!F191="","",[8]fo_mktlots!F191)</f>
        <v/>
      </c>
      <c r="G191" t="str">
        <f>IF([8]fo_mktlots!G191="","",[8]fo_mktlots!G191)</f>
        <v/>
      </c>
      <c r="H191" t="str">
        <f>IF([8]fo_mktlots!H191="","",[8]fo_mktlots!H191)</f>
        <v/>
      </c>
      <c r="I191" t="str">
        <f>IF([8]fo_mktlots!I191="","",[8]fo_mktlots!I191)</f>
        <v/>
      </c>
      <c r="J191" t="str">
        <f>IF([8]fo_mktlots!J191="","",[8]fo_mktlots!J191)</f>
        <v/>
      </c>
      <c r="K191" t="str">
        <f>IF([8]fo_mktlots!K191="","",[8]fo_mktlots!K191)</f>
        <v/>
      </c>
      <c r="L191" t="str">
        <f>IF([8]fo_mktlots!L191="","",[8]fo_mktlots!L191)</f>
        <v/>
      </c>
      <c r="M191" t="str">
        <f>IF([8]fo_mktlots!M191="","",[8]fo_mktlots!M191)</f>
        <v/>
      </c>
      <c r="N191" t="str">
        <f>IF([8]fo_mktlots!N191="","",[8]fo_mktlots!N191)</f>
        <v/>
      </c>
      <c r="O191" t="str">
        <f>IF([8]fo_mktlots!O191="","",[8]fo_mktlots!O191)</f>
        <v/>
      </c>
      <c r="P191" t="str">
        <f>IF([8]fo_mktlots!P191="","",[8]fo_mktlots!P191)</f>
        <v/>
      </c>
      <c r="Q191" s="2" t="str">
        <f t="shared" si="6"/>
        <v/>
      </c>
      <c r="R191" s="2" t="str">
        <f t="shared" si="7"/>
        <v/>
      </c>
      <c r="S191" s="2" t="str">
        <f t="shared" si="8"/>
        <v/>
      </c>
      <c r="T191" t="str">
        <f>IF([8]fo_mktlots!T191="","",[8]fo_mktlots!T191)</f>
        <v/>
      </c>
      <c r="U191" t="str">
        <f>IF([8]fo_mktlots!U191="","",[8]fo_mktlots!U191)</f>
        <v/>
      </c>
      <c r="V191" t="str">
        <f>IF([8]fo_mktlots!V191="","",[8]fo_mktlots!V191)</f>
        <v/>
      </c>
    </row>
    <row r="192" spans="1:22" x14ac:dyDescent="0.25">
      <c r="A192" t="str">
        <f>IF([8]fo_mktlots!A192="","",[8]fo_mktlots!A192)</f>
        <v/>
      </c>
      <c r="B192" t="str">
        <f>IF([8]fo_mktlots!B192="","",[8]fo_mktlots!B192)</f>
        <v/>
      </c>
      <c r="C192" t="str">
        <f>IF([8]fo_mktlots!C192="","",[8]fo_mktlots!C192)</f>
        <v/>
      </c>
      <c r="D192" t="str">
        <f>IF([8]fo_mktlots!D192="","",[8]fo_mktlots!D192)</f>
        <v/>
      </c>
      <c r="E192" t="str">
        <f>IF([8]fo_mktlots!E192="","",[8]fo_mktlots!E192)</f>
        <v/>
      </c>
      <c r="F192" t="str">
        <f>IF([8]fo_mktlots!F192="","",[8]fo_mktlots!F192)</f>
        <v/>
      </c>
      <c r="G192" t="str">
        <f>IF([8]fo_mktlots!G192="","",[8]fo_mktlots!G192)</f>
        <v/>
      </c>
      <c r="H192" t="str">
        <f>IF([8]fo_mktlots!H192="","",[8]fo_mktlots!H192)</f>
        <v/>
      </c>
      <c r="I192" t="str">
        <f>IF([8]fo_mktlots!I192="","",[8]fo_mktlots!I192)</f>
        <v/>
      </c>
      <c r="J192" t="str">
        <f>IF([8]fo_mktlots!J192="","",[8]fo_mktlots!J192)</f>
        <v/>
      </c>
      <c r="K192" t="str">
        <f>IF([8]fo_mktlots!K192="","",[8]fo_mktlots!K192)</f>
        <v/>
      </c>
      <c r="L192" t="str">
        <f>IF([8]fo_mktlots!L192="","",[8]fo_mktlots!L192)</f>
        <v/>
      </c>
      <c r="M192" t="str">
        <f>IF([8]fo_mktlots!M192="","",[8]fo_mktlots!M192)</f>
        <v/>
      </c>
      <c r="N192" t="str">
        <f>IF([8]fo_mktlots!N192="","",[8]fo_mktlots!N192)</f>
        <v/>
      </c>
      <c r="O192" t="str">
        <f>IF([8]fo_mktlots!O192="","",[8]fo_mktlots!O192)</f>
        <v/>
      </c>
      <c r="P192" t="str">
        <f>IF([8]fo_mktlots!P192="","",[8]fo_mktlots!P192)</f>
        <v/>
      </c>
      <c r="Q192" s="2" t="str">
        <f t="shared" si="6"/>
        <v/>
      </c>
      <c r="R192" s="2" t="str">
        <f t="shared" si="7"/>
        <v/>
      </c>
      <c r="S192" s="2" t="str">
        <f t="shared" si="8"/>
        <v/>
      </c>
      <c r="T192" t="str">
        <f>IF([8]fo_mktlots!T192="","",[8]fo_mktlots!T192)</f>
        <v/>
      </c>
      <c r="U192" t="str">
        <f>IF([8]fo_mktlots!U192="","",[8]fo_mktlots!U192)</f>
        <v/>
      </c>
      <c r="V192" t="str">
        <f>IF([8]fo_mktlots!V192="","",[8]fo_mktlots!V192)</f>
        <v/>
      </c>
    </row>
    <row r="193" spans="1:22" x14ac:dyDescent="0.25">
      <c r="A193" t="str">
        <f>IF([8]fo_mktlots!A193="","",[8]fo_mktlots!A193)</f>
        <v/>
      </c>
      <c r="B193" t="str">
        <f>IF([8]fo_mktlots!B193="","",[8]fo_mktlots!B193)</f>
        <v/>
      </c>
      <c r="C193" t="str">
        <f>IF([8]fo_mktlots!C193="","",[8]fo_mktlots!C193)</f>
        <v/>
      </c>
      <c r="D193" t="str">
        <f>IF([8]fo_mktlots!D193="","",[8]fo_mktlots!D193)</f>
        <v/>
      </c>
      <c r="E193" t="str">
        <f>IF([8]fo_mktlots!E193="","",[8]fo_mktlots!E193)</f>
        <v/>
      </c>
      <c r="F193" t="str">
        <f>IF([8]fo_mktlots!F193="","",[8]fo_mktlots!F193)</f>
        <v/>
      </c>
      <c r="G193" t="str">
        <f>IF([8]fo_mktlots!G193="","",[8]fo_mktlots!G193)</f>
        <v/>
      </c>
      <c r="H193" t="str">
        <f>IF([8]fo_mktlots!H193="","",[8]fo_mktlots!H193)</f>
        <v/>
      </c>
      <c r="I193" t="str">
        <f>IF([8]fo_mktlots!I193="","",[8]fo_mktlots!I193)</f>
        <v/>
      </c>
      <c r="J193" t="str">
        <f>IF([8]fo_mktlots!J193="","",[8]fo_mktlots!J193)</f>
        <v/>
      </c>
      <c r="K193" t="str">
        <f>IF([8]fo_mktlots!K193="","",[8]fo_mktlots!K193)</f>
        <v/>
      </c>
      <c r="L193" t="str">
        <f>IF([8]fo_mktlots!L193="","",[8]fo_mktlots!L193)</f>
        <v/>
      </c>
      <c r="M193" t="str">
        <f>IF([8]fo_mktlots!M193="","",[8]fo_mktlots!M193)</f>
        <v/>
      </c>
      <c r="N193" t="str">
        <f>IF([8]fo_mktlots!N193="","",[8]fo_mktlots!N193)</f>
        <v/>
      </c>
      <c r="O193" t="str">
        <f>IF([8]fo_mktlots!O193="","",[8]fo_mktlots!O193)</f>
        <v/>
      </c>
      <c r="P193" t="str">
        <f>IF([8]fo_mktlots!P193="","",[8]fo_mktlots!P193)</f>
        <v/>
      </c>
      <c r="Q193" s="2" t="str">
        <f t="shared" si="6"/>
        <v/>
      </c>
      <c r="R193" s="2" t="str">
        <f t="shared" si="7"/>
        <v/>
      </c>
      <c r="S193" s="2" t="str">
        <f t="shared" si="8"/>
        <v/>
      </c>
      <c r="T193" t="str">
        <f>IF([8]fo_mktlots!T193="","",[8]fo_mktlots!T193)</f>
        <v/>
      </c>
      <c r="U193" t="str">
        <f>IF([8]fo_mktlots!U193="","",[8]fo_mktlots!U193)</f>
        <v/>
      </c>
      <c r="V193" t="str">
        <f>IF([8]fo_mktlots!V193="","",[8]fo_mktlots!V193)</f>
        <v/>
      </c>
    </row>
    <row r="194" spans="1:22" x14ac:dyDescent="0.25">
      <c r="A194" t="str">
        <f>IF([8]fo_mktlots!A194="","",[8]fo_mktlots!A194)</f>
        <v/>
      </c>
      <c r="B194" t="str">
        <f>IF([8]fo_mktlots!B194="","",[8]fo_mktlots!B194)</f>
        <v/>
      </c>
      <c r="C194" t="str">
        <f>IF([8]fo_mktlots!C194="","",[8]fo_mktlots!C194)</f>
        <v/>
      </c>
      <c r="D194" t="str">
        <f>IF([8]fo_mktlots!D194="","",[8]fo_mktlots!D194)</f>
        <v/>
      </c>
      <c r="E194" t="str">
        <f>IF([8]fo_mktlots!E194="","",[8]fo_mktlots!E194)</f>
        <v/>
      </c>
      <c r="F194" t="str">
        <f>IF([8]fo_mktlots!F194="","",[8]fo_mktlots!F194)</f>
        <v/>
      </c>
      <c r="G194" t="str">
        <f>IF([8]fo_mktlots!G194="","",[8]fo_mktlots!G194)</f>
        <v/>
      </c>
      <c r="H194" t="str">
        <f>IF([8]fo_mktlots!H194="","",[8]fo_mktlots!H194)</f>
        <v/>
      </c>
      <c r="I194" t="str">
        <f>IF([8]fo_mktlots!I194="","",[8]fo_mktlots!I194)</f>
        <v/>
      </c>
      <c r="J194" t="str">
        <f>IF([8]fo_mktlots!J194="","",[8]fo_mktlots!J194)</f>
        <v/>
      </c>
      <c r="K194" t="str">
        <f>IF([8]fo_mktlots!K194="","",[8]fo_mktlots!K194)</f>
        <v/>
      </c>
      <c r="L194" t="str">
        <f>IF([8]fo_mktlots!L194="","",[8]fo_mktlots!L194)</f>
        <v/>
      </c>
      <c r="M194" t="str">
        <f>IF([8]fo_mktlots!M194="","",[8]fo_mktlots!M194)</f>
        <v/>
      </c>
      <c r="N194" t="str">
        <f>IF([8]fo_mktlots!N194="","",[8]fo_mktlots!N194)</f>
        <v/>
      </c>
      <c r="O194" t="str">
        <f>IF([8]fo_mktlots!O194="","",[8]fo_mktlots!O194)</f>
        <v/>
      </c>
      <c r="P194" t="str">
        <f>IF([8]fo_mktlots!P194="","",[8]fo_mktlots!P194)</f>
        <v/>
      </c>
      <c r="Q194" s="2" t="str">
        <f t="shared" ref="Q194:Q230" si="9">TRIM(B194)</f>
        <v/>
      </c>
      <c r="R194" s="2" t="str">
        <f t="shared" ref="R194:R230" si="10">A194</f>
        <v/>
      </c>
      <c r="S194" s="2" t="str">
        <f t="shared" ref="S194:S230" si="11">C194</f>
        <v/>
      </c>
      <c r="T194" t="str">
        <f>IF([8]fo_mktlots!T194="","",[8]fo_mktlots!T194)</f>
        <v/>
      </c>
      <c r="U194" t="str">
        <f>IF([8]fo_mktlots!U194="","",[8]fo_mktlots!U194)</f>
        <v/>
      </c>
      <c r="V194" t="str">
        <f>IF([8]fo_mktlots!V194="","",[8]fo_mktlots!V194)</f>
        <v/>
      </c>
    </row>
    <row r="195" spans="1:22" x14ac:dyDescent="0.25">
      <c r="A195" t="str">
        <f>IF([8]fo_mktlots!A195="","",[8]fo_mktlots!A195)</f>
        <v/>
      </c>
      <c r="B195" t="str">
        <f>IF([8]fo_mktlots!B195="","",[8]fo_mktlots!B195)</f>
        <v/>
      </c>
      <c r="C195" t="str">
        <f>IF([8]fo_mktlots!C195="","",[8]fo_mktlots!C195)</f>
        <v/>
      </c>
      <c r="D195" t="str">
        <f>IF([8]fo_mktlots!D195="","",[8]fo_mktlots!D195)</f>
        <v/>
      </c>
      <c r="E195" t="str">
        <f>IF([8]fo_mktlots!E195="","",[8]fo_mktlots!E195)</f>
        <v/>
      </c>
      <c r="F195" t="str">
        <f>IF([8]fo_mktlots!F195="","",[8]fo_mktlots!F195)</f>
        <v/>
      </c>
      <c r="G195" t="str">
        <f>IF([8]fo_mktlots!G195="","",[8]fo_mktlots!G195)</f>
        <v/>
      </c>
      <c r="H195" t="str">
        <f>IF([8]fo_mktlots!H195="","",[8]fo_mktlots!H195)</f>
        <v/>
      </c>
      <c r="I195" t="str">
        <f>IF([8]fo_mktlots!I195="","",[8]fo_mktlots!I195)</f>
        <v/>
      </c>
      <c r="J195" t="str">
        <f>IF([8]fo_mktlots!J195="","",[8]fo_mktlots!J195)</f>
        <v/>
      </c>
      <c r="K195" t="str">
        <f>IF([8]fo_mktlots!K195="","",[8]fo_mktlots!K195)</f>
        <v/>
      </c>
      <c r="L195" t="str">
        <f>IF([8]fo_mktlots!L195="","",[8]fo_mktlots!L195)</f>
        <v/>
      </c>
      <c r="M195" t="str">
        <f>IF([8]fo_mktlots!M195="","",[8]fo_mktlots!M195)</f>
        <v/>
      </c>
      <c r="N195" t="str">
        <f>IF([8]fo_mktlots!N195="","",[8]fo_mktlots!N195)</f>
        <v/>
      </c>
      <c r="O195" t="str">
        <f>IF([8]fo_mktlots!O195="","",[8]fo_mktlots!O195)</f>
        <v/>
      </c>
      <c r="P195" t="str">
        <f>IF([8]fo_mktlots!P195="","",[8]fo_mktlots!P195)</f>
        <v/>
      </c>
      <c r="Q195" s="2" t="str">
        <f t="shared" si="9"/>
        <v/>
      </c>
      <c r="R195" s="2" t="str">
        <f t="shared" si="10"/>
        <v/>
      </c>
      <c r="S195" s="2" t="str">
        <f t="shared" si="11"/>
        <v/>
      </c>
      <c r="T195" t="str">
        <f>IF([8]fo_mktlots!T195="","",[8]fo_mktlots!T195)</f>
        <v/>
      </c>
      <c r="U195" t="str">
        <f>IF([8]fo_mktlots!U195="","",[8]fo_mktlots!U195)</f>
        <v/>
      </c>
      <c r="V195" t="str">
        <f>IF([8]fo_mktlots!V195="","",[8]fo_mktlots!V195)</f>
        <v/>
      </c>
    </row>
    <row r="196" spans="1:22" x14ac:dyDescent="0.25">
      <c r="A196" t="str">
        <f>IF([8]fo_mktlots!A196="","",[8]fo_mktlots!A196)</f>
        <v/>
      </c>
      <c r="B196" t="str">
        <f>IF([8]fo_mktlots!B196="","",[8]fo_mktlots!B196)</f>
        <v/>
      </c>
      <c r="C196" t="str">
        <f>IF([8]fo_mktlots!C196="","",[8]fo_mktlots!C196)</f>
        <v/>
      </c>
      <c r="D196" t="str">
        <f>IF([8]fo_mktlots!D196="","",[8]fo_mktlots!D196)</f>
        <v/>
      </c>
      <c r="E196" t="str">
        <f>IF([8]fo_mktlots!E196="","",[8]fo_mktlots!E196)</f>
        <v/>
      </c>
      <c r="F196" t="str">
        <f>IF([8]fo_mktlots!F196="","",[8]fo_mktlots!F196)</f>
        <v/>
      </c>
      <c r="G196" t="str">
        <f>IF([8]fo_mktlots!G196="","",[8]fo_mktlots!G196)</f>
        <v/>
      </c>
      <c r="H196" t="str">
        <f>IF([8]fo_mktlots!H196="","",[8]fo_mktlots!H196)</f>
        <v/>
      </c>
      <c r="I196" t="str">
        <f>IF([8]fo_mktlots!I196="","",[8]fo_mktlots!I196)</f>
        <v/>
      </c>
      <c r="J196" t="str">
        <f>IF([8]fo_mktlots!J196="","",[8]fo_mktlots!J196)</f>
        <v/>
      </c>
      <c r="K196" t="str">
        <f>IF([8]fo_mktlots!K196="","",[8]fo_mktlots!K196)</f>
        <v/>
      </c>
      <c r="L196" t="str">
        <f>IF([8]fo_mktlots!L196="","",[8]fo_mktlots!L196)</f>
        <v/>
      </c>
      <c r="M196" t="str">
        <f>IF([8]fo_mktlots!M196="","",[8]fo_mktlots!M196)</f>
        <v/>
      </c>
      <c r="N196" t="str">
        <f>IF([8]fo_mktlots!N196="","",[8]fo_mktlots!N196)</f>
        <v/>
      </c>
      <c r="O196" t="str">
        <f>IF([8]fo_mktlots!O196="","",[8]fo_mktlots!O196)</f>
        <v/>
      </c>
      <c r="P196" t="str">
        <f>IF([8]fo_mktlots!P196="","",[8]fo_mktlots!P196)</f>
        <v/>
      </c>
      <c r="Q196" s="2" t="str">
        <f t="shared" si="9"/>
        <v/>
      </c>
      <c r="R196" s="2" t="str">
        <f t="shared" si="10"/>
        <v/>
      </c>
      <c r="S196" s="2" t="str">
        <f t="shared" si="11"/>
        <v/>
      </c>
      <c r="T196" t="str">
        <f>IF([8]fo_mktlots!T196="","",[8]fo_mktlots!T196)</f>
        <v/>
      </c>
      <c r="U196" t="str">
        <f>IF([8]fo_mktlots!U196="","",[8]fo_mktlots!U196)</f>
        <v/>
      </c>
      <c r="V196" t="str">
        <f>IF([8]fo_mktlots!V196="","",[8]fo_mktlots!V196)</f>
        <v/>
      </c>
    </row>
    <row r="197" spans="1:22" x14ac:dyDescent="0.25">
      <c r="A197" t="str">
        <f>IF([8]fo_mktlots!A197="","",[8]fo_mktlots!A197)</f>
        <v/>
      </c>
      <c r="B197" t="str">
        <f>IF([8]fo_mktlots!B197="","",[8]fo_mktlots!B197)</f>
        <v/>
      </c>
      <c r="C197" t="str">
        <f>IF([8]fo_mktlots!C197="","",[8]fo_mktlots!C197)</f>
        <v/>
      </c>
      <c r="D197" t="str">
        <f>IF([8]fo_mktlots!D197="","",[8]fo_mktlots!D197)</f>
        <v/>
      </c>
      <c r="E197" t="str">
        <f>IF([8]fo_mktlots!E197="","",[8]fo_mktlots!E197)</f>
        <v/>
      </c>
      <c r="F197" t="str">
        <f>IF([8]fo_mktlots!F197="","",[8]fo_mktlots!F197)</f>
        <v/>
      </c>
      <c r="G197" t="str">
        <f>IF([8]fo_mktlots!G197="","",[8]fo_mktlots!G197)</f>
        <v/>
      </c>
      <c r="H197" t="str">
        <f>IF([8]fo_mktlots!H197="","",[8]fo_mktlots!H197)</f>
        <v/>
      </c>
      <c r="I197" t="str">
        <f>IF([8]fo_mktlots!I197="","",[8]fo_mktlots!I197)</f>
        <v/>
      </c>
      <c r="J197" t="str">
        <f>IF([8]fo_mktlots!J197="","",[8]fo_mktlots!J197)</f>
        <v/>
      </c>
      <c r="K197" t="str">
        <f>IF([8]fo_mktlots!K197="","",[8]fo_mktlots!K197)</f>
        <v/>
      </c>
      <c r="L197" t="str">
        <f>IF([8]fo_mktlots!L197="","",[8]fo_mktlots!L197)</f>
        <v/>
      </c>
      <c r="M197" t="str">
        <f>IF([8]fo_mktlots!M197="","",[8]fo_mktlots!M197)</f>
        <v/>
      </c>
      <c r="N197" t="str">
        <f>IF([8]fo_mktlots!N197="","",[8]fo_mktlots!N197)</f>
        <v/>
      </c>
      <c r="O197" t="str">
        <f>IF([8]fo_mktlots!O197="","",[8]fo_mktlots!O197)</f>
        <v/>
      </c>
      <c r="P197" t="str">
        <f>IF([8]fo_mktlots!P197="","",[8]fo_mktlots!P197)</f>
        <v/>
      </c>
      <c r="Q197" s="2" t="str">
        <f t="shared" si="9"/>
        <v/>
      </c>
      <c r="R197" s="2" t="str">
        <f t="shared" si="10"/>
        <v/>
      </c>
      <c r="S197" s="2" t="str">
        <f t="shared" si="11"/>
        <v/>
      </c>
      <c r="T197" t="str">
        <f>IF([8]fo_mktlots!T197="","",[8]fo_mktlots!T197)</f>
        <v/>
      </c>
      <c r="U197" t="str">
        <f>IF([8]fo_mktlots!U197="","",[8]fo_mktlots!U197)</f>
        <v/>
      </c>
      <c r="V197" t="str">
        <f>IF([8]fo_mktlots!V197="","",[8]fo_mktlots!V197)</f>
        <v/>
      </c>
    </row>
    <row r="198" spans="1:22" x14ac:dyDescent="0.25">
      <c r="A198" t="str">
        <f>IF([8]fo_mktlots!A198="","",[8]fo_mktlots!A198)</f>
        <v/>
      </c>
      <c r="B198" t="str">
        <f>IF([8]fo_mktlots!B198="","",[8]fo_mktlots!B198)</f>
        <v/>
      </c>
      <c r="C198" t="str">
        <f>IF([8]fo_mktlots!C198="","",[8]fo_mktlots!C198)</f>
        <v/>
      </c>
      <c r="D198" t="str">
        <f>IF([8]fo_mktlots!D198="","",[8]fo_mktlots!D198)</f>
        <v/>
      </c>
      <c r="E198" t="str">
        <f>IF([8]fo_mktlots!E198="","",[8]fo_mktlots!E198)</f>
        <v/>
      </c>
      <c r="F198" t="str">
        <f>IF([8]fo_mktlots!F198="","",[8]fo_mktlots!F198)</f>
        <v/>
      </c>
      <c r="G198" t="str">
        <f>IF([8]fo_mktlots!G198="","",[8]fo_mktlots!G198)</f>
        <v/>
      </c>
      <c r="H198" t="str">
        <f>IF([8]fo_mktlots!H198="","",[8]fo_mktlots!H198)</f>
        <v/>
      </c>
      <c r="I198" t="str">
        <f>IF([8]fo_mktlots!I198="","",[8]fo_mktlots!I198)</f>
        <v/>
      </c>
      <c r="J198" t="str">
        <f>IF([8]fo_mktlots!J198="","",[8]fo_mktlots!J198)</f>
        <v/>
      </c>
      <c r="K198" t="str">
        <f>IF([8]fo_mktlots!K198="","",[8]fo_mktlots!K198)</f>
        <v/>
      </c>
      <c r="L198" t="str">
        <f>IF([8]fo_mktlots!L198="","",[8]fo_mktlots!L198)</f>
        <v/>
      </c>
      <c r="M198" t="str">
        <f>IF([8]fo_mktlots!M198="","",[8]fo_mktlots!M198)</f>
        <v/>
      </c>
      <c r="N198" t="str">
        <f>IF([8]fo_mktlots!N198="","",[8]fo_mktlots!N198)</f>
        <v/>
      </c>
      <c r="O198" t="str">
        <f>IF([8]fo_mktlots!O198="","",[8]fo_mktlots!O198)</f>
        <v/>
      </c>
      <c r="P198" t="str">
        <f>IF([8]fo_mktlots!P198="","",[8]fo_mktlots!P198)</f>
        <v/>
      </c>
      <c r="Q198" s="2" t="str">
        <f t="shared" si="9"/>
        <v/>
      </c>
      <c r="R198" s="2" t="str">
        <f t="shared" si="10"/>
        <v/>
      </c>
      <c r="S198" s="2" t="str">
        <f t="shared" si="11"/>
        <v/>
      </c>
      <c r="T198" t="str">
        <f>IF([8]fo_mktlots!T198="","",[8]fo_mktlots!T198)</f>
        <v/>
      </c>
      <c r="U198" t="str">
        <f>IF([8]fo_mktlots!U198="","",[8]fo_mktlots!U198)</f>
        <v/>
      </c>
      <c r="V198" t="str">
        <f>IF([8]fo_mktlots!V198="","",[8]fo_mktlots!V198)</f>
        <v/>
      </c>
    </row>
    <row r="199" spans="1:22" x14ac:dyDescent="0.25">
      <c r="A199" t="str">
        <f>IF([8]fo_mktlots!A199="","",[8]fo_mktlots!A199)</f>
        <v/>
      </c>
      <c r="B199" t="str">
        <f>IF([8]fo_mktlots!B199="","",[8]fo_mktlots!B199)</f>
        <v/>
      </c>
      <c r="C199" t="str">
        <f>IF([8]fo_mktlots!C199="","",[8]fo_mktlots!C199)</f>
        <v/>
      </c>
      <c r="D199" t="str">
        <f>IF([8]fo_mktlots!D199="","",[8]fo_mktlots!D199)</f>
        <v/>
      </c>
      <c r="E199" t="str">
        <f>IF([8]fo_mktlots!E199="","",[8]fo_mktlots!E199)</f>
        <v/>
      </c>
      <c r="F199" t="str">
        <f>IF([8]fo_mktlots!F199="","",[8]fo_mktlots!F199)</f>
        <v/>
      </c>
      <c r="G199" t="str">
        <f>IF([8]fo_mktlots!G199="","",[8]fo_mktlots!G199)</f>
        <v/>
      </c>
      <c r="H199" t="str">
        <f>IF([8]fo_mktlots!H199="","",[8]fo_mktlots!H199)</f>
        <v/>
      </c>
      <c r="I199" t="str">
        <f>IF([8]fo_mktlots!I199="","",[8]fo_mktlots!I199)</f>
        <v/>
      </c>
      <c r="J199" t="str">
        <f>IF([8]fo_mktlots!J199="","",[8]fo_mktlots!J199)</f>
        <v/>
      </c>
      <c r="K199" t="str">
        <f>IF([8]fo_mktlots!K199="","",[8]fo_mktlots!K199)</f>
        <v/>
      </c>
      <c r="L199" t="str">
        <f>IF([8]fo_mktlots!L199="","",[8]fo_mktlots!L199)</f>
        <v/>
      </c>
      <c r="M199" t="str">
        <f>IF([8]fo_mktlots!M199="","",[8]fo_mktlots!M199)</f>
        <v/>
      </c>
      <c r="N199" t="str">
        <f>IF([8]fo_mktlots!N199="","",[8]fo_mktlots!N199)</f>
        <v/>
      </c>
      <c r="O199" t="str">
        <f>IF([8]fo_mktlots!O199="","",[8]fo_mktlots!O199)</f>
        <v/>
      </c>
      <c r="P199" t="str">
        <f>IF([8]fo_mktlots!P199="","",[8]fo_mktlots!P199)</f>
        <v/>
      </c>
      <c r="Q199" s="2" t="str">
        <f t="shared" si="9"/>
        <v/>
      </c>
      <c r="R199" s="2" t="str">
        <f t="shared" si="10"/>
        <v/>
      </c>
      <c r="S199" s="2" t="str">
        <f t="shared" si="11"/>
        <v/>
      </c>
      <c r="T199" t="str">
        <f>IF([8]fo_mktlots!T199="","",[8]fo_mktlots!T199)</f>
        <v/>
      </c>
      <c r="U199" t="str">
        <f>IF([8]fo_mktlots!U199="","",[8]fo_mktlots!U199)</f>
        <v/>
      </c>
      <c r="V199" t="str">
        <f>IF([8]fo_mktlots!V199="","",[8]fo_mktlots!V199)</f>
        <v/>
      </c>
    </row>
    <row r="200" spans="1:22" x14ac:dyDescent="0.25">
      <c r="A200" t="str">
        <f>IF([8]fo_mktlots!A200="","",[8]fo_mktlots!A200)</f>
        <v/>
      </c>
      <c r="B200" t="str">
        <f>IF([8]fo_mktlots!B200="","",[8]fo_mktlots!B200)</f>
        <v/>
      </c>
      <c r="C200" t="str">
        <f>IF([8]fo_mktlots!C200="","",[8]fo_mktlots!C200)</f>
        <v/>
      </c>
      <c r="D200" t="str">
        <f>IF([8]fo_mktlots!D200="","",[8]fo_mktlots!D200)</f>
        <v/>
      </c>
      <c r="E200" t="str">
        <f>IF([8]fo_mktlots!E200="","",[8]fo_mktlots!E200)</f>
        <v/>
      </c>
      <c r="F200" t="str">
        <f>IF([8]fo_mktlots!F200="","",[8]fo_mktlots!F200)</f>
        <v/>
      </c>
      <c r="G200" t="str">
        <f>IF([8]fo_mktlots!G200="","",[8]fo_mktlots!G200)</f>
        <v/>
      </c>
      <c r="H200" t="str">
        <f>IF([8]fo_mktlots!H200="","",[8]fo_mktlots!H200)</f>
        <v/>
      </c>
      <c r="I200" t="str">
        <f>IF([8]fo_mktlots!I200="","",[8]fo_mktlots!I200)</f>
        <v/>
      </c>
      <c r="J200" t="str">
        <f>IF([8]fo_mktlots!J200="","",[8]fo_mktlots!J200)</f>
        <v/>
      </c>
      <c r="K200" t="str">
        <f>IF([8]fo_mktlots!K200="","",[8]fo_mktlots!K200)</f>
        <v/>
      </c>
      <c r="L200" t="str">
        <f>IF([8]fo_mktlots!L200="","",[8]fo_mktlots!L200)</f>
        <v/>
      </c>
      <c r="M200" t="str">
        <f>IF([8]fo_mktlots!M200="","",[8]fo_mktlots!M200)</f>
        <v/>
      </c>
      <c r="N200" t="str">
        <f>IF([8]fo_mktlots!N200="","",[8]fo_mktlots!N200)</f>
        <v/>
      </c>
      <c r="O200" t="str">
        <f>IF([8]fo_mktlots!O200="","",[8]fo_mktlots!O200)</f>
        <v/>
      </c>
      <c r="P200" t="str">
        <f>IF([8]fo_mktlots!P200="","",[8]fo_mktlots!P200)</f>
        <v/>
      </c>
      <c r="Q200" s="2" t="str">
        <f t="shared" si="9"/>
        <v/>
      </c>
      <c r="R200" s="2" t="str">
        <f t="shared" si="10"/>
        <v/>
      </c>
      <c r="S200" s="2" t="str">
        <f t="shared" si="11"/>
        <v/>
      </c>
      <c r="T200" t="str">
        <f>IF([8]fo_mktlots!T200="","",[8]fo_mktlots!T200)</f>
        <v/>
      </c>
      <c r="U200" t="str">
        <f>IF([8]fo_mktlots!U200="","",[8]fo_mktlots!U200)</f>
        <v/>
      </c>
      <c r="V200" t="str">
        <f>IF([8]fo_mktlots!V200="","",[8]fo_mktlots!V200)</f>
        <v/>
      </c>
    </row>
    <row r="201" spans="1:22" x14ac:dyDescent="0.25">
      <c r="A201" t="str">
        <f>IF([8]fo_mktlots!A201="","",[8]fo_mktlots!A201)</f>
        <v/>
      </c>
      <c r="B201" t="str">
        <f>IF([8]fo_mktlots!B201="","",[8]fo_mktlots!B201)</f>
        <v/>
      </c>
      <c r="C201" t="str">
        <f>IF([8]fo_mktlots!C201="","",[8]fo_mktlots!C201)</f>
        <v/>
      </c>
      <c r="D201" t="str">
        <f>IF([8]fo_mktlots!D201="","",[8]fo_mktlots!D201)</f>
        <v/>
      </c>
      <c r="E201" t="str">
        <f>IF([8]fo_mktlots!E201="","",[8]fo_mktlots!E201)</f>
        <v/>
      </c>
      <c r="F201" t="str">
        <f>IF([8]fo_mktlots!F201="","",[8]fo_mktlots!F201)</f>
        <v/>
      </c>
      <c r="G201" t="str">
        <f>IF([8]fo_mktlots!G201="","",[8]fo_mktlots!G201)</f>
        <v/>
      </c>
      <c r="H201" t="str">
        <f>IF([8]fo_mktlots!H201="","",[8]fo_mktlots!H201)</f>
        <v/>
      </c>
      <c r="I201" t="str">
        <f>IF([8]fo_mktlots!I201="","",[8]fo_mktlots!I201)</f>
        <v/>
      </c>
      <c r="J201" t="str">
        <f>IF([8]fo_mktlots!J201="","",[8]fo_mktlots!J201)</f>
        <v/>
      </c>
      <c r="K201" t="str">
        <f>IF([8]fo_mktlots!K201="","",[8]fo_mktlots!K201)</f>
        <v/>
      </c>
      <c r="L201" t="str">
        <f>IF([8]fo_mktlots!L201="","",[8]fo_mktlots!L201)</f>
        <v/>
      </c>
      <c r="M201" t="str">
        <f>IF([8]fo_mktlots!M201="","",[8]fo_mktlots!M201)</f>
        <v/>
      </c>
      <c r="N201" t="str">
        <f>IF([8]fo_mktlots!N201="","",[8]fo_mktlots!N201)</f>
        <v/>
      </c>
      <c r="O201" t="str">
        <f>IF([8]fo_mktlots!O201="","",[8]fo_mktlots!O201)</f>
        <v/>
      </c>
      <c r="P201" t="str">
        <f>IF([8]fo_mktlots!P201="","",[8]fo_mktlots!P201)</f>
        <v/>
      </c>
      <c r="Q201" s="2" t="str">
        <f t="shared" si="9"/>
        <v/>
      </c>
      <c r="R201" s="2" t="str">
        <f t="shared" si="10"/>
        <v/>
      </c>
      <c r="S201" s="2" t="str">
        <f t="shared" si="11"/>
        <v/>
      </c>
      <c r="T201" t="str">
        <f>IF([8]fo_mktlots!T201="","",[8]fo_mktlots!T201)</f>
        <v/>
      </c>
      <c r="U201" t="str">
        <f>IF([8]fo_mktlots!U201="","",[8]fo_mktlots!U201)</f>
        <v/>
      </c>
      <c r="V201" t="str">
        <f>IF([8]fo_mktlots!V201="","",[8]fo_mktlots!V201)</f>
        <v/>
      </c>
    </row>
    <row r="202" spans="1:22" x14ac:dyDescent="0.25">
      <c r="A202" t="str">
        <f>IF([8]fo_mktlots!A202="","",[8]fo_mktlots!A202)</f>
        <v/>
      </c>
      <c r="B202" t="str">
        <f>IF([8]fo_mktlots!B202="","",[8]fo_mktlots!B202)</f>
        <v/>
      </c>
      <c r="C202" t="str">
        <f>IF([8]fo_mktlots!C202="","",[8]fo_mktlots!C202)</f>
        <v/>
      </c>
      <c r="D202" t="str">
        <f>IF([8]fo_mktlots!D202="","",[8]fo_mktlots!D202)</f>
        <v/>
      </c>
      <c r="E202" t="str">
        <f>IF([8]fo_mktlots!E202="","",[8]fo_mktlots!E202)</f>
        <v/>
      </c>
      <c r="F202" t="str">
        <f>IF([8]fo_mktlots!F202="","",[8]fo_mktlots!F202)</f>
        <v/>
      </c>
      <c r="G202" t="str">
        <f>IF([8]fo_mktlots!G202="","",[8]fo_mktlots!G202)</f>
        <v/>
      </c>
      <c r="H202" t="str">
        <f>IF([8]fo_mktlots!H202="","",[8]fo_mktlots!H202)</f>
        <v/>
      </c>
      <c r="I202" t="str">
        <f>IF([8]fo_mktlots!I202="","",[8]fo_mktlots!I202)</f>
        <v/>
      </c>
      <c r="J202" t="str">
        <f>IF([8]fo_mktlots!J202="","",[8]fo_mktlots!J202)</f>
        <v/>
      </c>
      <c r="K202" t="str">
        <f>IF([8]fo_mktlots!K202="","",[8]fo_mktlots!K202)</f>
        <v/>
      </c>
      <c r="L202" t="str">
        <f>IF([8]fo_mktlots!L202="","",[8]fo_mktlots!L202)</f>
        <v/>
      </c>
      <c r="M202" t="str">
        <f>IF([8]fo_mktlots!M202="","",[8]fo_mktlots!M202)</f>
        <v/>
      </c>
      <c r="N202" t="str">
        <f>IF([8]fo_mktlots!N202="","",[8]fo_mktlots!N202)</f>
        <v/>
      </c>
      <c r="O202" t="str">
        <f>IF([8]fo_mktlots!O202="","",[8]fo_mktlots!O202)</f>
        <v/>
      </c>
      <c r="P202" t="str">
        <f>IF([8]fo_mktlots!P202="","",[8]fo_mktlots!P202)</f>
        <v/>
      </c>
      <c r="Q202" s="2" t="str">
        <f t="shared" si="9"/>
        <v/>
      </c>
      <c r="R202" s="2" t="str">
        <f t="shared" si="10"/>
        <v/>
      </c>
      <c r="S202" s="2" t="str">
        <f t="shared" si="11"/>
        <v/>
      </c>
      <c r="T202" t="str">
        <f>IF([8]fo_mktlots!T202="","",[8]fo_mktlots!T202)</f>
        <v/>
      </c>
      <c r="U202" t="str">
        <f>IF([8]fo_mktlots!U202="","",[8]fo_mktlots!U202)</f>
        <v/>
      </c>
      <c r="V202" t="str">
        <f>IF([8]fo_mktlots!V202="","",[8]fo_mktlots!V202)</f>
        <v/>
      </c>
    </row>
    <row r="203" spans="1:22" x14ac:dyDescent="0.25">
      <c r="A203" t="str">
        <f>IF([8]fo_mktlots!A203="","",[8]fo_mktlots!A203)</f>
        <v/>
      </c>
      <c r="B203" t="str">
        <f>IF([8]fo_mktlots!B203="","",[8]fo_mktlots!B203)</f>
        <v/>
      </c>
      <c r="C203" t="str">
        <f>IF([8]fo_mktlots!C203="","",[8]fo_mktlots!C203)</f>
        <v/>
      </c>
      <c r="D203" t="str">
        <f>IF([8]fo_mktlots!D203="","",[8]fo_mktlots!D203)</f>
        <v/>
      </c>
      <c r="E203" t="str">
        <f>IF([8]fo_mktlots!E203="","",[8]fo_mktlots!E203)</f>
        <v/>
      </c>
      <c r="F203" t="str">
        <f>IF([8]fo_mktlots!F203="","",[8]fo_mktlots!F203)</f>
        <v/>
      </c>
      <c r="G203" t="str">
        <f>IF([8]fo_mktlots!G203="","",[8]fo_mktlots!G203)</f>
        <v/>
      </c>
      <c r="H203" t="str">
        <f>IF([8]fo_mktlots!H203="","",[8]fo_mktlots!H203)</f>
        <v/>
      </c>
      <c r="I203" t="str">
        <f>IF([8]fo_mktlots!I203="","",[8]fo_mktlots!I203)</f>
        <v/>
      </c>
      <c r="J203" t="str">
        <f>IF([8]fo_mktlots!J203="","",[8]fo_mktlots!J203)</f>
        <v/>
      </c>
      <c r="K203" t="str">
        <f>IF([8]fo_mktlots!K203="","",[8]fo_mktlots!K203)</f>
        <v/>
      </c>
      <c r="L203" t="str">
        <f>IF([8]fo_mktlots!L203="","",[8]fo_mktlots!L203)</f>
        <v/>
      </c>
      <c r="M203" t="str">
        <f>IF([8]fo_mktlots!M203="","",[8]fo_mktlots!M203)</f>
        <v/>
      </c>
      <c r="N203" t="str">
        <f>IF([8]fo_mktlots!N203="","",[8]fo_mktlots!N203)</f>
        <v/>
      </c>
      <c r="O203" t="str">
        <f>IF([8]fo_mktlots!O203="","",[8]fo_mktlots!O203)</f>
        <v/>
      </c>
      <c r="P203" t="str">
        <f>IF([8]fo_mktlots!P203="","",[8]fo_mktlots!P203)</f>
        <v/>
      </c>
      <c r="Q203" s="2" t="str">
        <f t="shared" si="9"/>
        <v/>
      </c>
      <c r="R203" s="2" t="str">
        <f t="shared" si="10"/>
        <v/>
      </c>
      <c r="S203" s="2" t="str">
        <f t="shared" si="11"/>
        <v/>
      </c>
      <c r="T203" t="str">
        <f>IF([8]fo_mktlots!T203="","",[8]fo_mktlots!T203)</f>
        <v/>
      </c>
      <c r="U203" t="str">
        <f>IF([8]fo_mktlots!U203="","",[8]fo_mktlots!U203)</f>
        <v/>
      </c>
      <c r="V203" t="str">
        <f>IF([8]fo_mktlots!V203="","",[8]fo_mktlots!V203)</f>
        <v/>
      </c>
    </row>
    <row r="204" spans="1:22" x14ac:dyDescent="0.25">
      <c r="A204" t="str">
        <f>IF([8]fo_mktlots!A204="","",[8]fo_mktlots!A204)</f>
        <v/>
      </c>
      <c r="B204" t="str">
        <f>IF([8]fo_mktlots!B204="","",[8]fo_mktlots!B204)</f>
        <v/>
      </c>
      <c r="C204" t="str">
        <f>IF([8]fo_mktlots!C204="","",[8]fo_mktlots!C204)</f>
        <v/>
      </c>
      <c r="D204" t="str">
        <f>IF([8]fo_mktlots!D204="","",[8]fo_mktlots!D204)</f>
        <v/>
      </c>
      <c r="E204" t="str">
        <f>IF([8]fo_mktlots!E204="","",[8]fo_mktlots!E204)</f>
        <v/>
      </c>
      <c r="F204" t="str">
        <f>IF([8]fo_mktlots!F204="","",[8]fo_mktlots!F204)</f>
        <v/>
      </c>
      <c r="G204" t="str">
        <f>IF([8]fo_mktlots!G204="","",[8]fo_mktlots!G204)</f>
        <v/>
      </c>
      <c r="H204" t="str">
        <f>IF([8]fo_mktlots!H204="","",[8]fo_mktlots!H204)</f>
        <v/>
      </c>
      <c r="I204" t="str">
        <f>IF([8]fo_mktlots!I204="","",[8]fo_mktlots!I204)</f>
        <v/>
      </c>
      <c r="J204" t="str">
        <f>IF([8]fo_mktlots!J204="","",[8]fo_mktlots!J204)</f>
        <v/>
      </c>
      <c r="K204" t="str">
        <f>IF([8]fo_mktlots!K204="","",[8]fo_mktlots!K204)</f>
        <v/>
      </c>
      <c r="L204" t="str">
        <f>IF([8]fo_mktlots!L204="","",[8]fo_mktlots!L204)</f>
        <v/>
      </c>
      <c r="M204" t="str">
        <f>IF([8]fo_mktlots!M204="","",[8]fo_mktlots!M204)</f>
        <v/>
      </c>
      <c r="N204" t="str">
        <f>IF([8]fo_mktlots!N204="","",[8]fo_mktlots!N204)</f>
        <v/>
      </c>
      <c r="O204" t="str">
        <f>IF([8]fo_mktlots!O204="","",[8]fo_mktlots!O204)</f>
        <v/>
      </c>
      <c r="P204" t="str">
        <f>IF([8]fo_mktlots!P204="","",[8]fo_mktlots!P204)</f>
        <v/>
      </c>
      <c r="Q204" s="2" t="str">
        <f t="shared" si="9"/>
        <v/>
      </c>
      <c r="R204" s="2" t="str">
        <f t="shared" si="10"/>
        <v/>
      </c>
      <c r="S204" s="2" t="str">
        <f t="shared" si="11"/>
        <v/>
      </c>
      <c r="T204" t="str">
        <f>IF([8]fo_mktlots!T204="","",[8]fo_mktlots!T204)</f>
        <v/>
      </c>
      <c r="U204" t="str">
        <f>IF([8]fo_mktlots!U204="","",[8]fo_mktlots!U204)</f>
        <v/>
      </c>
      <c r="V204" t="str">
        <f>IF([8]fo_mktlots!V204="","",[8]fo_mktlots!V204)</f>
        <v/>
      </c>
    </row>
    <row r="205" spans="1:22" x14ac:dyDescent="0.25">
      <c r="A205" t="str">
        <f>IF([8]fo_mktlots!A205="","",[8]fo_mktlots!A205)</f>
        <v/>
      </c>
      <c r="B205" t="str">
        <f>IF([8]fo_mktlots!B205="","",[8]fo_mktlots!B205)</f>
        <v/>
      </c>
      <c r="C205" t="str">
        <f>IF([8]fo_mktlots!C205="","",[8]fo_mktlots!C205)</f>
        <v/>
      </c>
      <c r="D205" t="str">
        <f>IF([8]fo_mktlots!D205="","",[8]fo_mktlots!D205)</f>
        <v/>
      </c>
      <c r="E205" t="str">
        <f>IF([8]fo_mktlots!E205="","",[8]fo_mktlots!E205)</f>
        <v/>
      </c>
      <c r="F205" t="str">
        <f>IF([8]fo_mktlots!F205="","",[8]fo_mktlots!F205)</f>
        <v/>
      </c>
      <c r="G205" t="str">
        <f>IF([8]fo_mktlots!G205="","",[8]fo_mktlots!G205)</f>
        <v/>
      </c>
      <c r="H205" t="str">
        <f>IF([8]fo_mktlots!H205="","",[8]fo_mktlots!H205)</f>
        <v/>
      </c>
      <c r="I205" t="str">
        <f>IF([8]fo_mktlots!I205="","",[8]fo_mktlots!I205)</f>
        <v/>
      </c>
      <c r="J205" t="str">
        <f>IF([8]fo_mktlots!J205="","",[8]fo_mktlots!J205)</f>
        <v/>
      </c>
      <c r="K205" t="str">
        <f>IF([8]fo_mktlots!K205="","",[8]fo_mktlots!K205)</f>
        <v/>
      </c>
      <c r="L205" t="str">
        <f>IF([8]fo_mktlots!L205="","",[8]fo_mktlots!L205)</f>
        <v/>
      </c>
      <c r="M205" t="str">
        <f>IF([8]fo_mktlots!M205="","",[8]fo_mktlots!M205)</f>
        <v/>
      </c>
      <c r="N205" t="str">
        <f>IF([8]fo_mktlots!N205="","",[8]fo_mktlots!N205)</f>
        <v/>
      </c>
      <c r="O205" t="str">
        <f>IF([8]fo_mktlots!O205="","",[8]fo_mktlots!O205)</f>
        <v/>
      </c>
      <c r="P205" t="str">
        <f>IF([8]fo_mktlots!P205="","",[8]fo_mktlots!P205)</f>
        <v/>
      </c>
      <c r="Q205" s="2" t="str">
        <f t="shared" si="9"/>
        <v/>
      </c>
      <c r="R205" s="2" t="str">
        <f t="shared" si="10"/>
        <v/>
      </c>
      <c r="S205" s="2" t="str">
        <f t="shared" si="11"/>
        <v/>
      </c>
      <c r="T205" t="str">
        <f>IF([8]fo_mktlots!T205="","",[8]fo_mktlots!T205)</f>
        <v/>
      </c>
      <c r="U205" t="str">
        <f>IF([8]fo_mktlots!U205="","",[8]fo_mktlots!U205)</f>
        <v/>
      </c>
      <c r="V205" t="str">
        <f>IF([8]fo_mktlots!V205="","",[8]fo_mktlots!V205)</f>
        <v/>
      </c>
    </row>
    <row r="206" spans="1:22" x14ac:dyDescent="0.25">
      <c r="A206" t="str">
        <f>IF([8]fo_mktlots!A206="","",[8]fo_mktlots!A206)</f>
        <v/>
      </c>
      <c r="B206" t="str">
        <f>IF([8]fo_mktlots!B206="","",[8]fo_mktlots!B206)</f>
        <v/>
      </c>
      <c r="C206" t="str">
        <f>IF([8]fo_mktlots!C206="","",[8]fo_mktlots!C206)</f>
        <v/>
      </c>
      <c r="D206" t="str">
        <f>IF([8]fo_mktlots!D206="","",[8]fo_mktlots!D206)</f>
        <v/>
      </c>
      <c r="E206" t="str">
        <f>IF([8]fo_mktlots!E206="","",[8]fo_mktlots!E206)</f>
        <v/>
      </c>
      <c r="F206" t="str">
        <f>IF([8]fo_mktlots!F206="","",[8]fo_mktlots!F206)</f>
        <v/>
      </c>
      <c r="G206" t="str">
        <f>IF([8]fo_mktlots!G206="","",[8]fo_mktlots!G206)</f>
        <v/>
      </c>
      <c r="H206" t="str">
        <f>IF([8]fo_mktlots!H206="","",[8]fo_mktlots!H206)</f>
        <v/>
      </c>
      <c r="I206" t="str">
        <f>IF([8]fo_mktlots!I206="","",[8]fo_mktlots!I206)</f>
        <v/>
      </c>
      <c r="J206" t="str">
        <f>IF([8]fo_mktlots!J206="","",[8]fo_mktlots!J206)</f>
        <v/>
      </c>
      <c r="K206" t="str">
        <f>IF([8]fo_mktlots!K206="","",[8]fo_mktlots!K206)</f>
        <v/>
      </c>
      <c r="L206" t="str">
        <f>IF([8]fo_mktlots!L206="","",[8]fo_mktlots!L206)</f>
        <v/>
      </c>
      <c r="M206" t="str">
        <f>IF([8]fo_mktlots!M206="","",[8]fo_mktlots!M206)</f>
        <v/>
      </c>
      <c r="N206" t="str">
        <f>IF([8]fo_mktlots!N206="","",[8]fo_mktlots!N206)</f>
        <v/>
      </c>
      <c r="O206" t="str">
        <f>IF([8]fo_mktlots!O206="","",[8]fo_mktlots!O206)</f>
        <v/>
      </c>
      <c r="P206" t="str">
        <f>IF([8]fo_mktlots!P206="","",[8]fo_mktlots!P206)</f>
        <v/>
      </c>
      <c r="Q206" s="2" t="str">
        <f t="shared" si="9"/>
        <v/>
      </c>
      <c r="R206" s="2" t="str">
        <f t="shared" si="10"/>
        <v/>
      </c>
      <c r="S206" s="2" t="str">
        <f t="shared" si="11"/>
        <v/>
      </c>
      <c r="T206" t="str">
        <f>IF([8]fo_mktlots!T206="","",[8]fo_mktlots!T206)</f>
        <v/>
      </c>
      <c r="U206" t="str">
        <f>IF([8]fo_mktlots!U206="","",[8]fo_mktlots!U206)</f>
        <v/>
      </c>
      <c r="V206" t="str">
        <f>IF([8]fo_mktlots!V206="","",[8]fo_mktlots!V206)</f>
        <v/>
      </c>
    </row>
    <row r="207" spans="1:22" x14ac:dyDescent="0.25">
      <c r="A207" t="str">
        <f>IF([8]fo_mktlots!A207="","",[8]fo_mktlots!A207)</f>
        <v/>
      </c>
      <c r="B207" t="str">
        <f>IF([8]fo_mktlots!B207="","",[8]fo_mktlots!B207)</f>
        <v/>
      </c>
      <c r="C207" t="str">
        <f>IF([8]fo_mktlots!C207="","",[8]fo_mktlots!C207)</f>
        <v/>
      </c>
      <c r="D207" t="str">
        <f>IF([8]fo_mktlots!D207="","",[8]fo_mktlots!D207)</f>
        <v/>
      </c>
      <c r="E207" t="str">
        <f>IF([8]fo_mktlots!E207="","",[8]fo_mktlots!E207)</f>
        <v/>
      </c>
      <c r="F207" t="str">
        <f>IF([8]fo_mktlots!F207="","",[8]fo_mktlots!F207)</f>
        <v/>
      </c>
      <c r="G207" t="str">
        <f>IF([8]fo_mktlots!G207="","",[8]fo_mktlots!G207)</f>
        <v/>
      </c>
      <c r="H207" t="str">
        <f>IF([8]fo_mktlots!H207="","",[8]fo_mktlots!H207)</f>
        <v/>
      </c>
      <c r="I207" t="str">
        <f>IF([8]fo_mktlots!I207="","",[8]fo_mktlots!I207)</f>
        <v/>
      </c>
      <c r="J207" t="str">
        <f>IF([8]fo_mktlots!J207="","",[8]fo_mktlots!J207)</f>
        <v/>
      </c>
      <c r="K207" t="str">
        <f>IF([8]fo_mktlots!K207="","",[8]fo_mktlots!K207)</f>
        <v/>
      </c>
      <c r="L207" t="str">
        <f>IF([8]fo_mktlots!L207="","",[8]fo_mktlots!L207)</f>
        <v/>
      </c>
      <c r="M207" t="str">
        <f>IF([8]fo_mktlots!M207="","",[8]fo_mktlots!M207)</f>
        <v/>
      </c>
      <c r="N207" t="str">
        <f>IF([8]fo_mktlots!N207="","",[8]fo_mktlots!N207)</f>
        <v/>
      </c>
      <c r="O207" t="str">
        <f>IF([8]fo_mktlots!O207="","",[8]fo_mktlots!O207)</f>
        <v/>
      </c>
      <c r="P207" t="str">
        <f>IF([8]fo_mktlots!P207="","",[8]fo_mktlots!P207)</f>
        <v/>
      </c>
      <c r="Q207" s="2" t="str">
        <f t="shared" si="9"/>
        <v/>
      </c>
      <c r="R207" s="2" t="str">
        <f t="shared" si="10"/>
        <v/>
      </c>
      <c r="S207" s="2" t="str">
        <f t="shared" si="11"/>
        <v/>
      </c>
      <c r="T207" t="str">
        <f>IF([8]fo_mktlots!T207="","",[8]fo_mktlots!T207)</f>
        <v/>
      </c>
      <c r="U207" t="str">
        <f>IF([8]fo_mktlots!U207="","",[8]fo_mktlots!U207)</f>
        <v/>
      </c>
      <c r="V207" t="str">
        <f>IF([8]fo_mktlots!V207="","",[8]fo_mktlots!V207)</f>
        <v/>
      </c>
    </row>
    <row r="208" spans="1:22" x14ac:dyDescent="0.25">
      <c r="A208" t="str">
        <f>IF([8]fo_mktlots!A208="","",[8]fo_mktlots!A208)</f>
        <v/>
      </c>
      <c r="B208" t="str">
        <f>IF([8]fo_mktlots!B208="","",[8]fo_mktlots!B208)</f>
        <v/>
      </c>
      <c r="C208" t="str">
        <f>IF([8]fo_mktlots!C208="","",[8]fo_mktlots!C208)</f>
        <v/>
      </c>
      <c r="D208" t="str">
        <f>IF([8]fo_mktlots!D208="","",[8]fo_mktlots!D208)</f>
        <v/>
      </c>
      <c r="E208" t="str">
        <f>IF([8]fo_mktlots!E208="","",[8]fo_mktlots!E208)</f>
        <v/>
      </c>
      <c r="F208" t="str">
        <f>IF([8]fo_mktlots!F208="","",[8]fo_mktlots!F208)</f>
        <v/>
      </c>
      <c r="G208" t="str">
        <f>IF([8]fo_mktlots!G208="","",[8]fo_mktlots!G208)</f>
        <v/>
      </c>
      <c r="H208" t="str">
        <f>IF([8]fo_mktlots!H208="","",[8]fo_mktlots!H208)</f>
        <v/>
      </c>
      <c r="I208" t="str">
        <f>IF([8]fo_mktlots!I208="","",[8]fo_mktlots!I208)</f>
        <v/>
      </c>
      <c r="J208" t="str">
        <f>IF([8]fo_mktlots!J208="","",[8]fo_mktlots!J208)</f>
        <v/>
      </c>
      <c r="K208" t="str">
        <f>IF([8]fo_mktlots!K208="","",[8]fo_mktlots!K208)</f>
        <v/>
      </c>
      <c r="L208" t="str">
        <f>IF([8]fo_mktlots!L208="","",[8]fo_mktlots!L208)</f>
        <v/>
      </c>
      <c r="M208" t="str">
        <f>IF([8]fo_mktlots!M208="","",[8]fo_mktlots!M208)</f>
        <v/>
      </c>
      <c r="N208" t="str">
        <f>IF([8]fo_mktlots!N208="","",[8]fo_mktlots!N208)</f>
        <v/>
      </c>
      <c r="O208" t="str">
        <f>IF([8]fo_mktlots!O208="","",[8]fo_mktlots!O208)</f>
        <v/>
      </c>
      <c r="P208" t="str">
        <f>IF([8]fo_mktlots!P208="","",[8]fo_mktlots!P208)</f>
        <v/>
      </c>
      <c r="Q208" s="2" t="str">
        <f t="shared" si="9"/>
        <v/>
      </c>
      <c r="R208" s="2" t="str">
        <f t="shared" si="10"/>
        <v/>
      </c>
      <c r="S208" s="2" t="str">
        <f t="shared" si="11"/>
        <v/>
      </c>
      <c r="T208" t="str">
        <f>IF([8]fo_mktlots!T208="","",[8]fo_mktlots!T208)</f>
        <v/>
      </c>
      <c r="U208" t="str">
        <f>IF([8]fo_mktlots!U208="","",[8]fo_mktlots!U208)</f>
        <v/>
      </c>
      <c r="V208" t="str">
        <f>IF([8]fo_mktlots!V208="","",[8]fo_mktlots!V208)</f>
        <v/>
      </c>
    </row>
    <row r="209" spans="1:22" x14ac:dyDescent="0.25">
      <c r="A209" t="str">
        <f>IF([8]fo_mktlots!A209="","",[8]fo_mktlots!A209)</f>
        <v/>
      </c>
      <c r="B209" t="str">
        <f>IF([8]fo_mktlots!B209="","",[8]fo_mktlots!B209)</f>
        <v/>
      </c>
      <c r="C209" t="str">
        <f>IF([8]fo_mktlots!C209="","",[8]fo_mktlots!C209)</f>
        <v/>
      </c>
      <c r="D209" t="str">
        <f>IF([8]fo_mktlots!D209="","",[8]fo_mktlots!D209)</f>
        <v/>
      </c>
      <c r="E209" t="str">
        <f>IF([8]fo_mktlots!E209="","",[8]fo_mktlots!E209)</f>
        <v/>
      </c>
      <c r="F209" t="str">
        <f>IF([8]fo_mktlots!F209="","",[8]fo_mktlots!F209)</f>
        <v/>
      </c>
      <c r="G209" t="str">
        <f>IF([8]fo_mktlots!G209="","",[8]fo_mktlots!G209)</f>
        <v/>
      </c>
      <c r="H209" t="str">
        <f>IF([8]fo_mktlots!H209="","",[8]fo_mktlots!H209)</f>
        <v/>
      </c>
      <c r="I209" t="str">
        <f>IF([8]fo_mktlots!I209="","",[8]fo_mktlots!I209)</f>
        <v/>
      </c>
      <c r="J209" t="str">
        <f>IF([8]fo_mktlots!J209="","",[8]fo_mktlots!J209)</f>
        <v/>
      </c>
      <c r="K209" t="str">
        <f>IF([8]fo_mktlots!K209="","",[8]fo_mktlots!K209)</f>
        <v/>
      </c>
      <c r="L209" t="str">
        <f>IF([8]fo_mktlots!L209="","",[8]fo_mktlots!L209)</f>
        <v/>
      </c>
      <c r="M209" t="str">
        <f>IF([8]fo_mktlots!M209="","",[8]fo_mktlots!M209)</f>
        <v/>
      </c>
      <c r="N209" t="str">
        <f>IF([8]fo_mktlots!N209="","",[8]fo_mktlots!N209)</f>
        <v/>
      </c>
      <c r="O209" t="str">
        <f>IF([8]fo_mktlots!O209="","",[8]fo_mktlots!O209)</f>
        <v/>
      </c>
      <c r="P209" t="str">
        <f>IF([8]fo_mktlots!P209="","",[8]fo_mktlots!P209)</f>
        <v/>
      </c>
      <c r="Q209" s="2" t="str">
        <f t="shared" si="9"/>
        <v/>
      </c>
      <c r="R209" s="2" t="str">
        <f t="shared" si="10"/>
        <v/>
      </c>
      <c r="S209" s="2" t="str">
        <f t="shared" si="11"/>
        <v/>
      </c>
      <c r="T209" t="str">
        <f>IF([8]fo_mktlots!T209="","",[8]fo_mktlots!T209)</f>
        <v/>
      </c>
      <c r="U209" t="str">
        <f>IF([8]fo_mktlots!U209="","",[8]fo_mktlots!U209)</f>
        <v/>
      </c>
      <c r="V209" t="str">
        <f>IF([8]fo_mktlots!V209="","",[8]fo_mktlots!V209)</f>
        <v/>
      </c>
    </row>
    <row r="210" spans="1:22" x14ac:dyDescent="0.25">
      <c r="A210" t="str">
        <f>IF([8]fo_mktlots!A210="","",[8]fo_mktlots!A210)</f>
        <v/>
      </c>
      <c r="B210" t="str">
        <f>IF([8]fo_mktlots!B210="","",[8]fo_mktlots!B210)</f>
        <v/>
      </c>
      <c r="C210" t="str">
        <f>IF([8]fo_mktlots!C210="","",[8]fo_mktlots!C210)</f>
        <v/>
      </c>
      <c r="D210" t="str">
        <f>IF([8]fo_mktlots!D210="","",[8]fo_mktlots!D210)</f>
        <v/>
      </c>
      <c r="E210" t="str">
        <f>IF([8]fo_mktlots!E210="","",[8]fo_mktlots!E210)</f>
        <v/>
      </c>
      <c r="F210" t="str">
        <f>IF([8]fo_mktlots!F210="","",[8]fo_mktlots!F210)</f>
        <v/>
      </c>
      <c r="G210" t="str">
        <f>IF([8]fo_mktlots!G210="","",[8]fo_mktlots!G210)</f>
        <v/>
      </c>
      <c r="H210" t="str">
        <f>IF([8]fo_mktlots!H210="","",[8]fo_mktlots!H210)</f>
        <v/>
      </c>
      <c r="I210" t="str">
        <f>IF([8]fo_mktlots!I210="","",[8]fo_mktlots!I210)</f>
        <v/>
      </c>
      <c r="J210" t="str">
        <f>IF([8]fo_mktlots!J210="","",[8]fo_mktlots!J210)</f>
        <v/>
      </c>
      <c r="K210" t="str">
        <f>IF([8]fo_mktlots!K210="","",[8]fo_mktlots!K210)</f>
        <v/>
      </c>
      <c r="L210" t="str">
        <f>IF([8]fo_mktlots!L210="","",[8]fo_mktlots!L210)</f>
        <v/>
      </c>
      <c r="M210" t="str">
        <f>IF([8]fo_mktlots!M210="","",[8]fo_mktlots!M210)</f>
        <v/>
      </c>
      <c r="N210" t="str">
        <f>IF([8]fo_mktlots!N210="","",[8]fo_mktlots!N210)</f>
        <v/>
      </c>
      <c r="O210" t="str">
        <f>IF([8]fo_mktlots!O210="","",[8]fo_mktlots!O210)</f>
        <v/>
      </c>
      <c r="P210" t="str">
        <f>IF([8]fo_mktlots!P210="","",[8]fo_mktlots!P210)</f>
        <v/>
      </c>
      <c r="Q210" s="2" t="str">
        <f t="shared" si="9"/>
        <v/>
      </c>
      <c r="R210" s="2" t="str">
        <f t="shared" si="10"/>
        <v/>
      </c>
      <c r="S210" s="2" t="str">
        <f t="shared" si="11"/>
        <v/>
      </c>
      <c r="T210" t="str">
        <f>IF([8]fo_mktlots!T210="","",[8]fo_mktlots!T210)</f>
        <v/>
      </c>
      <c r="U210" t="str">
        <f>IF([8]fo_mktlots!U210="","",[8]fo_mktlots!U210)</f>
        <v/>
      </c>
      <c r="V210" t="str">
        <f>IF([8]fo_mktlots!V210="","",[8]fo_mktlots!V210)</f>
        <v/>
      </c>
    </row>
    <row r="211" spans="1:22" x14ac:dyDescent="0.25">
      <c r="A211" t="str">
        <f>IF([8]fo_mktlots!A211="","",[8]fo_mktlots!A211)</f>
        <v/>
      </c>
      <c r="B211" t="str">
        <f>IF([8]fo_mktlots!B211="","",[8]fo_mktlots!B211)</f>
        <v/>
      </c>
      <c r="C211" t="str">
        <f>IF([8]fo_mktlots!C211="","",[8]fo_mktlots!C211)</f>
        <v/>
      </c>
      <c r="D211" t="str">
        <f>IF([8]fo_mktlots!D211="","",[8]fo_mktlots!D211)</f>
        <v/>
      </c>
      <c r="E211" t="str">
        <f>IF([8]fo_mktlots!E211="","",[8]fo_mktlots!E211)</f>
        <v/>
      </c>
      <c r="F211" t="str">
        <f>IF([8]fo_mktlots!F211="","",[8]fo_mktlots!F211)</f>
        <v/>
      </c>
      <c r="G211" t="str">
        <f>IF([8]fo_mktlots!G211="","",[8]fo_mktlots!G211)</f>
        <v/>
      </c>
      <c r="H211" t="str">
        <f>IF([8]fo_mktlots!H211="","",[8]fo_mktlots!H211)</f>
        <v/>
      </c>
      <c r="I211" t="str">
        <f>IF([8]fo_mktlots!I211="","",[8]fo_mktlots!I211)</f>
        <v/>
      </c>
      <c r="J211" t="str">
        <f>IF([8]fo_mktlots!J211="","",[8]fo_mktlots!J211)</f>
        <v/>
      </c>
      <c r="K211" t="str">
        <f>IF([8]fo_mktlots!K211="","",[8]fo_mktlots!K211)</f>
        <v/>
      </c>
      <c r="L211" t="str">
        <f>IF([8]fo_mktlots!L211="","",[8]fo_mktlots!L211)</f>
        <v/>
      </c>
      <c r="M211" t="str">
        <f>IF([8]fo_mktlots!M211="","",[8]fo_mktlots!M211)</f>
        <v/>
      </c>
      <c r="N211" t="str">
        <f>IF([8]fo_mktlots!N211="","",[8]fo_mktlots!N211)</f>
        <v/>
      </c>
      <c r="O211" t="str">
        <f>IF([8]fo_mktlots!O211="","",[8]fo_mktlots!O211)</f>
        <v/>
      </c>
      <c r="P211" t="str">
        <f>IF([8]fo_mktlots!P211="","",[8]fo_mktlots!P211)</f>
        <v/>
      </c>
      <c r="Q211" s="2" t="str">
        <f t="shared" si="9"/>
        <v/>
      </c>
      <c r="R211" s="2" t="str">
        <f t="shared" si="10"/>
        <v/>
      </c>
      <c r="S211" s="2" t="str">
        <f t="shared" si="11"/>
        <v/>
      </c>
      <c r="T211" t="str">
        <f>IF([8]fo_mktlots!T211="","",[8]fo_mktlots!T211)</f>
        <v/>
      </c>
      <c r="U211" t="str">
        <f>IF([8]fo_mktlots!U211="","",[8]fo_mktlots!U211)</f>
        <v/>
      </c>
      <c r="V211" t="str">
        <f>IF([8]fo_mktlots!V211="","",[8]fo_mktlots!V211)</f>
        <v/>
      </c>
    </row>
    <row r="212" spans="1:22" x14ac:dyDescent="0.25">
      <c r="A212" t="str">
        <f>IF([8]fo_mktlots!A212="","",[8]fo_mktlots!A212)</f>
        <v/>
      </c>
      <c r="B212" t="str">
        <f>IF([8]fo_mktlots!B212="","",[8]fo_mktlots!B212)</f>
        <v/>
      </c>
      <c r="C212" t="str">
        <f>IF([8]fo_mktlots!C212="","",[8]fo_mktlots!C212)</f>
        <v/>
      </c>
      <c r="D212" t="str">
        <f>IF([8]fo_mktlots!D212="","",[8]fo_mktlots!D212)</f>
        <v/>
      </c>
      <c r="E212" t="str">
        <f>IF([8]fo_mktlots!E212="","",[8]fo_mktlots!E212)</f>
        <v/>
      </c>
      <c r="F212" t="str">
        <f>IF([8]fo_mktlots!F212="","",[8]fo_mktlots!F212)</f>
        <v/>
      </c>
      <c r="G212" t="str">
        <f>IF([8]fo_mktlots!G212="","",[8]fo_mktlots!G212)</f>
        <v/>
      </c>
      <c r="H212" t="str">
        <f>IF([8]fo_mktlots!H212="","",[8]fo_mktlots!H212)</f>
        <v/>
      </c>
      <c r="I212" t="str">
        <f>IF([8]fo_mktlots!I212="","",[8]fo_mktlots!I212)</f>
        <v/>
      </c>
      <c r="J212" t="str">
        <f>IF([8]fo_mktlots!J212="","",[8]fo_mktlots!J212)</f>
        <v/>
      </c>
      <c r="K212" t="str">
        <f>IF([8]fo_mktlots!K212="","",[8]fo_mktlots!K212)</f>
        <v/>
      </c>
      <c r="L212" t="str">
        <f>IF([8]fo_mktlots!L212="","",[8]fo_mktlots!L212)</f>
        <v/>
      </c>
      <c r="M212" t="str">
        <f>IF([8]fo_mktlots!M212="","",[8]fo_mktlots!M212)</f>
        <v/>
      </c>
      <c r="N212" t="str">
        <f>IF([8]fo_mktlots!N212="","",[8]fo_mktlots!N212)</f>
        <v/>
      </c>
      <c r="O212" t="str">
        <f>IF([8]fo_mktlots!O212="","",[8]fo_mktlots!O212)</f>
        <v/>
      </c>
      <c r="P212" t="str">
        <f>IF([8]fo_mktlots!P212="","",[8]fo_mktlots!P212)</f>
        <v/>
      </c>
      <c r="Q212" s="2" t="str">
        <f t="shared" si="9"/>
        <v/>
      </c>
      <c r="R212" s="2" t="str">
        <f t="shared" si="10"/>
        <v/>
      </c>
      <c r="S212" s="2" t="str">
        <f t="shared" si="11"/>
        <v/>
      </c>
      <c r="T212" t="str">
        <f>IF([8]fo_mktlots!T212="","",[8]fo_mktlots!T212)</f>
        <v/>
      </c>
      <c r="U212" t="str">
        <f>IF([8]fo_mktlots!U212="","",[8]fo_mktlots!U212)</f>
        <v/>
      </c>
      <c r="V212" t="str">
        <f>IF([8]fo_mktlots!V212="","",[8]fo_mktlots!V212)</f>
        <v/>
      </c>
    </row>
    <row r="213" spans="1:22" x14ac:dyDescent="0.25">
      <c r="A213" t="str">
        <f>IF([8]fo_mktlots!A213="","",[8]fo_mktlots!A213)</f>
        <v/>
      </c>
      <c r="B213" t="str">
        <f>IF([8]fo_mktlots!B213="","",[8]fo_mktlots!B213)</f>
        <v/>
      </c>
      <c r="C213" t="str">
        <f>IF([8]fo_mktlots!C213="","",[8]fo_mktlots!C213)</f>
        <v/>
      </c>
      <c r="D213" t="str">
        <f>IF([8]fo_mktlots!D213="","",[8]fo_mktlots!D213)</f>
        <v/>
      </c>
      <c r="E213" t="str">
        <f>IF([8]fo_mktlots!E213="","",[8]fo_mktlots!E213)</f>
        <v/>
      </c>
      <c r="F213" t="str">
        <f>IF([8]fo_mktlots!F213="","",[8]fo_mktlots!F213)</f>
        <v/>
      </c>
      <c r="G213" t="str">
        <f>IF([8]fo_mktlots!G213="","",[8]fo_mktlots!G213)</f>
        <v/>
      </c>
      <c r="H213" t="str">
        <f>IF([8]fo_mktlots!H213="","",[8]fo_mktlots!H213)</f>
        <v/>
      </c>
      <c r="I213" t="str">
        <f>IF([8]fo_mktlots!I213="","",[8]fo_mktlots!I213)</f>
        <v/>
      </c>
      <c r="J213" t="str">
        <f>IF([8]fo_mktlots!J213="","",[8]fo_mktlots!J213)</f>
        <v/>
      </c>
      <c r="K213" t="str">
        <f>IF([8]fo_mktlots!K213="","",[8]fo_mktlots!K213)</f>
        <v/>
      </c>
      <c r="L213" t="str">
        <f>IF([8]fo_mktlots!L213="","",[8]fo_mktlots!L213)</f>
        <v/>
      </c>
      <c r="M213" t="str">
        <f>IF([8]fo_mktlots!M213="","",[8]fo_mktlots!M213)</f>
        <v/>
      </c>
      <c r="N213" t="str">
        <f>IF([8]fo_mktlots!N213="","",[8]fo_mktlots!N213)</f>
        <v/>
      </c>
      <c r="O213" t="str">
        <f>IF([8]fo_mktlots!O213="","",[8]fo_mktlots!O213)</f>
        <v/>
      </c>
      <c r="P213" t="str">
        <f>IF([8]fo_mktlots!P213="","",[8]fo_mktlots!P213)</f>
        <v/>
      </c>
      <c r="Q213" s="2" t="str">
        <f t="shared" si="9"/>
        <v/>
      </c>
      <c r="R213" s="2" t="str">
        <f t="shared" si="10"/>
        <v/>
      </c>
      <c r="S213" s="2" t="str">
        <f t="shared" si="11"/>
        <v/>
      </c>
      <c r="T213" t="str">
        <f>IF([8]fo_mktlots!T213="","",[8]fo_mktlots!T213)</f>
        <v/>
      </c>
      <c r="U213" t="str">
        <f>IF([8]fo_mktlots!U213="","",[8]fo_mktlots!U213)</f>
        <v/>
      </c>
      <c r="V213" t="str">
        <f>IF([8]fo_mktlots!V213="","",[8]fo_mktlots!V213)</f>
        <v/>
      </c>
    </row>
    <row r="214" spans="1:22" x14ac:dyDescent="0.25">
      <c r="A214" t="str">
        <f>IF([8]fo_mktlots!A214="","",[8]fo_mktlots!A214)</f>
        <v/>
      </c>
      <c r="B214" t="str">
        <f>IF([8]fo_mktlots!B214="","",[8]fo_mktlots!B214)</f>
        <v/>
      </c>
      <c r="C214" t="str">
        <f>IF([8]fo_mktlots!C214="","",[8]fo_mktlots!C214)</f>
        <v/>
      </c>
      <c r="D214" t="str">
        <f>IF([8]fo_mktlots!D214="","",[8]fo_mktlots!D214)</f>
        <v/>
      </c>
      <c r="E214" t="str">
        <f>IF([8]fo_mktlots!E214="","",[8]fo_mktlots!E214)</f>
        <v/>
      </c>
      <c r="F214" t="str">
        <f>IF([8]fo_mktlots!F214="","",[8]fo_mktlots!F214)</f>
        <v/>
      </c>
      <c r="G214" t="str">
        <f>IF([8]fo_mktlots!G214="","",[8]fo_mktlots!G214)</f>
        <v/>
      </c>
      <c r="H214" t="str">
        <f>IF([8]fo_mktlots!H214="","",[8]fo_mktlots!H214)</f>
        <v/>
      </c>
      <c r="I214" t="str">
        <f>IF([8]fo_mktlots!I214="","",[8]fo_mktlots!I214)</f>
        <v/>
      </c>
      <c r="J214" t="str">
        <f>IF([8]fo_mktlots!J214="","",[8]fo_mktlots!J214)</f>
        <v/>
      </c>
      <c r="K214" t="str">
        <f>IF([8]fo_mktlots!K214="","",[8]fo_mktlots!K214)</f>
        <v/>
      </c>
      <c r="L214" t="str">
        <f>IF([8]fo_mktlots!L214="","",[8]fo_mktlots!L214)</f>
        <v/>
      </c>
      <c r="M214" t="str">
        <f>IF([8]fo_mktlots!M214="","",[8]fo_mktlots!M214)</f>
        <v/>
      </c>
      <c r="N214" t="str">
        <f>IF([8]fo_mktlots!N214="","",[8]fo_mktlots!N214)</f>
        <v/>
      </c>
      <c r="O214" t="str">
        <f>IF([8]fo_mktlots!O214="","",[8]fo_mktlots!O214)</f>
        <v/>
      </c>
      <c r="P214" t="str">
        <f>IF([8]fo_mktlots!P214="","",[8]fo_mktlots!P214)</f>
        <v/>
      </c>
      <c r="Q214" s="2" t="str">
        <f t="shared" si="9"/>
        <v/>
      </c>
      <c r="R214" s="2" t="str">
        <f t="shared" si="10"/>
        <v/>
      </c>
      <c r="S214" s="2" t="str">
        <f t="shared" si="11"/>
        <v/>
      </c>
      <c r="T214" t="str">
        <f>IF([8]fo_mktlots!T214="","",[8]fo_mktlots!T214)</f>
        <v/>
      </c>
      <c r="U214" t="str">
        <f>IF([8]fo_mktlots!U214="","",[8]fo_mktlots!U214)</f>
        <v/>
      </c>
      <c r="V214" t="str">
        <f>IF([8]fo_mktlots!V214="","",[8]fo_mktlots!V214)</f>
        <v/>
      </c>
    </row>
    <row r="215" spans="1:22" x14ac:dyDescent="0.25">
      <c r="A215" t="str">
        <f>IF([8]fo_mktlots!A215="","",[8]fo_mktlots!A215)</f>
        <v/>
      </c>
      <c r="B215" t="str">
        <f>IF([8]fo_mktlots!B215="","",[8]fo_mktlots!B215)</f>
        <v/>
      </c>
      <c r="C215" t="str">
        <f>IF([8]fo_mktlots!C215="","",[8]fo_mktlots!C215)</f>
        <v/>
      </c>
      <c r="D215" t="str">
        <f>IF([8]fo_mktlots!D215="","",[8]fo_mktlots!D215)</f>
        <v/>
      </c>
      <c r="E215" t="str">
        <f>IF([8]fo_mktlots!E215="","",[8]fo_mktlots!E215)</f>
        <v/>
      </c>
      <c r="F215" t="str">
        <f>IF([8]fo_mktlots!F215="","",[8]fo_mktlots!F215)</f>
        <v/>
      </c>
      <c r="G215" t="str">
        <f>IF([8]fo_mktlots!G215="","",[8]fo_mktlots!G215)</f>
        <v/>
      </c>
      <c r="H215" t="str">
        <f>IF([8]fo_mktlots!H215="","",[8]fo_mktlots!H215)</f>
        <v/>
      </c>
      <c r="I215" t="str">
        <f>IF([8]fo_mktlots!I215="","",[8]fo_mktlots!I215)</f>
        <v/>
      </c>
      <c r="J215" t="str">
        <f>IF([8]fo_mktlots!J215="","",[8]fo_mktlots!J215)</f>
        <v/>
      </c>
      <c r="K215" t="str">
        <f>IF([8]fo_mktlots!K215="","",[8]fo_mktlots!K215)</f>
        <v/>
      </c>
      <c r="L215" t="str">
        <f>IF([8]fo_mktlots!L215="","",[8]fo_mktlots!L215)</f>
        <v/>
      </c>
      <c r="M215" t="str">
        <f>IF([8]fo_mktlots!M215="","",[8]fo_mktlots!M215)</f>
        <v/>
      </c>
      <c r="N215" t="str">
        <f>IF([8]fo_mktlots!N215="","",[8]fo_mktlots!N215)</f>
        <v/>
      </c>
      <c r="O215" t="str">
        <f>IF([8]fo_mktlots!O215="","",[8]fo_mktlots!O215)</f>
        <v/>
      </c>
      <c r="P215" t="str">
        <f>IF([8]fo_mktlots!P215="","",[8]fo_mktlots!P215)</f>
        <v/>
      </c>
      <c r="Q215" s="2" t="str">
        <f t="shared" si="9"/>
        <v/>
      </c>
      <c r="R215" s="2" t="str">
        <f t="shared" si="10"/>
        <v/>
      </c>
      <c r="S215" s="2" t="str">
        <f t="shared" si="11"/>
        <v/>
      </c>
      <c r="T215" t="str">
        <f>IF([8]fo_mktlots!T215="","",[8]fo_mktlots!T215)</f>
        <v/>
      </c>
      <c r="U215" t="str">
        <f>IF([8]fo_mktlots!U215="","",[8]fo_mktlots!U215)</f>
        <v/>
      </c>
      <c r="V215" t="str">
        <f>IF([8]fo_mktlots!V215="","",[8]fo_mktlots!V215)</f>
        <v/>
      </c>
    </row>
    <row r="216" spans="1:22" x14ac:dyDescent="0.25">
      <c r="A216" t="str">
        <f>IF([8]fo_mktlots!A216="","",[8]fo_mktlots!A216)</f>
        <v/>
      </c>
      <c r="B216" t="str">
        <f>IF([8]fo_mktlots!B216="","",[8]fo_mktlots!B216)</f>
        <v/>
      </c>
      <c r="C216" t="str">
        <f>IF([8]fo_mktlots!C216="","",[8]fo_mktlots!C216)</f>
        <v/>
      </c>
      <c r="D216" t="str">
        <f>IF([8]fo_mktlots!D216="","",[8]fo_mktlots!D216)</f>
        <v/>
      </c>
      <c r="E216" t="str">
        <f>IF([8]fo_mktlots!E216="","",[8]fo_mktlots!E216)</f>
        <v/>
      </c>
      <c r="F216" t="str">
        <f>IF([8]fo_mktlots!F216="","",[8]fo_mktlots!F216)</f>
        <v/>
      </c>
      <c r="G216" t="str">
        <f>IF([8]fo_mktlots!G216="","",[8]fo_mktlots!G216)</f>
        <v/>
      </c>
      <c r="H216" t="str">
        <f>IF([8]fo_mktlots!H216="","",[8]fo_mktlots!H216)</f>
        <v/>
      </c>
      <c r="I216" t="str">
        <f>IF([8]fo_mktlots!I216="","",[8]fo_mktlots!I216)</f>
        <v/>
      </c>
      <c r="J216" t="str">
        <f>IF([8]fo_mktlots!J216="","",[8]fo_mktlots!J216)</f>
        <v/>
      </c>
      <c r="K216" t="str">
        <f>IF([8]fo_mktlots!K216="","",[8]fo_mktlots!K216)</f>
        <v/>
      </c>
      <c r="L216" t="str">
        <f>IF([8]fo_mktlots!L216="","",[8]fo_mktlots!L216)</f>
        <v/>
      </c>
      <c r="M216" t="str">
        <f>IF([8]fo_mktlots!M216="","",[8]fo_mktlots!M216)</f>
        <v/>
      </c>
      <c r="N216" t="str">
        <f>IF([8]fo_mktlots!N216="","",[8]fo_mktlots!N216)</f>
        <v/>
      </c>
      <c r="O216" t="str">
        <f>IF([8]fo_mktlots!O216="","",[8]fo_mktlots!O216)</f>
        <v/>
      </c>
      <c r="P216" t="str">
        <f>IF([8]fo_mktlots!P216="","",[8]fo_mktlots!P216)</f>
        <v/>
      </c>
      <c r="Q216" s="2" t="str">
        <f t="shared" si="9"/>
        <v/>
      </c>
      <c r="R216" s="2" t="str">
        <f t="shared" si="10"/>
        <v/>
      </c>
      <c r="S216" s="2" t="str">
        <f t="shared" si="11"/>
        <v/>
      </c>
      <c r="T216" t="str">
        <f>IF([8]fo_mktlots!T216="","",[8]fo_mktlots!T216)</f>
        <v/>
      </c>
      <c r="U216" t="str">
        <f>IF([8]fo_mktlots!U216="","",[8]fo_mktlots!U216)</f>
        <v/>
      </c>
      <c r="V216" t="str">
        <f>IF([8]fo_mktlots!V216="","",[8]fo_mktlots!V216)</f>
        <v/>
      </c>
    </row>
    <row r="217" spans="1:22" x14ac:dyDescent="0.25">
      <c r="A217" t="str">
        <f>IF([8]fo_mktlots!A217="","",[8]fo_mktlots!A217)</f>
        <v/>
      </c>
      <c r="B217" t="str">
        <f>IF([8]fo_mktlots!B217="","",[8]fo_mktlots!B217)</f>
        <v/>
      </c>
      <c r="C217" t="str">
        <f>IF([8]fo_mktlots!C217="","",[8]fo_mktlots!C217)</f>
        <v/>
      </c>
      <c r="D217" t="str">
        <f>IF([8]fo_mktlots!D217="","",[8]fo_mktlots!D217)</f>
        <v/>
      </c>
      <c r="E217" t="str">
        <f>IF([8]fo_mktlots!E217="","",[8]fo_mktlots!E217)</f>
        <v/>
      </c>
      <c r="F217" t="str">
        <f>IF([8]fo_mktlots!F217="","",[8]fo_mktlots!F217)</f>
        <v/>
      </c>
      <c r="G217" t="str">
        <f>IF([8]fo_mktlots!G217="","",[8]fo_mktlots!G217)</f>
        <v/>
      </c>
      <c r="H217" t="str">
        <f>IF([8]fo_mktlots!H217="","",[8]fo_mktlots!H217)</f>
        <v/>
      </c>
      <c r="I217" t="str">
        <f>IF([8]fo_mktlots!I217="","",[8]fo_mktlots!I217)</f>
        <v/>
      </c>
      <c r="J217" t="str">
        <f>IF([8]fo_mktlots!J217="","",[8]fo_mktlots!J217)</f>
        <v/>
      </c>
      <c r="K217" t="str">
        <f>IF([8]fo_mktlots!K217="","",[8]fo_mktlots!K217)</f>
        <v/>
      </c>
      <c r="L217" t="str">
        <f>IF([8]fo_mktlots!L217="","",[8]fo_mktlots!L217)</f>
        <v/>
      </c>
      <c r="M217" t="str">
        <f>IF([8]fo_mktlots!M217="","",[8]fo_mktlots!M217)</f>
        <v/>
      </c>
      <c r="N217" t="str">
        <f>IF([8]fo_mktlots!N217="","",[8]fo_mktlots!N217)</f>
        <v/>
      </c>
      <c r="O217" t="str">
        <f>IF([8]fo_mktlots!O217="","",[8]fo_mktlots!O217)</f>
        <v/>
      </c>
      <c r="P217" t="str">
        <f>IF([8]fo_mktlots!P217="","",[8]fo_mktlots!P217)</f>
        <v/>
      </c>
      <c r="Q217" s="2" t="str">
        <f t="shared" si="9"/>
        <v/>
      </c>
      <c r="R217" s="2" t="str">
        <f t="shared" si="10"/>
        <v/>
      </c>
      <c r="S217" s="2" t="str">
        <f t="shared" si="11"/>
        <v/>
      </c>
      <c r="T217" t="str">
        <f>IF([8]fo_mktlots!T217="","",[8]fo_mktlots!T217)</f>
        <v/>
      </c>
      <c r="U217" t="str">
        <f>IF([8]fo_mktlots!U217="","",[8]fo_mktlots!U217)</f>
        <v/>
      </c>
      <c r="V217" t="str">
        <f>IF([8]fo_mktlots!V217="","",[8]fo_mktlots!V217)</f>
        <v/>
      </c>
    </row>
    <row r="218" spans="1:22" x14ac:dyDescent="0.25">
      <c r="A218" t="str">
        <f>IF([8]fo_mktlots!A218="","",[8]fo_mktlots!A218)</f>
        <v/>
      </c>
      <c r="B218" t="str">
        <f>IF([8]fo_mktlots!B218="","",[8]fo_mktlots!B218)</f>
        <v/>
      </c>
      <c r="C218" t="str">
        <f>IF([8]fo_mktlots!C218="","",[8]fo_mktlots!C218)</f>
        <v/>
      </c>
      <c r="D218" t="str">
        <f>IF([8]fo_mktlots!D218="","",[8]fo_mktlots!D218)</f>
        <v/>
      </c>
      <c r="E218" t="str">
        <f>IF([8]fo_mktlots!E218="","",[8]fo_mktlots!E218)</f>
        <v/>
      </c>
      <c r="F218" t="str">
        <f>IF([8]fo_mktlots!F218="","",[8]fo_mktlots!F218)</f>
        <v/>
      </c>
      <c r="G218" t="str">
        <f>IF([8]fo_mktlots!G218="","",[8]fo_mktlots!G218)</f>
        <v/>
      </c>
      <c r="H218" t="str">
        <f>IF([8]fo_mktlots!H218="","",[8]fo_mktlots!H218)</f>
        <v/>
      </c>
      <c r="I218" t="str">
        <f>IF([8]fo_mktlots!I218="","",[8]fo_mktlots!I218)</f>
        <v/>
      </c>
      <c r="J218" t="str">
        <f>IF([8]fo_mktlots!J218="","",[8]fo_mktlots!J218)</f>
        <v/>
      </c>
      <c r="K218" t="str">
        <f>IF([8]fo_mktlots!K218="","",[8]fo_mktlots!K218)</f>
        <v/>
      </c>
      <c r="L218" t="str">
        <f>IF([8]fo_mktlots!L218="","",[8]fo_mktlots!L218)</f>
        <v/>
      </c>
      <c r="M218" t="str">
        <f>IF([8]fo_mktlots!M218="","",[8]fo_mktlots!M218)</f>
        <v/>
      </c>
      <c r="N218" t="str">
        <f>IF([8]fo_mktlots!N218="","",[8]fo_mktlots!N218)</f>
        <v/>
      </c>
      <c r="O218" t="str">
        <f>IF([8]fo_mktlots!O218="","",[8]fo_mktlots!O218)</f>
        <v/>
      </c>
      <c r="P218" t="str">
        <f>IF([8]fo_mktlots!P218="","",[8]fo_mktlots!P218)</f>
        <v/>
      </c>
      <c r="Q218" s="2" t="str">
        <f t="shared" si="9"/>
        <v/>
      </c>
      <c r="R218" s="2" t="str">
        <f t="shared" si="10"/>
        <v/>
      </c>
      <c r="S218" s="2" t="str">
        <f t="shared" si="11"/>
        <v/>
      </c>
      <c r="T218" t="str">
        <f>IF([8]fo_mktlots!T218="","",[8]fo_mktlots!T218)</f>
        <v/>
      </c>
      <c r="U218" t="str">
        <f>IF([8]fo_mktlots!U218="","",[8]fo_mktlots!U218)</f>
        <v/>
      </c>
      <c r="V218" t="str">
        <f>IF([8]fo_mktlots!V218="","",[8]fo_mktlots!V218)</f>
        <v/>
      </c>
    </row>
    <row r="219" spans="1:22" x14ac:dyDescent="0.25">
      <c r="A219" t="str">
        <f>IF([8]fo_mktlots!A219="","",[8]fo_mktlots!A219)</f>
        <v/>
      </c>
      <c r="B219" t="str">
        <f>IF([8]fo_mktlots!B219="","",[8]fo_mktlots!B219)</f>
        <v/>
      </c>
      <c r="C219" t="str">
        <f>IF([8]fo_mktlots!C219="","",[8]fo_mktlots!C219)</f>
        <v/>
      </c>
      <c r="D219" t="str">
        <f>IF([8]fo_mktlots!D219="","",[8]fo_mktlots!D219)</f>
        <v/>
      </c>
      <c r="E219" t="str">
        <f>IF([8]fo_mktlots!E219="","",[8]fo_mktlots!E219)</f>
        <v/>
      </c>
      <c r="F219" t="str">
        <f>IF([8]fo_mktlots!F219="","",[8]fo_mktlots!F219)</f>
        <v/>
      </c>
      <c r="G219" t="str">
        <f>IF([8]fo_mktlots!G219="","",[8]fo_mktlots!G219)</f>
        <v/>
      </c>
      <c r="H219" t="str">
        <f>IF([8]fo_mktlots!H219="","",[8]fo_mktlots!H219)</f>
        <v/>
      </c>
      <c r="I219" t="str">
        <f>IF([8]fo_mktlots!I219="","",[8]fo_mktlots!I219)</f>
        <v/>
      </c>
      <c r="J219" t="str">
        <f>IF([8]fo_mktlots!J219="","",[8]fo_mktlots!J219)</f>
        <v/>
      </c>
      <c r="K219" t="str">
        <f>IF([8]fo_mktlots!K219="","",[8]fo_mktlots!K219)</f>
        <v/>
      </c>
      <c r="L219" t="str">
        <f>IF([8]fo_mktlots!L219="","",[8]fo_mktlots!L219)</f>
        <v/>
      </c>
      <c r="M219" t="str">
        <f>IF([8]fo_mktlots!M219="","",[8]fo_mktlots!M219)</f>
        <v/>
      </c>
      <c r="N219" t="str">
        <f>IF([8]fo_mktlots!N219="","",[8]fo_mktlots!N219)</f>
        <v/>
      </c>
      <c r="O219" t="str">
        <f>IF([8]fo_mktlots!O219="","",[8]fo_mktlots!O219)</f>
        <v/>
      </c>
      <c r="P219" t="str">
        <f>IF([8]fo_mktlots!P219="","",[8]fo_mktlots!P219)</f>
        <v/>
      </c>
      <c r="Q219" s="2" t="str">
        <f t="shared" si="9"/>
        <v/>
      </c>
      <c r="R219" s="2" t="str">
        <f t="shared" si="10"/>
        <v/>
      </c>
      <c r="S219" s="2" t="str">
        <f t="shared" si="11"/>
        <v/>
      </c>
      <c r="T219" t="str">
        <f>IF([8]fo_mktlots!T219="","",[8]fo_mktlots!T219)</f>
        <v/>
      </c>
      <c r="U219" t="str">
        <f>IF([8]fo_mktlots!U219="","",[8]fo_mktlots!U219)</f>
        <v/>
      </c>
      <c r="V219" t="str">
        <f>IF([8]fo_mktlots!V219="","",[8]fo_mktlots!V219)</f>
        <v/>
      </c>
    </row>
    <row r="220" spans="1:22" x14ac:dyDescent="0.25">
      <c r="A220" t="str">
        <f>IF([8]fo_mktlots!A220="","",[8]fo_mktlots!A220)</f>
        <v/>
      </c>
      <c r="B220" t="str">
        <f>IF([8]fo_mktlots!B220="","",[8]fo_mktlots!B220)</f>
        <v/>
      </c>
      <c r="C220" t="str">
        <f>IF([8]fo_mktlots!C220="","",[8]fo_mktlots!C220)</f>
        <v/>
      </c>
      <c r="D220" t="str">
        <f>IF([8]fo_mktlots!D220="","",[8]fo_mktlots!D220)</f>
        <v/>
      </c>
      <c r="E220" t="str">
        <f>IF([8]fo_mktlots!E220="","",[8]fo_mktlots!E220)</f>
        <v/>
      </c>
      <c r="F220" t="str">
        <f>IF([8]fo_mktlots!F220="","",[8]fo_mktlots!F220)</f>
        <v/>
      </c>
      <c r="G220" t="str">
        <f>IF([8]fo_mktlots!G220="","",[8]fo_mktlots!G220)</f>
        <v/>
      </c>
      <c r="H220" t="str">
        <f>IF([8]fo_mktlots!H220="","",[8]fo_mktlots!H220)</f>
        <v/>
      </c>
      <c r="I220" t="str">
        <f>IF([8]fo_mktlots!I220="","",[8]fo_mktlots!I220)</f>
        <v/>
      </c>
      <c r="J220" t="str">
        <f>IF([8]fo_mktlots!J220="","",[8]fo_mktlots!J220)</f>
        <v/>
      </c>
      <c r="K220" t="str">
        <f>IF([8]fo_mktlots!K220="","",[8]fo_mktlots!K220)</f>
        <v/>
      </c>
      <c r="L220" t="str">
        <f>IF([8]fo_mktlots!L220="","",[8]fo_mktlots!L220)</f>
        <v/>
      </c>
      <c r="M220" t="str">
        <f>IF([8]fo_mktlots!M220="","",[8]fo_mktlots!M220)</f>
        <v/>
      </c>
      <c r="N220" t="str">
        <f>IF([8]fo_mktlots!N220="","",[8]fo_mktlots!N220)</f>
        <v/>
      </c>
      <c r="O220" t="str">
        <f>IF([8]fo_mktlots!O220="","",[8]fo_mktlots!O220)</f>
        <v/>
      </c>
      <c r="P220" t="str">
        <f>IF([8]fo_mktlots!P220="","",[8]fo_mktlots!P220)</f>
        <v/>
      </c>
      <c r="Q220" s="2" t="str">
        <f t="shared" si="9"/>
        <v/>
      </c>
      <c r="R220" s="2" t="str">
        <f t="shared" si="10"/>
        <v/>
      </c>
      <c r="S220" s="2" t="str">
        <f t="shared" si="11"/>
        <v/>
      </c>
      <c r="T220" t="str">
        <f>IF([8]fo_mktlots!T220="","",[8]fo_mktlots!T220)</f>
        <v/>
      </c>
      <c r="U220" t="str">
        <f>IF([8]fo_mktlots!U220="","",[8]fo_mktlots!U220)</f>
        <v/>
      </c>
      <c r="V220" t="str">
        <f>IF([8]fo_mktlots!V220="","",[8]fo_mktlots!V220)</f>
        <v/>
      </c>
    </row>
    <row r="221" spans="1:22" x14ac:dyDescent="0.25">
      <c r="A221" t="str">
        <f>IF([8]fo_mktlots!A221="","",[8]fo_mktlots!A221)</f>
        <v/>
      </c>
      <c r="B221" t="str">
        <f>IF([8]fo_mktlots!B221="","",[8]fo_mktlots!B221)</f>
        <v/>
      </c>
      <c r="C221" t="str">
        <f>IF([8]fo_mktlots!C221="","",[8]fo_mktlots!C221)</f>
        <v/>
      </c>
      <c r="D221" t="str">
        <f>IF([8]fo_mktlots!D221="","",[8]fo_mktlots!D221)</f>
        <v/>
      </c>
      <c r="E221" t="str">
        <f>IF([8]fo_mktlots!E221="","",[8]fo_mktlots!E221)</f>
        <v/>
      </c>
      <c r="F221" t="str">
        <f>IF([8]fo_mktlots!F221="","",[8]fo_mktlots!F221)</f>
        <v/>
      </c>
      <c r="G221" t="str">
        <f>IF([8]fo_mktlots!G221="","",[8]fo_mktlots!G221)</f>
        <v/>
      </c>
      <c r="H221" t="str">
        <f>IF([8]fo_mktlots!H221="","",[8]fo_mktlots!H221)</f>
        <v/>
      </c>
      <c r="I221" t="str">
        <f>IF([8]fo_mktlots!I221="","",[8]fo_mktlots!I221)</f>
        <v/>
      </c>
      <c r="J221" t="str">
        <f>IF([8]fo_mktlots!J221="","",[8]fo_mktlots!J221)</f>
        <v/>
      </c>
      <c r="K221" t="str">
        <f>IF([8]fo_mktlots!K221="","",[8]fo_mktlots!K221)</f>
        <v/>
      </c>
      <c r="L221" t="str">
        <f>IF([8]fo_mktlots!L221="","",[8]fo_mktlots!L221)</f>
        <v/>
      </c>
      <c r="M221" t="str">
        <f>IF([8]fo_mktlots!M221="","",[8]fo_mktlots!M221)</f>
        <v/>
      </c>
      <c r="N221" t="str">
        <f>IF([8]fo_mktlots!N221="","",[8]fo_mktlots!N221)</f>
        <v/>
      </c>
      <c r="O221" t="str">
        <f>IF([8]fo_mktlots!O221="","",[8]fo_mktlots!O221)</f>
        <v/>
      </c>
      <c r="P221" t="str">
        <f>IF([8]fo_mktlots!P221="","",[8]fo_mktlots!P221)</f>
        <v/>
      </c>
      <c r="Q221" s="2" t="str">
        <f t="shared" si="9"/>
        <v/>
      </c>
      <c r="R221" s="2" t="str">
        <f t="shared" si="10"/>
        <v/>
      </c>
      <c r="S221" s="2" t="str">
        <f t="shared" si="11"/>
        <v/>
      </c>
      <c r="T221" t="str">
        <f>IF([8]fo_mktlots!T221="","",[8]fo_mktlots!T221)</f>
        <v/>
      </c>
      <c r="U221" t="str">
        <f>IF([8]fo_mktlots!U221="","",[8]fo_mktlots!U221)</f>
        <v/>
      </c>
      <c r="V221" t="str">
        <f>IF([8]fo_mktlots!V221="","",[8]fo_mktlots!V221)</f>
        <v/>
      </c>
    </row>
    <row r="222" spans="1:22" x14ac:dyDescent="0.25">
      <c r="A222" t="str">
        <f>IF([8]fo_mktlots!A222="","",[8]fo_mktlots!A222)</f>
        <v/>
      </c>
      <c r="B222" t="str">
        <f>IF([8]fo_mktlots!B222="","",[8]fo_mktlots!B222)</f>
        <v/>
      </c>
      <c r="C222" t="str">
        <f>IF([8]fo_mktlots!C222="","",[8]fo_mktlots!C222)</f>
        <v/>
      </c>
      <c r="D222" t="str">
        <f>IF([8]fo_mktlots!D222="","",[8]fo_mktlots!D222)</f>
        <v/>
      </c>
      <c r="E222" t="str">
        <f>IF([8]fo_mktlots!E222="","",[8]fo_mktlots!E222)</f>
        <v/>
      </c>
      <c r="F222" t="str">
        <f>IF([8]fo_mktlots!F222="","",[8]fo_mktlots!F222)</f>
        <v/>
      </c>
      <c r="G222" t="str">
        <f>IF([8]fo_mktlots!G222="","",[8]fo_mktlots!G222)</f>
        <v/>
      </c>
      <c r="H222" t="str">
        <f>IF([8]fo_mktlots!H222="","",[8]fo_mktlots!H222)</f>
        <v/>
      </c>
      <c r="I222" t="str">
        <f>IF([8]fo_mktlots!I222="","",[8]fo_mktlots!I222)</f>
        <v/>
      </c>
      <c r="J222" t="str">
        <f>IF([8]fo_mktlots!J222="","",[8]fo_mktlots!J222)</f>
        <v/>
      </c>
      <c r="K222" t="str">
        <f>IF([8]fo_mktlots!K222="","",[8]fo_mktlots!K222)</f>
        <v/>
      </c>
      <c r="L222" t="str">
        <f>IF([8]fo_mktlots!L222="","",[8]fo_mktlots!L222)</f>
        <v/>
      </c>
      <c r="M222" t="str">
        <f>IF([8]fo_mktlots!M222="","",[8]fo_mktlots!M222)</f>
        <v/>
      </c>
      <c r="N222" t="str">
        <f>IF([8]fo_mktlots!N222="","",[8]fo_mktlots!N222)</f>
        <v/>
      </c>
      <c r="O222" t="str">
        <f>IF([8]fo_mktlots!O222="","",[8]fo_mktlots!O222)</f>
        <v/>
      </c>
      <c r="P222" t="str">
        <f>IF([8]fo_mktlots!P222="","",[8]fo_mktlots!P222)</f>
        <v/>
      </c>
      <c r="Q222" s="2" t="str">
        <f t="shared" si="9"/>
        <v/>
      </c>
      <c r="R222" s="2" t="str">
        <f t="shared" si="10"/>
        <v/>
      </c>
      <c r="S222" s="2" t="str">
        <f t="shared" si="11"/>
        <v/>
      </c>
      <c r="T222" t="str">
        <f>IF([8]fo_mktlots!T222="","",[8]fo_mktlots!T222)</f>
        <v/>
      </c>
      <c r="U222" t="str">
        <f>IF([8]fo_mktlots!U222="","",[8]fo_mktlots!U222)</f>
        <v/>
      </c>
      <c r="V222" t="str">
        <f>IF([8]fo_mktlots!V222="","",[8]fo_mktlots!V222)</f>
        <v/>
      </c>
    </row>
    <row r="223" spans="1:22" x14ac:dyDescent="0.25">
      <c r="A223" t="str">
        <f>IF([8]fo_mktlots!A223="","",[8]fo_mktlots!A223)</f>
        <v/>
      </c>
      <c r="B223" t="str">
        <f>IF([8]fo_mktlots!B223="","",[8]fo_mktlots!B223)</f>
        <v/>
      </c>
      <c r="C223" t="str">
        <f>IF([8]fo_mktlots!C223="","",[8]fo_mktlots!C223)</f>
        <v/>
      </c>
      <c r="D223" t="str">
        <f>IF([8]fo_mktlots!D223="","",[8]fo_mktlots!D223)</f>
        <v/>
      </c>
      <c r="E223" t="str">
        <f>IF([8]fo_mktlots!E223="","",[8]fo_mktlots!E223)</f>
        <v/>
      </c>
      <c r="F223" t="str">
        <f>IF([8]fo_mktlots!F223="","",[8]fo_mktlots!F223)</f>
        <v/>
      </c>
      <c r="G223" t="str">
        <f>IF([8]fo_mktlots!G223="","",[8]fo_mktlots!G223)</f>
        <v/>
      </c>
      <c r="H223" t="str">
        <f>IF([8]fo_mktlots!H223="","",[8]fo_mktlots!H223)</f>
        <v/>
      </c>
      <c r="I223" t="str">
        <f>IF([8]fo_mktlots!I223="","",[8]fo_mktlots!I223)</f>
        <v/>
      </c>
      <c r="J223" t="str">
        <f>IF([8]fo_mktlots!J223="","",[8]fo_mktlots!J223)</f>
        <v/>
      </c>
      <c r="K223" t="str">
        <f>IF([8]fo_mktlots!K223="","",[8]fo_mktlots!K223)</f>
        <v/>
      </c>
      <c r="L223" t="str">
        <f>IF([8]fo_mktlots!L223="","",[8]fo_mktlots!L223)</f>
        <v/>
      </c>
      <c r="M223" t="str">
        <f>IF([8]fo_mktlots!M223="","",[8]fo_mktlots!M223)</f>
        <v/>
      </c>
      <c r="N223" t="str">
        <f>IF([8]fo_mktlots!N223="","",[8]fo_mktlots!N223)</f>
        <v/>
      </c>
      <c r="O223" t="str">
        <f>IF([8]fo_mktlots!O223="","",[8]fo_mktlots!O223)</f>
        <v/>
      </c>
      <c r="P223" t="str">
        <f>IF([8]fo_mktlots!P223="","",[8]fo_mktlots!P223)</f>
        <v/>
      </c>
      <c r="Q223" s="2" t="str">
        <f t="shared" si="9"/>
        <v/>
      </c>
      <c r="R223" s="2" t="str">
        <f t="shared" si="10"/>
        <v/>
      </c>
      <c r="S223" s="2" t="str">
        <f t="shared" si="11"/>
        <v/>
      </c>
      <c r="T223" t="str">
        <f>IF([8]fo_mktlots!T223="","",[8]fo_mktlots!T223)</f>
        <v/>
      </c>
      <c r="U223" t="str">
        <f>IF([8]fo_mktlots!U223="","",[8]fo_mktlots!U223)</f>
        <v/>
      </c>
      <c r="V223" t="str">
        <f>IF([8]fo_mktlots!V223="","",[8]fo_mktlots!V223)</f>
        <v/>
      </c>
    </row>
    <row r="224" spans="1:22" x14ac:dyDescent="0.25">
      <c r="A224" t="str">
        <f>IF([8]fo_mktlots!A224="","",[8]fo_mktlots!A224)</f>
        <v/>
      </c>
      <c r="B224" t="str">
        <f>IF([8]fo_mktlots!B224="","",[8]fo_mktlots!B224)</f>
        <v/>
      </c>
      <c r="C224" t="str">
        <f>IF([8]fo_mktlots!C224="","",[8]fo_mktlots!C224)</f>
        <v/>
      </c>
      <c r="D224" t="str">
        <f>IF([8]fo_mktlots!D224="","",[8]fo_mktlots!D224)</f>
        <v/>
      </c>
      <c r="E224" t="str">
        <f>IF([8]fo_mktlots!E224="","",[8]fo_mktlots!E224)</f>
        <v/>
      </c>
      <c r="F224" t="str">
        <f>IF([8]fo_mktlots!F224="","",[8]fo_mktlots!F224)</f>
        <v/>
      </c>
      <c r="G224" t="str">
        <f>IF([8]fo_mktlots!G224="","",[8]fo_mktlots!G224)</f>
        <v/>
      </c>
      <c r="H224" t="str">
        <f>IF([8]fo_mktlots!H224="","",[8]fo_mktlots!H224)</f>
        <v/>
      </c>
      <c r="I224" t="str">
        <f>IF([8]fo_mktlots!I224="","",[8]fo_mktlots!I224)</f>
        <v/>
      </c>
      <c r="J224" t="str">
        <f>IF([8]fo_mktlots!J224="","",[8]fo_mktlots!J224)</f>
        <v/>
      </c>
      <c r="K224" t="str">
        <f>IF([8]fo_mktlots!K224="","",[8]fo_mktlots!K224)</f>
        <v/>
      </c>
      <c r="L224" t="str">
        <f>IF([8]fo_mktlots!L224="","",[8]fo_mktlots!L224)</f>
        <v/>
      </c>
      <c r="M224" t="str">
        <f>IF([8]fo_mktlots!M224="","",[8]fo_mktlots!M224)</f>
        <v/>
      </c>
      <c r="N224" t="str">
        <f>IF([8]fo_mktlots!N224="","",[8]fo_mktlots!N224)</f>
        <v/>
      </c>
      <c r="O224" t="str">
        <f>IF([8]fo_mktlots!O224="","",[8]fo_mktlots!O224)</f>
        <v/>
      </c>
      <c r="P224" t="str">
        <f>IF([8]fo_mktlots!P224="","",[8]fo_mktlots!P224)</f>
        <v/>
      </c>
      <c r="Q224" s="2" t="str">
        <f t="shared" si="9"/>
        <v/>
      </c>
      <c r="R224" s="2" t="str">
        <f t="shared" si="10"/>
        <v/>
      </c>
      <c r="S224" s="2" t="str">
        <f t="shared" si="11"/>
        <v/>
      </c>
      <c r="T224" t="str">
        <f>IF([8]fo_mktlots!T224="","",[8]fo_mktlots!T224)</f>
        <v/>
      </c>
      <c r="U224" t="str">
        <f>IF([8]fo_mktlots!U224="","",[8]fo_mktlots!U224)</f>
        <v/>
      </c>
      <c r="V224" t="str">
        <f>IF([8]fo_mktlots!V224="","",[8]fo_mktlots!V224)</f>
        <v/>
      </c>
    </row>
    <row r="225" spans="1:22" x14ac:dyDescent="0.25">
      <c r="A225" t="str">
        <f>IF([8]fo_mktlots!A225="","",[8]fo_mktlots!A225)</f>
        <v/>
      </c>
      <c r="B225" t="str">
        <f>IF([8]fo_mktlots!B225="","",[8]fo_mktlots!B225)</f>
        <v/>
      </c>
      <c r="C225" t="str">
        <f>IF([8]fo_mktlots!C225="","",[8]fo_mktlots!C225)</f>
        <v/>
      </c>
      <c r="D225" t="str">
        <f>IF([8]fo_mktlots!D225="","",[8]fo_mktlots!D225)</f>
        <v/>
      </c>
      <c r="E225" t="str">
        <f>IF([8]fo_mktlots!E225="","",[8]fo_mktlots!E225)</f>
        <v/>
      </c>
      <c r="F225" t="str">
        <f>IF([8]fo_mktlots!F225="","",[8]fo_mktlots!F225)</f>
        <v/>
      </c>
      <c r="G225" t="str">
        <f>IF([8]fo_mktlots!G225="","",[8]fo_mktlots!G225)</f>
        <v/>
      </c>
      <c r="H225" t="str">
        <f>IF([8]fo_mktlots!H225="","",[8]fo_mktlots!H225)</f>
        <v/>
      </c>
      <c r="I225" t="str">
        <f>IF([8]fo_mktlots!I225="","",[8]fo_mktlots!I225)</f>
        <v/>
      </c>
      <c r="J225" t="str">
        <f>IF([8]fo_mktlots!J225="","",[8]fo_mktlots!J225)</f>
        <v/>
      </c>
      <c r="K225" t="str">
        <f>IF([8]fo_mktlots!K225="","",[8]fo_mktlots!K225)</f>
        <v/>
      </c>
      <c r="L225" t="str">
        <f>IF([8]fo_mktlots!L225="","",[8]fo_mktlots!L225)</f>
        <v/>
      </c>
      <c r="M225" t="str">
        <f>IF([8]fo_mktlots!M225="","",[8]fo_mktlots!M225)</f>
        <v/>
      </c>
      <c r="N225" t="str">
        <f>IF([8]fo_mktlots!N225="","",[8]fo_mktlots!N225)</f>
        <v/>
      </c>
      <c r="O225" t="str">
        <f>IF([8]fo_mktlots!O225="","",[8]fo_mktlots!O225)</f>
        <v/>
      </c>
      <c r="P225" t="str">
        <f>IF([8]fo_mktlots!P225="","",[8]fo_mktlots!P225)</f>
        <v/>
      </c>
      <c r="Q225" s="2" t="str">
        <f t="shared" si="9"/>
        <v/>
      </c>
      <c r="R225" s="2" t="str">
        <f t="shared" si="10"/>
        <v/>
      </c>
      <c r="S225" s="2" t="str">
        <f t="shared" si="11"/>
        <v/>
      </c>
      <c r="T225" t="str">
        <f>IF([8]fo_mktlots!T225="","",[8]fo_mktlots!T225)</f>
        <v/>
      </c>
      <c r="U225" t="str">
        <f>IF([8]fo_mktlots!U225="","",[8]fo_mktlots!U225)</f>
        <v/>
      </c>
      <c r="V225" t="str">
        <f>IF([8]fo_mktlots!V225="","",[8]fo_mktlots!V225)</f>
        <v/>
      </c>
    </row>
    <row r="226" spans="1:22" x14ac:dyDescent="0.25">
      <c r="A226" t="str">
        <f>IF([8]fo_mktlots!A226="","",[8]fo_mktlots!A226)</f>
        <v/>
      </c>
      <c r="B226" t="str">
        <f>IF([8]fo_mktlots!B226="","",[8]fo_mktlots!B226)</f>
        <v/>
      </c>
      <c r="C226" t="str">
        <f>IF([8]fo_mktlots!C226="","",[8]fo_mktlots!C226)</f>
        <v/>
      </c>
      <c r="D226" t="str">
        <f>IF([8]fo_mktlots!D226="","",[8]fo_mktlots!D226)</f>
        <v/>
      </c>
      <c r="E226" t="str">
        <f>IF([8]fo_mktlots!E226="","",[8]fo_mktlots!E226)</f>
        <v/>
      </c>
      <c r="F226" t="str">
        <f>IF([8]fo_mktlots!F226="","",[8]fo_mktlots!F226)</f>
        <v/>
      </c>
      <c r="G226" t="str">
        <f>IF([8]fo_mktlots!G226="","",[8]fo_mktlots!G226)</f>
        <v/>
      </c>
      <c r="H226" t="str">
        <f>IF([8]fo_mktlots!H226="","",[8]fo_mktlots!H226)</f>
        <v/>
      </c>
      <c r="I226" t="str">
        <f>IF([8]fo_mktlots!I226="","",[8]fo_mktlots!I226)</f>
        <v/>
      </c>
      <c r="J226" t="str">
        <f>IF([8]fo_mktlots!J226="","",[8]fo_mktlots!J226)</f>
        <v/>
      </c>
      <c r="K226" t="str">
        <f>IF([8]fo_mktlots!K226="","",[8]fo_mktlots!K226)</f>
        <v/>
      </c>
      <c r="L226" t="str">
        <f>IF([8]fo_mktlots!L226="","",[8]fo_mktlots!L226)</f>
        <v/>
      </c>
      <c r="M226" t="str">
        <f>IF([8]fo_mktlots!M226="","",[8]fo_mktlots!M226)</f>
        <v/>
      </c>
      <c r="N226" t="str">
        <f>IF([8]fo_mktlots!N226="","",[8]fo_mktlots!N226)</f>
        <v/>
      </c>
      <c r="O226" t="str">
        <f>IF([8]fo_mktlots!O226="","",[8]fo_mktlots!O226)</f>
        <v/>
      </c>
      <c r="P226" t="str">
        <f>IF([8]fo_mktlots!P226="","",[8]fo_mktlots!P226)</f>
        <v/>
      </c>
      <c r="Q226" s="2" t="str">
        <f t="shared" si="9"/>
        <v/>
      </c>
      <c r="R226" s="2" t="str">
        <f t="shared" si="10"/>
        <v/>
      </c>
      <c r="S226" s="2" t="str">
        <f t="shared" si="11"/>
        <v/>
      </c>
      <c r="T226" t="str">
        <f>IF([8]fo_mktlots!T226="","",[8]fo_mktlots!T226)</f>
        <v/>
      </c>
      <c r="U226" t="str">
        <f>IF([8]fo_mktlots!U226="","",[8]fo_mktlots!U226)</f>
        <v/>
      </c>
      <c r="V226" t="str">
        <f>IF([8]fo_mktlots!V226="","",[8]fo_mktlots!V226)</f>
        <v/>
      </c>
    </row>
    <row r="227" spans="1:22" x14ac:dyDescent="0.25">
      <c r="A227" t="str">
        <f>IF([8]fo_mktlots!A227="","",[8]fo_mktlots!A227)</f>
        <v/>
      </c>
      <c r="B227" t="str">
        <f>IF([8]fo_mktlots!B227="","",[8]fo_mktlots!B227)</f>
        <v/>
      </c>
      <c r="C227" t="str">
        <f>IF([8]fo_mktlots!C227="","",[8]fo_mktlots!C227)</f>
        <v/>
      </c>
      <c r="D227" t="str">
        <f>IF([8]fo_mktlots!D227="","",[8]fo_mktlots!D227)</f>
        <v/>
      </c>
      <c r="E227" t="str">
        <f>IF([8]fo_mktlots!E227="","",[8]fo_mktlots!E227)</f>
        <v/>
      </c>
      <c r="F227" t="str">
        <f>IF([8]fo_mktlots!F227="","",[8]fo_mktlots!F227)</f>
        <v/>
      </c>
      <c r="G227" t="str">
        <f>IF([8]fo_mktlots!G227="","",[8]fo_mktlots!G227)</f>
        <v/>
      </c>
      <c r="H227" t="str">
        <f>IF([8]fo_mktlots!H227="","",[8]fo_mktlots!H227)</f>
        <v/>
      </c>
      <c r="I227" t="str">
        <f>IF([8]fo_mktlots!I227="","",[8]fo_mktlots!I227)</f>
        <v/>
      </c>
      <c r="J227" t="str">
        <f>IF([8]fo_mktlots!J227="","",[8]fo_mktlots!J227)</f>
        <v/>
      </c>
      <c r="K227" t="str">
        <f>IF([8]fo_mktlots!K227="","",[8]fo_mktlots!K227)</f>
        <v/>
      </c>
      <c r="L227" t="str">
        <f>IF([8]fo_mktlots!L227="","",[8]fo_mktlots!L227)</f>
        <v/>
      </c>
      <c r="M227" t="str">
        <f>IF([8]fo_mktlots!M227="","",[8]fo_mktlots!M227)</f>
        <v/>
      </c>
      <c r="N227" t="str">
        <f>IF([8]fo_mktlots!N227="","",[8]fo_mktlots!N227)</f>
        <v/>
      </c>
      <c r="O227" t="str">
        <f>IF([8]fo_mktlots!O227="","",[8]fo_mktlots!O227)</f>
        <v/>
      </c>
      <c r="P227" t="str">
        <f>IF([8]fo_mktlots!P227="","",[8]fo_mktlots!P227)</f>
        <v/>
      </c>
      <c r="Q227" s="2" t="str">
        <f t="shared" si="9"/>
        <v/>
      </c>
      <c r="R227" s="2" t="str">
        <f t="shared" si="10"/>
        <v/>
      </c>
      <c r="S227" s="2" t="str">
        <f t="shared" si="11"/>
        <v/>
      </c>
      <c r="T227" t="str">
        <f>IF([8]fo_mktlots!T227="","",[8]fo_mktlots!T227)</f>
        <v/>
      </c>
      <c r="U227" t="str">
        <f>IF([8]fo_mktlots!U227="","",[8]fo_mktlots!U227)</f>
        <v/>
      </c>
      <c r="V227" t="str">
        <f>IF([8]fo_mktlots!V227="","",[8]fo_mktlots!V227)</f>
        <v/>
      </c>
    </row>
    <row r="228" spans="1:22" x14ac:dyDescent="0.25">
      <c r="A228" t="str">
        <f>IF([8]fo_mktlots!A228="","",[8]fo_mktlots!A228)</f>
        <v/>
      </c>
      <c r="B228" t="str">
        <f>IF([8]fo_mktlots!B228="","",[8]fo_mktlots!B228)</f>
        <v/>
      </c>
      <c r="C228" t="str">
        <f>IF([8]fo_mktlots!C228="","",[8]fo_mktlots!C228)</f>
        <v/>
      </c>
      <c r="D228" t="str">
        <f>IF([8]fo_mktlots!D228="","",[8]fo_mktlots!D228)</f>
        <v/>
      </c>
      <c r="E228" t="str">
        <f>IF([8]fo_mktlots!E228="","",[8]fo_mktlots!E228)</f>
        <v/>
      </c>
      <c r="F228" t="str">
        <f>IF([8]fo_mktlots!F228="","",[8]fo_mktlots!F228)</f>
        <v/>
      </c>
      <c r="G228" t="str">
        <f>IF([8]fo_mktlots!G228="","",[8]fo_mktlots!G228)</f>
        <v/>
      </c>
      <c r="H228" t="str">
        <f>IF([8]fo_mktlots!H228="","",[8]fo_mktlots!H228)</f>
        <v/>
      </c>
      <c r="I228" t="str">
        <f>IF([8]fo_mktlots!I228="","",[8]fo_mktlots!I228)</f>
        <v/>
      </c>
      <c r="J228" t="str">
        <f>IF([8]fo_mktlots!J228="","",[8]fo_mktlots!J228)</f>
        <v/>
      </c>
      <c r="K228" t="str">
        <f>IF([8]fo_mktlots!K228="","",[8]fo_mktlots!K228)</f>
        <v/>
      </c>
      <c r="L228" t="str">
        <f>IF([8]fo_mktlots!L228="","",[8]fo_mktlots!L228)</f>
        <v/>
      </c>
      <c r="M228" t="str">
        <f>IF([8]fo_mktlots!M228="","",[8]fo_mktlots!M228)</f>
        <v/>
      </c>
      <c r="N228" t="str">
        <f>IF([8]fo_mktlots!N228="","",[8]fo_mktlots!N228)</f>
        <v/>
      </c>
      <c r="O228" t="str">
        <f>IF([8]fo_mktlots!O228="","",[8]fo_mktlots!O228)</f>
        <v/>
      </c>
      <c r="P228" t="str">
        <f>IF([8]fo_mktlots!P228="","",[8]fo_mktlots!P228)</f>
        <v/>
      </c>
      <c r="Q228" s="2" t="str">
        <f t="shared" si="9"/>
        <v/>
      </c>
      <c r="R228" s="2" t="str">
        <f t="shared" si="10"/>
        <v/>
      </c>
      <c r="S228" s="2" t="str">
        <f t="shared" si="11"/>
        <v/>
      </c>
      <c r="T228" t="str">
        <f>IF([8]fo_mktlots!T228="","",[8]fo_mktlots!T228)</f>
        <v/>
      </c>
      <c r="U228" t="str">
        <f>IF([8]fo_mktlots!U228="","",[8]fo_mktlots!U228)</f>
        <v/>
      </c>
      <c r="V228" t="str">
        <f>IF([8]fo_mktlots!V228="","",[8]fo_mktlots!V228)</f>
        <v/>
      </c>
    </row>
    <row r="229" spans="1:22" x14ac:dyDescent="0.25">
      <c r="A229" t="str">
        <f>IF([8]fo_mktlots!A229="","",[8]fo_mktlots!A229)</f>
        <v/>
      </c>
      <c r="B229" t="str">
        <f>IF([8]fo_mktlots!B229="","",[8]fo_mktlots!B229)</f>
        <v/>
      </c>
      <c r="C229" t="str">
        <f>IF([8]fo_mktlots!C229="","",[8]fo_mktlots!C229)</f>
        <v/>
      </c>
      <c r="D229" t="str">
        <f>IF([8]fo_mktlots!D229="","",[8]fo_mktlots!D229)</f>
        <v/>
      </c>
      <c r="E229" t="str">
        <f>IF([8]fo_mktlots!E229="","",[8]fo_mktlots!E229)</f>
        <v/>
      </c>
      <c r="F229" t="str">
        <f>IF([8]fo_mktlots!F229="","",[8]fo_mktlots!F229)</f>
        <v/>
      </c>
      <c r="G229" t="str">
        <f>IF([8]fo_mktlots!G229="","",[8]fo_mktlots!G229)</f>
        <v/>
      </c>
      <c r="H229" t="str">
        <f>IF([8]fo_mktlots!H229="","",[8]fo_mktlots!H229)</f>
        <v/>
      </c>
      <c r="I229" t="str">
        <f>IF([8]fo_mktlots!I229="","",[8]fo_mktlots!I229)</f>
        <v/>
      </c>
      <c r="J229" t="str">
        <f>IF([8]fo_mktlots!J229="","",[8]fo_mktlots!J229)</f>
        <v/>
      </c>
      <c r="K229" t="str">
        <f>IF([8]fo_mktlots!K229="","",[8]fo_mktlots!K229)</f>
        <v/>
      </c>
      <c r="L229" t="str">
        <f>IF([8]fo_mktlots!L229="","",[8]fo_mktlots!L229)</f>
        <v/>
      </c>
      <c r="M229" t="str">
        <f>IF([8]fo_mktlots!M229="","",[8]fo_mktlots!M229)</f>
        <v/>
      </c>
      <c r="N229" t="str">
        <f>IF([8]fo_mktlots!N229="","",[8]fo_mktlots!N229)</f>
        <v/>
      </c>
      <c r="O229" t="str">
        <f>IF([8]fo_mktlots!O229="","",[8]fo_mktlots!O229)</f>
        <v/>
      </c>
      <c r="P229" t="str">
        <f>IF([8]fo_mktlots!P229="","",[8]fo_mktlots!P229)</f>
        <v/>
      </c>
      <c r="Q229" s="2" t="str">
        <f t="shared" si="9"/>
        <v/>
      </c>
      <c r="R229" s="2" t="str">
        <f t="shared" si="10"/>
        <v/>
      </c>
      <c r="S229" s="2" t="str">
        <f t="shared" si="11"/>
        <v/>
      </c>
      <c r="T229" t="str">
        <f>IF([8]fo_mktlots!T229="","",[8]fo_mktlots!T229)</f>
        <v/>
      </c>
      <c r="U229" t="str">
        <f>IF([8]fo_mktlots!U229="","",[8]fo_mktlots!U229)</f>
        <v/>
      </c>
      <c r="V229" t="str">
        <f>IF([8]fo_mktlots!V229="","",[8]fo_mktlots!V229)</f>
        <v/>
      </c>
    </row>
    <row r="230" spans="1:22" x14ac:dyDescent="0.25">
      <c r="A230" t="str">
        <f>IF([8]fo_mktlots!A230="","",[8]fo_mktlots!A230)</f>
        <v/>
      </c>
      <c r="B230" t="str">
        <f>IF([8]fo_mktlots!B230="","",[8]fo_mktlots!B230)</f>
        <v/>
      </c>
      <c r="C230" t="str">
        <f>IF([8]fo_mktlots!C230="","",[8]fo_mktlots!C230)</f>
        <v/>
      </c>
      <c r="D230" t="str">
        <f>IF([8]fo_mktlots!D230="","",[8]fo_mktlots!D230)</f>
        <v/>
      </c>
      <c r="E230" t="str">
        <f>IF([8]fo_mktlots!E230="","",[8]fo_mktlots!E230)</f>
        <v/>
      </c>
      <c r="F230" t="str">
        <f>IF([8]fo_mktlots!F230="","",[8]fo_mktlots!F230)</f>
        <v/>
      </c>
      <c r="G230" t="str">
        <f>IF([8]fo_mktlots!G230="","",[8]fo_mktlots!G230)</f>
        <v/>
      </c>
      <c r="H230" t="str">
        <f>IF([8]fo_mktlots!H230="","",[8]fo_mktlots!H230)</f>
        <v/>
      </c>
      <c r="I230" t="str">
        <f>IF([8]fo_mktlots!I230="","",[8]fo_mktlots!I230)</f>
        <v/>
      </c>
      <c r="J230" t="str">
        <f>IF([8]fo_mktlots!J230="","",[8]fo_mktlots!J230)</f>
        <v/>
      </c>
      <c r="K230" t="str">
        <f>IF([8]fo_mktlots!K230="","",[8]fo_mktlots!K230)</f>
        <v/>
      </c>
      <c r="L230" t="str">
        <f>IF([8]fo_mktlots!L230="","",[8]fo_mktlots!L230)</f>
        <v/>
      </c>
      <c r="M230" t="str">
        <f>IF([8]fo_mktlots!M230="","",[8]fo_mktlots!M230)</f>
        <v/>
      </c>
      <c r="N230" t="str">
        <f>IF([8]fo_mktlots!N230="","",[8]fo_mktlots!N230)</f>
        <v/>
      </c>
      <c r="O230" t="str">
        <f>IF([8]fo_mktlots!O230="","",[8]fo_mktlots!O230)</f>
        <v/>
      </c>
      <c r="P230" t="str">
        <f>IF([8]fo_mktlots!P230="","",[8]fo_mktlots!P230)</f>
        <v/>
      </c>
      <c r="Q230" s="2" t="str">
        <f t="shared" si="9"/>
        <v/>
      </c>
      <c r="R230" s="2" t="str">
        <f t="shared" si="10"/>
        <v/>
      </c>
      <c r="S230" s="2" t="str">
        <f t="shared" si="11"/>
        <v/>
      </c>
      <c r="T230" t="str">
        <f>IF([8]fo_mktlots!T230="","",[8]fo_mktlots!T230)</f>
        <v/>
      </c>
      <c r="U230" t="str">
        <f>IF([8]fo_mktlots!U230="","",[8]fo_mktlots!U230)</f>
        <v/>
      </c>
      <c r="V230" t="str">
        <f>IF([8]fo_mktlots!V230="","",[8]fo_mktlots!V230)</f>
        <v/>
      </c>
    </row>
    <row r="231" spans="1:22" s="6" customFormat="1"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0C52D-B6DC-4B80-8A37-8972A2F7EBF4}">
  <dimension ref="A1:B33"/>
  <sheetViews>
    <sheetView workbookViewId="0">
      <selection activeCell="B1" sqref="B1"/>
    </sheetView>
  </sheetViews>
  <sheetFormatPr defaultRowHeight="15" x14ac:dyDescent="0.25"/>
  <cols>
    <col min="1" max="1" width="33.28515625" customWidth="1"/>
  </cols>
  <sheetData>
    <row r="1" spans="1:2" x14ac:dyDescent="0.25">
      <c r="A1" t="s">
        <v>13</v>
      </c>
      <c r="B1" t="str">
        <f>_xlfn.TEXTJOIN(",",TRUE,A:A)</f>
        <v>SYNGENE,BAJFINANCE,BANDHANBNK,DRREDDY,SBIN,HINDUNILVR,INDUSINDBK,M&amp;MFIN,BANKNIFTY,DLF,MANAPPURAM,ICICIBANK,KOTAKBANK,SUNPHARMA,ESCORTS,PNB,BAJAJ-AUTO,DEEPAKNTR,AXISBANK,BHEL,CANBK,SAIL,MARICO,OFSS,HDFCLIFE,MFSL,SBILIFE,TRENT,ASTRAL,IPCALAB,IRCTC,JUBLFOOD,TCS</v>
      </c>
    </row>
    <row r="2" spans="1:2" x14ac:dyDescent="0.25">
      <c r="A2" t="s">
        <v>273</v>
      </c>
    </row>
    <row r="3" spans="1:2" x14ac:dyDescent="0.25">
      <c r="A3" t="s">
        <v>275</v>
      </c>
    </row>
    <row r="4" spans="1:2" x14ac:dyDescent="0.25">
      <c r="A4" t="s">
        <v>277</v>
      </c>
    </row>
    <row r="5" spans="1:2" x14ac:dyDescent="0.25">
      <c r="A5" t="s">
        <v>279</v>
      </c>
    </row>
    <row r="6" spans="1:2" x14ac:dyDescent="0.25">
      <c r="A6" t="s">
        <v>281</v>
      </c>
    </row>
    <row r="7" spans="1:2" x14ac:dyDescent="0.25">
      <c r="A7" t="s">
        <v>283</v>
      </c>
    </row>
    <row r="8" spans="1:2" x14ac:dyDescent="0.25">
      <c r="A8" t="s">
        <v>135</v>
      </c>
    </row>
    <row r="9" spans="1:2" x14ac:dyDescent="0.25">
      <c r="A9" t="s">
        <v>285</v>
      </c>
    </row>
    <row r="10" spans="1:2" x14ac:dyDescent="0.25">
      <c r="A10" t="s">
        <v>287</v>
      </c>
    </row>
    <row r="11" spans="1:2" x14ac:dyDescent="0.25">
      <c r="A11" t="s">
        <v>289</v>
      </c>
    </row>
    <row r="12" spans="1:2" x14ac:dyDescent="0.25">
      <c r="A12" t="s">
        <v>291</v>
      </c>
    </row>
    <row r="13" spans="1:2" x14ac:dyDescent="0.25">
      <c r="A13" t="s">
        <v>293</v>
      </c>
    </row>
    <row r="14" spans="1:2" x14ac:dyDescent="0.25">
      <c r="A14" t="s">
        <v>295</v>
      </c>
    </row>
    <row r="15" spans="1:2" x14ac:dyDescent="0.25">
      <c r="A15" t="s">
        <v>297</v>
      </c>
    </row>
    <row r="16" spans="1:2" x14ac:dyDescent="0.25">
      <c r="A16" t="s">
        <v>232</v>
      </c>
    </row>
    <row r="17" spans="1:1" x14ac:dyDescent="0.25">
      <c r="A17" t="s">
        <v>81</v>
      </c>
    </row>
    <row r="18" spans="1:1" x14ac:dyDescent="0.25">
      <c r="A18" t="s">
        <v>151</v>
      </c>
    </row>
    <row r="19" spans="1:1" x14ac:dyDescent="0.25">
      <c r="A19" t="s">
        <v>222</v>
      </c>
    </row>
    <row r="20" spans="1:1" x14ac:dyDescent="0.25">
      <c r="A20" t="s">
        <v>159</v>
      </c>
    </row>
    <row r="21" spans="1:1" x14ac:dyDescent="0.25">
      <c r="A21" t="s">
        <v>224</v>
      </c>
    </row>
    <row r="22" spans="1:1" x14ac:dyDescent="0.25">
      <c r="A22" t="s">
        <v>137</v>
      </c>
    </row>
    <row r="23" spans="1:1" x14ac:dyDescent="0.25">
      <c r="A23" t="s">
        <v>299</v>
      </c>
    </row>
    <row r="24" spans="1:1" x14ac:dyDescent="0.25">
      <c r="A24" t="s">
        <v>181</v>
      </c>
    </row>
    <row r="25" spans="1:1" x14ac:dyDescent="0.25">
      <c r="A25" t="s">
        <v>9</v>
      </c>
    </row>
    <row r="26" spans="1:1" x14ac:dyDescent="0.25">
      <c r="A26" t="s">
        <v>301</v>
      </c>
    </row>
    <row r="27" spans="1:1" x14ac:dyDescent="0.25">
      <c r="A27" t="s">
        <v>139</v>
      </c>
    </row>
    <row r="28" spans="1:1" x14ac:dyDescent="0.25">
      <c r="A28" t="s">
        <v>133</v>
      </c>
    </row>
    <row r="29" spans="1:1" x14ac:dyDescent="0.25">
      <c r="A29" t="s">
        <v>187</v>
      </c>
    </row>
    <row r="30" spans="1:1" x14ac:dyDescent="0.25">
      <c r="A30" t="s">
        <v>79</v>
      </c>
    </row>
    <row r="31" spans="1:1" x14ac:dyDescent="0.25">
      <c r="A31" t="s">
        <v>306</v>
      </c>
    </row>
    <row r="32" spans="1:1" x14ac:dyDescent="0.25">
      <c r="A32" t="s">
        <v>308</v>
      </c>
    </row>
    <row r="33" spans="1:1" x14ac:dyDescent="0.25">
      <c r="A33" t="s">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8C0E-DB1B-442A-A987-6DC017E9E7AB}">
  <dimension ref="A1:BR231"/>
  <sheetViews>
    <sheetView topLeftCell="AW1" workbookViewId="0">
      <selection activeCell="BM19" sqref="BM19"/>
    </sheetView>
  </sheetViews>
  <sheetFormatPr defaultRowHeight="15" x14ac:dyDescent="0.25"/>
  <cols>
    <col min="1" max="1" width="5.7109375" bestFit="1" customWidth="1"/>
    <col min="2" max="2" width="14.5703125" bestFit="1" customWidth="1"/>
    <col min="3" max="3" width="34.42578125" bestFit="1" customWidth="1"/>
    <col min="4" max="4" width="14.5703125" style="9" bestFit="1" customWidth="1"/>
    <col min="5" max="5" width="22.7109375" style="9" bestFit="1" customWidth="1"/>
    <col min="6" max="6" width="7" style="9" bestFit="1" customWidth="1"/>
    <col min="7" max="7" width="6" style="9" bestFit="1" customWidth="1"/>
    <col min="8" max="8" width="10.28515625" style="9" bestFit="1" customWidth="1"/>
    <col min="9" max="11" width="6" style="9" bestFit="1" customWidth="1"/>
    <col min="12" max="12" width="9.5703125" style="9" bestFit="1" customWidth="1"/>
    <col min="13" max="13" width="6.28515625" style="9" bestFit="1" customWidth="1"/>
    <col min="14" max="14" width="28.85546875" style="10" bestFit="1" customWidth="1"/>
    <col min="15" max="15" width="10.5703125" style="9" bestFit="1" customWidth="1"/>
    <col min="16" max="16" width="18.7109375" style="9" bestFit="1" customWidth="1"/>
    <col min="17" max="17" width="9.85546875" style="9" bestFit="1" customWidth="1"/>
    <col min="18" max="18" width="6.85546875" style="9" bestFit="1" customWidth="1"/>
    <col min="19" max="19" width="7.28515625" style="9" bestFit="1" customWidth="1"/>
    <col min="20" max="20" width="7.85546875" bestFit="1" customWidth="1"/>
    <col min="21" max="21" width="18.140625" bestFit="1" customWidth="1"/>
    <col min="22" max="22" width="21.140625" bestFit="1" customWidth="1"/>
    <col min="23" max="23" width="23.85546875" bestFit="1" customWidth="1"/>
    <col min="24" max="24" width="13.85546875" bestFit="1" customWidth="1"/>
    <col min="25" max="25" width="10.28515625" bestFit="1" customWidth="1"/>
    <col min="26" max="26" width="24.140625" bestFit="1" customWidth="1"/>
    <col min="27" max="27" width="18.140625" bestFit="1" customWidth="1"/>
    <col min="28" max="28" width="21.140625" bestFit="1" customWidth="1"/>
    <col min="29" max="29" width="23.85546875" bestFit="1" customWidth="1"/>
    <col min="30" max="30" width="25.28515625" bestFit="1" customWidth="1"/>
    <col min="31" max="31" width="20" bestFit="1" customWidth="1"/>
    <col min="32" max="32" width="22" bestFit="1" customWidth="1"/>
    <col min="33" max="33" width="18.85546875" style="43" bestFit="1" customWidth="1"/>
    <col min="34" max="34" width="8.42578125" style="43" bestFit="1" customWidth="1"/>
    <col min="35" max="35" width="15.140625" style="43" bestFit="1" customWidth="1"/>
    <col min="36" max="36" width="16.7109375" style="44" bestFit="1" customWidth="1"/>
    <col min="37" max="37" width="13.7109375" bestFit="1" customWidth="1"/>
    <col min="38" max="38" width="10.7109375" bestFit="1" customWidth="1"/>
    <col min="39" max="39" width="7.7109375" bestFit="1" customWidth="1"/>
    <col min="40" max="40" width="9.28515625" bestFit="1" customWidth="1"/>
    <col min="41" max="41" width="7.7109375" bestFit="1" customWidth="1"/>
    <col min="42" max="42" width="17.42578125" bestFit="1" customWidth="1"/>
    <col min="43" max="43" width="7.140625" bestFit="1" customWidth="1"/>
    <col min="45" max="45" width="11.7109375" bestFit="1" customWidth="1"/>
    <col min="46" max="46" width="11.28515625" bestFit="1" customWidth="1"/>
    <col min="47" max="47" width="15.28515625" style="45" bestFit="1" customWidth="1"/>
    <col min="48" max="48" width="17.85546875" style="45" bestFit="1" customWidth="1"/>
    <col min="49" max="49" width="21" style="45" bestFit="1" customWidth="1"/>
    <col min="50" max="50" width="10" style="45" bestFit="1" customWidth="1"/>
    <col min="51" max="51" width="11.42578125" style="45" bestFit="1" customWidth="1"/>
    <col min="52" max="52" width="14.7109375" style="45" bestFit="1" customWidth="1"/>
    <col min="53" max="53" width="12.42578125" style="45" bestFit="1" customWidth="1"/>
    <col min="54" max="54" width="7.85546875" style="45" bestFit="1" customWidth="1"/>
    <col min="55" max="55" width="15.85546875" style="45" bestFit="1" customWidth="1"/>
    <col min="56" max="56" width="11.5703125" style="45" bestFit="1" customWidth="1"/>
    <col min="57" max="57" width="7.7109375" style="45" bestFit="1" customWidth="1"/>
    <col min="58" max="58" width="9.7109375" style="45" bestFit="1" customWidth="1"/>
    <col min="59" max="59" width="14.28515625" style="45" bestFit="1" customWidth="1"/>
    <col min="60" max="60" width="6.28515625" style="45" bestFit="1" customWidth="1"/>
    <col min="61" max="61" width="18.42578125" style="45" bestFit="1" customWidth="1"/>
    <col min="62" max="62" width="11" style="45" bestFit="1" customWidth="1"/>
    <col min="63" max="63" width="9" style="45" bestFit="1" customWidth="1"/>
    <col min="64" max="64" width="12" style="45" bestFit="1" customWidth="1"/>
    <col min="65" max="65" width="15.42578125" style="45" bestFit="1" customWidth="1"/>
    <col min="66" max="66" width="18.5703125" bestFit="1" customWidth="1"/>
  </cols>
  <sheetData>
    <row r="1" spans="1:70" x14ac:dyDescent="0.25">
      <c r="A1" t="str">
        <f>Qty_freeze!A1</f>
        <v>S.No.</v>
      </c>
      <c r="B1" t="str">
        <f>Qty_freeze!B1</f>
        <v xml:space="preserve">SYMBOL    </v>
      </c>
      <c r="C1" t="str">
        <f>Mkt_Lots!R1</f>
        <v xml:space="preserve">UNDERLYING                          </v>
      </c>
      <c r="D1" s="9" t="str">
        <f>UPPER(Options_data!M1)</f>
        <v>TICKERCHANGE</v>
      </c>
      <c r="E1" s="9" t="str">
        <f>UPPER(Options_data!N1)</f>
        <v>TICKERPERCENTCHANGE</v>
      </c>
      <c r="F1" s="9" t="str">
        <f>UPPER(Options_data!O1)</f>
        <v>CALLIV</v>
      </c>
      <c r="G1" s="9" t="str">
        <f>UPPER(Options_data!P1)</f>
        <v>IV</v>
      </c>
      <c r="H1" s="9" t="str">
        <f>UPPER(Options_data!Q1)</f>
        <v>IVCHANGE</v>
      </c>
      <c r="I1" s="9" t="str">
        <f>UPPER(Options_data!R1)</f>
        <v>IVP</v>
      </c>
      <c r="J1" s="9" t="str">
        <f>UPPER(Options_data!S1)</f>
        <v>IVPQ</v>
      </c>
      <c r="K1" s="9" t="str">
        <f>UPPER(Options_data!T1)</f>
        <v>IVR</v>
      </c>
      <c r="L1" s="9" t="str">
        <f>UPPER(Options_data!U1)</f>
        <v>LIQUIDITY</v>
      </c>
      <c r="M1" s="9" t="str">
        <f>UPPER(Options_data!V1)</f>
        <v>PUTIV</v>
      </c>
      <c r="N1" s="10" t="str">
        <f>UPPER(Options_data!W1)</f>
        <v>RESULTDATE</v>
      </c>
      <c r="O1" s="9" t="str">
        <f>UPPER(Options_data!X1)</f>
        <v>SPOTPRICE</v>
      </c>
      <c r="P1" s="9" t="str">
        <f>UPPER(Options_data!Y1)</f>
        <v>STRADDLEPREMIUM</v>
      </c>
      <c r="Q1" s="9" t="str">
        <f>UPPER(Options_data!Z1)</f>
        <v>HI_LIQUID</v>
      </c>
      <c r="R1" s="9" t="str">
        <f>UPPER(Options_data!AA1)</f>
        <v>HI_IVP</v>
      </c>
      <c r="S1" s="9" t="str">
        <f>UPPER(Options_data!AB1)</f>
        <v>RESULT</v>
      </c>
      <c r="T1" t="str">
        <f>UPPER(futures_data!M1)</f>
        <v>VOLPER</v>
      </c>
      <c r="U1" t="str">
        <f>UPPER(futures_data!N1)</f>
        <v>FIVEDAYOICHANGE</v>
      </c>
      <c r="V1" t="str">
        <f>UPPER(futures_data!O1)</f>
        <v>FIVEDAYPRICECHANGE</v>
      </c>
      <c r="W1" t="str">
        <f>UPPER(futures_data!P1)</f>
        <v>FIVEDAYVOLUMECHANGE</v>
      </c>
      <c r="X1" t="str">
        <f>UPPER(futures_data!Q1)</f>
        <v>FUTURESPRICE</v>
      </c>
      <c r="Y1" t="str">
        <f>UPPER(futures_data!R1)</f>
        <v>IVCHANGE</v>
      </c>
      <c r="Z1" t="str">
        <f>UPPER(futures_data!S1)</f>
        <v>MEDIUMTERMOUTLOOK</v>
      </c>
      <c r="AA1" t="str">
        <f>UPPER(futures_data!T1)</f>
        <v>ONEDAYOICHANGE</v>
      </c>
      <c r="AB1" t="str">
        <f>UPPER(futures_data!U1)</f>
        <v>ONEDAYPRICECHANGE</v>
      </c>
      <c r="AC1" t="str">
        <f>UPPER(futures_data!V1)</f>
        <v>ONEDAYVOLUMECHANGE</v>
      </c>
      <c r="AD1" t="str">
        <f>UPPER(futures_data!W1)</f>
        <v>SHORTTERMOUTLOOK</v>
      </c>
      <c r="AE1" t="s">
        <v>77</v>
      </c>
      <c r="AF1" t="s">
        <v>78</v>
      </c>
      <c r="AG1" s="43" t="str">
        <f>UPPER(futures_20D_Auto!C1)</f>
        <v>DATE</v>
      </c>
      <c r="AH1" s="43" t="str">
        <f>UPPER(futures_20D_Auto!D1)</f>
        <v>RESULT</v>
      </c>
      <c r="AI1" s="43" t="str">
        <f>UPPER(futures_20D_Auto!E1)</f>
        <v>CUMBUCHANGE</v>
      </c>
      <c r="AJ1" s="43" t="str">
        <f>UPPER(futures_20D_Auto!F1)</f>
        <v>CUMBUCHANGE%</v>
      </c>
      <c r="AK1" t="str">
        <f>UPPER(Premarket!B1)</f>
        <v xml:space="preserve">PREV. CLOSE 
</v>
      </c>
      <c r="AL1" t="str">
        <f>UPPER(Premarket!C1)</f>
        <v xml:space="preserve">IEP 
</v>
      </c>
      <c r="AM1" t="str">
        <f>UPPER(Premarket!D1)</f>
        <v xml:space="preserve">CHNG 
</v>
      </c>
      <c r="AN1" t="str">
        <f>UPPER(Premarket!E1)</f>
        <v xml:space="preserve">%CHNG 
</v>
      </c>
      <c r="AO1" t="str">
        <f>UPPER(Premarket!F1)</f>
        <v xml:space="preserve">FINAL 
</v>
      </c>
      <c r="AP1" t="str">
        <f>UPPER(Premarket!G1)</f>
        <v xml:space="preserve">FINAL QUANTITY 
</v>
      </c>
      <c r="AQ1" t="str">
        <f>UPPER(Premarket!H1)</f>
        <v xml:space="preserve">VALUE </v>
      </c>
      <c r="AR1" t="str">
        <f>UPPER(Premarket!I1)</f>
        <v xml:space="preserve">FFM CAP </v>
      </c>
      <c r="AS1" t="str">
        <f>UPPER(Premarket!J1)</f>
        <v xml:space="preserve">NM 52W H 
</v>
      </c>
      <c r="AT1" t="str">
        <f>UPPER(Premarket!K1)</f>
        <v xml:space="preserve">NM 52W L 
</v>
      </c>
      <c r="AU1" s="45" t="str">
        <f>UPPER(master_rankings!E1)</f>
        <v>CURRENT_PRICE</v>
      </c>
      <c r="AV1" s="45" t="str">
        <f>UPPER(master_rankings!F1)</f>
        <v>CURRENT_CHANGE</v>
      </c>
      <c r="AW1" s="45" t="str">
        <f>UPPER(master_rankings!G1)</f>
        <v>CURRENT_DIFFERENCE</v>
      </c>
      <c r="AX1" s="45" t="str">
        <f>UPPER(master_rankings!H1)</f>
        <v>OI</v>
      </c>
      <c r="AY1" s="45" t="str">
        <f>UPPER(master_rankings!I1)</f>
        <v>OI_CHANGE</v>
      </c>
      <c r="AZ1" s="45" t="str">
        <f>UPPER(master_rankings!J1)</f>
        <v>OI_DIFFERENCE</v>
      </c>
      <c r="BA1" s="45" t="str">
        <f>UPPER(master_rankings!K1)</f>
        <v>BUILTUP_STR</v>
      </c>
      <c r="BB1" s="45" t="str">
        <f>UPPER(master_rankings!L1)</f>
        <v>LOTSIZE</v>
      </c>
      <c r="BC1" s="45" t="str">
        <f>UPPER(master_rankings!M1)</f>
        <v>CONTRACT_STEP</v>
      </c>
      <c r="BD1" s="45" t="str">
        <f>UPPER(master_rankings!N1)</f>
        <v>QTY_FREEZE</v>
      </c>
      <c r="BE1" s="45" t="str">
        <f>UPPER(master_rankings!O1)</f>
        <v>SECTOR</v>
      </c>
      <c r="BF1" s="45" t="str">
        <f>UPPER(master_rankings!P1)</f>
        <v>INDUSTRY</v>
      </c>
      <c r="BG1" s="45" t="str">
        <f>UPPER(master_rankings!Q1)</f>
        <v>MKTCATEGORY</v>
      </c>
      <c r="BH1" s="45" t="str">
        <f>UPPER(master_rankings!R1)</f>
        <v>MCAP</v>
      </c>
      <c r="BI1" s="45" t="str">
        <f>UPPER(master_rankings!S1)</f>
        <v>INTRASECTORRANK</v>
      </c>
      <c r="BJ1" s="45" t="str">
        <f>UPPER(master_rankings!T1)</f>
        <v>NIFTYRANK</v>
      </c>
      <c r="BK1" s="45" t="str">
        <f>UPPER(master_rankings!AE1)</f>
        <v>OI_RANK</v>
      </c>
      <c r="BL1" s="45" t="str">
        <f>UPPER(master_rankings!AF1)</f>
        <v>PRICE_RANK</v>
      </c>
      <c r="BM1" s="45" t="str">
        <f>BK1&amp;"_Top10"</f>
        <v>OI_RANK_Top10</v>
      </c>
      <c r="BN1" s="45" t="str">
        <f>BL1&amp;"_Top10"</f>
        <v>PRICE_RANK_Top10</v>
      </c>
      <c r="BO1" s="45"/>
      <c r="BP1" s="45"/>
      <c r="BQ1" s="45"/>
      <c r="BR1" s="45"/>
    </row>
    <row r="2" spans="1:70" x14ac:dyDescent="0.25">
      <c r="A2">
        <f>Qty_freeze!A2</f>
        <v>1</v>
      </c>
      <c r="B2" t="str">
        <f>TRIM(Qty_freeze!B2)</f>
        <v>BANKNIFTY</v>
      </c>
      <c r="C2" t="str">
        <f>IFERROR(VLOOKUP(B2,Mkt_Lots!Q:R,2,0),"")</f>
        <v xml:space="preserve">NIFTY BANK                          </v>
      </c>
      <c r="D2" s="9">
        <f>IFERROR(VLOOKUP($B2,Options_data!$L:$AB,2,0),"")</f>
        <v>-36.200000000000003</v>
      </c>
      <c r="E2" s="9">
        <f>IFERROR(VLOOKUP($B2,Options_data!$L:$AB,3,0),"")</f>
        <v>-0.08</v>
      </c>
      <c r="F2" s="9">
        <f>IFERROR(VLOOKUP($B2,Options_data!$L:$AB,4,0),"")</f>
        <v>13.3</v>
      </c>
      <c r="G2" s="9">
        <f>IFERROR(VLOOKUP($B2,Options_data!$L:$AB,5,0),"")</f>
        <v>14.02</v>
      </c>
      <c r="H2" s="9">
        <f>IFERROR(VLOOKUP($B2,Options_data!$L:$AB,6,0),"")</f>
        <v>12.34</v>
      </c>
      <c r="I2" s="9">
        <f>IFERROR(VLOOKUP($B2,Options_data!$L:$AB,7,0),"")</f>
        <v>47.98</v>
      </c>
      <c r="J2" s="9">
        <f>IFERROR(VLOOKUP($B2,Options_data!$L:$AB,8,0),"")</f>
        <v>91.27</v>
      </c>
      <c r="K2" s="9">
        <f>IFERROR(VLOOKUP($B2,Options_data!$L:$AB,9,0),"")</f>
        <v>21.3</v>
      </c>
      <c r="L2" s="9" t="b">
        <f>IFERROR(VLOOKUP($B2,Options_data!$L:$AB,10,0),"")</f>
        <v>1</v>
      </c>
      <c r="M2" s="9">
        <f>IFERROR(VLOOKUP($B2,Options_data!$L:$AB,11,0),"")</f>
        <v>14.75</v>
      </c>
      <c r="N2" s="10" t="str">
        <f>IFERROR(VLOOKUP($B2,Options_data!$L:$AB,12,0),"")</f>
        <v/>
      </c>
      <c r="O2" s="9">
        <f>IFERROR(VLOOKUP($B2,Options_data!$L:$AB,13,0),"")</f>
        <v>44357.85</v>
      </c>
      <c r="P2" s="9">
        <f>IFERROR(VLOOKUP($B2,Options_data!$L:$AB,14,0),"")</f>
        <v>1.72</v>
      </c>
      <c r="Q2" s="9" t="str">
        <f>IFERROR(VLOOKUP($B2,Options_data!$L:$AB,15,0),"")</f>
        <v>Liquid</v>
      </c>
      <c r="R2" s="9" t="str">
        <f>IFERROR(VLOOKUP($B2,Options_data!$L:$AB,16,0),"")</f>
        <v>IVP</v>
      </c>
      <c r="S2" s="9" t="str">
        <f>IFERROR(VLOOKUP($B2,Options_data!$L:$AB,17,0),"")</f>
        <v/>
      </c>
      <c r="T2">
        <f>IFERROR(VLOOKUP($B2,futures_data!$L:$W,2,0),"")</f>
        <v>5.95</v>
      </c>
      <c r="U2">
        <f>IFERROR(VLOOKUP($B2,futures_data!$L:$W,3,0),"")</f>
        <v>-8.94</v>
      </c>
      <c r="V2">
        <f>IFERROR(VLOOKUP($B2,futures_data!$L:$W,4,0),"")</f>
        <v>0.79</v>
      </c>
      <c r="W2">
        <f>IFERROR(VLOOKUP($B2,futures_data!$L:$W,5,0),"")</f>
        <v>78.23</v>
      </c>
      <c r="X2">
        <f>IFERROR(VLOOKUP($B2,futures_data!$L:$W,6,0),"")</f>
        <v>44357.85</v>
      </c>
      <c r="Y2">
        <f>IFERROR(VLOOKUP($B2,futures_data!$L:$W,7,0),"")</f>
        <v>12.34</v>
      </c>
      <c r="Z2" t="str">
        <f>IFERROR(VLOOKUP($B2,futures_data!$L:$W,8,0),"")</f>
        <v>Short Covering</v>
      </c>
      <c r="AA2">
        <f>IFERROR(VLOOKUP($B2,futures_data!$L:$W,9,0),"")</f>
        <v>-1.07</v>
      </c>
      <c r="AB2">
        <f>IFERROR(VLOOKUP($B2,futures_data!$L:$W,10,0),"")</f>
        <v>-0.08</v>
      </c>
      <c r="AC2">
        <f>IFERROR(VLOOKUP($B2,futures_data!$L:$W,11,0),"")</f>
        <v>-35.69</v>
      </c>
      <c r="AD2" t="str">
        <f>IFERROR(VLOOKUP($B2,futures_data!$L:$W,12,0),"")</f>
        <v>Long Unwinding</v>
      </c>
      <c r="AE2" t="str">
        <f>IF(Z2="","",IF(OR(Z2="Short Covering",Z2="Long Buildup",Z2="Significant Long Buildup",Z2="Significant Short Covering"),"BULLISH","BEARISH"))</f>
        <v>BULLISH</v>
      </c>
      <c r="AF2" t="str">
        <f>IF(AD2="","",IF(OR(AD2="Short Covering",AD2="Long Buildup",AD2="Significant Long Buildup",AD2="Significant Short Covering"),"BULLISH","BEARISH"))</f>
        <v>BEARISH</v>
      </c>
      <c r="AG2" s="43" t="str">
        <f>IFERROR(VLOOKUP($B2,futures_20D_Auto!$B:$F,2,0),"")</f>
        <v>2023-10-16_21:39:35</v>
      </c>
      <c r="AH2" s="43" t="str">
        <f>IFERROR(VLOOKUP($B2,futures_20D_Auto!$B:$F,3,0),"")</f>
        <v>BEARISH</v>
      </c>
      <c r="AI2" s="43">
        <f>IFERROR(VLOOKUP($B2,futures_20D_Auto!$B:$F,4,0),"")</f>
        <v>-12000000</v>
      </c>
      <c r="AJ2" s="43">
        <f>IFERROR(VLOOKUP($B2,futures_20D_Auto!$B:$F,5,0),"")</f>
        <v>43.275739999999999</v>
      </c>
      <c r="AK2" t="str">
        <f>IFERROR(VLOOKUP($B2,Premarket!$A:$K,2,0),"")</f>
        <v/>
      </c>
      <c r="AL2" t="str">
        <f>IFERROR(VLOOKUP($B2,Premarket!$A:$K,3,0),"")</f>
        <v/>
      </c>
      <c r="AM2" t="str">
        <f>IFERROR(VLOOKUP($B2,Premarket!$A:$K,4,0),"")</f>
        <v/>
      </c>
      <c r="AN2" t="str">
        <f>IFERROR(VLOOKUP($B2,Premarket!$A:$K,5,0),"")</f>
        <v/>
      </c>
      <c r="AO2" t="str">
        <f>IFERROR(VLOOKUP($B2,Premarket!$A:$K,2,0),"")</f>
        <v/>
      </c>
      <c r="AP2" t="str">
        <f>IFERROR(VLOOKUP($B2,Premarket!$A:$K,2,0),"")</f>
        <v/>
      </c>
      <c r="AQ2" t="str">
        <f>IFERROR(VLOOKUP($B2,Premarket!$A:$K,2,0),"")</f>
        <v/>
      </c>
      <c r="AR2" t="str">
        <f>IFERROR(VLOOKUP($B2,Premarket!$A:$K,2,0),"")</f>
        <v/>
      </c>
      <c r="AS2" t="str">
        <f>IFERROR(VLOOKUP($B2,Premarket!$A:$K,2,0),"")</f>
        <v/>
      </c>
      <c r="AT2" t="str">
        <f>IFERROR(VLOOKUP($B2,Premarket!$A:$K,2,0),"")</f>
        <v/>
      </c>
      <c r="AU2" s="45" t="str">
        <f>IFERROR(VLOOKUP($B2,master_rankings!$B:$AF,4,FALSE),"")</f>
        <v/>
      </c>
      <c r="AV2" s="45" t="str">
        <f>IFERROR(VLOOKUP($B2,master_rankings!$B:$AF,5,FALSE),"")</f>
        <v/>
      </c>
      <c r="AW2" s="45" t="str">
        <f>IFERROR(VLOOKUP($B2,master_rankings!$B:$AF,6,FALSE),"")</f>
        <v/>
      </c>
      <c r="AX2" s="45" t="str">
        <f>IFERROR(VLOOKUP($B2,master_rankings!$B:$AF,7,FALSE),"")</f>
        <v/>
      </c>
      <c r="AY2" s="45" t="str">
        <f>IFERROR(VLOOKUP($B2,master_rankings!$B:$AF,8,FALSE),"")</f>
        <v/>
      </c>
      <c r="AZ2" s="45" t="str">
        <f>IFERROR(VLOOKUP($B2,master_rankings!$B:$AF,9,FALSE),"")</f>
        <v/>
      </c>
      <c r="BA2" s="45" t="str">
        <f>IFERROR(VLOOKUP($B2,master_rankings!$B:$AF,10,FALSE),"")</f>
        <v/>
      </c>
      <c r="BB2" s="45" t="str">
        <f>IFERROR(VLOOKUP($B2,master_rankings!$B:$AF,11,FALSE),"")</f>
        <v/>
      </c>
      <c r="BC2" s="45" t="str">
        <f>IFERROR(VLOOKUP($B2,master_rankings!$B:$AF,12,FALSE),"")</f>
        <v/>
      </c>
      <c r="BD2" s="45" t="str">
        <f>IFERROR(VLOOKUP($B2,master_rankings!$B:$AF,13,FALSE),"")</f>
        <v/>
      </c>
      <c r="BE2" s="45" t="str">
        <f>IFERROR(VLOOKUP($B2,master_rankings!$B:$AF,14,FALSE),"")</f>
        <v/>
      </c>
      <c r="BF2" s="45" t="str">
        <f>IFERROR(VLOOKUP($B2,master_rankings!$B:$AF,15,FALSE),"")</f>
        <v/>
      </c>
      <c r="BG2" s="45" t="str">
        <f>IFERROR(VLOOKUP($B2,master_rankings!$B:$AF,16,FALSE),"")</f>
        <v/>
      </c>
      <c r="BH2" s="45" t="str">
        <f>IFERROR(VLOOKUP($B2,master_rankings!$B:$AF,17,FALSE),"")</f>
        <v/>
      </c>
      <c r="BI2" s="45" t="str">
        <f>IFERROR(VLOOKUP($B2,master_rankings!$B:$AF,18,FALSE),"")</f>
        <v/>
      </c>
      <c r="BJ2" s="45" t="str">
        <f>IFERROR(VLOOKUP($B2,master_rankings!$B:$AF,19,FALSE),"")</f>
        <v/>
      </c>
      <c r="BK2" s="45" t="str">
        <f>IFERROR(VLOOKUP($B2,master_rankings!$B:$AF,30,FALSE),"")</f>
        <v/>
      </c>
      <c r="BL2" s="45" t="str">
        <f>IFERROR(VLOOKUP($B2,master_rankings!$B:$AF,31,FALSE),"")</f>
        <v/>
      </c>
      <c r="BM2" s="45" t="str">
        <f>IF(AND(_xlfn.NUMBERVALUE(REPLACE(BK2,1,3,""))&lt;21,_xlfn.NUMBERVALUE(REPLACE(BK2,1,3,""))&gt;0),"TopOI","")</f>
        <v/>
      </c>
      <c r="BN2" t="str">
        <f>IF(AND(_xlfn.NUMBERVALUE(REPLACE(BL2,1,3,""))&lt;21,_xlfn.NUMBERVALUE(REPLACE(BL2,1,3,""))&gt;0),"TopPrice","")</f>
        <v/>
      </c>
    </row>
    <row r="3" spans="1:70" x14ac:dyDescent="0.25">
      <c r="A3">
        <f>Qty_freeze!A3</f>
        <v>2</v>
      </c>
      <c r="B3" t="str">
        <f>TRIM(Qty_freeze!B3)</f>
        <v>FINNIFTY</v>
      </c>
      <c r="C3" t="str">
        <f>IFERROR(VLOOKUP(B3,Mkt_Lots!Q:R,2,0),"")</f>
        <v xml:space="preserve">NIFTY FINANCIAL SERVICES            </v>
      </c>
      <c r="D3" s="9" t="str">
        <f>IFERROR(VLOOKUP($B3,Options_data!$L:$AB,2,0),"")</f>
        <v/>
      </c>
      <c r="E3" s="9" t="str">
        <f>IFERROR(VLOOKUP($B3,Options_data!$L:$AB,3,0),"")</f>
        <v/>
      </c>
      <c r="F3" s="9" t="str">
        <f>IFERROR(VLOOKUP($B3,Options_data!$L:$AB,4,0),"")</f>
        <v/>
      </c>
      <c r="G3" s="9" t="str">
        <f>IFERROR(VLOOKUP($B3,Options_data!$L:$AB,5,0),"")</f>
        <v/>
      </c>
      <c r="H3" s="9" t="str">
        <f>IFERROR(VLOOKUP($B3,Options_data!$L:$AB,6,0),"")</f>
        <v/>
      </c>
      <c r="I3" s="9" t="str">
        <f>IFERROR(VLOOKUP($B3,Options_data!$L:$AB,7,0),"")</f>
        <v/>
      </c>
      <c r="J3" s="9" t="str">
        <f>IFERROR(VLOOKUP($B3,Options_data!$L:$AB,8,0),"")</f>
        <v/>
      </c>
      <c r="K3" s="9" t="str">
        <f>IFERROR(VLOOKUP($B3,Options_data!$L:$AB,9,0),"")</f>
        <v/>
      </c>
      <c r="L3" s="9" t="str">
        <f>IFERROR(VLOOKUP($B3,Options_data!$L:$AB,10,0),"")</f>
        <v/>
      </c>
      <c r="M3" s="9" t="str">
        <f>IFERROR(VLOOKUP($B3,Options_data!$L:$AB,11,0),"")</f>
        <v/>
      </c>
      <c r="N3" s="10" t="str">
        <f>IFERROR(VLOOKUP($B3,Options_data!$L:$AB,12,0),"")</f>
        <v/>
      </c>
      <c r="O3" s="9" t="str">
        <f>IFERROR(VLOOKUP($B3,Options_data!$L:$AB,13,0),"")</f>
        <v/>
      </c>
      <c r="P3" s="9" t="str">
        <f>IFERROR(VLOOKUP($B3,Options_data!$L:$AB,14,0),"")</f>
        <v/>
      </c>
      <c r="Q3" s="9" t="str">
        <f>IFERROR(VLOOKUP($B3,Options_data!$L:$AB,15,0),"")</f>
        <v/>
      </c>
      <c r="R3" s="9" t="str">
        <f>IFERROR(VLOOKUP($B3,Options_data!$L:$AB,16,0),"")</f>
        <v/>
      </c>
      <c r="S3" s="9" t="str">
        <f>IFERROR(VLOOKUP($B3,Options_data!$L:$AB,17,0),"")</f>
        <v/>
      </c>
      <c r="T3" t="str">
        <f>IFERROR(VLOOKUP($B3,futures_data!$L:$W,2,0),"")</f>
        <v/>
      </c>
      <c r="U3" t="str">
        <f>IFERROR(VLOOKUP($B3,futures_data!$L:$W,3,0),"")</f>
        <v/>
      </c>
      <c r="V3" t="str">
        <f>IFERROR(VLOOKUP($B3,futures_data!$L:$W,4,0),"")</f>
        <v/>
      </c>
      <c r="W3" t="str">
        <f>IFERROR(VLOOKUP($B3,futures_data!$L:$W,5,0),"")</f>
        <v/>
      </c>
      <c r="X3" t="str">
        <f>IFERROR(VLOOKUP($B3,futures_data!$L:$W,6,0),"")</f>
        <v/>
      </c>
      <c r="Y3" t="str">
        <f>IFERROR(VLOOKUP($B3,futures_data!$L:$W,7,0),"")</f>
        <v/>
      </c>
      <c r="Z3" t="str">
        <f>IFERROR(VLOOKUP($B3,futures_data!$L:$W,8,0),"")</f>
        <v/>
      </c>
      <c r="AA3" t="str">
        <f>IFERROR(VLOOKUP($B3,futures_data!$L:$W,9,0),"")</f>
        <v/>
      </c>
      <c r="AB3" t="str">
        <f>IFERROR(VLOOKUP($B3,futures_data!$L:$W,10,0),"")</f>
        <v/>
      </c>
      <c r="AC3" t="str">
        <f>IFERROR(VLOOKUP($B3,futures_data!$L:$W,11,0),"")</f>
        <v/>
      </c>
      <c r="AD3" t="str">
        <f>IFERROR(VLOOKUP($B3,futures_data!$L:$W,12,0),"")</f>
        <v/>
      </c>
      <c r="AE3" t="str">
        <f t="shared" ref="AE3:AE66" si="0">IF(Z3="","",IF(OR(Z3="Short Covering",Z3="Long Buildup",Z3="Significant Long Buildup",Z3="Significant Short Covering"),"BULLISH","BEARISH"))</f>
        <v/>
      </c>
      <c r="AF3" t="str">
        <f t="shared" ref="AF3:AF66" si="1">IF(AD3="","",IF(OR(AD3="Short Covering",AD3="Long Buildup",AD3="Significant Long Buildup",AD3="Significant Short Covering"),"BULLISH","BEARISH"))</f>
        <v/>
      </c>
      <c r="AG3" s="43" t="str">
        <f>IFERROR(VLOOKUP($B3,futures_20D_Auto!$B:$F,2,0),"")</f>
        <v/>
      </c>
      <c r="AH3" s="43" t="str">
        <f>IFERROR(VLOOKUP($B3,futures_20D_Auto!$B:$F,3,0),"")</f>
        <v/>
      </c>
      <c r="AI3" s="43" t="str">
        <f>IFERROR(VLOOKUP($B3,futures_20D_Auto!$B:$F,4,0),"")</f>
        <v/>
      </c>
      <c r="AJ3" s="43" t="str">
        <f>IFERROR(VLOOKUP($B3,futures_20D_Auto!$B:$F,5,0),"")</f>
        <v/>
      </c>
      <c r="AK3" t="str">
        <f>IFERROR(VLOOKUP($B3,Premarket!$A:$K,2,0),"")</f>
        <v/>
      </c>
      <c r="AL3" t="str">
        <f>IFERROR(VLOOKUP($B3,Premarket!$A:$K,3,0),"")</f>
        <v/>
      </c>
      <c r="AM3" t="str">
        <f>IFERROR(VLOOKUP($B3,Premarket!$A:$K,4,0),"")</f>
        <v/>
      </c>
      <c r="AN3" t="str">
        <f>IFERROR(VLOOKUP($B3,Premarket!$A:$K,5,0),"")</f>
        <v/>
      </c>
      <c r="AU3" s="45" t="str">
        <f>IFERROR(VLOOKUP($B3,master_rankings!$B:$AF,4,FALSE),"")</f>
        <v/>
      </c>
      <c r="AV3" s="45" t="str">
        <f>IFERROR(VLOOKUP($B3,master_rankings!$B:$AF,5,FALSE),"")</f>
        <v/>
      </c>
      <c r="AW3" s="45" t="str">
        <f>IFERROR(VLOOKUP($B3,master_rankings!$B:$AF,6,FALSE),"")</f>
        <v/>
      </c>
      <c r="AX3" s="45" t="str">
        <f>IFERROR(VLOOKUP($B3,master_rankings!$B:$AF,7,FALSE),"")</f>
        <v/>
      </c>
      <c r="AY3" s="45" t="str">
        <f>IFERROR(VLOOKUP($B3,master_rankings!$B:$AF,8,FALSE),"")</f>
        <v/>
      </c>
      <c r="AZ3" s="45" t="str">
        <f>IFERROR(VLOOKUP($B3,master_rankings!$B:$AF,9,FALSE),"")</f>
        <v/>
      </c>
      <c r="BA3" s="45" t="str">
        <f>IFERROR(VLOOKUP($B3,master_rankings!$B:$AF,10,FALSE),"")</f>
        <v/>
      </c>
      <c r="BB3" s="45" t="str">
        <f>IFERROR(VLOOKUP($B3,master_rankings!$B:$AF,11,FALSE),"")</f>
        <v/>
      </c>
      <c r="BC3" s="45" t="str">
        <f>IFERROR(VLOOKUP($B3,master_rankings!$B:$AF,12,FALSE),"")</f>
        <v/>
      </c>
      <c r="BD3" s="45" t="str">
        <f>IFERROR(VLOOKUP($B3,master_rankings!$B:$AF,13,FALSE),"")</f>
        <v/>
      </c>
      <c r="BE3" s="45" t="str">
        <f>IFERROR(VLOOKUP($B3,master_rankings!$B:$AF,14,FALSE),"")</f>
        <v/>
      </c>
      <c r="BF3" s="45" t="str">
        <f>IFERROR(VLOOKUP($B3,master_rankings!$B:$AF,15,FALSE),"")</f>
        <v/>
      </c>
      <c r="BG3" s="45" t="str">
        <f>IFERROR(VLOOKUP($B3,master_rankings!$B:$AF,16,FALSE),"")</f>
        <v/>
      </c>
      <c r="BH3" s="45" t="str">
        <f>IFERROR(VLOOKUP($B3,master_rankings!$B:$AF,17,FALSE),"")</f>
        <v/>
      </c>
      <c r="BI3" s="45" t="str">
        <f>IFERROR(VLOOKUP($B3,master_rankings!$B:$AF,18,FALSE),"")</f>
        <v/>
      </c>
      <c r="BJ3" s="45" t="str">
        <f>IFERROR(VLOOKUP($B3,master_rankings!$B:$AF,19,FALSE),"")</f>
        <v/>
      </c>
      <c r="BK3" s="45" t="str">
        <f>IFERROR(VLOOKUP($B3,master_rankings!$B:$AF,30,FALSE),"")</f>
        <v/>
      </c>
      <c r="BL3" s="45" t="str">
        <f>IFERROR(VLOOKUP($B3,master_rankings!$B:$AF,31,FALSE),"")</f>
        <v/>
      </c>
      <c r="BM3" s="45" t="str">
        <f t="shared" ref="BM3:BM66" si="2">IF(AND(_xlfn.NUMBERVALUE(REPLACE(BK3,1,3,""))&lt;21,_xlfn.NUMBERVALUE(REPLACE(BK3,1,3,""))&gt;0),"TopOI","")</f>
        <v/>
      </c>
      <c r="BN3" t="str">
        <f t="shared" ref="BN3:BN66" si="3">IF(AND(_xlfn.NUMBERVALUE(REPLACE(BL3,1,3,""))&lt;21,_xlfn.NUMBERVALUE(REPLACE(BL3,1,3,""))&gt;0),"TopPrice","")</f>
        <v/>
      </c>
    </row>
    <row r="4" spans="1:70" x14ac:dyDescent="0.25">
      <c r="A4">
        <f>Qty_freeze!A4</f>
        <v>3</v>
      </c>
      <c r="B4" t="str">
        <f>TRIM(Qty_freeze!B4)</f>
        <v>MIDCPNIFTY</v>
      </c>
      <c r="C4" t="str">
        <f>IFERROR(VLOOKUP(B4,Mkt_Lots!Q:R,2,0),"")</f>
        <v xml:space="preserve">NIFTY MID SELECT                    </v>
      </c>
      <c r="D4" s="9" t="str">
        <f>IFERROR(VLOOKUP($B4,Options_data!$L:$AB,2,0),"")</f>
        <v/>
      </c>
      <c r="E4" s="9" t="str">
        <f>IFERROR(VLOOKUP($B4,Options_data!$L:$AB,3,0),"")</f>
        <v/>
      </c>
      <c r="F4" s="9" t="str">
        <f>IFERROR(VLOOKUP($B4,Options_data!$L:$AB,4,0),"")</f>
        <v/>
      </c>
      <c r="G4" s="9" t="str">
        <f>IFERROR(VLOOKUP($B4,Options_data!$L:$AB,5,0),"")</f>
        <v/>
      </c>
      <c r="H4" s="9" t="str">
        <f>IFERROR(VLOOKUP($B4,Options_data!$L:$AB,6,0),"")</f>
        <v/>
      </c>
      <c r="I4" s="9" t="str">
        <f>IFERROR(VLOOKUP($B4,Options_data!$L:$AB,7,0),"")</f>
        <v/>
      </c>
      <c r="J4" s="9" t="str">
        <f>IFERROR(VLOOKUP($B4,Options_data!$L:$AB,8,0),"")</f>
        <v/>
      </c>
      <c r="K4" s="9" t="str">
        <f>IFERROR(VLOOKUP($B4,Options_data!$L:$AB,9,0),"")</f>
        <v/>
      </c>
      <c r="L4" s="9" t="str">
        <f>IFERROR(VLOOKUP($B4,Options_data!$L:$AB,10,0),"")</f>
        <v/>
      </c>
      <c r="M4" s="9" t="str">
        <f>IFERROR(VLOOKUP($B4,Options_data!$L:$AB,11,0),"")</f>
        <v/>
      </c>
      <c r="N4" s="10" t="str">
        <f>IFERROR(VLOOKUP($B4,Options_data!$L:$AB,12,0),"")</f>
        <v/>
      </c>
      <c r="O4" s="9" t="str">
        <f>IFERROR(VLOOKUP($B4,Options_data!$L:$AB,13,0),"")</f>
        <v/>
      </c>
      <c r="P4" s="9" t="str">
        <f>IFERROR(VLOOKUP($B4,Options_data!$L:$AB,14,0),"")</f>
        <v/>
      </c>
      <c r="Q4" s="9" t="str">
        <f>IFERROR(VLOOKUP($B4,Options_data!$L:$AB,15,0),"")</f>
        <v/>
      </c>
      <c r="R4" s="9" t="str">
        <f>IFERROR(VLOOKUP($B4,Options_data!$L:$AB,16,0),"")</f>
        <v/>
      </c>
      <c r="S4" s="9" t="str">
        <f>IFERROR(VLOOKUP($B4,Options_data!$L:$AB,17,0),"")</f>
        <v/>
      </c>
      <c r="T4" t="str">
        <f>IFERROR(VLOOKUP($B4,futures_data!$L:$W,2,0),"")</f>
        <v/>
      </c>
      <c r="U4" t="str">
        <f>IFERROR(VLOOKUP($B4,futures_data!$L:$W,3,0),"")</f>
        <v/>
      </c>
      <c r="V4" t="str">
        <f>IFERROR(VLOOKUP($B4,futures_data!$L:$W,4,0),"")</f>
        <v/>
      </c>
      <c r="W4" t="str">
        <f>IFERROR(VLOOKUP($B4,futures_data!$L:$W,5,0),"")</f>
        <v/>
      </c>
      <c r="X4" t="str">
        <f>IFERROR(VLOOKUP($B4,futures_data!$L:$W,6,0),"")</f>
        <v/>
      </c>
      <c r="Y4" t="str">
        <f>IFERROR(VLOOKUP($B4,futures_data!$L:$W,7,0),"")</f>
        <v/>
      </c>
      <c r="Z4" t="str">
        <f>IFERROR(VLOOKUP($B4,futures_data!$L:$W,8,0),"")</f>
        <v/>
      </c>
      <c r="AA4" t="str">
        <f>IFERROR(VLOOKUP($B4,futures_data!$L:$W,9,0),"")</f>
        <v/>
      </c>
      <c r="AB4" t="str">
        <f>IFERROR(VLOOKUP($B4,futures_data!$L:$W,10,0),"")</f>
        <v/>
      </c>
      <c r="AC4" t="str">
        <f>IFERROR(VLOOKUP($B4,futures_data!$L:$W,11,0),"")</f>
        <v/>
      </c>
      <c r="AD4" t="str">
        <f>IFERROR(VLOOKUP($B4,futures_data!$L:$W,12,0),"")</f>
        <v/>
      </c>
      <c r="AE4" t="str">
        <f t="shared" si="0"/>
        <v/>
      </c>
      <c r="AF4" t="str">
        <f t="shared" si="1"/>
        <v/>
      </c>
      <c r="AG4" s="43" t="str">
        <f>IFERROR(VLOOKUP($B4,futures_20D_Auto!$B:$F,2,0),"")</f>
        <v/>
      </c>
      <c r="AH4" s="43" t="str">
        <f>IFERROR(VLOOKUP($B4,futures_20D_Auto!$B:$F,3,0),"")</f>
        <v/>
      </c>
      <c r="AI4" s="43" t="str">
        <f>IFERROR(VLOOKUP($B4,futures_20D_Auto!$B:$F,4,0),"")</f>
        <v/>
      </c>
      <c r="AJ4" s="43" t="str">
        <f>IFERROR(VLOOKUP($B4,futures_20D_Auto!$B:$F,5,0),"")</f>
        <v/>
      </c>
      <c r="AK4" t="str">
        <f>IFERROR(VLOOKUP($B4,Premarket!$A:$K,2,0),"")</f>
        <v/>
      </c>
      <c r="AL4" t="str">
        <f>IFERROR(VLOOKUP($B4,Premarket!$A:$K,3,0),"")</f>
        <v/>
      </c>
      <c r="AM4" t="str">
        <f>IFERROR(VLOOKUP($B4,Premarket!$A:$K,4,0),"")</f>
        <v/>
      </c>
      <c r="AN4" t="str">
        <f>IFERROR(VLOOKUP($B4,Premarket!$A:$K,5,0),"")</f>
        <v/>
      </c>
      <c r="AU4" s="45" t="str">
        <f>IFERROR(VLOOKUP($B4,master_rankings!$B:$AF,4,FALSE),"")</f>
        <v/>
      </c>
      <c r="AV4" s="45" t="str">
        <f>IFERROR(VLOOKUP($B4,master_rankings!$B:$AF,5,FALSE),"")</f>
        <v/>
      </c>
      <c r="AW4" s="45" t="str">
        <f>IFERROR(VLOOKUP($B4,master_rankings!$B:$AF,6,FALSE),"")</f>
        <v/>
      </c>
      <c r="AX4" s="45" t="str">
        <f>IFERROR(VLOOKUP($B4,master_rankings!$B:$AF,7,FALSE),"")</f>
        <v/>
      </c>
      <c r="AY4" s="45" t="str">
        <f>IFERROR(VLOOKUP($B4,master_rankings!$B:$AF,8,FALSE),"")</f>
        <v/>
      </c>
      <c r="AZ4" s="45" t="str">
        <f>IFERROR(VLOOKUP($B4,master_rankings!$B:$AF,9,FALSE),"")</f>
        <v/>
      </c>
      <c r="BA4" s="45" t="str">
        <f>IFERROR(VLOOKUP($B4,master_rankings!$B:$AF,10,FALSE),"")</f>
        <v/>
      </c>
      <c r="BB4" s="45" t="str">
        <f>IFERROR(VLOOKUP($B4,master_rankings!$B:$AF,11,FALSE),"")</f>
        <v/>
      </c>
      <c r="BC4" s="45" t="str">
        <f>IFERROR(VLOOKUP($B4,master_rankings!$B:$AF,12,FALSE),"")</f>
        <v/>
      </c>
      <c r="BD4" s="45" t="str">
        <f>IFERROR(VLOOKUP($B4,master_rankings!$B:$AF,13,FALSE),"")</f>
        <v/>
      </c>
      <c r="BE4" s="45" t="str">
        <f>IFERROR(VLOOKUP($B4,master_rankings!$B:$AF,14,FALSE),"")</f>
        <v/>
      </c>
      <c r="BF4" s="45" t="str">
        <f>IFERROR(VLOOKUP($B4,master_rankings!$B:$AF,15,FALSE),"")</f>
        <v/>
      </c>
      <c r="BG4" s="45" t="str">
        <f>IFERROR(VLOOKUP($B4,master_rankings!$B:$AF,16,FALSE),"")</f>
        <v/>
      </c>
      <c r="BH4" s="45" t="str">
        <f>IFERROR(VLOOKUP($B4,master_rankings!$B:$AF,17,FALSE),"")</f>
        <v/>
      </c>
      <c r="BI4" s="45" t="str">
        <f>IFERROR(VLOOKUP($B4,master_rankings!$B:$AF,18,FALSE),"")</f>
        <v/>
      </c>
      <c r="BJ4" s="45" t="str">
        <f>IFERROR(VLOOKUP($B4,master_rankings!$B:$AF,19,FALSE),"")</f>
        <v/>
      </c>
      <c r="BK4" s="45" t="str">
        <f>IFERROR(VLOOKUP($B4,master_rankings!$B:$AF,30,FALSE),"")</f>
        <v/>
      </c>
      <c r="BL4" s="45" t="str">
        <f>IFERROR(VLOOKUP($B4,master_rankings!$B:$AF,31,FALSE),"")</f>
        <v/>
      </c>
      <c r="BM4" s="45" t="str">
        <f t="shared" si="2"/>
        <v/>
      </c>
      <c r="BN4" t="str">
        <f t="shared" si="3"/>
        <v/>
      </c>
    </row>
    <row r="5" spans="1:70" x14ac:dyDescent="0.25">
      <c r="A5">
        <f>Qty_freeze!A5</f>
        <v>4</v>
      </c>
      <c r="B5" t="str">
        <f>TRIM(Qty_freeze!B5)</f>
        <v>NIFTY</v>
      </c>
      <c r="C5" t="str">
        <f>IFERROR(VLOOKUP(B5,Mkt_Lots!Q:R,2,0),"")</f>
        <v xml:space="preserve">NIFTY 50                            </v>
      </c>
      <c r="D5" s="9">
        <f>IFERROR(VLOOKUP($B5,Options_data!$L:$AB,2,0),"")</f>
        <v>-9.1999999999999993</v>
      </c>
      <c r="E5" s="9">
        <f>IFERROR(VLOOKUP($B5,Options_data!$L:$AB,3,0),"")</f>
        <v>-0.05</v>
      </c>
      <c r="F5" s="9">
        <f>IFERROR(VLOOKUP($B5,Options_data!$L:$AB,4,0),"")</f>
        <v>10.37</v>
      </c>
      <c r="G5" s="9">
        <f>IFERROR(VLOOKUP($B5,Options_data!$L:$AB,5,0),"")</f>
        <v>11.26</v>
      </c>
      <c r="H5" s="9">
        <f>IFERROR(VLOOKUP($B5,Options_data!$L:$AB,6,0),"")</f>
        <v>6.03</v>
      </c>
      <c r="I5" s="9">
        <f>IFERROR(VLOOKUP($B5,Options_data!$L:$AB,7,0),"")</f>
        <v>19.559999999999999</v>
      </c>
      <c r="J5" s="9">
        <f>IFERROR(VLOOKUP($B5,Options_data!$L:$AB,8,0),"")</f>
        <v>44.44</v>
      </c>
      <c r="K5" s="9">
        <f>IFERROR(VLOOKUP($B5,Options_data!$L:$AB,9,0),"")</f>
        <v>13.53</v>
      </c>
      <c r="L5" s="9" t="b">
        <f>IFERROR(VLOOKUP($B5,Options_data!$L:$AB,10,0),"")</f>
        <v>1</v>
      </c>
      <c r="M5" s="9">
        <f>IFERROR(VLOOKUP($B5,Options_data!$L:$AB,11,0),"")</f>
        <v>12.14</v>
      </c>
      <c r="N5" s="10" t="str">
        <f>IFERROR(VLOOKUP($B5,Options_data!$L:$AB,12,0),"")</f>
        <v/>
      </c>
      <c r="O5" s="9">
        <f>IFERROR(VLOOKUP($B5,Options_data!$L:$AB,13,0),"")</f>
        <v>19732.849999999999</v>
      </c>
      <c r="P5" s="9">
        <f>IFERROR(VLOOKUP($B5,Options_data!$L:$AB,14,0),"")</f>
        <v>1.36</v>
      </c>
      <c r="Q5" s="9" t="str">
        <f>IFERROR(VLOOKUP($B5,Options_data!$L:$AB,15,0),"")</f>
        <v>Liquid</v>
      </c>
      <c r="R5" s="9" t="str">
        <f>IFERROR(VLOOKUP($B5,Options_data!$L:$AB,16,0),"")</f>
        <v/>
      </c>
      <c r="S5" s="9" t="str">
        <f>IFERROR(VLOOKUP($B5,Options_data!$L:$AB,17,0),"")</f>
        <v/>
      </c>
      <c r="T5">
        <f>IFERROR(VLOOKUP($B5,futures_data!$L:$W,2,0),"")</f>
        <v>9.1300000000000008</v>
      </c>
      <c r="U5">
        <f>IFERROR(VLOOKUP($B5,futures_data!$L:$W,3,0),"")</f>
        <v>-4.63</v>
      </c>
      <c r="V5">
        <f>IFERROR(VLOOKUP($B5,futures_data!$L:$W,4,0),"")</f>
        <v>0.99</v>
      </c>
      <c r="W5">
        <f>IFERROR(VLOOKUP($B5,futures_data!$L:$W,5,0),"")</f>
        <v>76.989999999999995</v>
      </c>
      <c r="X5">
        <f>IFERROR(VLOOKUP($B5,futures_data!$L:$W,6,0),"")</f>
        <v>19732.849999999999</v>
      </c>
      <c r="Y5">
        <f>IFERROR(VLOOKUP($B5,futures_data!$L:$W,7,0),"")</f>
        <v>6.03</v>
      </c>
      <c r="Z5" t="str">
        <f>IFERROR(VLOOKUP($B5,futures_data!$L:$W,8,0),"")</f>
        <v>Short Covering</v>
      </c>
      <c r="AA5">
        <f>IFERROR(VLOOKUP($B5,futures_data!$L:$W,9,0),"")</f>
        <v>1.1599999999999999</v>
      </c>
      <c r="AB5">
        <f>IFERROR(VLOOKUP($B5,futures_data!$L:$W,10,0),"")</f>
        <v>-0.05</v>
      </c>
      <c r="AC5">
        <f>IFERROR(VLOOKUP($B5,futures_data!$L:$W,11,0),"")</f>
        <v>-33.35</v>
      </c>
      <c r="AD5" t="str">
        <f>IFERROR(VLOOKUP($B5,futures_data!$L:$W,12,0),"")</f>
        <v>Short Buildup</v>
      </c>
      <c r="AE5" t="str">
        <f t="shared" si="0"/>
        <v>BULLISH</v>
      </c>
      <c r="AF5" t="str">
        <f t="shared" si="1"/>
        <v>BEARISH</v>
      </c>
      <c r="AG5" s="43" t="str">
        <f>IFERROR(VLOOKUP($B5,futures_20D_Auto!$B:$F,2,0),"")</f>
        <v/>
      </c>
      <c r="AH5" s="43" t="str">
        <f>IFERROR(VLOOKUP($B5,futures_20D_Auto!$B:$F,3,0),"")</f>
        <v/>
      </c>
      <c r="AI5" s="43" t="str">
        <f>IFERROR(VLOOKUP($B5,futures_20D_Auto!$B:$F,4,0),"")</f>
        <v/>
      </c>
      <c r="AJ5" s="43" t="str">
        <f>IFERROR(VLOOKUP($B5,futures_20D_Auto!$B:$F,5,0),"")</f>
        <v/>
      </c>
      <c r="AK5" t="str">
        <f>IFERROR(VLOOKUP($B5,Premarket!$A:$K,2,0),"")</f>
        <v/>
      </c>
      <c r="AL5" t="str">
        <f>IFERROR(VLOOKUP($B5,Premarket!$A:$K,3,0),"")</f>
        <v/>
      </c>
      <c r="AM5" t="str">
        <f>IFERROR(VLOOKUP($B5,Premarket!$A:$K,4,0),"")</f>
        <v/>
      </c>
      <c r="AN5" t="str">
        <f>IFERROR(VLOOKUP($B5,Premarket!$A:$K,5,0),"")</f>
        <v/>
      </c>
      <c r="AU5" s="45">
        <f>IFERROR(VLOOKUP($B5,master_rankings!$B:$AF,4,FALSE),"")</f>
        <v>19740.400000000001</v>
      </c>
      <c r="AV5" s="45">
        <f>IFERROR(VLOOKUP($B5,master_rankings!$B:$AF,5,FALSE),"")</f>
        <v>-8.3578000000000003E-3</v>
      </c>
      <c r="AW5" s="45">
        <f>IFERROR(VLOOKUP($B5,master_rankings!$B:$AF,6,FALSE),"")</f>
        <v>-1.65</v>
      </c>
      <c r="AX5" s="45">
        <f>IFERROR(VLOOKUP($B5,master_rankings!$B:$AF,7,FALSE),"")</f>
        <v>9334750</v>
      </c>
      <c r="AY5" s="45">
        <f>IFERROR(VLOOKUP($B5,master_rankings!$B:$AF,8,FALSE),"")</f>
        <v>1.9286500000000002E-2</v>
      </c>
      <c r="AZ5" s="45">
        <f>IFERROR(VLOOKUP($B5,master_rankings!$B:$AF,9,FALSE),"")</f>
        <v>1800</v>
      </c>
      <c r="BA5" s="45" t="str">
        <f>IFERROR(VLOOKUP($B5,master_rankings!$B:$AF,10,FALSE),"")</f>
        <v>Short Build Up</v>
      </c>
      <c r="BB5" s="45">
        <f>IFERROR(VLOOKUP($B5,master_rankings!$B:$AF,11,FALSE),"")</f>
        <v>50</v>
      </c>
      <c r="BC5" s="45">
        <f>IFERROR(VLOOKUP($B5,master_rankings!$B:$AF,12,FALSE),"")</f>
        <v>100</v>
      </c>
      <c r="BD5" s="45">
        <f>IFERROR(VLOOKUP($B5,master_rankings!$B:$AF,13,FALSE),"")</f>
        <v>1800</v>
      </c>
      <c r="BE5" s="45" t="str">
        <f>IFERROR(VLOOKUP($B5,master_rankings!$B:$AF,14,FALSE),"")</f>
        <v>Index</v>
      </c>
      <c r="BF5" s="45" t="str">
        <f>IFERROR(VLOOKUP($B5,master_rankings!$B:$AF,15,FALSE),"")</f>
        <v/>
      </c>
      <c r="BG5" s="45" t="str">
        <f>IFERROR(VLOOKUP($B5,master_rankings!$B:$AF,16,FALSE),"")</f>
        <v/>
      </c>
      <c r="BH5" s="45" t="str">
        <f>IFERROR(VLOOKUP($B5,master_rankings!$B:$AF,17,FALSE),"")</f>
        <v/>
      </c>
      <c r="BI5" s="45" t="str">
        <f>IFERROR(VLOOKUP($B5,master_rankings!$B:$AF,18,FALSE),"")</f>
        <v/>
      </c>
      <c r="BJ5" s="45" t="str">
        <f>IFERROR(VLOOKUP($B5,master_rankings!$B:$AF,19,FALSE),"")</f>
        <v/>
      </c>
      <c r="BK5" s="45" t="str">
        <f>IFERROR(VLOOKUP($B5,master_rankings!$B:$AF,30,FALSE),"")</f>
        <v>SOR39</v>
      </c>
      <c r="BL5" s="45" t="str">
        <f>IFERROR(VLOOKUP($B5,master_rankings!$B:$AF,31,FALSE),"")</f>
        <v>SPR39</v>
      </c>
      <c r="BM5" s="45" t="str">
        <f t="shared" si="2"/>
        <v/>
      </c>
      <c r="BN5" t="str">
        <f t="shared" si="3"/>
        <v/>
      </c>
    </row>
    <row r="6" spans="1:70" x14ac:dyDescent="0.25">
      <c r="A6">
        <f>Qty_freeze!A6</f>
        <v>5</v>
      </c>
      <c r="B6" t="str">
        <f>TRIM(Qty_freeze!B6)</f>
        <v>AARTIIND</v>
      </c>
      <c r="C6" t="str">
        <f>IFERROR(VLOOKUP(B6,Mkt_Lots!Q:R,2,0),"")</f>
        <v xml:space="preserve">AARTI INDUSTRIES LTD                </v>
      </c>
      <c r="D6" s="9">
        <f>IFERROR(VLOOKUP($B6,Options_data!$L:$AB,2,0),"")</f>
        <v>3.95</v>
      </c>
      <c r="E6" s="9">
        <f>IFERROR(VLOOKUP($B6,Options_data!$L:$AB,3,0),"")</f>
        <v>0.81</v>
      </c>
      <c r="F6" s="9">
        <f>IFERROR(VLOOKUP($B6,Options_data!$L:$AB,4,0),"")</f>
        <v>31.83</v>
      </c>
      <c r="G6" s="9">
        <f>IFERROR(VLOOKUP($B6,Options_data!$L:$AB,5,0),"")</f>
        <v>30.49</v>
      </c>
      <c r="H6" s="9">
        <f>IFERROR(VLOOKUP($B6,Options_data!$L:$AB,6,0),"")</f>
        <v>4.0999999999999996</v>
      </c>
      <c r="I6" s="9">
        <f>IFERROR(VLOOKUP($B6,Options_data!$L:$AB,7,0),"")</f>
        <v>40.729999999999997</v>
      </c>
      <c r="J6" s="9">
        <f>IFERROR(VLOOKUP($B6,Options_data!$L:$AB,8,0),"")</f>
        <v>36.51</v>
      </c>
      <c r="K6" s="9">
        <f>IFERROR(VLOOKUP($B6,Options_data!$L:$AB,9,0),"")</f>
        <v>55.1</v>
      </c>
      <c r="L6" s="9" t="b">
        <f>IFERROR(VLOOKUP($B6,Options_data!$L:$AB,10,0),"")</f>
        <v>1</v>
      </c>
      <c r="M6" s="9">
        <f>IFERROR(VLOOKUP($B6,Options_data!$L:$AB,11,0),"")</f>
        <v>29.14</v>
      </c>
      <c r="N6" s="10" t="str">
        <f>IFERROR(VLOOKUP($B6,Options_data!$L:$AB,12,0),"")</f>
        <v/>
      </c>
      <c r="O6" s="9">
        <f>IFERROR(VLOOKUP($B6,Options_data!$L:$AB,13,0),"")</f>
        <v>490.1</v>
      </c>
      <c r="P6" s="9">
        <f>IFERROR(VLOOKUP($B6,Options_data!$L:$AB,14,0),"")</f>
        <v>3.81</v>
      </c>
      <c r="Q6" s="9" t="str">
        <f>IFERROR(VLOOKUP($B6,Options_data!$L:$AB,15,0),"")</f>
        <v>Liquid</v>
      </c>
      <c r="R6" s="9" t="str">
        <f>IFERROR(VLOOKUP($B6,Options_data!$L:$AB,16,0),"")</f>
        <v/>
      </c>
      <c r="S6" s="9" t="str">
        <f>IFERROR(VLOOKUP($B6,Options_data!$L:$AB,17,0),"")</f>
        <v/>
      </c>
      <c r="T6">
        <f>IFERROR(VLOOKUP($B6,futures_data!$L:$W,2,0),"")</f>
        <v>72.62</v>
      </c>
      <c r="U6">
        <f>IFERROR(VLOOKUP($B6,futures_data!$L:$W,3,0),"")</f>
        <v>5.49</v>
      </c>
      <c r="V6">
        <f>IFERROR(VLOOKUP($B6,futures_data!$L:$W,4,0),"")</f>
        <v>3.37</v>
      </c>
      <c r="W6">
        <f>IFERROR(VLOOKUP($B6,futures_data!$L:$W,5,0),"")</f>
        <v>115.43</v>
      </c>
      <c r="X6">
        <f>IFERROR(VLOOKUP($B6,futures_data!$L:$W,6,0),"")</f>
        <v>490.1</v>
      </c>
      <c r="Y6">
        <f>IFERROR(VLOOKUP($B6,futures_data!$L:$W,7,0),"")</f>
        <v>4.0999999999999996</v>
      </c>
      <c r="Z6" t="str">
        <f>IFERROR(VLOOKUP($B6,futures_data!$L:$W,8,0),"")</f>
        <v>Significant Long Buildup</v>
      </c>
      <c r="AA6">
        <f>IFERROR(VLOOKUP($B6,futures_data!$L:$W,9,0),"")</f>
        <v>0.8</v>
      </c>
      <c r="AB6">
        <f>IFERROR(VLOOKUP($B6,futures_data!$L:$W,10,0),"")</f>
        <v>0.81</v>
      </c>
      <c r="AC6">
        <f>IFERROR(VLOOKUP($B6,futures_data!$L:$W,11,0),"")</f>
        <v>80.55</v>
      </c>
      <c r="AD6" t="str">
        <f>IFERROR(VLOOKUP($B6,futures_data!$L:$W,12,0),"")</f>
        <v>Long Buildup</v>
      </c>
      <c r="AE6" t="str">
        <f t="shared" si="0"/>
        <v>BULLISH</v>
      </c>
      <c r="AF6" t="str">
        <f t="shared" si="1"/>
        <v>BULLISH</v>
      </c>
      <c r="AG6" s="43" t="str">
        <f>IFERROR(VLOOKUP($B6,futures_20D_Auto!$B:$F,2,0),"")</f>
        <v/>
      </c>
      <c r="AH6" s="43" t="str">
        <f>IFERROR(VLOOKUP($B6,futures_20D_Auto!$B:$F,3,0),"")</f>
        <v/>
      </c>
      <c r="AI6" s="43" t="str">
        <f>IFERROR(VLOOKUP($B6,futures_20D_Auto!$B:$F,4,0),"")</f>
        <v/>
      </c>
      <c r="AJ6" s="43" t="str">
        <f>IFERROR(VLOOKUP($B6,futures_20D_Auto!$B:$F,5,0),"")</f>
        <v/>
      </c>
      <c r="AK6">
        <f>IFERROR(VLOOKUP($B6,Premarket!$A:$K,2,0),"")</f>
        <v>484</v>
      </c>
      <c r="AL6">
        <f>IFERROR(VLOOKUP($B6,Premarket!$A:$K,3,0),"")</f>
        <v>485</v>
      </c>
      <c r="AM6">
        <f>IFERROR(VLOOKUP($B6,Premarket!$A:$K,4,0),"")</f>
        <v>1</v>
      </c>
      <c r="AN6">
        <f>IFERROR(VLOOKUP($B6,Premarket!$A:$K,5,0),"")</f>
        <v>0.21</v>
      </c>
      <c r="AU6" s="45" t="str">
        <f>IFERROR(VLOOKUP($B6,master_rankings!$B:$AF,4,FALSE),"")</f>
        <v/>
      </c>
      <c r="AV6" s="45" t="str">
        <f>IFERROR(VLOOKUP($B6,master_rankings!$B:$AF,5,FALSE),"")</f>
        <v/>
      </c>
      <c r="AW6" s="45" t="str">
        <f>IFERROR(VLOOKUP($B6,master_rankings!$B:$AF,6,FALSE),"")</f>
        <v/>
      </c>
      <c r="AX6" s="45" t="str">
        <f>IFERROR(VLOOKUP($B6,master_rankings!$B:$AF,7,FALSE),"")</f>
        <v/>
      </c>
      <c r="AY6" s="45" t="str">
        <f>IFERROR(VLOOKUP($B6,master_rankings!$B:$AF,8,FALSE),"")</f>
        <v/>
      </c>
      <c r="AZ6" s="45" t="str">
        <f>IFERROR(VLOOKUP($B6,master_rankings!$B:$AF,9,FALSE),"")</f>
        <v/>
      </c>
      <c r="BA6" s="45" t="str">
        <f>IFERROR(VLOOKUP($B6,master_rankings!$B:$AF,10,FALSE),"")</f>
        <v/>
      </c>
      <c r="BB6" s="45" t="str">
        <f>IFERROR(VLOOKUP($B6,master_rankings!$B:$AF,11,FALSE),"")</f>
        <v/>
      </c>
      <c r="BC6" s="45" t="str">
        <f>IFERROR(VLOOKUP($B6,master_rankings!$B:$AF,12,FALSE),"")</f>
        <v/>
      </c>
      <c r="BD6" s="45" t="str">
        <f>IFERROR(VLOOKUP($B6,master_rankings!$B:$AF,13,FALSE),"")</f>
        <v/>
      </c>
      <c r="BE6" s="45" t="str">
        <f>IFERROR(VLOOKUP($B6,master_rankings!$B:$AF,14,FALSE),"")</f>
        <v/>
      </c>
      <c r="BF6" s="45" t="str">
        <f>IFERROR(VLOOKUP($B6,master_rankings!$B:$AF,15,FALSE),"")</f>
        <v/>
      </c>
      <c r="BG6" s="45" t="str">
        <f>IFERROR(VLOOKUP($B6,master_rankings!$B:$AF,16,FALSE),"")</f>
        <v/>
      </c>
      <c r="BH6" s="45" t="str">
        <f>IFERROR(VLOOKUP($B6,master_rankings!$B:$AF,17,FALSE),"")</f>
        <v/>
      </c>
      <c r="BI6" s="45" t="str">
        <f>IFERROR(VLOOKUP($B6,master_rankings!$B:$AF,18,FALSE),"")</f>
        <v/>
      </c>
      <c r="BJ6" s="45" t="str">
        <f>IFERROR(VLOOKUP($B6,master_rankings!$B:$AF,19,FALSE),"")</f>
        <v/>
      </c>
      <c r="BK6" s="45" t="str">
        <f>IFERROR(VLOOKUP($B6,master_rankings!$B:$AF,30,FALSE),"")</f>
        <v/>
      </c>
      <c r="BL6" s="45" t="str">
        <f>IFERROR(VLOOKUP($B6,master_rankings!$B:$AF,31,FALSE),"")</f>
        <v/>
      </c>
      <c r="BM6" s="45" t="str">
        <f t="shared" si="2"/>
        <v/>
      </c>
      <c r="BN6" t="str">
        <f t="shared" si="3"/>
        <v/>
      </c>
    </row>
    <row r="7" spans="1:70" x14ac:dyDescent="0.25">
      <c r="A7">
        <f>Qty_freeze!A7</f>
        <v>6</v>
      </c>
      <c r="B7" t="str">
        <f>TRIM(Qty_freeze!B7)</f>
        <v>ABB</v>
      </c>
      <c r="C7" t="str">
        <f>IFERROR(VLOOKUP(B7,Mkt_Lots!Q:R,2,0),"")</f>
        <v xml:space="preserve">ABB INDIA LIMITED                   </v>
      </c>
      <c r="D7" s="9">
        <f>IFERROR(VLOOKUP($B7,Options_data!$L:$AB,2,0),"")</f>
        <v>56.45</v>
      </c>
      <c r="E7" s="9">
        <f>IFERROR(VLOOKUP($B7,Options_data!$L:$AB,3,0),"")</f>
        <v>1.33</v>
      </c>
      <c r="F7" s="9">
        <f>IFERROR(VLOOKUP($B7,Options_data!$L:$AB,4,0),"")</f>
        <v>24.3</v>
      </c>
      <c r="G7" s="9">
        <f>IFERROR(VLOOKUP($B7,Options_data!$L:$AB,5,0),"")</f>
        <v>26.86</v>
      </c>
      <c r="H7" s="9">
        <f>IFERROR(VLOOKUP($B7,Options_data!$L:$AB,6,0),"")</f>
        <v>5.33</v>
      </c>
      <c r="I7" s="9">
        <f>IFERROR(VLOOKUP($B7,Options_data!$L:$AB,7,0),"")</f>
        <v>30.57</v>
      </c>
      <c r="J7" s="9">
        <f>IFERROR(VLOOKUP($B7,Options_data!$L:$AB,8,0),"")</f>
        <v>33.33</v>
      </c>
      <c r="K7" s="9">
        <f>IFERROR(VLOOKUP($B7,Options_data!$L:$AB,9,0),"")</f>
        <v>14.58</v>
      </c>
      <c r="L7" s="9" t="b">
        <f>IFERROR(VLOOKUP($B7,Options_data!$L:$AB,10,0),"")</f>
        <v>0</v>
      </c>
      <c r="M7" s="9">
        <f>IFERROR(VLOOKUP($B7,Options_data!$L:$AB,11,0),"")</f>
        <v>29.41</v>
      </c>
      <c r="N7" s="10">
        <f>IFERROR(VLOOKUP($B7,Options_data!$L:$AB,12,0),"")</f>
        <v>45239</v>
      </c>
      <c r="O7" s="9">
        <f>IFERROR(VLOOKUP($B7,Options_data!$L:$AB,13,0),"")</f>
        <v>4285.95</v>
      </c>
      <c r="P7" s="9">
        <f>IFERROR(VLOOKUP($B7,Options_data!$L:$AB,14,0),"")</f>
        <v>3.21</v>
      </c>
      <c r="Q7" s="9" t="str">
        <f>IFERROR(VLOOKUP($B7,Options_data!$L:$AB,15,0),"")</f>
        <v/>
      </c>
      <c r="R7" s="9" t="str">
        <f>IFERROR(VLOOKUP($B7,Options_data!$L:$AB,16,0),"")</f>
        <v/>
      </c>
      <c r="S7" s="9" t="str">
        <f>IFERROR(VLOOKUP($B7,Options_data!$L:$AB,17,0),"")</f>
        <v>R</v>
      </c>
      <c r="T7">
        <f>IFERROR(VLOOKUP($B7,futures_data!$L:$W,2,0),"")</f>
        <v>28.57</v>
      </c>
      <c r="U7">
        <f>IFERROR(VLOOKUP($B7,futures_data!$L:$W,3,0),"")</f>
        <v>-11.57</v>
      </c>
      <c r="V7">
        <f>IFERROR(VLOOKUP($B7,futures_data!$L:$W,4,0),"")</f>
        <v>4.54</v>
      </c>
      <c r="W7">
        <f>IFERROR(VLOOKUP($B7,futures_data!$L:$W,5,0),"")</f>
        <v>154.68</v>
      </c>
      <c r="X7">
        <f>IFERROR(VLOOKUP($B7,futures_data!$L:$W,6,0),"")</f>
        <v>4285.95</v>
      </c>
      <c r="Y7">
        <f>IFERROR(VLOOKUP($B7,futures_data!$L:$W,7,0),"")</f>
        <v>5.33</v>
      </c>
      <c r="Z7" t="str">
        <f>IFERROR(VLOOKUP($B7,futures_data!$L:$W,8,0),"")</f>
        <v>Significant Short Covering</v>
      </c>
      <c r="AA7">
        <f>IFERROR(VLOOKUP($B7,futures_data!$L:$W,9,0),"")</f>
        <v>1.8</v>
      </c>
      <c r="AB7">
        <f>IFERROR(VLOOKUP($B7,futures_data!$L:$W,10,0),"")</f>
        <v>1.33</v>
      </c>
      <c r="AC7">
        <f>IFERROR(VLOOKUP($B7,futures_data!$L:$W,11,0),"")</f>
        <v>133.72</v>
      </c>
      <c r="AD7" t="str">
        <f>IFERROR(VLOOKUP($B7,futures_data!$L:$W,12,0),"")</f>
        <v>Long Buildup</v>
      </c>
      <c r="AE7" t="str">
        <f t="shared" si="0"/>
        <v>BULLISH</v>
      </c>
      <c r="AF7" t="str">
        <f t="shared" si="1"/>
        <v>BULLISH</v>
      </c>
      <c r="AG7" s="43" t="str">
        <f>IFERROR(VLOOKUP($B7,futures_20D_Auto!$B:$F,2,0),"")</f>
        <v/>
      </c>
      <c r="AH7" s="43" t="str">
        <f>IFERROR(VLOOKUP($B7,futures_20D_Auto!$B:$F,3,0),"")</f>
        <v/>
      </c>
      <c r="AI7" s="43" t="str">
        <f>IFERROR(VLOOKUP($B7,futures_20D_Auto!$B:$F,4,0),"")</f>
        <v/>
      </c>
      <c r="AJ7" s="43" t="str">
        <f>IFERROR(VLOOKUP($B7,futures_20D_Auto!$B:$F,5,0),"")</f>
        <v/>
      </c>
      <c r="AK7">
        <f>IFERROR(VLOOKUP($B7,Premarket!$A:$K,2,0),"")</f>
        <v>4185.3999999999996</v>
      </c>
      <c r="AL7">
        <f>IFERROR(VLOOKUP($B7,Premarket!$A:$K,3,0),"")</f>
        <v>4202.05</v>
      </c>
      <c r="AM7">
        <f>IFERROR(VLOOKUP($B7,Premarket!$A:$K,4,0),"")</f>
        <v>16.649999999999999</v>
      </c>
      <c r="AN7">
        <f>IFERROR(VLOOKUP($B7,Premarket!$A:$K,5,0),"")</f>
        <v>0.4</v>
      </c>
      <c r="AU7" s="45" t="str">
        <f>IFERROR(VLOOKUP($B7,master_rankings!$B:$AF,4,FALSE),"")</f>
        <v/>
      </c>
      <c r="AV7" s="45" t="str">
        <f>IFERROR(VLOOKUP($B7,master_rankings!$B:$AF,5,FALSE),"")</f>
        <v/>
      </c>
      <c r="AW7" s="45" t="str">
        <f>IFERROR(VLOOKUP($B7,master_rankings!$B:$AF,6,FALSE),"")</f>
        <v/>
      </c>
      <c r="AX7" s="45" t="str">
        <f>IFERROR(VLOOKUP($B7,master_rankings!$B:$AF,7,FALSE),"")</f>
        <v/>
      </c>
      <c r="AY7" s="45" t="str">
        <f>IFERROR(VLOOKUP($B7,master_rankings!$B:$AF,8,FALSE),"")</f>
        <v/>
      </c>
      <c r="AZ7" s="45" t="str">
        <f>IFERROR(VLOOKUP($B7,master_rankings!$B:$AF,9,FALSE),"")</f>
        <v/>
      </c>
      <c r="BA7" s="45" t="str">
        <f>IFERROR(VLOOKUP($B7,master_rankings!$B:$AF,10,FALSE),"")</f>
        <v/>
      </c>
      <c r="BB7" s="45" t="str">
        <f>IFERROR(VLOOKUP($B7,master_rankings!$B:$AF,11,FALSE),"")</f>
        <v/>
      </c>
      <c r="BC7" s="45" t="str">
        <f>IFERROR(VLOOKUP($B7,master_rankings!$B:$AF,12,FALSE),"")</f>
        <v/>
      </c>
      <c r="BD7" s="45" t="str">
        <f>IFERROR(VLOOKUP($B7,master_rankings!$B:$AF,13,FALSE),"")</f>
        <v/>
      </c>
      <c r="BE7" s="45" t="str">
        <f>IFERROR(VLOOKUP($B7,master_rankings!$B:$AF,14,FALSE),"")</f>
        <v/>
      </c>
      <c r="BF7" s="45" t="str">
        <f>IFERROR(VLOOKUP($B7,master_rankings!$B:$AF,15,FALSE),"")</f>
        <v/>
      </c>
      <c r="BG7" s="45" t="str">
        <f>IFERROR(VLOOKUP($B7,master_rankings!$B:$AF,16,FALSE),"")</f>
        <v/>
      </c>
      <c r="BH7" s="45" t="str">
        <f>IFERROR(VLOOKUP($B7,master_rankings!$B:$AF,17,FALSE),"")</f>
        <v/>
      </c>
      <c r="BI7" s="45" t="str">
        <f>IFERROR(VLOOKUP($B7,master_rankings!$B:$AF,18,FALSE),"")</f>
        <v/>
      </c>
      <c r="BJ7" s="45" t="str">
        <f>IFERROR(VLOOKUP($B7,master_rankings!$B:$AF,19,FALSE),"")</f>
        <v/>
      </c>
      <c r="BK7" s="45" t="str">
        <f>IFERROR(VLOOKUP($B7,master_rankings!$B:$AF,30,FALSE),"")</f>
        <v/>
      </c>
      <c r="BL7" s="45" t="str">
        <f>IFERROR(VLOOKUP($B7,master_rankings!$B:$AF,31,FALSE),"")</f>
        <v/>
      </c>
      <c r="BM7" s="45" t="str">
        <f t="shared" si="2"/>
        <v/>
      </c>
      <c r="BN7" t="str">
        <f t="shared" si="3"/>
        <v/>
      </c>
    </row>
    <row r="8" spans="1:70" x14ac:dyDescent="0.25">
      <c r="A8">
        <f>Qty_freeze!A8</f>
        <v>7</v>
      </c>
      <c r="B8" t="str">
        <f>TRIM(Qty_freeze!B8)</f>
        <v>ABBOTINDIA</v>
      </c>
      <c r="C8" t="str">
        <f>IFERROR(VLOOKUP(B8,Mkt_Lots!Q:R,2,0),"")</f>
        <v xml:space="preserve">ABBOTT INDIA LIMITED                </v>
      </c>
      <c r="D8" s="9">
        <f>IFERROR(VLOOKUP($B8,Options_data!$L:$AB,2,0),"")</f>
        <v>-26.5</v>
      </c>
      <c r="E8" s="9">
        <f>IFERROR(VLOOKUP($B8,Options_data!$L:$AB,3,0),"")</f>
        <v>-0.12</v>
      </c>
      <c r="F8" s="9">
        <f>IFERROR(VLOOKUP($B8,Options_data!$L:$AB,4,0),"")</f>
        <v>25.9</v>
      </c>
      <c r="G8" s="9">
        <f>IFERROR(VLOOKUP($B8,Options_data!$L:$AB,5,0),"")</f>
        <v>22.81</v>
      </c>
      <c r="H8" s="9">
        <f>IFERROR(VLOOKUP($B8,Options_data!$L:$AB,6,0),"")</f>
        <v>11.16</v>
      </c>
      <c r="I8" s="9">
        <f>IFERROR(VLOOKUP($B8,Options_data!$L:$AB,7,0),"")</f>
        <v>26.53</v>
      </c>
      <c r="J8" s="9">
        <f>IFERROR(VLOOKUP($B8,Options_data!$L:$AB,8,0),"")</f>
        <v>46.03</v>
      </c>
      <c r="K8" s="9">
        <f>IFERROR(VLOOKUP($B8,Options_data!$L:$AB,9,0),"")</f>
        <v>26.49</v>
      </c>
      <c r="L8" s="9" t="b">
        <f>IFERROR(VLOOKUP($B8,Options_data!$L:$AB,10,0),"")</f>
        <v>0</v>
      </c>
      <c r="M8" s="9">
        <f>IFERROR(VLOOKUP($B8,Options_data!$L:$AB,11,0),"")</f>
        <v>19.71</v>
      </c>
      <c r="N8" s="10" t="str">
        <f>IFERROR(VLOOKUP($B8,Options_data!$L:$AB,12,0),"")</f>
        <v/>
      </c>
      <c r="O8" s="9">
        <f>IFERROR(VLOOKUP($B8,Options_data!$L:$AB,13,0),"")</f>
        <v>22394.799999999999</v>
      </c>
      <c r="P8" s="9">
        <f>IFERROR(VLOOKUP($B8,Options_data!$L:$AB,14,0),"")</f>
        <v>2.74</v>
      </c>
      <c r="Q8" s="9" t="str">
        <f>IFERROR(VLOOKUP($B8,Options_data!$L:$AB,15,0),"")</f>
        <v/>
      </c>
      <c r="R8" s="9" t="str">
        <f>IFERROR(VLOOKUP($B8,Options_data!$L:$AB,16,0),"")</f>
        <v/>
      </c>
      <c r="S8" s="9" t="str">
        <f>IFERROR(VLOOKUP($B8,Options_data!$L:$AB,17,0),"")</f>
        <v/>
      </c>
      <c r="T8">
        <f>IFERROR(VLOOKUP($B8,futures_data!$L:$W,2,0),"")</f>
        <v>59.13</v>
      </c>
      <c r="U8">
        <f>IFERROR(VLOOKUP($B8,futures_data!$L:$W,3,0),"")</f>
        <v>11.43</v>
      </c>
      <c r="V8">
        <f>IFERROR(VLOOKUP($B8,futures_data!$L:$W,4,0),"")</f>
        <v>-2.58</v>
      </c>
      <c r="W8">
        <f>IFERROR(VLOOKUP($B8,futures_data!$L:$W,5,0),"")</f>
        <v>209.58</v>
      </c>
      <c r="X8">
        <f>IFERROR(VLOOKUP($B8,futures_data!$L:$W,6,0),"")</f>
        <v>22394.799999999999</v>
      </c>
      <c r="Y8">
        <f>IFERROR(VLOOKUP($B8,futures_data!$L:$W,7,0),"")</f>
        <v>11.16</v>
      </c>
      <c r="Z8" t="str">
        <f>IFERROR(VLOOKUP($B8,futures_data!$L:$W,8,0),"")</f>
        <v>Significant Short Buildup</v>
      </c>
      <c r="AA8">
        <f>IFERROR(VLOOKUP($B8,futures_data!$L:$W,9,0),"")</f>
        <v>-0.47</v>
      </c>
      <c r="AB8">
        <f>IFERROR(VLOOKUP($B8,futures_data!$L:$W,10,0),"")</f>
        <v>-0.12</v>
      </c>
      <c r="AC8">
        <f>IFERROR(VLOOKUP($B8,futures_data!$L:$W,11,0),"")</f>
        <v>192.74</v>
      </c>
      <c r="AD8" t="str">
        <f>IFERROR(VLOOKUP($B8,futures_data!$L:$W,12,0),"")</f>
        <v>Long Unwinding</v>
      </c>
      <c r="AE8" t="str">
        <f t="shared" si="0"/>
        <v>BEARISH</v>
      </c>
      <c r="AF8" t="str">
        <f t="shared" si="1"/>
        <v>BEARISH</v>
      </c>
      <c r="AG8" s="43" t="str">
        <f>IFERROR(VLOOKUP($B8,futures_20D_Auto!$B:$F,2,0),"")</f>
        <v/>
      </c>
      <c r="AH8" s="43" t="str">
        <f>IFERROR(VLOOKUP($B8,futures_20D_Auto!$B:$F,3,0),"")</f>
        <v/>
      </c>
      <c r="AI8" s="43" t="str">
        <f>IFERROR(VLOOKUP($B8,futures_20D_Auto!$B:$F,4,0),"")</f>
        <v/>
      </c>
      <c r="AJ8" s="43" t="str">
        <f>IFERROR(VLOOKUP($B8,futures_20D_Auto!$B:$F,5,0),"")</f>
        <v/>
      </c>
      <c r="AK8">
        <f>IFERROR(VLOOKUP($B8,Premarket!$A:$K,2,0),"")</f>
        <v>22430.25</v>
      </c>
      <c r="AL8">
        <f>IFERROR(VLOOKUP($B8,Premarket!$A:$K,3,0),"")</f>
        <v>22577.95</v>
      </c>
      <c r="AM8">
        <f>IFERROR(VLOOKUP($B8,Premarket!$A:$K,4,0),"")</f>
        <v>147.69999999999999</v>
      </c>
      <c r="AN8">
        <f>IFERROR(VLOOKUP($B8,Premarket!$A:$K,5,0),"")</f>
        <v>0.66</v>
      </c>
      <c r="AU8" s="45" t="str">
        <f>IFERROR(VLOOKUP($B8,master_rankings!$B:$AF,4,FALSE),"")</f>
        <v/>
      </c>
      <c r="AV8" s="45" t="str">
        <f>IFERROR(VLOOKUP($B8,master_rankings!$B:$AF,5,FALSE),"")</f>
        <v/>
      </c>
      <c r="AW8" s="45" t="str">
        <f>IFERROR(VLOOKUP($B8,master_rankings!$B:$AF,6,FALSE),"")</f>
        <v/>
      </c>
      <c r="AX8" s="45" t="str">
        <f>IFERROR(VLOOKUP($B8,master_rankings!$B:$AF,7,FALSE),"")</f>
        <v/>
      </c>
      <c r="AY8" s="45" t="str">
        <f>IFERROR(VLOOKUP($B8,master_rankings!$B:$AF,8,FALSE),"")</f>
        <v/>
      </c>
      <c r="AZ8" s="45" t="str">
        <f>IFERROR(VLOOKUP($B8,master_rankings!$B:$AF,9,FALSE),"")</f>
        <v/>
      </c>
      <c r="BA8" s="45" t="str">
        <f>IFERROR(VLOOKUP($B8,master_rankings!$B:$AF,10,FALSE),"")</f>
        <v/>
      </c>
      <c r="BB8" s="45" t="str">
        <f>IFERROR(VLOOKUP($B8,master_rankings!$B:$AF,11,FALSE),"")</f>
        <v/>
      </c>
      <c r="BC8" s="45" t="str">
        <f>IFERROR(VLOOKUP($B8,master_rankings!$B:$AF,12,FALSE),"")</f>
        <v/>
      </c>
      <c r="BD8" s="45" t="str">
        <f>IFERROR(VLOOKUP($B8,master_rankings!$B:$AF,13,FALSE),"")</f>
        <v/>
      </c>
      <c r="BE8" s="45" t="str">
        <f>IFERROR(VLOOKUP($B8,master_rankings!$B:$AF,14,FALSE),"")</f>
        <v/>
      </c>
      <c r="BF8" s="45" t="str">
        <f>IFERROR(VLOOKUP($B8,master_rankings!$B:$AF,15,FALSE),"")</f>
        <v/>
      </c>
      <c r="BG8" s="45" t="str">
        <f>IFERROR(VLOOKUP($B8,master_rankings!$B:$AF,16,FALSE),"")</f>
        <v/>
      </c>
      <c r="BH8" s="45" t="str">
        <f>IFERROR(VLOOKUP($B8,master_rankings!$B:$AF,17,FALSE),"")</f>
        <v/>
      </c>
      <c r="BI8" s="45" t="str">
        <f>IFERROR(VLOOKUP($B8,master_rankings!$B:$AF,18,FALSE),"")</f>
        <v/>
      </c>
      <c r="BJ8" s="45" t="str">
        <f>IFERROR(VLOOKUP($B8,master_rankings!$B:$AF,19,FALSE),"")</f>
        <v/>
      </c>
      <c r="BK8" s="45" t="str">
        <f>IFERROR(VLOOKUP($B8,master_rankings!$B:$AF,30,FALSE),"")</f>
        <v/>
      </c>
      <c r="BL8" s="45" t="str">
        <f>IFERROR(VLOOKUP($B8,master_rankings!$B:$AF,31,FALSE),"")</f>
        <v/>
      </c>
      <c r="BM8" s="45" t="str">
        <f t="shared" si="2"/>
        <v/>
      </c>
      <c r="BN8" t="str">
        <f t="shared" si="3"/>
        <v/>
      </c>
    </row>
    <row r="9" spans="1:70" x14ac:dyDescent="0.25">
      <c r="A9">
        <f>Qty_freeze!A9</f>
        <v>8</v>
      </c>
      <c r="B9" t="str">
        <f>TRIM(Qty_freeze!B9)</f>
        <v>ABCAPITAL</v>
      </c>
      <c r="C9" t="str">
        <f>IFERROR(VLOOKUP(B9,Mkt_Lots!Q:R,2,0),"")</f>
        <v xml:space="preserve">ADITYA BIRLA CAPITAL LTD.           </v>
      </c>
      <c r="D9" s="9">
        <f>IFERROR(VLOOKUP($B9,Options_data!$L:$AB,2,0),"")</f>
        <v>-0.25</v>
      </c>
      <c r="E9" s="9">
        <f>IFERROR(VLOOKUP($B9,Options_data!$L:$AB,3,0),"")</f>
        <v>-0.14000000000000001</v>
      </c>
      <c r="F9" s="9">
        <f>IFERROR(VLOOKUP($B9,Options_data!$L:$AB,4,0),"")</f>
        <v>30.74</v>
      </c>
      <c r="G9" s="9">
        <f>IFERROR(VLOOKUP($B9,Options_data!$L:$AB,5,0),"")</f>
        <v>30.34</v>
      </c>
      <c r="H9" s="9">
        <f>IFERROR(VLOOKUP($B9,Options_data!$L:$AB,6,0),"")</f>
        <v>13.85</v>
      </c>
      <c r="I9" s="9">
        <f>IFERROR(VLOOKUP($B9,Options_data!$L:$AB,7,0),"")</f>
        <v>30.44</v>
      </c>
      <c r="J9" s="9">
        <f>IFERROR(VLOOKUP($B9,Options_data!$L:$AB,8,0),"")</f>
        <v>43.65</v>
      </c>
      <c r="K9" s="9">
        <f>IFERROR(VLOOKUP($B9,Options_data!$L:$AB,9,0),"")</f>
        <v>26.93</v>
      </c>
      <c r="L9" s="9" t="b">
        <f>IFERROR(VLOOKUP($B9,Options_data!$L:$AB,10,0),"")</f>
        <v>0</v>
      </c>
      <c r="M9" s="9">
        <f>IFERROR(VLOOKUP($B9,Options_data!$L:$AB,11,0),"")</f>
        <v>29.95</v>
      </c>
      <c r="N9" s="10">
        <f>IFERROR(VLOOKUP($B9,Options_data!$L:$AB,12,0),"")</f>
        <v>45233</v>
      </c>
      <c r="O9" s="9">
        <f>IFERROR(VLOOKUP($B9,Options_data!$L:$AB,13,0),"")</f>
        <v>180.8</v>
      </c>
      <c r="P9" s="9">
        <f>IFERROR(VLOOKUP($B9,Options_data!$L:$AB,14,0),"")</f>
        <v>3.48</v>
      </c>
      <c r="Q9" s="9" t="str">
        <f>IFERROR(VLOOKUP($B9,Options_data!$L:$AB,15,0),"")</f>
        <v/>
      </c>
      <c r="R9" s="9" t="str">
        <f>IFERROR(VLOOKUP($B9,Options_data!$L:$AB,16,0),"")</f>
        <v/>
      </c>
      <c r="S9" s="9" t="str">
        <f>IFERROR(VLOOKUP($B9,Options_data!$L:$AB,17,0),"")</f>
        <v>R</v>
      </c>
      <c r="T9">
        <f>IFERROR(VLOOKUP($B9,futures_data!$L:$W,2,0),"")</f>
        <v>8.33</v>
      </c>
      <c r="U9">
        <f>IFERROR(VLOOKUP($B9,futures_data!$L:$W,3,0),"")</f>
        <v>3.44</v>
      </c>
      <c r="V9">
        <f>IFERROR(VLOOKUP($B9,futures_data!$L:$W,4,0),"")</f>
        <v>3.05</v>
      </c>
      <c r="W9">
        <f>IFERROR(VLOOKUP($B9,futures_data!$L:$W,5,0),"")</f>
        <v>70.77</v>
      </c>
      <c r="X9">
        <f>IFERROR(VLOOKUP($B9,futures_data!$L:$W,6,0),"")</f>
        <v>180.8</v>
      </c>
      <c r="Y9">
        <f>IFERROR(VLOOKUP($B9,futures_data!$L:$W,7,0),"")</f>
        <v>13.85</v>
      </c>
      <c r="Z9" t="str">
        <f>IFERROR(VLOOKUP($B9,futures_data!$L:$W,8,0),"")</f>
        <v>Long Buildup</v>
      </c>
      <c r="AA9">
        <f>IFERROR(VLOOKUP($B9,futures_data!$L:$W,9,0),"")</f>
        <v>0.11</v>
      </c>
      <c r="AB9">
        <f>IFERROR(VLOOKUP($B9,futures_data!$L:$W,10,0),"")</f>
        <v>-0.14000000000000001</v>
      </c>
      <c r="AC9">
        <f>IFERROR(VLOOKUP($B9,futures_data!$L:$W,11,0),"")</f>
        <v>-14.76</v>
      </c>
      <c r="AD9" t="str">
        <f>IFERROR(VLOOKUP($B9,futures_data!$L:$W,12,0),"")</f>
        <v>Short Buildup</v>
      </c>
      <c r="AE9" t="str">
        <f t="shared" si="0"/>
        <v>BULLISH</v>
      </c>
      <c r="AF9" t="str">
        <f t="shared" si="1"/>
        <v>BEARISH</v>
      </c>
      <c r="AG9" s="43" t="str">
        <f>IFERROR(VLOOKUP($B9,futures_20D_Auto!$B:$F,2,0),"")</f>
        <v/>
      </c>
      <c r="AH9" s="43" t="str">
        <f>IFERROR(VLOOKUP($B9,futures_20D_Auto!$B:$F,3,0),"")</f>
        <v/>
      </c>
      <c r="AI9" s="43" t="str">
        <f>IFERROR(VLOOKUP($B9,futures_20D_Auto!$B:$F,4,0),"")</f>
        <v/>
      </c>
      <c r="AJ9" s="43" t="str">
        <f>IFERROR(VLOOKUP($B9,futures_20D_Auto!$B:$F,5,0),"")</f>
        <v/>
      </c>
      <c r="AK9">
        <f>IFERROR(VLOOKUP($B9,Premarket!$A:$K,2,0),"")</f>
        <v>178.75</v>
      </c>
      <c r="AL9">
        <f>IFERROR(VLOOKUP($B9,Premarket!$A:$K,3,0),"")</f>
        <v>179</v>
      </c>
      <c r="AM9">
        <f>IFERROR(VLOOKUP($B9,Premarket!$A:$K,4,0),"")</f>
        <v>0.25</v>
      </c>
      <c r="AN9">
        <f>IFERROR(VLOOKUP($B9,Premarket!$A:$K,5,0),"")</f>
        <v>0.14000000000000001</v>
      </c>
      <c r="AU9" s="45" t="str">
        <f>IFERROR(VLOOKUP($B9,master_rankings!$B:$AF,4,FALSE),"")</f>
        <v/>
      </c>
      <c r="AV9" s="45" t="str">
        <f>IFERROR(VLOOKUP($B9,master_rankings!$B:$AF,5,FALSE),"")</f>
        <v/>
      </c>
      <c r="AW9" s="45" t="str">
        <f>IFERROR(VLOOKUP($B9,master_rankings!$B:$AF,6,FALSE),"")</f>
        <v/>
      </c>
      <c r="AX9" s="45" t="str">
        <f>IFERROR(VLOOKUP($B9,master_rankings!$B:$AF,7,FALSE),"")</f>
        <v/>
      </c>
      <c r="AY9" s="45" t="str">
        <f>IFERROR(VLOOKUP($B9,master_rankings!$B:$AF,8,FALSE),"")</f>
        <v/>
      </c>
      <c r="AZ9" s="45" t="str">
        <f>IFERROR(VLOOKUP($B9,master_rankings!$B:$AF,9,FALSE),"")</f>
        <v/>
      </c>
      <c r="BA9" s="45" t="str">
        <f>IFERROR(VLOOKUP($B9,master_rankings!$B:$AF,10,FALSE),"")</f>
        <v/>
      </c>
      <c r="BB9" s="45" t="str">
        <f>IFERROR(VLOOKUP($B9,master_rankings!$B:$AF,11,FALSE),"")</f>
        <v/>
      </c>
      <c r="BC9" s="45" t="str">
        <f>IFERROR(VLOOKUP($B9,master_rankings!$B:$AF,12,FALSE),"")</f>
        <v/>
      </c>
      <c r="BD9" s="45" t="str">
        <f>IFERROR(VLOOKUP($B9,master_rankings!$B:$AF,13,FALSE),"")</f>
        <v/>
      </c>
      <c r="BE9" s="45" t="str">
        <f>IFERROR(VLOOKUP($B9,master_rankings!$B:$AF,14,FALSE),"")</f>
        <v/>
      </c>
      <c r="BF9" s="45" t="str">
        <f>IFERROR(VLOOKUP($B9,master_rankings!$B:$AF,15,FALSE),"")</f>
        <v/>
      </c>
      <c r="BG9" s="45" t="str">
        <f>IFERROR(VLOOKUP($B9,master_rankings!$B:$AF,16,FALSE),"")</f>
        <v/>
      </c>
      <c r="BH9" s="45" t="str">
        <f>IFERROR(VLOOKUP($B9,master_rankings!$B:$AF,17,FALSE),"")</f>
        <v/>
      </c>
      <c r="BI9" s="45" t="str">
        <f>IFERROR(VLOOKUP($B9,master_rankings!$B:$AF,18,FALSE),"")</f>
        <v/>
      </c>
      <c r="BJ9" s="45" t="str">
        <f>IFERROR(VLOOKUP($B9,master_rankings!$B:$AF,19,FALSE),"")</f>
        <v/>
      </c>
      <c r="BK9" s="45" t="str">
        <f>IFERROR(VLOOKUP($B9,master_rankings!$B:$AF,30,FALSE),"")</f>
        <v/>
      </c>
      <c r="BL9" s="45" t="str">
        <f>IFERROR(VLOOKUP($B9,master_rankings!$B:$AF,31,FALSE),"")</f>
        <v/>
      </c>
      <c r="BM9" s="45" t="str">
        <f t="shared" si="2"/>
        <v/>
      </c>
      <c r="BN9" t="str">
        <f t="shared" si="3"/>
        <v/>
      </c>
    </row>
    <row r="10" spans="1:70" x14ac:dyDescent="0.25">
      <c r="A10">
        <f>Qty_freeze!A10</f>
        <v>9</v>
      </c>
      <c r="B10" t="str">
        <f>TRIM(Qty_freeze!B10)</f>
        <v>ABFRL</v>
      </c>
      <c r="C10" t="str">
        <f>IFERROR(VLOOKUP(B10,Mkt_Lots!Q:R,2,0),"")</f>
        <v xml:space="preserve">ADITYA BIRLA FASHION &amp; RT           </v>
      </c>
      <c r="D10" s="9">
        <f>IFERROR(VLOOKUP($B10,Options_data!$L:$AB,2,0),"")</f>
        <v>4.4000000000000004</v>
      </c>
      <c r="E10" s="9">
        <f>IFERROR(VLOOKUP($B10,Options_data!$L:$AB,3,0),"")</f>
        <v>1.97</v>
      </c>
      <c r="F10" s="9">
        <f>IFERROR(VLOOKUP($B10,Options_data!$L:$AB,4,0),"")</f>
        <v>29.02</v>
      </c>
      <c r="G10" s="9">
        <f>IFERROR(VLOOKUP($B10,Options_data!$L:$AB,5,0),"")</f>
        <v>28.88</v>
      </c>
      <c r="H10" s="9">
        <f>IFERROR(VLOOKUP($B10,Options_data!$L:$AB,6,0),"")</f>
        <v>7.2</v>
      </c>
      <c r="I10" s="9">
        <f>IFERROR(VLOOKUP($B10,Options_data!$L:$AB,7,0),"")</f>
        <v>7.72</v>
      </c>
      <c r="J10" s="9">
        <f>IFERROR(VLOOKUP($B10,Options_data!$L:$AB,8,0),"")</f>
        <v>11.11</v>
      </c>
      <c r="K10" s="9">
        <f>IFERROR(VLOOKUP($B10,Options_data!$L:$AB,9,0),"")</f>
        <v>7.63</v>
      </c>
      <c r="L10" s="9" t="b">
        <f>IFERROR(VLOOKUP($B10,Options_data!$L:$AB,10,0),"")</f>
        <v>0</v>
      </c>
      <c r="M10" s="9">
        <f>IFERROR(VLOOKUP($B10,Options_data!$L:$AB,11,0),"")</f>
        <v>28.75</v>
      </c>
      <c r="N10" s="10" t="str">
        <f>IFERROR(VLOOKUP($B10,Options_data!$L:$AB,12,0),"")</f>
        <v/>
      </c>
      <c r="O10" s="9">
        <f>IFERROR(VLOOKUP($B10,Options_data!$L:$AB,13,0),"")</f>
        <v>227.25</v>
      </c>
      <c r="P10" s="9">
        <f>IFERROR(VLOOKUP($B10,Options_data!$L:$AB,14,0),"")</f>
        <v>3.63</v>
      </c>
      <c r="Q10" s="9" t="str">
        <f>IFERROR(VLOOKUP($B10,Options_data!$L:$AB,15,0),"")</f>
        <v/>
      </c>
      <c r="R10" s="9" t="str">
        <f>IFERROR(VLOOKUP($B10,Options_data!$L:$AB,16,0),"")</f>
        <v/>
      </c>
      <c r="S10" s="9" t="str">
        <f>IFERROR(VLOOKUP($B10,Options_data!$L:$AB,17,0),"")</f>
        <v/>
      </c>
      <c r="T10">
        <f>IFERROR(VLOOKUP($B10,futures_data!$L:$W,2,0),"")</f>
        <v>77.38</v>
      </c>
      <c r="U10">
        <f>IFERROR(VLOOKUP($B10,futures_data!$L:$W,3,0),"")</f>
        <v>3.39</v>
      </c>
      <c r="V10">
        <f>IFERROR(VLOOKUP($B10,futures_data!$L:$W,4,0),"")</f>
        <v>5.45</v>
      </c>
      <c r="W10">
        <f>IFERROR(VLOOKUP($B10,futures_data!$L:$W,5,0),"")</f>
        <v>179.41</v>
      </c>
      <c r="X10">
        <f>IFERROR(VLOOKUP($B10,futures_data!$L:$W,6,0),"")</f>
        <v>227.25</v>
      </c>
      <c r="Y10">
        <f>IFERROR(VLOOKUP($B10,futures_data!$L:$W,7,0),"")</f>
        <v>7.2</v>
      </c>
      <c r="Z10" t="str">
        <f>IFERROR(VLOOKUP($B10,futures_data!$L:$W,8,0),"")</f>
        <v>Long Buildup</v>
      </c>
      <c r="AA10">
        <f>IFERROR(VLOOKUP($B10,futures_data!$L:$W,9,0),"")</f>
        <v>1.1000000000000001</v>
      </c>
      <c r="AB10">
        <f>IFERROR(VLOOKUP($B10,futures_data!$L:$W,10,0),"")</f>
        <v>1.97</v>
      </c>
      <c r="AC10">
        <f>IFERROR(VLOOKUP($B10,futures_data!$L:$W,11,0),"")</f>
        <v>221.59</v>
      </c>
      <c r="AD10" t="str">
        <f>IFERROR(VLOOKUP($B10,futures_data!$L:$W,12,0),"")</f>
        <v>Long Buildup</v>
      </c>
      <c r="AE10" t="str">
        <f t="shared" si="0"/>
        <v>BULLISH</v>
      </c>
      <c r="AF10" t="str">
        <f t="shared" si="1"/>
        <v>BULLISH</v>
      </c>
      <c r="AG10" s="43" t="str">
        <f>IFERROR(VLOOKUP($B10,futures_20D_Auto!$B:$F,2,0),"")</f>
        <v/>
      </c>
      <c r="AH10" s="43" t="str">
        <f>IFERROR(VLOOKUP($B10,futures_20D_Auto!$B:$F,3,0),"")</f>
        <v/>
      </c>
      <c r="AI10" s="43" t="str">
        <f>IFERROR(VLOOKUP($B10,futures_20D_Auto!$B:$F,4,0),"")</f>
        <v/>
      </c>
      <c r="AJ10" s="43" t="str">
        <f>IFERROR(VLOOKUP($B10,futures_20D_Auto!$B:$F,5,0),"")</f>
        <v/>
      </c>
      <c r="AK10">
        <f>IFERROR(VLOOKUP($B10,Premarket!$A:$K,2,0),"")</f>
        <v>222.1</v>
      </c>
      <c r="AL10">
        <f>IFERROR(VLOOKUP($B10,Premarket!$A:$K,3,0),"")</f>
        <v>223.6</v>
      </c>
      <c r="AM10">
        <f>IFERROR(VLOOKUP($B10,Premarket!$A:$K,4,0),"")</f>
        <v>1.5</v>
      </c>
      <c r="AN10">
        <f>IFERROR(VLOOKUP($B10,Premarket!$A:$K,5,0),"")</f>
        <v>0.68</v>
      </c>
      <c r="AU10" s="45" t="str">
        <f>IFERROR(VLOOKUP($B10,master_rankings!$B:$AF,4,FALSE),"")</f>
        <v/>
      </c>
      <c r="AV10" s="45" t="str">
        <f>IFERROR(VLOOKUP($B10,master_rankings!$B:$AF,5,FALSE),"")</f>
        <v/>
      </c>
      <c r="AW10" s="45" t="str">
        <f>IFERROR(VLOOKUP($B10,master_rankings!$B:$AF,6,FALSE),"")</f>
        <v/>
      </c>
      <c r="AX10" s="45" t="str">
        <f>IFERROR(VLOOKUP($B10,master_rankings!$B:$AF,7,FALSE),"")</f>
        <v/>
      </c>
      <c r="AY10" s="45" t="str">
        <f>IFERROR(VLOOKUP($B10,master_rankings!$B:$AF,8,FALSE),"")</f>
        <v/>
      </c>
      <c r="AZ10" s="45" t="str">
        <f>IFERROR(VLOOKUP($B10,master_rankings!$B:$AF,9,FALSE),"")</f>
        <v/>
      </c>
      <c r="BA10" s="45" t="str">
        <f>IFERROR(VLOOKUP($B10,master_rankings!$B:$AF,10,FALSE),"")</f>
        <v/>
      </c>
      <c r="BB10" s="45" t="str">
        <f>IFERROR(VLOOKUP($B10,master_rankings!$B:$AF,11,FALSE),"")</f>
        <v/>
      </c>
      <c r="BC10" s="45" t="str">
        <f>IFERROR(VLOOKUP($B10,master_rankings!$B:$AF,12,FALSE),"")</f>
        <v/>
      </c>
      <c r="BD10" s="45" t="str">
        <f>IFERROR(VLOOKUP($B10,master_rankings!$B:$AF,13,FALSE),"")</f>
        <v/>
      </c>
      <c r="BE10" s="45" t="str">
        <f>IFERROR(VLOOKUP($B10,master_rankings!$B:$AF,14,FALSE),"")</f>
        <v/>
      </c>
      <c r="BF10" s="45" t="str">
        <f>IFERROR(VLOOKUP($B10,master_rankings!$B:$AF,15,FALSE),"")</f>
        <v/>
      </c>
      <c r="BG10" s="45" t="str">
        <f>IFERROR(VLOOKUP($B10,master_rankings!$B:$AF,16,FALSE),"")</f>
        <v/>
      </c>
      <c r="BH10" s="45" t="str">
        <f>IFERROR(VLOOKUP($B10,master_rankings!$B:$AF,17,FALSE),"")</f>
        <v/>
      </c>
      <c r="BI10" s="45" t="str">
        <f>IFERROR(VLOOKUP($B10,master_rankings!$B:$AF,18,FALSE),"")</f>
        <v/>
      </c>
      <c r="BJ10" s="45" t="str">
        <f>IFERROR(VLOOKUP($B10,master_rankings!$B:$AF,19,FALSE),"")</f>
        <v/>
      </c>
      <c r="BK10" s="45" t="str">
        <f>IFERROR(VLOOKUP($B10,master_rankings!$B:$AF,30,FALSE),"")</f>
        <v/>
      </c>
      <c r="BL10" s="45" t="str">
        <f>IFERROR(VLOOKUP($B10,master_rankings!$B:$AF,31,FALSE),"")</f>
        <v/>
      </c>
      <c r="BM10" s="45" t="str">
        <f t="shared" si="2"/>
        <v/>
      </c>
      <c r="BN10" t="str">
        <f t="shared" si="3"/>
        <v/>
      </c>
    </row>
    <row r="11" spans="1:70" x14ac:dyDescent="0.25">
      <c r="A11">
        <f>Qty_freeze!A11</f>
        <v>10</v>
      </c>
      <c r="B11" t="str">
        <f>TRIM(Qty_freeze!B11)</f>
        <v>ACC</v>
      </c>
      <c r="C11" t="str">
        <f>IFERROR(VLOOKUP(B11,Mkt_Lots!Q:R,2,0),"")</f>
        <v xml:space="preserve">ACC LIMITED                         </v>
      </c>
      <c r="D11" s="9">
        <f>IFERROR(VLOOKUP($B11,Options_data!$L:$AB,2,0),"")</f>
        <v>18.5</v>
      </c>
      <c r="E11" s="9">
        <f>IFERROR(VLOOKUP($B11,Options_data!$L:$AB,3,0),"")</f>
        <v>0.92</v>
      </c>
      <c r="F11" s="9">
        <f>IFERROR(VLOOKUP($B11,Options_data!$L:$AB,4,0),"")</f>
        <v>23.83</v>
      </c>
      <c r="G11" s="9">
        <f>IFERROR(VLOOKUP($B11,Options_data!$L:$AB,5,0),"")</f>
        <v>24.37</v>
      </c>
      <c r="H11" s="9">
        <f>IFERROR(VLOOKUP($B11,Options_data!$L:$AB,6,0),"")</f>
        <v>-2.25</v>
      </c>
      <c r="I11" s="9">
        <f>IFERROR(VLOOKUP($B11,Options_data!$L:$AB,7,0),"")</f>
        <v>1.21</v>
      </c>
      <c r="J11" s="9">
        <f>IFERROR(VLOOKUP($B11,Options_data!$L:$AB,8,0),"")</f>
        <v>1.59</v>
      </c>
      <c r="K11" s="9">
        <f>IFERROR(VLOOKUP($B11,Options_data!$L:$AB,9,0),"")</f>
        <v>0.84</v>
      </c>
      <c r="L11" s="9" t="b">
        <f>IFERROR(VLOOKUP($B11,Options_data!$L:$AB,10,0),"")</f>
        <v>1</v>
      </c>
      <c r="M11" s="9">
        <f>IFERROR(VLOOKUP($B11,Options_data!$L:$AB,11,0),"")</f>
        <v>24.91</v>
      </c>
      <c r="N11" s="10" t="str">
        <f>IFERROR(VLOOKUP($B11,Options_data!$L:$AB,12,0),"")</f>
        <v/>
      </c>
      <c r="O11" s="9">
        <f>IFERROR(VLOOKUP($B11,Options_data!$L:$AB,13,0),"")</f>
        <v>2031.35</v>
      </c>
      <c r="P11" s="9">
        <f>IFERROR(VLOOKUP($B11,Options_data!$L:$AB,14,0),"")</f>
        <v>2.76</v>
      </c>
      <c r="Q11" s="9" t="str">
        <f>IFERROR(VLOOKUP($B11,Options_data!$L:$AB,15,0),"")</f>
        <v>Liquid</v>
      </c>
      <c r="R11" s="9" t="str">
        <f>IFERROR(VLOOKUP($B11,Options_data!$L:$AB,16,0),"")</f>
        <v/>
      </c>
      <c r="S11" s="9" t="str">
        <f>IFERROR(VLOOKUP($B11,Options_data!$L:$AB,17,0),"")</f>
        <v/>
      </c>
      <c r="T11">
        <f>IFERROR(VLOOKUP($B11,futures_data!$L:$W,2,0),"")</f>
        <v>11.31</v>
      </c>
      <c r="U11">
        <f>IFERROR(VLOOKUP($B11,futures_data!$L:$W,3,0),"")</f>
        <v>-0.16</v>
      </c>
      <c r="V11">
        <f>IFERROR(VLOOKUP($B11,futures_data!$L:$W,4,0),"")</f>
        <v>3.06</v>
      </c>
      <c r="W11">
        <f>IFERROR(VLOOKUP($B11,futures_data!$L:$W,5,0),"")</f>
        <v>41.37</v>
      </c>
      <c r="X11">
        <f>IFERROR(VLOOKUP($B11,futures_data!$L:$W,6,0),"")</f>
        <v>2031.35</v>
      </c>
      <c r="Y11">
        <f>IFERROR(VLOOKUP($B11,futures_data!$L:$W,7,0),"")</f>
        <v>-2.25</v>
      </c>
      <c r="Z11" t="str">
        <f>IFERROR(VLOOKUP($B11,futures_data!$L:$W,8,0),"")</f>
        <v>Short Covering</v>
      </c>
      <c r="AA11">
        <f>IFERROR(VLOOKUP($B11,futures_data!$L:$W,9,0),"")</f>
        <v>0.01</v>
      </c>
      <c r="AB11">
        <f>IFERROR(VLOOKUP($B11,futures_data!$L:$W,10,0),"")</f>
        <v>0.92</v>
      </c>
      <c r="AC11">
        <f>IFERROR(VLOOKUP($B11,futures_data!$L:$W,11,0),"")</f>
        <v>-40</v>
      </c>
      <c r="AD11" t="str">
        <f>IFERROR(VLOOKUP($B11,futures_data!$L:$W,12,0),"")</f>
        <v>Long Buildup</v>
      </c>
      <c r="AE11" t="str">
        <f t="shared" si="0"/>
        <v>BULLISH</v>
      </c>
      <c r="AF11" t="str">
        <f t="shared" si="1"/>
        <v>BULLISH</v>
      </c>
      <c r="AG11" s="43" t="str">
        <f>IFERROR(VLOOKUP($B11,futures_20D_Auto!$B:$F,2,0),"")</f>
        <v/>
      </c>
      <c r="AH11" s="43" t="str">
        <f>IFERROR(VLOOKUP($B11,futures_20D_Auto!$B:$F,3,0),"")</f>
        <v/>
      </c>
      <c r="AI11" s="43" t="str">
        <f>IFERROR(VLOOKUP($B11,futures_20D_Auto!$B:$F,4,0),"")</f>
        <v/>
      </c>
      <c r="AJ11" s="43" t="str">
        <f>IFERROR(VLOOKUP($B11,futures_20D_Auto!$B:$F,5,0),"")</f>
        <v/>
      </c>
      <c r="AK11">
        <f>IFERROR(VLOOKUP($B11,Premarket!$A:$K,2,0),"")</f>
        <v>2038.7</v>
      </c>
      <c r="AL11">
        <f>IFERROR(VLOOKUP($B11,Premarket!$A:$K,3,0),"")</f>
        <v>2049</v>
      </c>
      <c r="AM11">
        <f>IFERROR(VLOOKUP($B11,Premarket!$A:$K,4,0),"")</f>
        <v>10.3</v>
      </c>
      <c r="AN11">
        <f>IFERROR(VLOOKUP($B11,Premarket!$A:$K,5,0),"")</f>
        <v>0.51</v>
      </c>
      <c r="AU11" s="45" t="str">
        <f>IFERROR(VLOOKUP($B11,master_rankings!$B:$AF,4,FALSE),"")</f>
        <v/>
      </c>
      <c r="AV11" s="45" t="str">
        <f>IFERROR(VLOOKUP($B11,master_rankings!$B:$AF,5,FALSE),"")</f>
        <v/>
      </c>
      <c r="AW11" s="45" t="str">
        <f>IFERROR(VLOOKUP($B11,master_rankings!$B:$AF,6,FALSE),"")</f>
        <v/>
      </c>
      <c r="AX11" s="45" t="str">
        <f>IFERROR(VLOOKUP($B11,master_rankings!$B:$AF,7,FALSE),"")</f>
        <v/>
      </c>
      <c r="AY11" s="45" t="str">
        <f>IFERROR(VLOOKUP($B11,master_rankings!$B:$AF,8,FALSE),"")</f>
        <v/>
      </c>
      <c r="AZ11" s="45" t="str">
        <f>IFERROR(VLOOKUP($B11,master_rankings!$B:$AF,9,FALSE),"")</f>
        <v/>
      </c>
      <c r="BA11" s="45" t="str">
        <f>IFERROR(VLOOKUP($B11,master_rankings!$B:$AF,10,FALSE),"")</f>
        <v/>
      </c>
      <c r="BB11" s="45" t="str">
        <f>IFERROR(VLOOKUP($B11,master_rankings!$B:$AF,11,FALSE),"")</f>
        <v/>
      </c>
      <c r="BC11" s="45" t="str">
        <f>IFERROR(VLOOKUP($B11,master_rankings!$B:$AF,12,FALSE),"")</f>
        <v/>
      </c>
      <c r="BD11" s="45" t="str">
        <f>IFERROR(VLOOKUP($B11,master_rankings!$B:$AF,13,FALSE),"")</f>
        <v/>
      </c>
      <c r="BE11" s="45" t="str">
        <f>IFERROR(VLOOKUP($B11,master_rankings!$B:$AF,14,FALSE),"")</f>
        <v/>
      </c>
      <c r="BF11" s="45" t="str">
        <f>IFERROR(VLOOKUP($B11,master_rankings!$B:$AF,15,FALSE),"")</f>
        <v/>
      </c>
      <c r="BG11" s="45" t="str">
        <f>IFERROR(VLOOKUP($B11,master_rankings!$B:$AF,16,FALSE),"")</f>
        <v/>
      </c>
      <c r="BH11" s="45" t="str">
        <f>IFERROR(VLOOKUP($B11,master_rankings!$B:$AF,17,FALSE),"")</f>
        <v/>
      </c>
      <c r="BI11" s="45" t="str">
        <f>IFERROR(VLOOKUP($B11,master_rankings!$B:$AF,18,FALSE),"")</f>
        <v/>
      </c>
      <c r="BJ11" s="45" t="str">
        <f>IFERROR(VLOOKUP($B11,master_rankings!$B:$AF,19,FALSE),"")</f>
        <v/>
      </c>
      <c r="BK11" s="45" t="str">
        <f>IFERROR(VLOOKUP($B11,master_rankings!$B:$AF,30,FALSE),"")</f>
        <v/>
      </c>
      <c r="BL11" s="45" t="str">
        <f>IFERROR(VLOOKUP($B11,master_rankings!$B:$AF,31,FALSE),"")</f>
        <v/>
      </c>
      <c r="BM11" s="45" t="str">
        <f t="shared" si="2"/>
        <v/>
      </c>
      <c r="BN11" t="str">
        <f t="shared" si="3"/>
        <v/>
      </c>
    </row>
    <row r="12" spans="1:70" x14ac:dyDescent="0.25">
      <c r="A12">
        <f>Qty_freeze!A12</f>
        <v>11</v>
      </c>
      <c r="B12" t="str">
        <f>TRIM(Qty_freeze!B12)</f>
        <v>ADANIENT</v>
      </c>
      <c r="C12" t="str">
        <f>IFERROR(VLOOKUP(B12,Mkt_Lots!Q:R,2,0),"")</f>
        <v xml:space="preserve">ADANI ENTERPRISES LIMITED           </v>
      </c>
      <c r="D12" s="9">
        <f>IFERROR(VLOOKUP($B12,Options_data!$L:$AB,2,0),"")</f>
        <v>-23.25</v>
      </c>
      <c r="E12" s="9">
        <f>IFERROR(VLOOKUP($B12,Options_data!$L:$AB,3,0),"")</f>
        <v>-0.94</v>
      </c>
      <c r="F12" s="9">
        <f>IFERROR(VLOOKUP($B12,Options_data!$L:$AB,4,0),"")</f>
        <v>50.62</v>
      </c>
      <c r="G12" s="9">
        <f>IFERROR(VLOOKUP($B12,Options_data!$L:$AB,5,0),"")</f>
        <v>52.01</v>
      </c>
      <c r="H12" s="9">
        <f>IFERROR(VLOOKUP($B12,Options_data!$L:$AB,6,0),"")</f>
        <v>12.67</v>
      </c>
      <c r="I12" s="9">
        <f>IFERROR(VLOOKUP($B12,Options_data!$L:$AB,7,0),"")</f>
        <v>43.55</v>
      </c>
      <c r="J12" s="9">
        <f>IFERROR(VLOOKUP($B12,Options_data!$L:$AB,8,0),"")</f>
        <v>50.79</v>
      </c>
      <c r="K12" s="9">
        <f>IFERROR(VLOOKUP($B12,Options_data!$L:$AB,9,0),"")</f>
        <v>10.93</v>
      </c>
      <c r="L12" s="9" t="b">
        <f>IFERROR(VLOOKUP($B12,Options_data!$L:$AB,10,0),"")</f>
        <v>1</v>
      </c>
      <c r="M12" s="9">
        <f>IFERROR(VLOOKUP($B12,Options_data!$L:$AB,11,0),"")</f>
        <v>53.4</v>
      </c>
      <c r="N12" s="10" t="str">
        <f>IFERROR(VLOOKUP($B12,Options_data!$L:$AB,12,0),"")</f>
        <v/>
      </c>
      <c r="O12" s="9">
        <f>IFERROR(VLOOKUP($B12,Options_data!$L:$AB,13,0),"")</f>
        <v>2437.9499999999998</v>
      </c>
      <c r="P12" s="9">
        <f>IFERROR(VLOOKUP($B12,Options_data!$L:$AB,14,0),"")</f>
        <v>5.87</v>
      </c>
      <c r="Q12" s="9" t="str">
        <f>IFERROR(VLOOKUP($B12,Options_data!$L:$AB,15,0),"")</f>
        <v>Liquid</v>
      </c>
      <c r="R12" s="9" t="str">
        <f>IFERROR(VLOOKUP($B12,Options_data!$L:$AB,16,0),"")</f>
        <v/>
      </c>
      <c r="S12" s="9" t="str">
        <f>IFERROR(VLOOKUP($B12,Options_data!$L:$AB,17,0),"")</f>
        <v/>
      </c>
      <c r="T12">
        <f>IFERROR(VLOOKUP($B12,futures_data!$L:$W,2,0),"")</f>
        <v>8.73</v>
      </c>
      <c r="U12">
        <f>IFERROR(VLOOKUP($B12,futures_data!$L:$W,3,0),"")</f>
        <v>3.83</v>
      </c>
      <c r="V12">
        <f>IFERROR(VLOOKUP($B12,futures_data!$L:$W,4,0),"")</f>
        <v>-0.61</v>
      </c>
      <c r="W12">
        <f>IFERROR(VLOOKUP($B12,futures_data!$L:$W,5,0),"")</f>
        <v>19.57</v>
      </c>
      <c r="X12">
        <f>IFERROR(VLOOKUP($B12,futures_data!$L:$W,6,0),"")</f>
        <v>2437.9499999999998</v>
      </c>
      <c r="Y12">
        <f>IFERROR(VLOOKUP($B12,futures_data!$L:$W,7,0),"")</f>
        <v>12.67</v>
      </c>
      <c r="Z12" t="str">
        <f>IFERROR(VLOOKUP($B12,futures_data!$L:$W,8,0),"")</f>
        <v>Short Buildup</v>
      </c>
      <c r="AA12">
        <f>IFERROR(VLOOKUP($B12,futures_data!$L:$W,9,0),"")</f>
        <v>0.27</v>
      </c>
      <c r="AB12">
        <f>IFERROR(VLOOKUP($B12,futures_data!$L:$W,10,0),"")</f>
        <v>-0.94</v>
      </c>
      <c r="AC12">
        <f>IFERROR(VLOOKUP($B12,futures_data!$L:$W,11,0),"")</f>
        <v>-86.91</v>
      </c>
      <c r="AD12" t="str">
        <f>IFERROR(VLOOKUP($B12,futures_data!$L:$W,12,0),"")</f>
        <v>Short Buildup</v>
      </c>
      <c r="AE12" t="str">
        <f t="shared" si="0"/>
        <v>BEARISH</v>
      </c>
      <c r="AF12" t="str">
        <f t="shared" si="1"/>
        <v>BEARISH</v>
      </c>
      <c r="AG12" s="43" t="str">
        <f>IFERROR(VLOOKUP($B12,futures_20D_Auto!$B:$F,2,0),"")</f>
        <v/>
      </c>
      <c r="AH12" s="43" t="str">
        <f>IFERROR(VLOOKUP($B12,futures_20D_Auto!$B:$F,3,0),"")</f>
        <v/>
      </c>
      <c r="AI12" s="43" t="str">
        <f>IFERROR(VLOOKUP($B12,futures_20D_Auto!$B:$F,4,0),"")</f>
        <v/>
      </c>
      <c r="AJ12" s="43" t="str">
        <f>IFERROR(VLOOKUP($B12,futures_20D_Auto!$B:$F,5,0),"")</f>
        <v/>
      </c>
      <c r="AK12">
        <f>IFERROR(VLOOKUP($B12,Premarket!$A:$K,2,0),"")</f>
        <v>2488.6</v>
      </c>
      <c r="AL12">
        <f>IFERROR(VLOOKUP($B12,Premarket!$A:$K,3,0),"")</f>
        <v>2499.9</v>
      </c>
      <c r="AM12">
        <f>IFERROR(VLOOKUP($B12,Premarket!$A:$K,4,0),"")</f>
        <v>11.3</v>
      </c>
      <c r="AN12">
        <f>IFERROR(VLOOKUP($B12,Premarket!$A:$K,5,0),"")</f>
        <v>0.45</v>
      </c>
      <c r="AU12" s="45" t="str">
        <f>IFERROR(VLOOKUP($B12,master_rankings!$B:$AF,4,FALSE),"")</f>
        <v/>
      </c>
      <c r="AV12" s="45" t="str">
        <f>IFERROR(VLOOKUP($B12,master_rankings!$B:$AF,5,FALSE),"")</f>
        <v/>
      </c>
      <c r="AW12" s="45" t="str">
        <f>IFERROR(VLOOKUP($B12,master_rankings!$B:$AF,6,FALSE),"")</f>
        <v/>
      </c>
      <c r="AX12" s="45" t="str">
        <f>IFERROR(VLOOKUP($B12,master_rankings!$B:$AF,7,FALSE),"")</f>
        <v/>
      </c>
      <c r="AY12" s="45" t="str">
        <f>IFERROR(VLOOKUP($B12,master_rankings!$B:$AF,8,FALSE),"")</f>
        <v/>
      </c>
      <c r="AZ12" s="45" t="str">
        <f>IFERROR(VLOOKUP($B12,master_rankings!$B:$AF,9,FALSE),"")</f>
        <v/>
      </c>
      <c r="BA12" s="45" t="str">
        <f>IFERROR(VLOOKUP($B12,master_rankings!$B:$AF,10,FALSE),"")</f>
        <v/>
      </c>
      <c r="BB12" s="45" t="str">
        <f>IFERROR(VLOOKUP($B12,master_rankings!$B:$AF,11,FALSE),"")</f>
        <v/>
      </c>
      <c r="BC12" s="45" t="str">
        <f>IFERROR(VLOOKUP($B12,master_rankings!$B:$AF,12,FALSE),"")</f>
        <v/>
      </c>
      <c r="BD12" s="45" t="str">
        <f>IFERROR(VLOOKUP($B12,master_rankings!$B:$AF,13,FALSE),"")</f>
        <v/>
      </c>
      <c r="BE12" s="45" t="str">
        <f>IFERROR(VLOOKUP($B12,master_rankings!$B:$AF,14,FALSE),"")</f>
        <v/>
      </c>
      <c r="BF12" s="45" t="str">
        <f>IFERROR(VLOOKUP($B12,master_rankings!$B:$AF,15,FALSE),"")</f>
        <v/>
      </c>
      <c r="BG12" s="45" t="str">
        <f>IFERROR(VLOOKUP($B12,master_rankings!$B:$AF,16,FALSE),"")</f>
        <v/>
      </c>
      <c r="BH12" s="45" t="str">
        <f>IFERROR(VLOOKUP($B12,master_rankings!$B:$AF,17,FALSE),"")</f>
        <v/>
      </c>
      <c r="BI12" s="45" t="str">
        <f>IFERROR(VLOOKUP($B12,master_rankings!$B:$AF,18,FALSE),"")</f>
        <v/>
      </c>
      <c r="BJ12" s="45" t="str">
        <f>IFERROR(VLOOKUP($B12,master_rankings!$B:$AF,19,FALSE),"")</f>
        <v/>
      </c>
      <c r="BK12" s="45" t="str">
        <f>IFERROR(VLOOKUP($B12,master_rankings!$B:$AF,30,FALSE),"")</f>
        <v/>
      </c>
      <c r="BL12" s="45" t="str">
        <f>IFERROR(VLOOKUP($B12,master_rankings!$B:$AF,31,FALSE),"")</f>
        <v/>
      </c>
      <c r="BM12" s="45" t="str">
        <f t="shared" si="2"/>
        <v/>
      </c>
      <c r="BN12" t="str">
        <f t="shared" si="3"/>
        <v/>
      </c>
    </row>
    <row r="13" spans="1:70" x14ac:dyDescent="0.25">
      <c r="A13">
        <f>Qty_freeze!A13</f>
        <v>12</v>
      </c>
      <c r="B13" t="str">
        <f>TRIM(Qty_freeze!B13)</f>
        <v>ADANIPORTS</v>
      </c>
      <c r="C13" t="str">
        <f>IFERROR(VLOOKUP(B13,Mkt_Lots!Q:R,2,0),"")</f>
        <v xml:space="preserve">ADANI PORT &amp; SEZ LTD                </v>
      </c>
      <c r="D13" s="9">
        <f>IFERROR(VLOOKUP($B13,Options_data!$L:$AB,2,0),"")</f>
        <v>-10.3</v>
      </c>
      <c r="E13" s="9">
        <f>IFERROR(VLOOKUP($B13,Options_data!$L:$AB,3,0),"")</f>
        <v>-1.26</v>
      </c>
      <c r="F13" s="9">
        <f>IFERROR(VLOOKUP($B13,Options_data!$L:$AB,4,0),"")</f>
        <v>36.56</v>
      </c>
      <c r="G13" s="9">
        <f>IFERROR(VLOOKUP($B13,Options_data!$L:$AB,5,0),"")</f>
        <v>35.49</v>
      </c>
      <c r="H13" s="9">
        <f>IFERROR(VLOOKUP($B13,Options_data!$L:$AB,6,0),"")</f>
        <v>10.08</v>
      </c>
      <c r="I13" s="9">
        <f>IFERROR(VLOOKUP($B13,Options_data!$L:$AB,7,0),"")</f>
        <v>42.74</v>
      </c>
      <c r="J13" s="9">
        <f>IFERROR(VLOOKUP($B13,Options_data!$L:$AB,8,0),"")</f>
        <v>63.49</v>
      </c>
      <c r="K13" s="9">
        <f>IFERROR(VLOOKUP($B13,Options_data!$L:$AB,9,0),"")</f>
        <v>8.0500000000000007</v>
      </c>
      <c r="L13" s="9" t="b">
        <f>IFERROR(VLOOKUP($B13,Options_data!$L:$AB,10,0),"")</f>
        <v>1</v>
      </c>
      <c r="M13" s="9">
        <f>IFERROR(VLOOKUP($B13,Options_data!$L:$AB,11,0),"")</f>
        <v>34.42</v>
      </c>
      <c r="N13" s="10" t="str">
        <f>IFERROR(VLOOKUP($B13,Options_data!$L:$AB,12,0),"")</f>
        <v/>
      </c>
      <c r="O13" s="9">
        <f>IFERROR(VLOOKUP($B13,Options_data!$L:$AB,13,0),"")</f>
        <v>806.2</v>
      </c>
      <c r="P13" s="9">
        <f>IFERROR(VLOOKUP($B13,Options_data!$L:$AB,14,0),"")</f>
        <v>4.3099999999999996</v>
      </c>
      <c r="Q13" s="9" t="str">
        <f>IFERROR(VLOOKUP($B13,Options_data!$L:$AB,15,0),"")</f>
        <v>Liquid</v>
      </c>
      <c r="R13" s="9" t="str">
        <f>IFERROR(VLOOKUP($B13,Options_data!$L:$AB,16,0),"")</f>
        <v/>
      </c>
      <c r="S13" s="9" t="str">
        <f>IFERROR(VLOOKUP($B13,Options_data!$L:$AB,17,0),"")</f>
        <v/>
      </c>
      <c r="T13">
        <f>IFERROR(VLOOKUP($B13,futures_data!$L:$W,2,0),"")</f>
        <v>34.520000000000003</v>
      </c>
      <c r="U13">
        <f>IFERROR(VLOOKUP($B13,futures_data!$L:$W,3,0),"")</f>
        <v>-0.69</v>
      </c>
      <c r="V13">
        <f>IFERROR(VLOOKUP($B13,futures_data!$L:$W,4,0),"")</f>
        <v>1.86</v>
      </c>
      <c r="W13">
        <f>IFERROR(VLOOKUP($B13,futures_data!$L:$W,5,0),"")</f>
        <v>48.26</v>
      </c>
      <c r="X13">
        <f>IFERROR(VLOOKUP($B13,futures_data!$L:$W,6,0),"")</f>
        <v>806.2</v>
      </c>
      <c r="Y13">
        <f>IFERROR(VLOOKUP($B13,futures_data!$L:$W,7,0),"")</f>
        <v>10.08</v>
      </c>
      <c r="Z13" t="str">
        <f>IFERROR(VLOOKUP($B13,futures_data!$L:$W,8,0),"")</f>
        <v>Short Covering</v>
      </c>
      <c r="AA13">
        <f>IFERROR(VLOOKUP($B13,futures_data!$L:$W,9,0),"")</f>
        <v>0.96</v>
      </c>
      <c r="AB13">
        <f>IFERROR(VLOOKUP($B13,futures_data!$L:$W,10,0),"")</f>
        <v>-1.26</v>
      </c>
      <c r="AC13">
        <f>IFERROR(VLOOKUP($B13,futures_data!$L:$W,11,0),"")</f>
        <v>-46.64</v>
      </c>
      <c r="AD13" t="str">
        <f>IFERROR(VLOOKUP($B13,futures_data!$L:$W,12,0),"")</f>
        <v>Short Buildup</v>
      </c>
      <c r="AE13" t="str">
        <f t="shared" si="0"/>
        <v>BULLISH</v>
      </c>
      <c r="AF13" t="str">
        <f t="shared" si="1"/>
        <v>BEARISH</v>
      </c>
      <c r="AG13" s="43" t="str">
        <f>IFERROR(VLOOKUP($B13,futures_20D_Auto!$B:$F,2,0),"")</f>
        <v/>
      </c>
      <c r="AH13" s="43" t="str">
        <f>IFERROR(VLOOKUP($B13,futures_20D_Auto!$B:$F,3,0),"")</f>
        <v/>
      </c>
      <c r="AI13" s="43" t="str">
        <f>IFERROR(VLOOKUP($B13,futures_20D_Auto!$B:$F,4,0),"")</f>
        <v/>
      </c>
      <c r="AJ13" s="43" t="str">
        <f>IFERROR(VLOOKUP($B13,futures_20D_Auto!$B:$F,5,0),"")</f>
        <v/>
      </c>
      <c r="AK13">
        <f>IFERROR(VLOOKUP($B13,Premarket!$A:$K,2,0),"")</f>
        <v>814.85</v>
      </c>
      <c r="AL13">
        <f>IFERROR(VLOOKUP($B13,Premarket!$A:$K,3,0),"")</f>
        <v>818.55</v>
      </c>
      <c r="AM13">
        <f>IFERROR(VLOOKUP($B13,Premarket!$A:$K,4,0),"")</f>
        <v>3.7</v>
      </c>
      <c r="AN13">
        <f>IFERROR(VLOOKUP($B13,Premarket!$A:$K,5,0),"")</f>
        <v>0.45</v>
      </c>
      <c r="AU13" s="45" t="str">
        <f>IFERROR(VLOOKUP($B13,master_rankings!$B:$AF,4,FALSE),"")</f>
        <v/>
      </c>
      <c r="AV13" s="45" t="str">
        <f>IFERROR(VLOOKUP($B13,master_rankings!$B:$AF,5,FALSE),"")</f>
        <v/>
      </c>
      <c r="AW13" s="45" t="str">
        <f>IFERROR(VLOOKUP($B13,master_rankings!$B:$AF,6,FALSE),"")</f>
        <v/>
      </c>
      <c r="AX13" s="45" t="str">
        <f>IFERROR(VLOOKUP($B13,master_rankings!$B:$AF,7,FALSE),"")</f>
        <v/>
      </c>
      <c r="AY13" s="45" t="str">
        <f>IFERROR(VLOOKUP($B13,master_rankings!$B:$AF,8,FALSE),"")</f>
        <v/>
      </c>
      <c r="AZ13" s="45" t="str">
        <f>IFERROR(VLOOKUP($B13,master_rankings!$B:$AF,9,FALSE),"")</f>
        <v/>
      </c>
      <c r="BA13" s="45" t="str">
        <f>IFERROR(VLOOKUP($B13,master_rankings!$B:$AF,10,FALSE),"")</f>
        <v/>
      </c>
      <c r="BB13" s="45" t="str">
        <f>IFERROR(VLOOKUP($B13,master_rankings!$B:$AF,11,FALSE),"")</f>
        <v/>
      </c>
      <c r="BC13" s="45" t="str">
        <f>IFERROR(VLOOKUP($B13,master_rankings!$B:$AF,12,FALSE),"")</f>
        <v/>
      </c>
      <c r="BD13" s="45" t="str">
        <f>IFERROR(VLOOKUP($B13,master_rankings!$B:$AF,13,FALSE),"")</f>
        <v/>
      </c>
      <c r="BE13" s="45" t="str">
        <f>IFERROR(VLOOKUP($B13,master_rankings!$B:$AF,14,FALSE),"")</f>
        <v/>
      </c>
      <c r="BF13" s="45" t="str">
        <f>IFERROR(VLOOKUP($B13,master_rankings!$B:$AF,15,FALSE),"")</f>
        <v/>
      </c>
      <c r="BG13" s="45" t="str">
        <f>IFERROR(VLOOKUP($B13,master_rankings!$B:$AF,16,FALSE),"")</f>
        <v/>
      </c>
      <c r="BH13" s="45" t="str">
        <f>IFERROR(VLOOKUP($B13,master_rankings!$B:$AF,17,FALSE),"")</f>
        <v/>
      </c>
      <c r="BI13" s="45" t="str">
        <f>IFERROR(VLOOKUP($B13,master_rankings!$B:$AF,18,FALSE),"")</f>
        <v/>
      </c>
      <c r="BJ13" s="45" t="str">
        <f>IFERROR(VLOOKUP($B13,master_rankings!$B:$AF,19,FALSE),"")</f>
        <v/>
      </c>
      <c r="BK13" s="45" t="str">
        <f>IFERROR(VLOOKUP($B13,master_rankings!$B:$AF,30,FALSE),"")</f>
        <v/>
      </c>
      <c r="BL13" s="45" t="str">
        <f>IFERROR(VLOOKUP($B13,master_rankings!$B:$AF,31,FALSE),"")</f>
        <v/>
      </c>
      <c r="BM13" s="45" t="str">
        <f t="shared" si="2"/>
        <v/>
      </c>
      <c r="BN13" t="str">
        <f t="shared" si="3"/>
        <v/>
      </c>
    </row>
    <row r="14" spans="1:70" x14ac:dyDescent="0.25">
      <c r="A14">
        <f>Qty_freeze!A14</f>
        <v>13</v>
      </c>
      <c r="B14" t="str">
        <f>TRIM(Qty_freeze!B14)</f>
        <v>ALKEM</v>
      </c>
      <c r="C14" t="str">
        <f>IFERROR(VLOOKUP(B14,Mkt_Lots!Q:R,2,0),"")</f>
        <v xml:space="preserve">ALKEM LABORATORIES LTD.             </v>
      </c>
      <c r="D14" s="9">
        <f>IFERROR(VLOOKUP($B14,Options_data!$L:$AB,2,0),"")</f>
        <v>4.0999999999999996</v>
      </c>
      <c r="E14" s="9">
        <f>IFERROR(VLOOKUP($B14,Options_data!$L:$AB,3,0),"")</f>
        <v>0.11</v>
      </c>
      <c r="F14" s="9">
        <f>IFERROR(VLOOKUP($B14,Options_data!$L:$AB,4,0),"")</f>
        <v>27.61</v>
      </c>
      <c r="G14" s="9">
        <f>IFERROR(VLOOKUP($B14,Options_data!$L:$AB,5,0),"")</f>
        <v>29.26</v>
      </c>
      <c r="H14" s="9">
        <f>IFERROR(VLOOKUP($B14,Options_data!$L:$AB,6,0),"")</f>
        <v>12.8</v>
      </c>
      <c r="I14" s="9">
        <f>IFERROR(VLOOKUP($B14,Options_data!$L:$AB,7,0),"")</f>
        <v>64.489999999999995</v>
      </c>
      <c r="J14" s="9">
        <f>IFERROR(VLOOKUP($B14,Options_data!$L:$AB,8,0),"")</f>
        <v>50.79</v>
      </c>
      <c r="K14" s="9">
        <f>IFERROR(VLOOKUP($B14,Options_data!$L:$AB,9,0),"")</f>
        <v>39.06</v>
      </c>
      <c r="L14" s="9" t="b">
        <f>IFERROR(VLOOKUP($B14,Options_data!$L:$AB,10,0),"")</f>
        <v>0</v>
      </c>
      <c r="M14" s="9">
        <f>IFERROR(VLOOKUP($B14,Options_data!$L:$AB,11,0),"")</f>
        <v>30.92</v>
      </c>
      <c r="N14" s="10" t="str">
        <f>IFERROR(VLOOKUP($B14,Options_data!$L:$AB,12,0),"")</f>
        <v/>
      </c>
      <c r="O14" s="9">
        <f>IFERROR(VLOOKUP($B14,Options_data!$L:$AB,13,0),"")</f>
        <v>3618</v>
      </c>
      <c r="P14" s="9">
        <f>IFERROR(VLOOKUP($B14,Options_data!$L:$AB,14,0),"")</f>
        <v>0</v>
      </c>
      <c r="Q14" s="9" t="str">
        <f>IFERROR(VLOOKUP($B14,Options_data!$L:$AB,15,0),"")</f>
        <v/>
      </c>
      <c r="R14" s="9" t="str">
        <f>IFERROR(VLOOKUP($B14,Options_data!$L:$AB,16,0),"")</f>
        <v/>
      </c>
      <c r="S14" s="9" t="str">
        <f>IFERROR(VLOOKUP($B14,Options_data!$L:$AB,17,0),"")</f>
        <v/>
      </c>
      <c r="T14">
        <f>IFERROR(VLOOKUP($B14,futures_data!$L:$W,2,0),"")</f>
        <v>13.49</v>
      </c>
      <c r="U14">
        <f>IFERROR(VLOOKUP($B14,futures_data!$L:$W,3,0),"")</f>
        <v>-9.69</v>
      </c>
      <c r="V14">
        <f>IFERROR(VLOOKUP($B14,futures_data!$L:$W,4,0),"")</f>
        <v>1.72</v>
      </c>
      <c r="W14">
        <f>IFERROR(VLOOKUP($B14,futures_data!$L:$W,5,0),"")</f>
        <v>48.77</v>
      </c>
      <c r="X14">
        <f>IFERROR(VLOOKUP($B14,futures_data!$L:$W,6,0),"")</f>
        <v>3618</v>
      </c>
      <c r="Y14">
        <f>IFERROR(VLOOKUP($B14,futures_data!$L:$W,7,0),"")</f>
        <v>12.8</v>
      </c>
      <c r="Z14" t="str">
        <f>IFERROR(VLOOKUP($B14,futures_data!$L:$W,8,0),"")</f>
        <v>Short Covering</v>
      </c>
      <c r="AA14">
        <f>IFERROR(VLOOKUP($B14,futures_data!$L:$W,9,0),"")</f>
        <v>-0.37</v>
      </c>
      <c r="AB14">
        <f>IFERROR(VLOOKUP($B14,futures_data!$L:$W,10,0),"")</f>
        <v>0.11</v>
      </c>
      <c r="AC14">
        <f>IFERROR(VLOOKUP($B14,futures_data!$L:$W,11,0),"")</f>
        <v>-66.69</v>
      </c>
      <c r="AD14" t="str">
        <f>IFERROR(VLOOKUP($B14,futures_data!$L:$W,12,0),"")</f>
        <v>Short Covering</v>
      </c>
      <c r="AE14" t="str">
        <f t="shared" si="0"/>
        <v>BULLISH</v>
      </c>
      <c r="AF14" t="str">
        <f t="shared" si="1"/>
        <v>BULLISH</v>
      </c>
      <c r="AG14" s="43" t="str">
        <f>IFERROR(VLOOKUP($B14,futures_20D_Auto!$B:$F,2,0),"")</f>
        <v/>
      </c>
      <c r="AH14" s="43" t="str">
        <f>IFERROR(VLOOKUP($B14,futures_20D_Auto!$B:$F,3,0),"")</f>
        <v/>
      </c>
      <c r="AI14" s="43" t="str">
        <f>IFERROR(VLOOKUP($B14,futures_20D_Auto!$B:$F,4,0),"")</f>
        <v/>
      </c>
      <c r="AJ14" s="43" t="str">
        <f>IFERROR(VLOOKUP($B14,futures_20D_Auto!$B:$F,5,0),"")</f>
        <v/>
      </c>
      <c r="AK14">
        <f>IFERROR(VLOOKUP($B14,Premarket!$A:$K,2,0),"")</f>
        <v>3539.75</v>
      </c>
      <c r="AL14">
        <f>IFERROR(VLOOKUP($B14,Premarket!$A:$K,3,0),"")</f>
        <v>3555.95</v>
      </c>
      <c r="AM14">
        <f>IFERROR(VLOOKUP($B14,Premarket!$A:$K,4,0),"")</f>
        <v>16.2</v>
      </c>
      <c r="AN14">
        <f>IFERROR(VLOOKUP($B14,Premarket!$A:$K,5,0),"")</f>
        <v>0.46</v>
      </c>
      <c r="AU14" s="45" t="str">
        <f>IFERROR(VLOOKUP($B14,master_rankings!$B:$AF,4,FALSE),"")</f>
        <v/>
      </c>
      <c r="AV14" s="45" t="str">
        <f>IFERROR(VLOOKUP($B14,master_rankings!$B:$AF,5,FALSE),"")</f>
        <v/>
      </c>
      <c r="AW14" s="45" t="str">
        <f>IFERROR(VLOOKUP($B14,master_rankings!$B:$AF,6,FALSE),"")</f>
        <v/>
      </c>
      <c r="AX14" s="45" t="str">
        <f>IFERROR(VLOOKUP($B14,master_rankings!$B:$AF,7,FALSE),"")</f>
        <v/>
      </c>
      <c r="AY14" s="45" t="str">
        <f>IFERROR(VLOOKUP($B14,master_rankings!$B:$AF,8,FALSE),"")</f>
        <v/>
      </c>
      <c r="AZ14" s="45" t="str">
        <f>IFERROR(VLOOKUP($B14,master_rankings!$B:$AF,9,FALSE),"")</f>
        <v/>
      </c>
      <c r="BA14" s="45" t="str">
        <f>IFERROR(VLOOKUP($B14,master_rankings!$B:$AF,10,FALSE),"")</f>
        <v/>
      </c>
      <c r="BB14" s="45" t="str">
        <f>IFERROR(VLOOKUP($B14,master_rankings!$B:$AF,11,FALSE),"")</f>
        <v/>
      </c>
      <c r="BC14" s="45" t="str">
        <f>IFERROR(VLOOKUP($B14,master_rankings!$B:$AF,12,FALSE),"")</f>
        <v/>
      </c>
      <c r="BD14" s="45" t="str">
        <f>IFERROR(VLOOKUP($B14,master_rankings!$B:$AF,13,FALSE),"")</f>
        <v/>
      </c>
      <c r="BE14" s="45" t="str">
        <f>IFERROR(VLOOKUP($B14,master_rankings!$B:$AF,14,FALSE),"")</f>
        <v/>
      </c>
      <c r="BF14" s="45" t="str">
        <f>IFERROR(VLOOKUP($B14,master_rankings!$B:$AF,15,FALSE),"")</f>
        <v/>
      </c>
      <c r="BG14" s="45" t="str">
        <f>IFERROR(VLOOKUP($B14,master_rankings!$B:$AF,16,FALSE),"")</f>
        <v/>
      </c>
      <c r="BH14" s="45" t="str">
        <f>IFERROR(VLOOKUP($B14,master_rankings!$B:$AF,17,FALSE),"")</f>
        <v/>
      </c>
      <c r="BI14" s="45" t="str">
        <f>IFERROR(VLOOKUP($B14,master_rankings!$B:$AF,18,FALSE),"")</f>
        <v/>
      </c>
      <c r="BJ14" s="45" t="str">
        <f>IFERROR(VLOOKUP($B14,master_rankings!$B:$AF,19,FALSE),"")</f>
        <v/>
      </c>
      <c r="BK14" s="45" t="str">
        <f>IFERROR(VLOOKUP($B14,master_rankings!$B:$AF,30,FALSE),"")</f>
        <v/>
      </c>
      <c r="BL14" s="45" t="str">
        <f>IFERROR(VLOOKUP($B14,master_rankings!$B:$AF,31,FALSE),"")</f>
        <v/>
      </c>
      <c r="BM14" s="45" t="str">
        <f t="shared" si="2"/>
        <v/>
      </c>
      <c r="BN14" t="str">
        <f t="shared" si="3"/>
        <v/>
      </c>
    </row>
    <row r="15" spans="1:70" x14ac:dyDescent="0.25">
      <c r="A15">
        <f>Qty_freeze!A15</f>
        <v>14</v>
      </c>
      <c r="B15" t="str">
        <f>TRIM(Qty_freeze!B15)</f>
        <v>AMBUJACEM</v>
      </c>
      <c r="C15" t="str">
        <f>IFERROR(VLOOKUP(B15,Mkt_Lots!Q:R,2,0),"")</f>
        <v xml:space="preserve">AMBUJA CEMENTS LTD                  </v>
      </c>
      <c r="D15" s="9">
        <f>IFERROR(VLOOKUP($B15,Options_data!$L:$AB,2,0),"")</f>
        <v>1.45</v>
      </c>
      <c r="E15" s="9">
        <f>IFERROR(VLOOKUP($B15,Options_data!$L:$AB,3,0),"")</f>
        <v>0.33</v>
      </c>
      <c r="F15" s="9">
        <f>IFERROR(VLOOKUP($B15,Options_data!$L:$AB,4,0),"")</f>
        <v>27.06</v>
      </c>
      <c r="G15" s="9">
        <f>IFERROR(VLOOKUP($B15,Options_data!$L:$AB,5,0),"")</f>
        <v>27.44</v>
      </c>
      <c r="H15" s="9">
        <f>IFERROR(VLOOKUP($B15,Options_data!$L:$AB,6,0),"")</f>
        <v>5.38</v>
      </c>
      <c r="I15" s="9">
        <f>IFERROR(VLOOKUP($B15,Options_data!$L:$AB,7,0),"")</f>
        <v>4.03</v>
      </c>
      <c r="J15" s="9">
        <f>IFERROR(VLOOKUP($B15,Options_data!$L:$AB,8,0),"")</f>
        <v>12.7</v>
      </c>
      <c r="K15" s="9">
        <f>IFERROR(VLOOKUP($B15,Options_data!$L:$AB,9,0),"")</f>
        <v>4.16</v>
      </c>
      <c r="L15" s="9" t="b">
        <f>IFERROR(VLOOKUP($B15,Options_data!$L:$AB,10,0),"")</f>
        <v>1</v>
      </c>
      <c r="M15" s="9">
        <f>IFERROR(VLOOKUP($B15,Options_data!$L:$AB,11,0),"")</f>
        <v>27.82</v>
      </c>
      <c r="N15" s="10" t="str">
        <f>IFERROR(VLOOKUP($B15,Options_data!$L:$AB,12,0),"")</f>
        <v/>
      </c>
      <c r="O15" s="9">
        <f>IFERROR(VLOOKUP($B15,Options_data!$L:$AB,13,0),"")</f>
        <v>442.7</v>
      </c>
      <c r="P15" s="9">
        <f>IFERROR(VLOOKUP($B15,Options_data!$L:$AB,14,0),"")</f>
        <v>3.42</v>
      </c>
      <c r="Q15" s="9" t="str">
        <f>IFERROR(VLOOKUP($B15,Options_data!$L:$AB,15,0),"")</f>
        <v>Liquid</v>
      </c>
      <c r="R15" s="9" t="str">
        <f>IFERROR(VLOOKUP($B15,Options_data!$L:$AB,16,0),"")</f>
        <v/>
      </c>
      <c r="S15" s="9" t="str">
        <f>IFERROR(VLOOKUP($B15,Options_data!$L:$AB,17,0),"")</f>
        <v/>
      </c>
      <c r="T15">
        <f>IFERROR(VLOOKUP($B15,futures_data!$L:$W,2,0),"")</f>
        <v>8.73</v>
      </c>
      <c r="U15">
        <f>IFERROR(VLOOKUP($B15,futures_data!$L:$W,3,0),"")</f>
        <v>-2.2599999999999998</v>
      </c>
      <c r="V15">
        <f>IFERROR(VLOOKUP($B15,futures_data!$L:$W,4,0),"")</f>
        <v>2.71</v>
      </c>
      <c r="W15">
        <f>IFERROR(VLOOKUP($B15,futures_data!$L:$W,5,0),"")</f>
        <v>25.68</v>
      </c>
      <c r="X15">
        <f>IFERROR(VLOOKUP($B15,futures_data!$L:$W,6,0),"")</f>
        <v>442.7</v>
      </c>
      <c r="Y15">
        <f>IFERROR(VLOOKUP($B15,futures_data!$L:$W,7,0),"")</f>
        <v>5.38</v>
      </c>
      <c r="Z15" t="str">
        <f>IFERROR(VLOOKUP($B15,futures_data!$L:$W,8,0),"")</f>
        <v>Short Covering</v>
      </c>
      <c r="AA15">
        <f>IFERROR(VLOOKUP($B15,futures_data!$L:$W,9,0),"")</f>
        <v>0.2</v>
      </c>
      <c r="AB15">
        <f>IFERROR(VLOOKUP($B15,futures_data!$L:$W,10,0),"")</f>
        <v>0.33</v>
      </c>
      <c r="AC15">
        <f>IFERROR(VLOOKUP($B15,futures_data!$L:$W,11,0),"")</f>
        <v>-50.14</v>
      </c>
      <c r="AD15" t="str">
        <f>IFERROR(VLOOKUP($B15,futures_data!$L:$W,12,0),"")</f>
        <v>Long Buildup</v>
      </c>
      <c r="AE15" t="str">
        <f t="shared" si="0"/>
        <v>BULLISH</v>
      </c>
      <c r="AF15" t="str">
        <f t="shared" si="1"/>
        <v>BULLISH</v>
      </c>
      <c r="AG15" s="43" t="str">
        <f>IFERROR(VLOOKUP($B15,futures_20D_Auto!$B:$F,2,0),"")</f>
        <v/>
      </c>
      <c r="AH15" s="43" t="str">
        <f>IFERROR(VLOOKUP($B15,futures_20D_Auto!$B:$F,3,0),"")</f>
        <v/>
      </c>
      <c r="AI15" s="43" t="str">
        <f>IFERROR(VLOOKUP($B15,futures_20D_Auto!$B:$F,4,0),"")</f>
        <v/>
      </c>
      <c r="AJ15" s="43" t="str">
        <f>IFERROR(VLOOKUP($B15,futures_20D_Auto!$B:$F,5,0),"")</f>
        <v/>
      </c>
      <c r="AK15">
        <f>IFERROR(VLOOKUP($B15,Premarket!$A:$K,2,0),"")</f>
        <v>445.1</v>
      </c>
      <c r="AL15">
        <f>IFERROR(VLOOKUP($B15,Premarket!$A:$K,3,0),"")</f>
        <v>449</v>
      </c>
      <c r="AM15">
        <f>IFERROR(VLOOKUP($B15,Premarket!$A:$K,4,0),"")</f>
        <v>3.9</v>
      </c>
      <c r="AN15">
        <f>IFERROR(VLOOKUP($B15,Premarket!$A:$K,5,0),"")</f>
        <v>0.88</v>
      </c>
      <c r="AU15" s="45" t="str">
        <f>IFERROR(VLOOKUP($B15,master_rankings!$B:$AF,4,FALSE),"")</f>
        <v/>
      </c>
      <c r="AV15" s="45" t="str">
        <f>IFERROR(VLOOKUP($B15,master_rankings!$B:$AF,5,FALSE),"")</f>
        <v/>
      </c>
      <c r="AW15" s="45" t="str">
        <f>IFERROR(VLOOKUP($B15,master_rankings!$B:$AF,6,FALSE),"")</f>
        <v/>
      </c>
      <c r="AX15" s="45" t="str">
        <f>IFERROR(VLOOKUP($B15,master_rankings!$B:$AF,7,FALSE),"")</f>
        <v/>
      </c>
      <c r="AY15" s="45" t="str">
        <f>IFERROR(VLOOKUP($B15,master_rankings!$B:$AF,8,FALSE),"")</f>
        <v/>
      </c>
      <c r="AZ15" s="45" t="str">
        <f>IFERROR(VLOOKUP($B15,master_rankings!$B:$AF,9,FALSE),"")</f>
        <v/>
      </c>
      <c r="BA15" s="45" t="str">
        <f>IFERROR(VLOOKUP($B15,master_rankings!$B:$AF,10,FALSE),"")</f>
        <v/>
      </c>
      <c r="BB15" s="45" t="str">
        <f>IFERROR(VLOOKUP($B15,master_rankings!$B:$AF,11,FALSE),"")</f>
        <v/>
      </c>
      <c r="BC15" s="45" t="str">
        <f>IFERROR(VLOOKUP($B15,master_rankings!$B:$AF,12,FALSE),"")</f>
        <v/>
      </c>
      <c r="BD15" s="45" t="str">
        <f>IFERROR(VLOOKUP($B15,master_rankings!$B:$AF,13,FALSE),"")</f>
        <v/>
      </c>
      <c r="BE15" s="45" t="str">
        <f>IFERROR(VLOOKUP($B15,master_rankings!$B:$AF,14,FALSE),"")</f>
        <v/>
      </c>
      <c r="BF15" s="45" t="str">
        <f>IFERROR(VLOOKUP($B15,master_rankings!$B:$AF,15,FALSE),"")</f>
        <v/>
      </c>
      <c r="BG15" s="45" t="str">
        <f>IFERROR(VLOOKUP($B15,master_rankings!$B:$AF,16,FALSE),"")</f>
        <v/>
      </c>
      <c r="BH15" s="45" t="str">
        <f>IFERROR(VLOOKUP($B15,master_rankings!$B:$AF,17,FALSE),"")</f>
        <v/>
      </c>
      <c r="BI15" s="45" t="str">
        <f>IFERROR(VLOOKUP($B15,master_rankings!$B:$AF,18,FALSE),"")</f>
        <v/>
      </c>
      <c r="BJ15" s="45" t="str">
        <f>IFERROR(VLOOKUP($B15,master_rankings!$B:$AF,19,FALSE),"")</f>
        <v/>
      </c>
      <c r="BK15" s="45" t="str">
        <f>IFERROR(VLOOKUP($B15,master_rankings!$B:$AF,30,FALSE),"")</f>
        <v/>
      </c>
      <c r="BL15" s="45" t="str">
        <f>IFERROR(VLOOKUP($B15,master_rankings!$B:$AF,31,FALSE),"")</f>
        <v/>
      </c>
      <c r="BM15" s="45" t="str">
        <f t="shared" si="2"/>
        <v/>
      </c>
      <c r="BN15" t="str">
        <f t="shared" si="3"/>
        <v/>
      </c>
    </row>
    <row r="16" spans="1:70" x14ac:dyDescent="0.25">
      <c r="A16">
        <f>Qty_freeze!A16</f>
        <v>15</v>
      </c>
      <c r="B16" t="str">
        <f>TRIM(Qty_freeze!B16)</f>
        <v>APOLLOHOSP</v>
      </c>
      <c r="C16" t="str">
        <f>IFERROR(VLOOKUP(B16,Mkt_Lots!Q:R,2,0),"")</f>
        <v xml:space="preserve">APOLLO HOSPITALS ENTER. L           </v>
      </c>
      <c r="D16" s="9">
        <f>IFERROR(VLOOKUP($B16,Options_data!$L:$AB,2,0),"")</f>
        <v>-13.6</v>
      </c>
      <c r="E16" s="9">
        <f>IFERROR(VLOOKUP($B16,Options_data!$L:$AB,3,0),"")</f>
        <v>-0.27</v>
      </c>
      <c r="F16" s="9">
        <f>IFERROR(VLOOKUP($B16,Options_data!$L:$AB,4,0),"")</f>
        <v>25.47</v>
      </c>
      <c r="G16" s="9">
        <f>IFERROR(VLOOKUP($B16,Options_data!$L:$AB,5,0),"")</f>
        <v>24.95</v>
      </c>
      <c r="H16" s="9">
        <f>IFERROR(VLOOKUP($B16,Options_data!$L:$AB,6,0),"")</f>
        <v>2.84</v>
      </c>
      <c r="I16" s="9">
        <f>IFERROR(VLOOKUP($B16,Options_data!$L:$AB,7,0),"")</f>
        <v>11.49</v>
      </c>
      <c r="J16" s="9">
        <f>IFERROR(VLOOKUP($B16,Options_data!$L:$AB,8,0),"")</f>
        <v>36.51</v>
      </c>
      <c r="K16" s="9">
        <f>IFERROR(VLOOKUP($B16,Options_data!$L:$AB,9,0),"")</f>
        <v>13.3</v>
      </c>
      <c r="L16" s="9" t="b">
        <f>IFERROR(VLOOKUP($B16,Options_data!$L:$AB,10,0),"")</f>
        <v>1</v>
      </c>
      <c r="M16" s="9">
        <f>IFERROR(VLOOKUP($B16,Options_data!$L:$AB,11,0),"")</f>
        <v>24.43</v>
      </c>
      <c r="N16" s="10" t="str">
        <f>IFERROR(VLOOKUP($B16,Options_data!$L:$AB,12,0),"")</f>
        <v/>
      </c>
      <c r="O16" s="9">
        <f>IFERROR(VLOOKUP($B16,Options_data!$L:$AB,13,0),"")</f>
        <v>5021.6499999999996</v>
      </c>
      <c r="P16" s="9">
        <f>IFERROR(VLOOKUP($B16,Options_data!$L:$AB,14,0),"")</f>
        <v>3.11</v>
      </c>
      <c r="Q16" s="9" t="str">
        <f>IFERROR(VLOOKUP($B16,Options_data!$L:$AB,15,0),"")</f>
        <v>Liquid</v>
      </c>
      <c r="R16" s="9" t="str">
        <f>IFERROR(VLOOKUP($B16,Options_data!$L:$AB,16,0),"")</f>
        <v/>
      </c>
      <c r="S16" s="9" t="str">
        <f>IFERROR(VLOOKUP($B16,Options_data!$L:$AB,17,0),"")</f>
        <v/>
      </c>
      <c r="T16">
        <f>IFERROR(VLOOKUP($B16,futures_data!$L:$W,2,0),"")</f>
        <v>17.46</v>
      </c>
      <c r="U16">
        <f>IFERROR(VLOOKUP($B16,futures_data!$L:$W,3,0),"")</f>
        <v>11.57</v>
      </c>
      <c r="V16">
        <f>IFERROR(VLOOKUP($B16,futures_data!$L:$W,4,0),"")</f>
        <v>-0.68</v>
      </c>
      <c r="W16">
        <f>IFERROR(VLOOKUP($B16,futures_data!$L:$W,5,0),"")</f>
        <v>24.37</v>
      </c>
      <c r="X16">
        <f>IFERROR(VLOOKUP($B16,futures_data!$L:$W,6,0),"")</f>
        <v>5021.6499999999996</v>
      </c>
      <c r="Y16">
        <f>IFERROR(VLOOKUP($B16,futures_data!$L:$W,7,0),"")</f>
        <v>2.84</v>
      </c>
      <c r="Z16" t="str">
        <f>IFERROR(VLOOKUP($B16,futures_data!$L:$W,8,0),"")</f>
        <v>Short Buildup</v>
      </c>
      <c r="AA16">
        <f>IFERROR(VLOOKUP($B16,futures_data!$L:$W,9,0),"")</f>
        <v>0.48</v>
      </c>
      <c r="AB16">
        <f>IFERROR(VLOOKUP($B16,futures_data!$L:$W,10,0),"")</f>
        <v>-0.27</v>
      </c>
      <c r="AC16">
        <f>IFERROR(VLOOKUP($B16,futures_data!$L:$W,11,0),"")</f>
        <v>-76.59</v>
      </c>
      <c r="AD16" t="str">
        <f>IFERROR(VLOOKUP($B16,futures_data!$L:$W,12,0),"")</f>
        <v>Short Buildup</v>
      </c>
      <c r="AE16" t="str">
        <f t="shared" si="0"/>
        <v>BEARISH</v>
      </c>
      <c r="AF16" t="str">
        <f t="shared" si="1"/>
        <v>BEARISH</v>
      </c>
      <c r="AG16" s="43" t="str">
        <f>IFERROR(VLOOKUP($B16,futures_20D_Auto!$B:$F,2,0),"")</f>
        <v/>
      </c>
      <c r="AH16" s="43" t="str">
        <f>IFERROR(VLOOKUP($B16,futures_20D_Auto!$B:$F,3,0),"")</f>
        <v/>
      </c>
      <c r="AI16" s="43" t="str">
        <f>IFERROR(VLOOKUP($B16,futures_20D_Auto!$B:$F,4,0),"")</f>
        <v/>
      </c>
      <c r="AJ16" s="43" t="str">
        <f>IFERROR(VLOOKUP($B16,futures_20D_Auto!$B:$F,5,0),"")</f>
        <v/>
      </c>
      <c r="AK16">
        <f>IFERROR(VLOOKUP($B16,Premarket!$A:$K,2,0),"")</f>
        <v>5092.8500000000004</v>
      </c>
      <c r="AL16">
        <f>IFERROR(VLOOKUP($B16,Premarket!$A:$K,3,0),"")</f>
        <v>5092.8</v>
      </c>
      <c r="AM16">
        <f>IFERROR(VLOOKUP($B16,Premarket!$A:$K,4,0),"")</f>
        <v>-0.05</v>
      </c>
      <c r="AN16">
        <f>IFERROR(VLOOKUP($B16,Premarket!$A:$K,5,0),"")</f>
        <v>0</v>
      </c>
      <c r="AU16" s="45" t="str">
        <f>IFERROR(VLOOKUP($B16,master_rankings!$B:$AF,4,FALSE),"")</f>
        <v/>
      </c>
      <c r="AV16" s="45" t="str">
        <f>IFERROR(VLOOKUP($B16,master_rankings!$B:$AF,5,FALSE),"")</f>
        <v/>
      </c>
      <c r="AW16" s="45" t="str">
        <f>IFERROR(VLOOKUP($B16,master_rankings!$B:$AF,6,FALSE),"")</f>
        <v/>
      </c>
      <c r="AX16" s="45" t="str">
        <f>IFERROR(VLOOKUP($B16,master_rankings!$B:$AF,7,FALSE),"")</f>
        <v/>
      </c>
      <c r="AY16" s="45" t="str">
        <f>IFERROR(VLOOKUP($B16,master_rankings!$B:$AF,8,FALSE),"")</f>
        <v/>
      </c>
      <c r="AZ16" s="45" t="str">
        <f>IFERROR(VLOOKUP($B16,master_rankings!$B:$AF,9,FALSE),"")</f>
        <v/>
      </c>
      <c r="BA16" s="45" t="str">
        <f>IFERROR(VLOOKUP($B16,master_rankings!$B:$AF,10,FALSE),"")</f>
        <v/>
      </c>
      <c r="BB16" s="45" t="str">
        <f>IFERROR(VLOOKUP($B16,master_rankings!$B:$AF,11,FALSE),"")</f>
        <v/>
      </c>
      <c r="BC16" s="45" t="str">
        <f>IFERROR(VLOOKUP($B16,master_rankings!$B:$AF,12,FALSE),"")</f>
        <v/>
      </c>
      <c r="BD16" s="45" t="str">
        <f>IFERROR(VLOOKUP($B16,master_rankings!$B:$AF,13,FALSE),"")</f>
        <v/>
      </c>
      <c r="BE16" s="45" t="str">
        <f>IFERROR(VLOOKUP($B16,master_rankings!$B:$AF,14,FALSE),"")</f>
        <v/>
      </c>
      <c r="BF16" s="45" t="str">
        <f>IFERROR(VLOOKUP($B16,master_rankings!$B:$AF,15,FALSE),"")</f>
        <v/>
      </c>
      <c r="BG16" s="45" t="str">
        <f>IFERROR(VLOOKUP($B16,master_rankings!$B:$AF,16,FALSE),"")</f>
        <v/>
      </c>
      <c r="BH16" s="45" t="str">
        <f>IFERROR(VLOOKUP($B16,master_rankings!$B:$AF,17,FALSE),"")</f>
        <v/>
      </c>
      <c r="BI16" s="45" t="str">
        <f>IFERROR(VLOOKUP($B16,master_rankings!$B:$AF,18,FALSE),"")</f>
        <v/>
      </c>
      <c r="BJ16" s="45" t="str">
        <f>IFERROR(VLOOKUP($B16,master_rankings!$B:$AF,19,FALSE),"")</f>
        <v/>
      </c>
      <c r="BK16" s="45" t="str">
        <f>IFERROR(VLOOKUP($B16,master_rankings!$B:$AF,30,FALSE),"")</f>
        <v/>
      </c>
      <c r="BL16" s="45" t="str">
        <f>IFERROR(VLOOKUP($B16,master_rankings!$B:$AF,31,FALSE),"")</f>
        <v/>
      </c>
      <c r="BM16" s="45" t="str">
        <f t="shared" si="2"/>
        <v/>
      </c>
      <c r="BN16" t="str">
        <f t="shared" si="3"/>
        <v/>
      </c>
    </row>
    <row r="17" spans="1:66" x14ac:dyDescent="0.25">
      <c r="A17">
        <f>Qty_freeze!A17</f>
        <v>16</v>
      </c>
      <c r="B17" t="str">
        <f>TRIM(Qty_freeze!B17)</f>
        <v>APOLLOTYRE</v>
      </c>
      <c r="C17" t="str">
        <f>IFERROR(VLOOKUP(B17,Mkt_Lots!Q:R,2,0),"")</f>
        <v xml:space="preserve">APOLLO TYRES LTD                    </v>
      </c>
      <c r="D17" s="9">
        <f>IFERROR(VLOOKUP($B17,Options_data!$L:$AB,2,0),"")</f>
        <v>-1.2</v>
      </c>
      <c r="E17" s="9">
        <f>IFERROR(VLOOKUP($B17,Options_data!$L:$AB,3,0),"")</f>
        <v>-0.32</v>
      </c>
      <c r="F17" s="9">
        <f>IFERROR(VLOOKUP($B17,Options_data!$L:$AB,4,0),"")</f>
        <v>31.05</v>
      </c>
      <c r="G17" s="9">
        <f>IFERROR(VLOOKUP($B17,Options_data!$L:$AB,5,0),"")</f>
        <v>30.43</v>
      </c>
      <c r="H17" s="9">
        <f>IFERROR(VLOOKUP($B17,Options_data!$L:$AB,6,0),"")</f>
        <v>5.48</v>
      </c>
      <c r="I17" s="9">
        <f>IFERROR(VLOOKUP($B17,Options_data!$L:$AB,7,0),"")</f>
        <v>55.44</v>
      </c>
      <c r="J17" s="9">
        <f>IFERROR(VLOOKUP($B17,Options_data!$L:$AB,8,0),"")</f>
        <v>57.14</v>
      </c>
      <c r="K17" s="9">
        <f>IFERROR(VLOOKUP($B17,Options_data!$L:$AB,9,0),"")</f>
        <v>29.08</v>
      </c>
      <c r="L17" s="9" t="b">
        <f>IFERROR(VLOOKUP($B17,Options_data!$L:$AB,10,0),"")</f>
        <v>0</v>
      </c>
      <c r="M17" s="9">
        <f>IFERROR(VLOOKUP($B17,Options_data!$L:$AB,11,0),"")</f>
        <v>29.8</v>
      </c>
      <c r="N17" s="10" t="str">
        <f>IFERROR(VLOOKUP($B17,Options_data!$L:$AB,12,0),"")</f>
        <v/>
      </c>
      <c r="O17" s="9">
        <f>IFERROR(VLOOKUP($B17,Options_data!$L:$AB,13,0),"")</f>
        <v>379.05</v>
      </c>
      <c r="P17" s="9">
        <f>IFERROR(VLOOKUP($B17,Options_data!$L:$AB,14,0),"")</f>
        <v>3.89</v>
      </c>
      <c r="Q17" s="9" t="str">
        <f>IFERROR(VLOOKUP($B17,Options_data!$L:$AB,15,0),"")</f>
        <v/>
      </c>
      <c r="R17" s="9" t="str">
        <f>IFERROR(VLOOKUP($B17,Options_data!$L:$AB,16,0),"")</f>
        <v/>
      </c>
      <c r="S17" s="9" t="str">
        <f>IFERROR(VLOOKUP($B17,Options_data!$L:$AB,17,0),"")</f>
        <v/>
      </c>
      <c r="T17">
        <f>IFERROR(VLOOKUP($B17,futures_data!$L:$W,2,0),"")</f>
        <v>33.729999999999997</v>
      </c>
      <c r="U17">
        <f>IFERROR(VLOOKUP($B17,futures_data!$L:$W,3,0),"")</f>
        <v>19.04</v>
      </c>
      <c r="V17">
        <f>IFERROR(VLOOKUP($B17,futures_data!$L:$W,4,0),"")</f>
        <v>1.94</v>
      </c>
      <c r="W17">
        <f>IFERROR(VLOOKUP($B17,futures_data!$L:$W,5,0),"")</f>
        <v>66.64</v>
      </c>
      <c r="X17">
        <f>IFERROR(VLOOKUP($B17,futures_data!$L:$W,6,0),"")</f>
        <v>379.05</v>
      </c>
      <c r="Y17">
        <f>IFERROR(VLOOKUP($B17,futures_data!$L:$W,7,0),"")</f>
        <v>5.48</v>
      </c>
      <c r="Z17" t="str">
        <f>IFERROR(VLOOKUP($B17,futures_data!$L:$W,8,0),"")</f>
        <v>Long Buildup</v>
      </c>
      <c r="AA17">
        <f>IFERROR(VLOOKUP($B17,futures_data!$L:$W,9,0),"")</f>
        <v>3.89</v>
      </c>
      <c r="AB17">
        <f>IFERROR(VLOOKUP($B17,futures_data!$L:$W,10,0),"")</f>
        <v>-0.32</v>
      </c>
      <c r="AC17">
        <f>IFERROR(VLOOKUP($B17,futures_data!$L:$W,11,0),"")</f>
        <v>3.11</v>
      </c>
      <c r="AD17" t="str">
        <f>IFERROR(VLOOKUP($B17,futures_data!$L:$W,12,0),"")</f>
        <v>Short Buildup</v>
      </c>
      <c r="AE17" t="str">
        <f t="shared" si="0"/>
        <v>BULLISH</v>
      </c>
      <c r="AF17" t="str">
        <f t="shared" si="1"/>
        <v>BEARISH</v>
      </c>
      <c r="AG17" s="43" t="str">
        <f>IFERROR(VLOOKUP($B17,futures_20D_Auto!$B:$F,2,0),"")</f>
        <v/>
      </c>
      <c r="AH17" s="43" t="str">
        <f>IFERROR(VLOOKUP($B17,futures_20D_Auto!$B:$F,3,0),"")</f>
        <v/>
      </c>
      <c r="AI17" s="43" t="str">
        <f>IFERROR(VLOOKUP($B17,futures_20D_Auto!$B:$F,4,0),"")</f>
        <v/>
      </c>
      <c r="AJ17" s="43" t="str">
        <f>IFERROR(VLOOKUP($B17,futures_20D_Auto!$B:$F,5,0),"")</f>
        <v/>
      </c>
      <c r="AK17">
        <f>IFERROR(VLOOKUP($B17,Premarket!$A:$K,2,0),"")</f>
        <v>378.05</v>
      </c>
      <c r="AL17">
        <f>IFERROR(VLOOKUP($B17,Premarket!$A:$K,3,0),"")</f>
        <v>379.15</v>
      </c>
      <c r="AM17">
        <f>IFERROR(VLOOKUP($B17,Premarket!$A:$K,4,0),"")</f>
        <v>1.1000000000000001</v>
      </c>
      <c r="AN17">
        <f>IFERROR(VLOOKUP($B17,Premarket!$A:$K,5,0),"")</f>
        <v>0.28999999999999998</v>
      </c>
      <c r="AU17" s="45" t="str">
        <f>IFERROR(VLOOKUP($B17,master_rankings!$B:$AF,4,FALSE),"")</f>
        <v/>
      </c>
      <c r="AV17" s="45" t="str">
        <f>IFERROR(VLOOKUP($B17,master_rankings!$B:$AF,5,FALSE),"")</f>
        <v/>
      </c>
      <c r="AW17" s="45" t="str">
        <f>IFERROR(VLOOKUP($B17,master_rankings!$B:$AF,6,FALSE),"")</f>
        <v/>
      </c>
      <c r="AX17" s="45" t="str">
        <f>IFERROR(VLOOKUP($B17,master_rankings!$B:$AF,7,FALSE),"")</f>
        <v/>
      </c>
      <c r="AY17" s="45" t="str">
        <f>IFERROR(VLOOKUP($B17,master_rankings!$B:$AF,8,FALSE),"")</f>
        <v/>
      </c>
      <c r="AZ17" s="45" t="str">
        <f>IFERROR(VLOOKUP($B17,master_rankings!$B:$AF,9,FALSE),"")</f>
        <v/>
      </c>
      <c r="BA17" s="45" t="str">
        <f>IFERROR(VLOOKUP($B17,master_rankings!$B:$AF,10,FALSE),"")</f>
        <v/>
      </c>
      <c r="BB17" s="45" t="str">
        <f>IFERROR(VLOOKUP($B17,master_rankings!$B:$AF,11,FALSE),"")</f>
        <v/>
      </c>
      <c r="BC17" s="45" t="str">
        <f>IFERROR(VLOOKUP($B17,master_rankings!$B:$AF,12,FALSE),"")</f>
        <v/>
      </c>
      <c r="BD17" s="45" t="str">
        <f>IFERROR(VLOOKUP($B17,master_rankings!$B:$AF,13,FALSE),"")</f>
        <v/>
      </c>
      <c r="BE17" s="45" t="str">
        <f>IFERROR(VLOOKUP($B17,master_rankings!$B:$AF,14,FALSE),"")</f>
        <v/>
      </c>
      <c r="BF17" s="45" t="str">
        <f>IFERROR(VLOOKUP($B17,master_rankings!$B:$AF,15,FALSE),"")</f>
        <v/>
      </c>
      <c r="BG17" s="45" t="str">
        <f>IFERROR(VLOOKUP($B17,master_rankings!$B:$AF,16,FALSE),"")</f>
        <v/>
      </c>
      <c r="BH17" s="45" t="str">
        <f>IFERROR(VLOOKUP($B17,master_rankings!$B:$AF,17,FALSE),"")</f>
        <v/>
      </c>
      <c r="BI17" s="45" t="str">
        <f>IFERROR(VLOOKUP($B17,master_rankings!$B:$AF,18,FALSE),"")</f>
        <v/>
      </c>
      <c r="BJ17" s="45" t="str">
        <f>IFERROR(VLOOKUP($B17,master_rankings!$B:$AF,19,FALSE),"")</f>
        <v/>
      </c>
      <c r="BK17" s="45" t="str">
        <f>IFERROR(VLOOKUP($B17,master_rankings!$B:$AF,30,FALSE),"")</f>
        <v/>
      </c>
      <c r="BL17" s="45" t="str">
        <f>IFERROR(VLOOKUP($B17,master_rankings!$B:$AF,31,FALSE),"")</f>
        <v/>
      </c>
      <c r="BM17" s="45" t="str">
        <f t="shared" si="2"/>
        <v/>
      </c>
      <c r="BN17" t="str">
        <f t="shared" si="3"/>
        <v/>
      </c>
    </row>
    <row r="18" spans="1:66" x14ac:dyDescent="0.25">
      <c r="A18">
        <f>Qty_freeze!A18</f>
        <v>17</v>
      </c>
      <c r="B18" t="str">
        <f>TRIM(Qty_freeze!B18)</f>
        <v>ASHOKLEY</v>
      </c>
      <c r="C18" t="str">
        <f>IFERROR(VLOOKUP(B18,Mkt_Lots!Q:R,2,0),"")</f>
        <v xml:space="preserve">ASHOK LEYLAND LTD                   </v>
      </c>
      <c r="D18" s="9">
        <f>IFERROR(VLOOKUP($B18,Options_data!$L:$AB,2,0),"")</f>
        <v>0.45</v>
      </c>
      <c r="E18" s="9">
        <f>IFERROR(VLOOKUP($B18,Options_data!$L:$AB,3,0),"")</f>
        <v>0.26</v>
      </c>
      <c r="F18" s="9">
        <f>IFERROR(VLOOKUP($B18,Options_data!$L:$AB,4,0),"")</f>
        <v>26.67</v>
      </c>
      <c r="G18" s="9">
        <f>IFERROR(VLOOKUP($B18,Options_data!$L:$AB,5,0),"")</f>
        <v>25.26</v>
      </c>
      <c r="H18" s="9">
        <f>IFERROR(VLOOKUP($B18,Options_data!$L:$AB,6,0),"")</f>
        <v>5.16</v>
      </c>
      <c r="I18" s="9">
        <f>IFERROR(VLOOKUP($B18,Options_data!$L:$AB,7,0),"")</f>
        <v>17.14</v>
      </c>
      <c r="J18" s="9">
        <f>IFERROR(VLOOKUP($B18,Options_data!$L:$AB,8,0),"")</f>
        <v>11.11</v>
      </c>
      <c r="K18" s="9">
        <f>IFERROR(VLOOKUP($B18,Options_data!$L:$AB,9,0),"")</f>
        <v>13.34</v>
      </c>
      <c r="L18" s="9" t="b">
        <f>IFERROR(VLOOKUP($B18,Options_data!$L:$AB,10,0),"")</f>
        <v>1</v>
      </c>
      <c r="M18" s="9">
        <f>IFERROR(VLOOKUP($B18,Options_data!$L:$AB,11,0),"")</f>
        <v>23.86</v>
      </c>
      <c r="N18" s="10" t="str">
        <f>IFERROR(VLOOKUP($B18,Options_data!$L:$AB,12,0),"")</f>
        <v/>
      </c>
      <c r="O18" s="9">
        <f>IFERROR(VLOOKUP($B18,Options_data!$L:$AB,13,0),"")</f>
        <v>176.9</v>
      </c>
      <c r="P18" s="9">
        <f>IFERROR(VLOOKUP($B18,Options_data!$L:$AB,14,0),"")</f>
        <v>3.17</v>
      </c>
      <c r="Q18" s="9" t="str">
        <f>IFERROR(VLOOKUP($B18,Options_data!$L:$AB,15,0),"")</f>
        <v>Liquid</v>
      </c>
      <c r="R18" s="9" t="str">
        <f>IFERROR(VLOOKUP($B18,Options_data!$L:$AB,16,0),"")</f>
        <v/>
      </c>
      <c r="S18" s="9" t="str">
        <f>IFERROR(VLOOKUP($B18,Options_data!$L:$AB,17,0),"")</f>
        <v/>
      </c>
      <c r="T18">
        <f>IFERROR(VLOOKUP($B18,futures_data!$L:$W,2,0),"")</f>
        <v>45.63</v>
      </c>
      <c r="U18">
        <f>IFERROR(VLOOKUP($B18,futures_data!$L:$W,3,0),"")</f>
        <v>1.33</v>
      </c>
      <c r="V18">
        <f>IFERROR(VLOOKUP($B18,futures_data!$L:$W,4,0),"")</f>
        <v>2.76</v>
      </c>
      <c r="W18">
        <f>IFERROR(VLOOKUP($B18,futures_data!$L:$W,5,0),"")</f>
        <v>127.94</v>
      </c>
      <c r="X18">
        <f>IFERROR(VLOOKUP($B18,futures_data!$L:$W,6,0),"")</f>
        <v>176.9</v>
      </c>
      <c r="Y18">
        <f>IFERROR(VLOOKUP($B18,futures_data!$L:$W,7,0),"")</f>
        <v>5.16</v>
      </c>
      <c r="Z18" t="str">
        <f>IFERROR(VLOOKUP($B18,futures_data!$L:$W,8,0),"")</f>
        <v>Long Buildup</v>
      </c>
      <c r="AA18">
        <f>IFERROR(VLOOKUP($B18,futures_data!$L:$W,9,0),"")</f>
        <v>1.99</v>
      </c>
      <c r="AB18">
        <f>IFERROR(VLOOKUP($B18,futures_data!$L:$W,10,0),"")</f>
        <v>0.26</v>
      </c>
      <c r="AC18">
        <f>IFERROR(VLOOKUP($B18,futures_data!$L:$W,11,0),"")</f>
        <v>12.46</v>
      </c>
      <c r="AD18" t="str">
        <f>IFERROR(VLOOKUP($B18,futures_data!$L:$W,12,0),"")</f>
        <v>Long Buildup</v>
      </c>
      <c r="AE18" t="str">
        <f t="shared" si="0"/>
        <v>BULLISH</v>
      </c>
      <c r="AF18" t="str">
        <f t="shared" si="1"/>
        <v>BULLISH</v>
      </c>
      <c r="AG18" s="43" t="str">
        <f>IFERROR(VLOOKUP($B18,futures_20D_Auto!$B:$F,2,0),"")</f>
        <v/>
      </c>
      <c r="AH18" s="43" t="str">
        <f>IFERROR(VLOOKUP($B18,futures_20D_Auto!$B:$F,3,0),"")</f>
        <v/>
      </c>
      <c r="AI18" s="43" t="str">
        <f>IFERROR(VLOOKUP($B18,futures_20D_Auto!$B:$F,4,0),"")</f>
        <v/>
      </c>
      <c r="AJ18" s="43" t="str">
        <f>IFERROR(VLOOKUP($B18,futures_20D_Auto!$B:$F,5,0),"")</f>
        <v/>
      </c>
      <c r="AK18">
        <f>IFERROR(VLOOKUP($B18,Premarket!$A:$K,2,0),"")</f>
        <v>176.35</v>
      </c>
      <c r="AL18">
        <f>IFERROR(VLOOKUP($B18,Premarket!$A:$K,3,0),"")</f>
        <v>177</v>
      </c>
      <c r="AM18">
        <f>IFERROR(VLOOKUP($B18,Premarket!$A:$K,4,0),"")</f>
        <v>0.65</v>
      </c>
      <c r="AN18">
        <f>IFERROR(VLOOKUP($B18,Premarket!$A:$K,5,0),"")</f>
        <v>0.37</v>
      </c>
      <c r="AU18" s="45">
        <f>IFERROR(VLOOKUP($B18,master_rankings!$B:$AF,4,FALSE),"")</f>
        <v>176.9</v>
      </c>
      <c r="AV18" s="45">
        <f>IFERROR(VLOOKUP($B18,master_rankings!$B:$AF,5,FALSE),"")</f>
        <v>0.25502979999999997</v>
      </c>
      <c r="AW18" s="45">
        <f>IFERROR(VLOOKUP($B18,master_rankings!$B:$AF,6,FALSE),"")</f>
        <v>0.45</v>
      </c>
      <c r="AX18" s="45">
        <f>IFERROR(VLOOKUP($B18,master_rankings!$B:$AF,7,FALSE),"")</f>
        <v>77665000</v>
      </c>
      <c r="AY18" s="45">
        <f>IFERROR(VLOOKUP($B18,master_rankings!$B:$AF,8,FALSE),"")</f>
        <v>0.38128469999999998</v>
      </c>
      <c r="AZ18" s="45">
        <f>IFERROR(VLOOKUP($B18,master_rankings!$B:$AF,9,FALSE),"")</f>
        <v>295000</v>
      </c>
      <c r="BA18" s="45" t="str">
        <f>IFERROR(VLOOKUP($B18,master_rankings!$B:$AF,10,FALSE),"")</f>
        <v>Long Build Up</v>
      </c>
      <c r="BB18" s="45">
        <f>IFERROR(VLOOKUP($B18,master_rankings!$B:$AF,11,FALSE),"")</f>
        <v>4500</v>
      </c>
      <c r="BC18" s="45">
        <f>IFERROR(VLOOKUP($B18,master_rankings!$B:$AF,12,FALSE),"")</f>
        <v>2.5</v>
      </c>
      <c r="BD18" s="45">
        <f>IFERROR(VLOOKUP($B18,master_rankings!$B:$AF,13,FALSE),"")</f>
        <v>180000</v>
      </c>
      <c r="BE18" s="45" t="str">
        <f>IFERROR(VLOOKUP($B18,master_rankings!$B:$AF,14,FALSE),"")</f>
        <v>AUTO</v>
      </c>
      <c r="BF18" s="45" t="str">
        <f>IFERROR(VLOOKUP($B18,master_rankings!$B:$AF,15,FALSE),"")</f>
        <v>AUTO-LCVS/HCVS</v>
      </c>
      <c r="BG18" s="45" t="str">
        <f>IFERROR(VLOOKUP($B18,master_rankings!$B:$AF,16,FALSE),"")</f>
        <v>LARGECAP</v>
      </c>
      <c r="BH18" s="45">
        <f>IFERROR(VLOOKUP($B18,master_rankings!$B:$AF,17,FALSE),"")</f>
        <v>40436.89</v>
      </c>
      <c r="BI18" s="45" t="str">
        <f>IFERROR(VLOOKUP($B18,master_rankings!$B:$AF,18,FALSE),"")</f>
        <v>AUTO-10 of 16</v>
      </c>
      <c r="BJ18" s="45" t="str">
        <f>IFERROR(VLOOKUP($B18,master_rankings!$B:$AF,19,FALSE),"")</f>
        <v>NiftyRank-113</v>
      </c>
      <c r="BK18" s="45" t="str">
        <f>IFERROR(VLOOKUP($B18,master_rankings!$B:$AF,30,FALSE),"")</f>
        <v>LOR33</v>
      </c>
      <c r="BL18" s="45" t="str">
        <f>IFERROR(VLOOKUP($B18,master_rankings!$B:$AF,31,FALSE),"")</f>
        <v>LPR37</v>
      </c>
      <c r="BM18" s="45" t="str">
        <f t="shared" si="2"/>
        <v/>
      </c>
      <c r="BN18" t="str">
        <f t="shared" si="3"/>
        <v/>
      </c>
    </row>
    <row r="19" spans="1:66" x14ac:dyDescent="0.25">
      <c r="A19">
        <f>Qty_freeze!A19</f>
        <v>18</v>
      </c>
      <c r="B19" t="str">
        <f>TRIM(Qty_freeze!B19)</f>
        <v>ASIANPAINT</v>
      </c>
      <c r="C19" t="str">
        <f>IFERROR(VLOOKUP(B19,Mkt_Lots!Q:R,2,0),"")</f>
        <v xml:space="preserve">ASIAN PAINTS LIMITED                </v>
      </c>
      <c r="D19" s="9">
        <f>IFERROR(VLOOKUP($B19,Options_data!$L:$AB,2,0),"")</f>
        <v>-45.1</v>
      </c>
      <c r="E19" s="9">
        <f>IFERROR(VLOOKUP($B19,Options_data!$L:$AB,3,0),"")</f>
        <v>-1.43</v>
      </c>
      <c r="F19" s="9">
        <f>IFERROR(VLOOKUP($B19,Options_data!$L:$AB,4,0),"")</f>
        <v>27.63</v>
      </c>
      <c r="G19" s="9">
        <f>IFERROR(VLOOKUP($B19,Options_data!$L:$AB,5,0),"")</f>
        <v>25.8</v>
      </c>
      <c r="H19" s="9">
        <f>IFERROR(VLOOKUP($B19,Options_data!$L:$AB,6,0),"")</f>
        <v>9.32</v>
      </c>
      <c r="I19" s="9">
        <f>IFERROR(VLOOKUP($B19,Options_data!$L:$AB,7,0),"")</f>
        <v>91.53</v>
      </c>
      <c r="J19" s="9">
        <f>IFERROR(VLOOKUP($B19,Options_data!$L:$AB,8,0),"")</f>
        <v>92.06</v>
      </c>
      <c r="K19" s="9">
        <f>IFERROR(VLOOKUP($B19,Options_data!$L:$AB,9,0),"")</f>
        <v>43.11</v>
      </c>
      <c r="L19" s="9" t="b">
        <f>IFERROR(VLOOKUP($B19,Options_data!$L:$AB,10,0),"")</f>
        <v>1</v>
      </c>
      <c r="M19" s="9">
        <f>IFERROR(VLOOKUP($B19,Options_data!$L:$AB,11,0),"")</f>
        <v>23.97</v>
      </c>
      <c r="N19" s="10">
        <f>IFERROR(VLOOKUP($B19,Options_data!$L:$AB,12,0),"")</f>
        <v>45225</v>
      </c>
      <c r="O19" s="9">
        <f>IFERROR(VLOOKUP($B19,Options_data!$L:$AB,13,0),"")</f>
        <v>3113.1</v>
      </c>
      <c r="P19" s="9">
        <f>IFERROR(VLOOKUP($B19,Options_data!$L:$AB,14,0),"")</f>
        <v>3.13</v>
      </c>
      <c r="Q19" s="9" t="str">
        <f>IFERROR(VLOOKUP($B19,Options_data!$L:$AB,15,0),"")</f>
        <v>Liquid</v>
      </c>
      <c r="R19" s="9" t="str">
        <f>IFERROR(VLOOKUP($B19,Options_data!$L:$AB,16,0),"")</f>
        <v>IVP</v>
      </c>
      <c r="S19" s="9" t="str">
        <f>IFERROR(VLOOKUP($B19,Options_data!$L:$AB,17,0),"")</f>
        <v>R</v>
      </c>
      <c r="T19">
        <f>IFERROR(VLOOKUP($B19,futures_data!$L:$W,2,0),"")</f>
        <v>58.73</v>
      </c>
      <c r="U19">
        <f>IFERROR(VLOOKUP($B19,futures_data!$L:$W,3,0),"")</f>
        <v>7.23</v>
      </c>
      <c r="V19">
        <f>IFERROR(VLOOKUP($B19,futures_data!$L:$W,4,0),"")</f>
        <v>-1.67</v>
      </c>
      <c r="W19">
        <f>IFERROR(VLOOKUP($B19,futures_data!$L:$W,5,0),"")</f>
        <v>103.27</v>
      </c>
      <c r="X19">
        <f>IFERROR(VLOOKUP($B19,futures_data!$L:$W,6,0),"")</f>
        <v>3113.1</v>
      </c>
      <c r="Y19">
        <f>IFERROR(VLOOKUP($B19,futures_data!$L:$W,7,0),"")</f>
        <v>9.32</v>
      </c>
      <c r="Z19" t="str">
        <f>IFERROR(VLOOKUP($B19,futures_data!$L:$W,8,0),"")</f>
        <v>Short Buildup</v>
      </c>
      <c r="AA19">
        <f>IFERROR(VLOOKUP($B19,futures_data!$L:$W,9,0),"")</f>
        <v>2.48</v>
      </c>
      <c r="AB19">
        <f>IFERROR(VLOOKUP($B19,futures_data!$L:$W,10,0),"")</f>
        <v>-1.43</v>
      </c>
      <c r="AC19">
        <f>IFERROR(VLOOKUP($B19,futures_data!$L:$W,11,0),"")</f>
        <v>0.3</v>
      </c>
      <c r="AD19" t="str">
        <f>IFERROR(VLOOKUP($B19,futures_data!$L:$W,12,0),"")</f>
        <v>Significant Short Buildup</v>
      </c>
      <c r="AE19" t="str">
        <f t="shared" si="0"/>
        <v>BEARISH</v>
      </c>
      <c r="AF19" t="str">
        <f t="shared" si="1"/>
        <v>BEARISH</v>
      </c>
      <c r="AG19" s="43" t="str">
        <f>IFERROR(VLOOKUP($B19,futures_20D_Auto!$B:$F,2,0),"")</f>
        <v>2023-10-16_13:53:23</v>
      </c>
      <c r="AH19" s="43" t="str">
        <f>IFERROR(VLOOKUP($B19,futures_20D_Auto!$B:$F,3,0),"")</f>
        <v>BULLISH</v>
      </c>
      <c r="AI19" s="43">
        <f>IFERROR(VLOOKUP($B19,futures_20D_Auto!$B:$F,4,0),"")</f>
        <v>26171200</v>
      </c>
      <c r="AJ19" s="43">
        <f>IFERROR(VLOOKUP($B19,futures_20D_Auto!$B:$F,5,0),"")</f>
        <v>42.558552898089438</v>
      </c>
      <c r="AK19">
        <f>IFERROR(VLOOKUP($B19,Premarket!$A:$K,2,0),"")</f>
        <v>3163.9</v>
      </c>
      <c r="AL19">
        <f>IFERROR(VLOOKUP($B19,Premarket!$A:$K,3,0),"")</f>
        <v>3186</v>
      </c>
      <c r="AM19">
        <f>IFERROR(VLOOKUP($B19,Premarket!$A:$K,4,0),"")</f>
        <v>22.1</v>
      </c>
      <c r="AN19">
        <f>IFERROR(VLOOKUP($B19,Premarket!$A:$K,5,0),"")</f>
        <v>0.7</v>
      </c>
      <c r="AU19" s="45">
        <f>IFERROR(VLOOKUP($B19,master_rankings!$B:$AF,4,FALSE),"")</f>
        <v>3114.2</v>
      </c>
      <c r="AV19" s="45">
        <f>IFERROR(VLOOKUP($B19,master_rankings!$B:$AF,5,FALSE),"")</f>
        <v>-1.3931986999999999</v>
      </c>
      <c r="AW19" s="45">
        <f>IFERROR(VLOOKUP($B19,master_rankings!$B:$AF,6,FALSE),"")</f>
        <v>-44</v>
      </c>
      <c r="AX19" s="45">
        <f>IFERROR(VLOOKUP($B19,master_rankings!$B:$AF,7,FALSE),"")</f>
        <v>6007200</v>
      </c>
      <c r="AY19" s="45">
        <f>IFERROR(VLOOKUP($B19,master_rankings!$B:$AF,8,FALSE),"")</f>
        <v>1.1313131000000001</v>
      </c>
      <c r="AZ19" s="45">
        <f>IFERROR(VLOOKUP($B19,master_rankings!$B:$AF,9,FALSE),"")</f>
        <v>67200</v>
      </c>
      <c r="BA19" s="45" t="str">
        <f>IFERROR(VLOOKUP($B19,master_rankings!$B:$AF,10,FALSE),"")</f>
        <v>Short Build Up</v>
      </c>
      <c r="BB19" s="45">
        <f>IFERROR(VLOOKUP($B19,master_rankings!$B:$AF,11,FALSE),"")</f>
        <v>150</v>
      </c>
      <c r="BC19" s="45">
        <f>IFERROR(VLOOKUP($B19,master_rankings!$B:$AF,12,FALSE),"")</f>
        <v>20</v>
      </c>
      <c r="BD19" s="45">
        <f>IFERROR(VLOOKUP($B19,master_rankings!$B:$AF,13,FALSE),"")</f>
        <v>7500</v>
      </c>
      <c r="BE19" s="45" t="str">
        <f>IFERROR(VLOOKUP($B19,master_rankings!$B:$AF,14,FALSE),"")</f>
        <v>INDUSTRIALS</v>
      </c>
      <c r="BF19" s="45" t="str">
        <f>IFERROR(VLOOKUP($B19,master_rankings!$B:$AF,15,FALSE),"")</f>
        <v>PAINTS/VARNISH</v>
      </c>
      <c r="BG19" s="45" t="str">
        <f>IFERROR(VLOOKUP($B19,master_rankings!$B:$AF,16,FALSE),"")</f>
        <v>LARGECAP</v>
      </c>
      <c r="BH19" s="45">
        <f>IFERROR(VLOOKUP($B19,master_rankings!$B:$AF,17,FALSE),"")</f>
        <v>322712.5</v>
      </c>
      <c r="BI19" s="45" t="str">
        <f>IFERROR(VLOOKUP($B19,master_rankings!$B:$AF,18,FALSE),"")</f>
        <v>INDUSTRIALS-2 of 36</v>
      </c>
      <c r="BJ19" s="45" t="str">
        <f>IFERROR(VLOOKUP($B19,master_rankings!$B:$AF,19,FALSE),"")</f>
        <v>NiftyRank-14</v>
      </c>
      <c r="BK19" s="45" t="str">
        <f>IFERROR(VLOOKUP($B19,master_rankings!$B:$AF,30,FALSE),"")</f>
        <v>SOR20</v>
      </c>
      <c r="BL19" s="45" t="str">
        <f>IFERROR(VLOOKUP($B19,master_rankings!$B:$AF,31,FALSE),"")</f>
        <v>SPR4</v>
      </c>
      <c r="BM19" s="45" t="str">
        <f t="shared" si="2"/>
        <v>TopOI</v>
      </c>
      <c r="BN19" t="str">
        <f t="shared" si="3"/>
        <v>TopPrice</v>
      </c>
    </row>
    <row r="20" spans="1:66" x14ac:dyDescent="0.25">
      <c r="A20">
        <f>Qty_freeze!A20</f>
        <v>19</v>
      </c>
      <c r="B20" t="str">
        <f>TRIM(Qty_freeze!B20)</f>
        <v>ASTRAL</v>
      </c>
      <c r="C20" t="str">
        <f>IFERROR(VLOOKUP(B20,Mkt_Lots!Q:R,2,0),"")</f>
        <v xml:space="preserve">ASTRAL LIMITED                      </v>
      </c>
      <c r="D20" s="9">
        <f>IFERROR(VLOOKUP($B20,Options_data!$L:$AB,2,0),"")</f>
        <v>15.3</v>
      </c>
      <c r="E20" s="9">
        <f>IFERROR(VLOOKUP($B20,Options_data!$L:$AB,3,0),"")</f>
        <v>0.79</v>
      </c>
      <c r="F20" s="9">
        <f>IFERROR(VLOOKUP($B20,Options_data!$L:$AB,4,0),"")</f>
        <v>34.79</v>
      </c>
      <c r="G20" s="9">
        <f>IFERROR(VLOOKUP($B20,Options_data!$L:$AB,5,0),"")</f>
        <v>35.26</v>
      </c>
      <c r="H20" s="9">
        <f>IFERROR(VLOOKUP($B20,Options_data!$L:$AB,6,0),"")</f>
        <v>13.74</v>
      </c>
      <c r="I20" s="9">
        <f>IFERROR(VLOOKUP($B20,Options_data!$L:$AB,7,0),"")</f>
        <v>74.19</v>
      </c>
      <c r="J20" s="9">
        <f>IFERROR(VLOOKUP($B20,Options_data!$L:$AB,8,0),"")</f>
        <v>74.599999999999994</v>
      </c>
      <c r="K20" s="9">
        <f>IFERROR(VLOOKUP($B20,Options_data!$L:$AB,9,0),"")</f>
        <v>58.77</v>
      </c>
      <c r="L20" s="9" t="b">
        <f>IFERROR(VLOOKUP($B20,Options_data!$L:$AB,10,0),"")</f>
        <v>1</v>
      </c>
      <c r="M20" s="9">
        <f>IFERROR(VLOOKUP($B20,Options_data!$L:$AB,11,0),"")</f>
        <v>35.74</v>
      </c>
      <c r="N20" s="10">
        <f>IFERROR(VLOOKUP($B20,Options_data!$L:$AB,12,0),"")</f>
        <v>45217</v>
      </c>
      <c r="O20" s="9">
        <f>IFERROR(VLOOKUP($B20,Options_data!$L:$AB,13,0),"")</f>
        <v>1955.2</v>
      </c>
      <c r="P20" s="9">
        <f>IFERROR(VLOOKUP($B20,Options_data!$L:$AB,14,0),"")</f>
        <v>4.5999999999999996</v>
      </c>
      <c r="Q20" s="9" t="str">
        <f>IFERROR(VLOOKUP($B20,Options_data!$L:$AB,15,0),"")</f>
        <v>Liquid</v>
      </c>
      <c r="R20" s="9" t="str">
        <f>IFERROR(VLOOKUP($B20,Options_data!$L:$AB,16,0),"")</f>
        <v>IVP</v>
      </c>
      <c r="S20" s="9" t="str">
        <f>IFERROR(VLOOKUP($B20,Options_data!$L:$AB,17,0),"")</f>
        <v>R</v>
      </c>
      <c r="T20">
        <f>IFERROR(VLOOKUP($B20,futures_data!$L:$W,2,0),"")</f>
        <v>55.56</v>
      </c>
      <c r="U20">
        <f>IFERROR(VLOOKUP($B20,futures_data!$L:$W,3,0),"")</f>
        <v>6.83</v>
      </c>
      <c r="V20">
        <f>IFERROR(VLOOKUP($B20,futures_data!$L:$W,4,0),"")</f>
        <v>4.79</v>
      </c>
      <c r="W20">
        <f>IFERROR(VLOOKUP($B20,futures_data!$L:$W,5,0),"")</f>
        <v>119.9</v>
      </c>
      <c r="X20">
        <f>IFERROR(VLOOKUP($B20,futures_data!$L:$W,6,0),"")</f>
        <v>1955.2</v>
      </c>
      <c r="Y20">
        <f>IFERROR(VLOOKUP($B20,futures_data!$L:$W,7,0),"")</f>
        <v>13.74</v>
      </c>
      <c r="Z20" t="str">
        <f>IFERROR(VLOOKUP($B20,futures_data!$L:$W,8,0),"")</f>
        <v>Significant Long Buildup</v>
      </c>
      <c r="AA20">
        <f>IFERROR(VLOOKUP($B20,futures_data!$L:$W,9,0),"")</f>
        <v>2.0299999999999998</v>
      </c>
      <c r="AB20">
        <f>IFERROR(VLOOKUP($B20,futures_data!$L:$W,10,0),"")</f>
        <v>0.79</v>
      </c>
      <c r="AC20">
        <f>IFERROR(VLOOKUP($B20,futures_data!$L:$W,11,0),"")</f>
        <v>104.94</v>
      </c>
      <c r="AD20" t="str">
        <f>IFERROR(VLOOKUP($B20,futures_data!$L:$W,12,0),"")</f>
        <v>Long Buildup</v>
      </c>
      <c r="AE20" t="str">
        <f t="shared" si="0"/>
        <v>BULLISH</v>
      </c>
      <c r="AF20" t="str">
        <f t="shared" si="1"/>
        <v>BULLISH</v>
      </c>
      <c r="AG20" s="43" t="str">
        <f>IFERROR(VLOOKUP($B20,futures_20D_Auto!$B:$F,2,0),"")</f>
        <v>2023-10-16_21:41:41</v>
      </c>
      <c r="AH20" s="43" t="str">
        <f>IFERROR(VLOOKUP($B20,futures_20D_Auto!$B:$F,3,0),"")</f>
        <v>BULLISH</v>
      </c>
      <c r="AI20" s="43">
        <f>IFERROR(VLOOKUP($B20,futures_20D_Auto!$B:$F,4,0),"")</f>
        <v>5892552</v>
      </c>
      <c r="AJ20" s="43">
        <f>IFERROR(VLOOKUP($B20,futures_20D_Auto!$B:$F,5,0),"")</f>
        <v>47.5824</v>
      </c>
      <c r="AK20">
        <f>IFERROR(VLOOKUP($B20,Premarket!$A:$K,2,0),"")</f>
        <v>1934.7</v>
      </c>
      <c r="AL20">
        <f>IFERROR(VLOOKUP($B20,Premarket!$A:$K,3,0),"")</f>
        <v>1939</v>
      </c>
      <c r="AM20">
        <f>IFERROR(VLOOKUP($B20,Premarket!$A:$K,4,0),"")</f>
        <v>4.3</v>
      </c>
      <c r="AN20">
        <f>IFERROR(VLOOKUP($B20,Premarket!$A:$K,5,0),"")</f>
        <v>0.22</v>
      </c>
      <c r="AU20" s="45">
        <f>IFERROR(VLOOKUP($B20,master_rankings!$B:$AF,4,FALSE),"")</f>
        <v>1956.3</v>
      </c>
      <c r="AV20" s="45">
        <f>IFERROR(VLOOKUP($B20,master_rankings!$B:$AF,5,FALSE),"")</f>
        <v>0.84540439999999994</v>
      </c>
      <c r="AW20" s="45">
        <f>IFERROR(VLOOKUP($B20,master_rankings!$B:$AF,6,FALSE),"")</f>
        <v>16.399999999999999</v>
      </c>
      <c r="AX20" s="45">
        <f>IFERROR(VLOOKUP($B20,master_rankings!$B:$AF,7,FALSE),"")</f>
        <v>3321717</v>
      </c>
      <c r="AY20" s="45">
        <f>IFERROR(VLOOKUP($B20,master_rankings!$B:$AF,8,FALSE),"")</f>
        <v>1.7881241999999999</v>
      </c>
      <c r="AZ20" s="45">
        <f>IFERROR(VLOOKUP($B20,master_rankings!$B:$AF,9,FALSE),"")</f>
        <v>58353</v>
      </c>
      <c r="BA20" s="45" t="str">
        <f>IFERROR(VLOOKUP($B20,master_rankings!$B:$AF,10,FALSE),"")</f>
        <v>Long Build Up</v>
      </c>
      <c r="BB20" s="45">
        <f>IFERROR(VLOOKUP($B20,master_rankings!$B:$AF,11,FALSE),"")</f>
        <v>275</v>
      </c>
      <c r="BC20" s="45">
        <f>IFERROR(VLOOKUP($B20,master_rankings!$B:$AF,12,FALSE),"")</f>
        <v>50</v>
      </c>
      <c r="BD20" s="45">
        <f>IFERROR(VLOOKUP($B20,master_rankings!$B:$AF,13,FALSE),"")</f>
        <v>11000</v>
      </c>
      <c r="BE20" s="45" t="str">
        <f>IFERROR(VLOOKUP($B20,master_rankings!$B:$AF,14,FALSE),"")</f>
        <v>FMCG</v>
      </c>
      <c r="BF20" s="45" t="str">
        <f>IFERROR(VLOOKUP($B20,master_rankings!$B:$AF,15,FALSE),"")</f>
        <v>PLASTIC PRODUCTS</v>
      </c>
      <c r="BG20" s="45" t="str">
        <f>IFERROR(VLOOKUP($B20,master_rankings!$B:$AF,16,FALSE),"")</f>
        <v>LARGECAP</v>
      </c>
      <c r="BH20" s="45">
        <f>IFERROR(VLOOKUP($B20,master_rankings!$B:$AF,17,FALSE),"")</f>
        <v>49585.09</v>
      </c>
      <c r="BI20" s="45" t="str">
        <f>IFERROR(VLOOKUP($B20,master_rankings!$B:$AF,18,FALSE),"")</f>
        <v>FMCG-14 of 28</v>
      </c>
      <c r="BJ20" s="45" t="str">
        <f>IFERROR(VLOOKUP($B20,master_rankings!$B:$AF,19,FALSE),"")</f>
        <v>NiftyRank-88</v>
      </c>
      <c r="BK20" s="45" t="str">
        <f>IFERROR(VLOOKUP($B20,master_rankings!$B:$AF,30,FALSE),"")</f>
        <v>LOR18</v>
      </c>
      <c r="BL20" s="45" t="str">
        <f>IFERROR(VLOOKUP($B20,master_rankings!$B:$AF,31,FALSE),"")</f>
        <v>LPR24</v>
      </c>
      <c r="BM20" s="45" t="str">
        <f t="shared" si="2"/>
        <v>TopOI</v>
      </c>
      <c r="BN20" t="str">
        <f t="shared" si="3"/>
        <v/>
      </c>
    </row>
    <row r="21" spans="1:66" x14ac:dyDescent="0.25">
      <c r="A21">
        <f>Qty_freeze!A21</f>
        <v>20</v>
      </c>
      <c r="B21" t="str">
        <f>TRIM(Qty_freeze!B21)</f>
        <v>ATUL</v>
      </c>
      <c r="C21" t="str">
        <f>IFERROR(VLOOKUP(B21,Mkt_Lots!Q:R,2,0),"")</f>
        <v xml:space="preserve">ATUL LTD                            </v>
      </c>
      <c r="D21" s="9">
        <f>IFERROR(VLOOKUP($B21,Options_data!$L:$AB,2,0),"")</f>
        <v>-37.200000000000003</v>
      </c>
      <c r="E21" s="9">
        <f>IFERROR(VLOOKUP($B21,Options_data!$L:$AB,3,0),"")</f>
        <v>-0.54</v>
      </c>
      <c r="F21" s="9">
        <f>IFERROR(VLOOKUP($B21,Options_data!$L:$AB,4,0),"")</f>
        <v>38.619999999999997</v>
      </c>
      <c r="G21" s="9">
        <f>IFERROR(VLOOKUP($B21,Options_data!$L:$AB,5,0),"")</f>
        <v>37.619999999999997</v>
      </c>
      <c r="H21" s="9">
        <f>IFERROR(VLOOKUP($B21,Options_data!$L:$AB,6,0),"")</f>
        <v>31.26</v>
      </c>
      <c r="I21" s="9">
        <f>IFERROR(VLOOKUP($B21,Options_data!$L:$AB,7,0),"")</f>
        <v>91.8</v>
      </c>
      <c r="J21" s="9">
        <f>IFERROR(VLOOKUP($B21,Options_data!$L:$AB,8,0),"")</f>
        <v>92.06</v>
      </c>
      <c r="K21" s="9">
        <f>IFERROR(VLOOKUP($B21,Options_data!$L:$AB,9,0),"")</f>
        <v>67.19</v>
      </c>
      <c r="L21" s="9" t="b">
        <f>IFERROR(VLOOKUP($B21,Options_data!$L:$AB,10,0),"")</f>
        <v>0</v>
      </c>
      <c r="M21" s="9">
        <f>IFERROR(VLOOKUP($B21,Options_data!$L:$AB,11,0),"")</f>
        <v>36.619999999999997</v>
      </c>
      <c r="N21" s="10">
        <f>IFERROR(VLOOKUP($B21,Options_data!$L:$AB,12,0),"")</f>
        <v>45219</v>
      </c>
      <c r="O21" s="9">
        <f>IFERROR(VLOOKUP($B21,Options_data!$L:$AB,13,0),"")</f>
        <v>6863</v>
      </c>
      <c r="P21" s="9">
        <f>IFERROR(VLOOKUP($B21,Options_data!$L:$AB,14,0),"")</f>
        <v>4.75</v>
      </c>
      <c r="Q21" s="9" t="str">
        <f>IFERROR(VLOOKUP($B21,Options_data!$L:$AB,15,0),"")</f>
        <v/>
      </c>
      <c r="R21" s="9" t="str">
        <f>IFERROR(VLOOKUP($B21,Options_data!$L:$AB,16,0),"")</f>
        <v>IVP</v>
      </c>
      <c r="S21" s="9" t="str">
        <f>IFERROR(VLOOKUP($B21,Options_data!$L:$AB,17,0),"")</f>
        <v>R</v>
      </c>
      <c r="T21">
        <f>IFERROR(VLOOKUP($B21,futures_data!$L:$W,2,0),"")</f>
        <v>73.81</v>
      </c>
      <c r="U21">
        <f>IFERROR(VLOOKUP($B21,futures_data!$L:$W,3,0),"")</f>
        <v>23.79</v>
      </c>
      <c r="V21">
        <f>IFERROR(VLOOKUP($B21,futures_data!$L:$W,4,0),"")</f>
        <v>-0.12</v>
      </c>
      <c r="W21">
        <f>IFERROR(VLOOKUP($B21,futures_data!$L:$W,5,0),"")</f>
        <v>95.37</v>
      </c>
      <c r="X21">
        <f>IFERROR(VLOOKUP($B21,futures_data!$L:$W,6,0),"")</f>
        <v>6863</v>
      </c>
      <c r="Y21">
        <f>IFERROR(VLOOKUP($B21,futures_data!$L:$W,7,0),"")</f>
        <v>31.23</v>
      </c>
      <c r="Z21" t="str">
        <f>IFERROR(VLOOKUP($B21,futures_data!$L:$W,8,0),"")</f>
        <v>Short Buildup</v>
      </c>
      <c r="AA21">
        <f>IFERROR(VLOOKUP($B21,futures_data!$L:$W,9,0),"")</f>
        <v>3.8</v>
      </c>
      <c r="AB21">
        <f>IFERROR(VLOOKUP($B21,futures_data!$L:$W,10,0),"")</f>
        <v>-0.54</v>
      </c>
      <c r="AC21">
        <f>IFERROR(VLOOKUP($B21,futures_data!$L:$W,11,0),"")</f>
        <v>36.799999999999997</v>
      </c>
      <c r="AD21" t="str">
        <f>IFERROR(VLOOKUP($B21,futures_data!$L:$W,12,0),"")</f>
        <v>Short Buildup</v>
      </c>
      <c r="AE21" t="str">
        <f t="shared" si="0"/>
        <v>BEARISH</v>
      </c>
      <c r="AF21" t="str">
        <f t="shared" si="1"/>
        <v>BEARISH</v>
      </c>
      <c r="AG21" s="43" t="str">
        <f>IFERROR(VLOOKUP($B21,futures_20D_Auto!$B:$F,2,0),"")</f>
        <v/>
      </c>
      <c r="AH21" s="43" t="str">
        <f>IFERROR(VLOOKUP($B21,futures_20D_Auto!$B:$F,3,0),"")</f>
        <v/>
      </c>
      <c r="AI21" s="43" t="str">
        <f>IFERROR(VLOOKUP($B21,futures_20D_Auto!$B:$F,4,0),"")</f>
        <v/>
      </c>
      <c r="AJ21" s="43" t="str">
        <f>IFERROR(VLOOKUP($B21,futures_20D_Auto!$B:$F,5,0),"")</f>
        <v/>
      </c>
      <c r="AK21">
        <f>IFERROR(VLOOKUP($B21,Premarket!$A:$K,2,0),"")</f>
        <v>6898.7</v>
      </c>
      <c r="AL21">
        <f>IFERROR(VLOOKUP($B21,Premarket!$A:$K,3,0),"")</f>
        <v>6903</v>
      </c>
      <c r="AM21">
        <f>IFERROR(VLOOKUP($B21,Premarket!$A:$K,4,0),"")</f>
        <v>4.3</v>
      </c>
      <c r="AN21">
        <f>IFERROR(VLOOKUP($B21,Premarket!$A:$K,5,0),"")</f>
        <v>0.06</v>
      </c>
      <c r="AU21" s="45">
        <f>IFERROR(VLOOKUP($B21,master_rankings!$B:$AF,4,FALSE),"")</f>
        <v>6870</v>
      </c>
      <c r="AV21" s="45">
        <f>IFERROR(VLOOKUP($B21,master_rankings!$B:$AF,5,FALSE),"")</f>
        <v>-0.43766850000000002</v>
      </c>
      <c r="AW21" s="45">
        <f>IFERROR(VLOOKUP($B21,master_rankings!$B:$AF,6,FALSE),"")</f>
        <v>-30.2</v>
      </c>
      <c r="AX21" s="45">
        <f>IFERROR(VLOOKUP($B21,master_rankings!$B:$AF,7,FALSE),"")</f>
        <v>424800</v>
      </c>
      <c r="AY21" s="45">
        <f>IFERROR(VLOOKUP($B21,master_rankings!$B:$AF,8,FALSE),"")</f>
        <v>0.65754400000000002</v>
      </c>
      <c r="AZ21" s="45">
        <f>IFERROR(VLOOKUP($B21,master_rankings!$B:$AF,9,FALSE),"")</f>
        <v>2775</v>
      </c>
      <c r="BA21" s="45" t="str">
        <f>IFERROR(VLOOKUP($B21,master_rankings!$B:$AF,10,FALSE),"")</f>
        <v>Short Build Up</v>
      </c>
      <c r="BB21" s="45">
        <f>IFERROR(VLOOKUP($B21,master_rankings!$B:$AF,11,FALSE),"")</f>
        <v>75</v>
      </c>
      <c r="BC21" s="45">
        <f>IFERROR(VLOOKUP($B21,master_rankings!$B:$AF,12,FALSE),"")</f>
        <v>100</v>
      </c>
      <c r="BD21" s="45">
        <f>IFERROR(VLOOKUP($B21,master_rankings!$B:$AF,13,FALSE),"")</f>
        <v>2250</v>
      </c>
      <c r="BE21" s="45" t="str">
        <f>IFERROR(VLOOKUP($B21,master_rankings!$B:$AF,14,FALSE),"")</f>
        <v>INDUSTRIALS</v>
      </c>
      <c r="BF21" s="45" t="str">
        <f>IFERROR(VLOOKUP($B21,master_rankings!$B:$AF,15,FALSE),"")</f>
        <v>DYES &amp; PIGMENTS</v>
      </c>
      <c r="BG21" s="45" t="str">
        <f>IFERROR(VLOOKUP($B21,master_rankings!$B:$AF,16,FALSE),"")</f>
        <v>LARGECAP</v>
      </c>
      <c r="BH21" s="45">
        <f>IFERROR(VLOOKUP($B21,master_rankings!$B:$AF,17,FALSE),"")</f>
        <v>31085.78</v>
      </c>
      <c r="BI21" s="45" t="str">
        <f>IFERROR(VLOOKUP($B21,master_rankings!$B:$AF,18,FALSE),"")</f>
        <v>INDUSTRIALS-26 of 36</v>
      </c>
      <c r="BJ21" s="45" t="str">
        <f>IFERROR(VLOOKUP($B21,master_rankings!$B:$AF,19,FALSE),"")</f>
        <v>NiftyRank-136</v>
      </c>
      <c r="BK21" s="45" t="str">
        <f>IFERROR(VLOOKUP($B21,master_rankings!$B:$AF,30,FALSE),"")</f>
        <v>SOR25</v>
      </c>
      <c r="BL21" s="45" t="str">
        <f>IFERROR(VLOOKUP($B21,master_rankings!$B:$AF,31,FALSE),"")</f>
        <v>SPR25</v>
      </c>
      <c r="BM21" s="45" t="str">
        <f t="shared" si="2"/>
        <v/>
      </c>
      <c r="BN21" t="str">
        <f t="shared" si="3"/>
        <v/>
      </c>
    </row>
    <row r="22" spans="1:66" x14ac:dyDescent="0.25">
      <c r="A22">
        <f>Qty_freeze!A22</f>
        <v>21</v>
      </c>
      <c r="B22" t="str">
        <f>TRIM(Qty_freeze!B22)</f>
        <v>AUBANK</v>
      </c>
      <c r="C22" t="str">
        <f>IFERROR(VLOOKUP(B22,Mkt_Lots!Q:R,2,0),"")</f>
        <v xml:space="preserve">AU SMALL FINANCE BANK LTD           </v>
      </c>
      <c r="D22" s="9">
        <f>IFERROR(VLOOKUP($B22,Options_data!$L:$AB,2,0),"")</f>
        <v>-8.15</v>
      </c>
      <c r="E22" s="9">
        <f>IFERROR(VLOOKUP($B22,Options_data!$L:$AB,3,0),"")</f>
        <v>-1.1399999999999999</v>
      </c>
      <c r="F22" s="9">
        <f>IFERROR(VLOOKUP($B22,Options_data!$L:$AB,4,0),"")</f>
        <v>33.07</v>
      </c>
      <c r="G22" s="9">
        <f>IFERROR(VLOOKUP($B22,Options_data!$L:$AB,5,0),"")</f>
        <v>32.71</v>
      </c>
      <c r="H22" s="9">
        <f>IFERROR(VLOOKUP($B22,Options_data!$L:$AB,6,0),"")</f>
        <v>8.89</v>
      </c>
      <c r="I22" s="9">
        <f>IFERROR(VLOOKUP($B22,Options_data!$L:$AB,7,0),"")</f>
        <v>67.739999999999995</v>
      </c>
      <c r="J22" s="9">
        <f>IFERROR(VLOOKUP($B22,Options_data!$L:$AB,8,0),"")</f>
        <v>87.3</v>
      </c>
      <c r="K22" s="9">
        <f>IFERROR(VLOOKUP($B22,Options_data!$L:$AB,9,0),"")</f>
        <v>42.31</v>
      </c>
      <c r="L22" s="9" t="b">
        <f>IFERROR(VLOOKUP($B22,Options_data!$L:$AB,10,0),"")</f>
        <v>1</v>
      </c>
      <c r="M22" s="9">
        <f>IFERROR(VLOOKUP($B22,Options_data!$L:$AB,11,0),"")</f>
        <v>32.35</v>
      </c>
      <c r="N22" s="10" t="str">
        <f>IFERROR(VLOOKUP($B22,Options_data!$L:$AB,12,0),"")</f>
        <v/>
      </c>
      <c r="O22" s="9">
        <f>IFERROR(VLOOKUP($B22,Options_data!$L:$AB,13,0),"")</f>
        <v>707.85</v>
      </c>
      <c r="P22" s="9">
        <f>IFERROR(VLOOKUP($B22,Options_data!$L:$AB,14,0),"")</f>
        <v>4.26</v>
      </c>
      <c r="Q22" s="9" t="str">
        <f>IFERROR(VLOOKUP($B22,Options_data!$L:$AB,15,0),"")</f>
        <v>Liquid</v>
      </c>
      <c r="R22" s="9" t="str">
        <f>IFERROR(VLOOKUP($B22,Options_data!$L:$AB,16,0),"")</f>
        <v>IVP</v>
      </c>
      <c r="S22" s="9" t="str">
        <f>IFERROR(VLOOKUP($B22,Options_data!$L:$AB,17,0),"")</f>
        <v/>
      </c>
      <c r="T22">
        <f>IFERROR(VLOOKUP($B22,futures_data!$L:$W,2,0),"")</f>
        <v>53.17</v>
      </c>
      <c r="U22">
        <f>IFERROR(VLOOKUP($B22,futures_data!$L:$W,3,0),"")</f>
        <v>1.54</v>
      </c>
      <c r="V22">
        <f>IFERROR(VLOOKUP($B22,futures_data!$L:$W,4,0),"")</f>
        <v>-0.27</v>
      </c>
      <c r="W22">
        <f>IFERROR(VLOOKUP($B22,futures_data!$L:$W,5,0),"")</f>
        <v>304.2</v>
      </c>
      <c r="X22">
        <f>IFERROR(VLOOKUP($B22,futures_data!$L:$W,6,0),"")</f>
        <v>707.85</v>
      </c>
      <c r="Y22">
        <f>IFERROR(VLOOKUP($B22,futures_data!$L:$W,7,0),"")</f>
        <v>8.89</v>
      </c>
      <c r="Z22" t="str">
        <f>IFERROR(VLOOKUP($B22,futures_data!$L:$W,8,0),"")</f>
        <v>Short Buildup</v>
      </c>
      <c r="AA22">
        <f>IFERROR(VLOOKUP($B22,futures_data!$L:$W,9,0),"")</f>
        <v>3.61</v>
      </c>
      <c r="AB22">
        <f>IFERROR(VLOOKUP($B22,futures_data!$L:$W,10,0),"")</f>
        <v>-1.1399999999999999</v>
      </c>
      <c r="AC22">
        <f>IFERROR(VLOOKUP($B22,futures_data!$L:$W,11,0),"")</f>
        <v>263.45999999999998</v>
      </c>
      <c r="AD22" t="str">
        <f>IFERROR(VLOOKUP($B22,futures_data!$L:$W,12,0),"")</f>
        <v>Significant Short Buildup</v>
      </c>
      <c r="AE22" t="str">
        <f t="shared" si="0"/>
        <v>BEARISH</v>
      </c>
      <c r="AF22" t="str">
        <f t="shared" si="1"/>
        <v>BEARISH</v>
      </c>
      <c r="AG22" s="43" t="str">
        <f>IFERROR(VLOOKUP($B22,futures_20D_Auto!$B:$F,2,0),"")</f>
        <v>2023-10-16_13:52:28</v>
      </c>
      <c r="AH22" s="43" t="str">
        <f>IFERROR(VLOOKUP($B22,futures_20D_Auto!$B:$F,3,0),"")</f>
        <v>BEARISH</v>
      </c>
      <c r="AI22" s="43">
        <f>IFERROR(VLOOKUP($B22,futures_20D_Auto!$B:$F,4,0),"")</f>
        <v>-71341000</v>
      </c>
      <c r="AJ22" s="43">
        <f>IFERROR(VLOOKUP($B22,futures_20D_Auto!$B:$F,5,0),"")</f>
        <v>43.203462014955853</v>
      </c>
      <c r="AK22">
        <f>IFERROR(VLOOKUP($B22,Premarket!$A:$K,2,0),"")</f>
        <v>715.75</v>
      </c>
      <c r="AL22">
        <f>IFERROR(VLOOKUP($B22,Premarket!$A:$K,3,0),"")</f>
        <v>719</v>
      </c>
      <c r="AM22">
        <f>IFERROR(VLOOKUP($B22,Premarket!$A:$K,4,0),"")</f>
        <v>3.25</v>
      </c>
      <c r="AN22">
        <f>IFERROR(VLOOKUP($B22,Premarket!$A:$K,5,0),"")</f>
        <v>0.45</v>
      </c>
      <c r="AU22" s="45">
        <f>IFERROR(VLOOKUP($B22,master_rankings!$B:$AF,4,FALSE),"")</f>
        <v>707.75</v>
      </c>
      <c r="AV22" s="45">
        <f>IFERROR(VLOOKUP($B22,master_rankings!$B:$AF,5,FALSE),"")</f>
        <v>-1.1522346000000001</v>
      </c>
      <c r="AW22" s="45">
        <f>IFERROR(VLOOKUP($B22,master_rankings!$B:$AF,6,FALSE),"")</f>
        <v>-8.25</v>
      </c>
      <c r="AX22" s="45">
        <f>IFERROR(VLOOKUP($B22,master_rankings!$B:$AF,7,FALSE),"")</f>
        <v>13879000</v>
      </c>
      <c r="AY22" s="45">
        <f>IFERROR(VLOOKUP($B22,master_rankings!$B:$AF,8,FALSE),"")</f>
        <v>2.2921580000000001</v>
      </c>
      <c r="AZ22" s="45">
        <f>IFERROR(VLOOKUP($B22,master_rankings!$B:$AF,9,FALSE),"")</f>
        <v>311000</v>
      </c>
      <c r="BA22" s="45" t="str">
        <f>IFERROR(VLOOKUP($B22,master_rankings!$B:$AF,10,FALSE),"")</f>
        <v>Short Build Up</v>
      </c>
      <c r="BB22" s="45">
        <f>IFERROR(VLOOKUP($B22,master_rankings!$B:$AF,11,FALSE),"")</f>
        <v>500</v>
      </c>
      <c r="BC22" s="45">
        <f>IFERROR(VLOOKUP($B22,master_rankings!$B:$AF,12,FALSE),"")</f>
        <v>20</v>
      </c>
      <c r="BD22" s="45">
        <f>IFERROR(VLOOKUP($B22,master_rankings!$B:$AF,13,FALSE),"")</f>
        <v>20000</v>
      </c>
      <c r="BE22" s="45" t="str">
        <f>IFERROR(VLOOKUP($B22,master_rankings!$B:$AF,14,FALSE),"")</f>
        <v>BANK</v>
      </c>
      <c r="BF22" s="45" t="str">
        <f>IFERROR(VLOOKUP($B22,master_rankings!$B:$AF,15,FALSE),"")</f>
        <v>BANKS-PVT SECTOR</v>
      </c>
      <c r="BG22" s="45" t="str">
        <f>IFERROR(VLOOKUP($B22,master_rankings!$B:$AF,16,FALSE),"")</f>
        <v>LARGECAP</v>
      </c>
      <c r="BH22" s="45">
        <f>IFERROR(VLOOKUP($B22,master_rankings!$B:$AF,17,FALSE),"")</f>
        <v>39527.06</v>
      </c>
      <c r="BI22" s="45" t="str">
        <f>IFERROR(VLOOKUP($B22,master_rankings!$B:$AF,18,FALSE),"")</f>
        <v>BANK-11 of 15</v>
      </c>
      <c r="BJ22" s="45" t="str">
        <f>IFERROR(VLOOKUP($B22,master_rankings!$B:$AF,19,FALSE),"")</f>
        <v>NiftyRank-117</v>
      </c>
      <c r="BK22" s="45" t="str">
        <f>IFERROR(VLOOKUP($B22,master_rankings!$B:$AF,30,FALSE),"")</f>
        <v>SOR12</v>
      </c>
      <c r="BL22" s="45" t="str">
        <f>IFERROR(VLOOKUP($B22,master_rankings!$B:$AF,31,FALSE),"")</f>
        <v>SPR8</v>
      </c>
      <c r="BM22" s="45" t="str">
        <f t="shared" si="2"/>
        <v>TopOI</v>
      </c>
      <c r="BN22" t="str">
        <f t="shared" si="3"/>
        <v>TopPrice</v>
      </c>
    </row>
    <row r="23" spans="1:66" x14ac:dyDescent="0.25">
      <c r="A23">
        <f>Qty_freeze!A23</f>
        <v>22</v>
      </c>
      <c r="B23" t="str">
        <f>TRIM(Qty_freeze!B23)</f>
        <v>AUROPHARMA</v>
      </c>
      <c r="C23" t="str">
        <f>IFERROR(VLOOKUP(B23,Mkt_Lots!Q:R,2,0),"")</f>
        <v xml:space="preserve">AUROBINDO PHARMA LTD                </v>
      </c>
      <c r="D23" s="9">
        <f>IFERROR(VLOOKUP($B23,Options_data!$L:$AB,2,0),"")</f>
        <v>-10.25</v>
      </c>
      <c r="E23" s="9">
        <f>IFERROR(VLOOKUP($B23,Options_data!$L:$AB,3,0),"")</f>
        <v>-1.1100000000000001</v>
      </c>
      <c r="F23" s="9">
        <f>IFERROR(VLOOKUP($B23,Options_data!$L:$AB,4,0),"")</f>
        <v>30.28</v>
      </c>
      <c r="G23" s="9">
        <f>IFERROR(VLOOKUP($B23,Options_data!$L:$AB,5,0),"")</f>
        <v>29.62</v>
      </c>
      <c r="H23" s="9">
        <f>IFERROR(VLOOKUP($B23,Options_data!$L:$AB,6,0),"")</f>
        <v>7.94</v>
      </c>
      <c r="I23" s="9">
        <f>IFERROR(VLOOKUP($B23,Options_data!$L:$AB,7,0),"")</f>
        <v>33.869999999999997</v>
      </c>
      <c r="J23" s="9">
        <f>IFERROR(VLOOKUP($B23,Options_data!$L:$AB,8,0),"")</f>
        <v>36.51</v>
      </c>
      <c r="K23" s="9">
        <f>IFERROR(VLOOKUP($B23,Options_data!$L:$AB,9,0),"")</f>
        <v>15.17</v>
      </c>
      <c r="L23" s="9" t="b">
        <f>IFERROR(VLOOKUP($B23,Options_data!$L:$AB,10,0),"")</f>
        <v>1</v>
      </c>
      <c r="M23" s="9">
        <f>IFERROR(VLOOKUP($B23,Options_data!$L:$AB,11,0),"")</f>
        <v>28.96</v>
      </c>
      <c r="N23" s="10" t="str">
        <f>IFERROR(VLOOKUP($B23,Options_data!$L:$AB,12,0),"")</f>
        <v/>
      </c>
      <c r="O23" s="9">
        <f>IFERROR(VLOOKUP($B23,Options_data!$L:$AB,13,0),"")</f>
        <v>911.3</v>
      </c>
      <c r="P23" s="9">
        <f>IFERROR(VLOOKUP($B23,Options_data!$L:$AB,14,0),"")</f>
        <v>3.71</v>
      </c>
      <c r="Q23" s="9" t="str">
        <f>IFERROR(VLOOKUP($B23,Options_data!$L:$AB,15,0),"")</f>
        <v>Liquid</v>
      </c>
      <c r="R23" s="9" t="str">
        <f>IFERROR(VLOOKUP($B23,Options_data!$L:$AB,16,0),"")</f>
        <v/>
      </c>
      <c r="S23" s="9" t="str">
        <f>IFERROR(VLOOKUP($B23,Options_data!$L:$AB,17,0),"")</f>
        <v/>
      </c>
      <c r="T23">
        <f>IFERROR(VLOOKUP($B23,futures_data!$L:$W,2,0),"")</f>
        <v>22.62</v>
      </c>
      <c r="U23">
        <f>IFERROR(VLOOKUP($B23,futures_data!$L:$W,3,0),"")</f>
        <v>7.33</v>
      </c>
      <c r="V23">
        <f>IFERROR(VLOOKUP($B23,futures_data!$L:$W,4,0),"")</f>
        <v>-0.41</v>
      </c>
      <c r="W23">
        <f>IFERROR(VLOOKUP($B23,futures_data!$L:$W,5,0),"")</f>
        <v>104.12</v>
      </c>
      <c r="X23">
        <f>IFERROR(VLOOKUP($B23,futures_data!$L:$W,6,0),"")</f>
        <v>911.3</v>
      </c>
      <c r="Y23">
        <f>IFERROR(VLOOKUP($B23,futures_data!$L:$W,7,0),"")</f>
        <v>7.94</v>
      </c>
      <c r="Z23" t="str">
        <f>IFERROR(VLOOKUP($B23,futures_data!$L:$W,8,0),"")</f>
        <v>Short Buildup</v>
      </c>
      <c r="AA23">
        <f>IFERROR(VLOOKUP($B23,futures_data!$L:$W,9,0),"")</f>
        <v>0.62</v>
      </c>
      <c r="AB23">
        <f>IFERROR(VLOOKUP($B23,futures_data!$L:$W,10,0),"")</f>
        <v>-1.1100000000000001</v>
      </c>
      <c r="AC23">
        <f>IFERROR(VLOOKUP($B23,futures_data!$L:$W,11,0),"")</f>
        <v>62.07</v>
      </c>
      <c r="AD23" t="str">
        <f>IFERROR(VLOOKUP($B23,futures_data!$L:$W,12,0),"")</f>
        <v>Short Buildup</v>
      </c>
      <c r="AE23" t="str">
        <f t="shared" si="0"/>
        <v>BEARISH</v>
      </c>
      <c r="AF23" t="str">
        <f t="shared" si="1"/>
        <v>BEARISH</v>
      </c>
      <c r="AG23" s="43" t="str">
        <f>IFERROR(VLOOKUP($B23,futures_20D_Auto!$B:$F,2,0),"")</f>
        <v/>
      </c>
      <c r="AH23" s="43" t="str">
        <f>IFERROR(VLOOKUP($B23,futures_20D_Auto!$B:$F,3,0),"")</f>
        <v/>
      </c>
      <c r="AI23" s="43" t="str">
        <f>IFERROR(VLOOKUP($B23,futures_20D_Auto!$B:$F,4,0),"")</f>
        <v/>
      </c>
      <c r="AJ23" s="43" t="str">
        <f>IFERROR(VLOOKUP($B23,futures_20D_Auto!$B:$F,5,0),"")</f>
        <v/>
      </c>
      <c r="AK23">
        <f>IFERROR(VLOOKUP($B23,Premarket!$A:$K,2,0),"")</f>
        <v>899.9</v>
      </c>
      <c r="AL23">
        <f>IFERROR(VLOOKUP($B23,Premarket!$A:$K,3,0),"")</f>
        <v>918</v>
      </c>
      <c r="AM23">
        <f>IFERROR(VLOOKUP($B23,Premarket!$A:$K,4,0),"")</f>
        <v>18.100000000000001</v>
      </c>
      <c r="AN23">
        <f>IFERROR(VLOOKUP($B23,Premarket!$A:$K,5,0),"")</f>
        <v>2.0099999999999998</v>
      </c>
      <c r="AU23" s="45" t="str">
        <f>IFERROR(VLOOKUP($B23,master_rankings!$B:$AF,4,FALSE),"")</f>
        <v/>
      </c>
      <c r="AV23" s="45" t="str">
        <f>IFERROR(VLOOKUP($B23,master_rankings!$B:$AF,5,FALSE),"")</f>
        <v/>
      </c>
      <c r="AW23" s="45" t="str">
        <f>IFERROR(VLOOKUP($B23,master_rankings!$B:$AF,6,FALSE),"")</f>
        <v/>
      </c>
      <c r="AX23" s="45" t="str">
        <f>IFERROR(VLOOKUP($B23,master_rankings!$B:$AF,7,FALSE),"")</f>
        <v/>
      </c>
      <c r="AY23" s="45" t="str">
        <f>IFERROR(VLOOKUP($B23,master_rankings!$B:$AF,8,FALSE),"")</f>
        <v/>
      </c>
      <c r="AZ23" s="45" t="str">
        <f>IFERROR(VLOOKUP($B23,master_rankings!$B:$AF,9,FALSE),"")</f>
        <v/>
      </c>
      <c r="BA23" s="45" t="str">
        <f>IFERROR(VLOOKUP($B23,master_rankings!$B:$AF,10,FALSE),"")</f>
        <v/>
      </c>
      <c r="BB23" s="45" t="str">
        <f>IFERROR(VLOOKUP($B23,master_rankings!$B:$AF,11,FALSE),"")</f>
        <v/>
      </c>
      <c r="BC23" s="45" t="str">
        <f>IFERROR(VLOOKUP($B23,master_rankings!$B:$AF,12,FALSE),"")</f>
        <v/>
      </c>
      <c r="BD23" s="45" t="str">
        <f>IFERROR(VLOOKUP($B23,master_rankings!$B:$AF,13,FALSE),"")</f>
        <v/>
      </c>
      <c r="BE23" s="45" t="str">
        <f>IFERROR(VLOOKUP($B23,master_rankings!$B:$AF,14,FALSE),"")</f>
        <v/>
      </c>
      <c r="BF23" s="45" t="str">
        <f>IFERROR(VLOOKUP($B23,master_rankings!$B:$AF,15,FALSE),"")</f>
        <v/>
      </c>
      <c r="BG23" s="45" t="str">
        <f>IFERROR(VLOOKUP($B23,master_rankings!$B:$AF,16,FALSE),"")</f>
        <v/>
      </c>
      <c r="BH23" s="45" t="str">
        <f>IFERROR(VLOOKUP($B23,master_rankings!$B:$AF,17,FALSE),"")</f>
        <v/>
      </c>
      <c r="BI23" s="45" t="str">
        <f>IFERROR(VLOOKUP($B23,master_rankings!$B:$AF,18,FALSE),"")</f>
        <v/>
      </c>
      <c r="BJ23" s="45" t="str">
        <f>IFERROR(VLOOKUP($B23,master_rankings!$B:$AF,19,FALSE),"")</f>
        <v/>
      </c>
      <c r="BK23" s="45" t="str">
        <f>IFERROR(VLOOKUP($B23,master_rankings!$B:$AF,30,FALSE),"")</f>
        <v/>
      </c>
      <c r="BL23" s="45" t="str">
        <f>IFERROR(VLOOKUP($B23,master_rankings!$B:$AF,31,FALSE),"")</f>
        <v/>
      </c>
      <c r="BM23" s="45" t="str">
        <f t="shared" si="2"/>
        <v/>
      </c>
      <c r="BN23" t="str">
        <f t="shared" si="3"/>
        <v/>
      </c>
    </row>
    <row r="24" spans="1:66" x14ac:dyDescent="0.25">
      <c r="A24">
        <f>Qty_freeze!A24</f>
        <v>23</v>
      </c>
      <c r="B24" t="str">
        <f>TRIM(Qty_freeze!B24)</f>
        <v>AXISBANK</v>
      </c>
      <c r="C24" t="str">
        <f>IFERROR(VLOOKUP(B24,Mkt_Lots!Q:R,2,0),"")</f>
        <v xml:space="preserve">AXIS BANK LIMITED                   </v>
      </c>
      <c r="D24" s="9">
        <f>IFERROR(VLOOKUP($B24,Options_data!$L:$AB,2,0),"")</f>
        <v>10.050000000000001</v>
      </c>
      <c r="E24" s="9">
        <f>IFERROR(VLOOKUP($B24,Options_data!$L:$AB,3,0),"")</f>
        <v>1.01</v>
      </c>
      <c r="F24" s="9">
        <f>IFERROR(VLOOKUP($B24,Options_data!$L:$AB,4,0),"")</f>
        <v>23.25</v>
      </c>
      <c r="G24" s="9">
        <f>IFERROR(VLOOKUP($B24,Options_data!$L:$AB,5,0),"")</f>
        <v>23.53</v>
      </c>
      <c r="H24" s="9">
        <f>IFERROR(VLOOKUP($B24,Options_data!$L:$AB,6,0),"")</f>
        <v>2.93</v>
      </c>
      <c r="I24" s="9">
        <f>IFERROR(VLOOKUP($B24,Options_data!$L:$AB,7,0),"")</f>
        <v>70.97</v>
      </c>
      <c r="J24" s="9">
        <f>IFERROR(VLOOKUP($B24,Options_data!$L:$AB,8,0),"")</f>
        <v>87.3</v>
      </c>
      <c r="K24" s="9">
        <f>IFERROR(VLOOKUP($B24,Options_data!$L:$AB,9,0),"")</f>
        <v>40.35</v>
      </c>
      <c r="L24" s="9" t="b">
        <f>IFERROR(VLOOKUP($B24,Options_data!$L:$AB,10,0),"")</f>
        <v>1</v>
      </c>
      <c r="M24" s="9">
        <f>IFERROR(VLOOKUP($B24,Options_data!$L:$AB,11,0),"")</f>
        <v>23.81</v>
      </c>
      <c r="N24" s="10">
        <f>IFERROR(VLOOKUP($B24,Options_data!$L:$AB,12,0),"")</f>
        <v>45224</v>
      </c>
      <c r="O24" s="9">
        <f>IFERROR(VLOOKUP($B24,Options_data!$L:$AB,13,0),"")</f>
        <v>1007.5</v>
      </c>
      <c r="P24" s="9">
        <f>IFERROR(VLOOKUP($B24,Options_data!$L:$AB,14,0),"")</f>
        <v>2.94</v>
      </c>
      <c r="Q24" s="9" t="str">
        <f>IFERROR(VLOOKUP($B24,Options_data!$L:$AB,15,0),"")</f>
        <v>Liquid</v>
      </c>
      <c r="R24" s="9" t="str">
        <f>IFERROR(VLOOKUP($B24,Options_data!$L:$AB,16,0),"")</f>
        <v>IVP</v>
      </c>
      <c r="S24" s="9" t="str">
        <f>IFERROR(VLOOKUP($B24,Options_data!$L:$AB,17,0),"")</f>
        <v>R</v>
      </c>
      <c r="T24">
        <f>IFERROR(VLOOKUP($B24,futures_data!$L:$W,2,0),"")</f>
        <v>27.38</v>
      </c>
      <c r="U24">
        <f>IFERROR(VLOOKUP($B24,futures_data!$L:$W,3,0),"")</f>
        <v>0.31</v>
      </c>
      <c r="V24">
        <f>IFERROR(VLOOKUP($B24,futures_data!$L:$W,4,0),"")</f>
        <v>0.69</v>
      </c>
      <c r="W24">
        <f>IFERROR(VLOOKUP($B24,futures_data!$L:$W,5,0),"")</f>
        <v>54.36</v>
      </c>
      <c r="X24">
        <f>IFERROR(VLOOKUP($B24,futures_data!$L:$W,6,0),"")</f>
        <v>1007.5</v>
      </c>
      <c r="Y24">
        <f>IFERROR(VLOOKUP($B24,futures_data!$L:$W,7,0),"")</f>
        <v>2.93</v>
      </c>
      <c r="Z24" t="str">
        <f>IFERROR(VLOOKUP($B24,futures_data!$L:$W,8,0),"")</f>
        <v>Long Buildup</v>
      </c>
      <c r="AA24">
        <f>IFERROR(VLOOKUP($B24,futures_data!$L:$W,9,0),"")</f>
        <v>-1.81</v>
      </c>
      <c r="AB24">
        <f>IFERROR(VLOOKUP($B24,futures_data!$L:$W,10,0),"")</f>
        <v>1.01</v>
      </c>
      <c r="AC24">
        <f>IFERROR(VLOOKUP($B24,futures_data!$L:$W,11,0),"")</f>
        <v>-71.39</v>
      </c>
      <c r="AD24" t="str">
        <f>IFERROR(VLOOKUP($B24,futures_data!$L:$W,12,0),"")</f>
        <v>Short Covering</v>
      </c>
      <c r="AE24" t="str">
        <f t="shared" si="0"/>
        <v>BULLISH</v>
      </c>
      <c r="AF24" t="str">
        <f t="shared" si="1"/>
        <v>BULLISH</v>
      </c>
      <c r="AG24" s="43" t="str">
        <f>IFERROR(VLOOKUP($B24,futures_20D_Auto!$B:$F,2,0),"")</f>
        <v>2023-10-16_21:40:41</v>
      </c>
      <c r="AH24" s="43" t="str">
        <f>IFERROR(VLOOKUP($B24,futures_20D_Auto!$B:$F,3,0),"")</f>
        <v>BULLISH</v>
      </c>
      <c r="AI24" s="43">
        <f>IFERROR(VLOOKUP($B24,futures_20D_Auto!$B:$F,4,0),"")</f>
        <v>12286875</v>
      </c>
      <c r="AJ24" s="43">
        <f>IFERROR(VLOOKUP($B24,futures_20D_Auto!$B:$F,5,0),"")</f>
        <v>33.754669999999997</v>
      </c>
      <c r="AK24">
        <f>IFERROR(VLOOKUP($B24,Premarket!$A:$K,2,0),"")</f>
        <v>1019.1</v>
      </c>
      <c r="AL24">
        <f>IFERROR(VLOOKUP($B24,Premarket!$A:$K,3,0),"")</f>
        <v>1022</v>
      </c>
      <c r="AM24">
        <f>IFERROR(VLOOKUP($B24,Premarket!$A:$K,4,0),"")</f>
        <v>2.9</v>
      </c>
      <c r="AN24">
        <f>IFERROR(VLOOKUP($B24,Premarket!$A:$K,5,0),"")</f>
        <v>0.28000000000000003</v>
      </c>
      <c r="AU24" s="45" t="str">
        <f>IFERROR(VLOOKUP($B24,master_rankings!$B:$AF,4,FALSE),"")</f>
        <v/>
      </c>
      <c r="AV24" s="45" t="str">
        <f>IFERROR(VLOOKUP($B24,master_rankings!$B:$AF,5,FALSE),"")</f>
        <v/>
      </c>
      <c r="AW24" s="45" t="str">
        <f>IFERROR(VLOOKUP($B24,master_rankings!$B:$AF,6,FALSE),"")</f>
        <v/>
      </c>
      <c r="AX24" s="45" t="str">
        <f>IFERROR(VLOOKUP($B24,master_rankings!$B:$AF,7,FALSE),"")</f>
        <v/>
      </c>
      <c r="AY24" s="45" t="str">
        <f>IFERROR(VLOOKUP($B24,master_rankings!$B:$AF,8,FALSE),"")</f>
        <v/>
      </c>
      <c r="AZ24" s="45" t="str">
        <f>IFERROR(VLOOKUP($B24,master_rankings!$B:$AF,9,FALSE),"")</f>
        <v/>
      </c>
      <c r="BA24" s="45" t="str">
        <f>IFERROR(VLOOKUP($B24,master_rankings!$B:$AF,10,FALSE),"")</f>
        <v/>
      </c>
      <c r="BB24" s="45" t="str">
        <f>IFERROR(VLOOKUP($B24,master_rankings!$B:$AF,11,FALSE),"")</f>
        <v/>
      </c>
      <c r="BC24" s="45" t="str">
        <f>IFERROR(VLOOKUP($B24,master_rankings!$B:$AF,12,FALSE),"")</f>
        <v/>
      </c>
      <c r="BD24" s="45" t="str">
        <f>IFERROR(VLOOKUP($B24,master_rankings!$B:$AF,13,FALSE),"")</f>
        <v/>
      </c>
      <c r="BE24" s="45" t="str">
        <f>IFERROR(VLOOKUP($B24,master_rankings!$B:$AF,14,FALSE),"")</f>
        <v/>
      </c>
      <c r="BF24" s="45" t="str">
        <f>IFERROR(VLOOKUP($B24,master_rankings!$B:$AF,15,FALSE),"")</f>
        <v/>
      </c>
      <c r="BG24" s="45" t="str">
        <f>IFERROR(VLOOKUP($B24,master_rankings!$B:$AF,16,FALSE),"")</f>
        <v/>
      </c>
      <c r="BH24" s="45" t="str">
        <f>IFERROR(VLOOKUP($B24,master_rankings!$B:$AF,17,FALSE),"")</f>
        <v/>
      </c>
      <c r="BI24" s="45" t="str">
        <f>IFERROR(VLOOKUP($B24,master_rankings!$B:$AF,18,FALSE),"")</f>
        <v/>
      </c>
      <c r="BJ24" s="45" t="str">
        <f>IFERROR(VLOOKUP($B24,master_rankings!$B:$AF,19,FALSE),"")</f>
        <v/>
      </c>
      <c r="BK24" s="45" t="str">
        <f>IFERROR(VLOOKUP($B24,master_rankings!$B:$AF,30,FALSE),"")</f>
        <v/>
      </c>
      <c r="BL24" s="45" t="str">
        <f>IFERROR(VLOOKUP($B24,master_rankings!$B:$AF,31,FALSE),"")</f>
        <v/>
      </c>
      <c r="BM24" s="45" t="str">
        <f t="shared" si="2"/>
        <v/>
      </c>
      <c r="BN24" t="str">
        <f t="shared" si="3"/>
        <v/>
      </c>
    </row>
    <row r="25" spans="1:66" x14ac:dyDescent="0.25">
      <c r="A25">
        <f>Qty_freeze!A25</f>
        <v>24</v>
      </c>
      <c r="B25" t="str">
        <f>TRIM(Qty_freeze!B25)</f>
        <v>BAJAJ-AUTO</v>
      </c>
      <c r="C25" t="str">
        <f>IFERROR(VLOOKUP(B25,Mkt_Lots!Q:R,2,0),"")</f>
        <v xml:space="preserve">BAJAJ AUTO LIMITED                  </v>
      </c>
      <c r="D25" s="9">
        <f>IFERROR(VLOOKUP($B25,Options_data!$L:$AB,2,0),"")</f>
        <v>24.1</v>
      </c>
      <c r="E25" s="9">
        <f>IFERROR(VLOOKUP($B25,Options_data!$L:$AB,3,0),"")</f>
        <v>0.48</v>
      </c>
      <c r="F25" s="9">
        <f>IFERROR(VLOOKUP($B25,Options_data!$L:$AB,4,0),"")</f>
        <v>26.82</v>
      </c>
      <c r="G25" s="9">
        <f>IFERROR(VLOOKUP($B25,Options_data!$L:$AB,5,0),"")</f>
        <v>27.86</v>
      </c>
      <c r="H25" s="9">
        <f>IFERROR(VLOOKUP($B25,Options_data!$L:$AB,6,0),"")</f>
        <v>18.7</v>
      </c>
      <c r="I25" s="9">
        <f>IFERROR(VLOOKUP($B25,Options_data!$L:$AB,7,0),"")</f>
        <v>99.6</v>
      </c>
      <c r="J25" s="9">
        <f>IFERROR(VLOOKUP($B25,Options_data!$L:$AB,8,0),"")</f>
        <v>100</v>
      </c>
      <c r="K25" s="9">
        <f>IFERROR(VLOOKUP($B25,Options_data!$L:$AB,9,0),"")</f>
        <v>91.91</v>
      </c>
      <c r="L25" s="9" t="b">
        <f>IFERROR(VLOOKUP($B25,Options_data!$L:$AB,10,0),"")</f>
        <v>1</v>
      </c>
      <c r="M25" s="9">
        <f>IFERROR(VLOOKUP($B25,Options_data!$L:$AB,11,0),"")</f>
        <v>28.91</v>
      </c>
      <c r="N25" s="10">
        <f>IFERROR(VLOOKUP($B25,Options_data!$L:$AB,12,0),"")</f>
        <v>45217</v>
      </c>
      <c r="O25" s="9">
        <f>IFERROR(VLOOKUP($B25,Options_data!$L:$AB,13,0),"")</f>
        <v>5095</v>
      </c>
      <c r="P25" s="9">
        <f>IFERROR(VLOOKUP($B25,Options_data!$L:$AB,14,0),"")</f>
        <v>3.42</v>
      </c>
      <c r="Q25" s="9" t="str">
        <f>IFERROR(VLOOKUP($B25,Options_data!$L:$AB,15,0),"")</f>
        <v>Liquid</v>
      </c>
      <c r="R25" s="9" t="str">
        <f>IFERROR(VLOOKUP($B25,Options_data!$L:$AB,16,0),"")</f>
        <v>IVP</v>
      </c>
      <c r="S25" s="9" t="str">
        <f>IFERROR(VLOOKUP($B25,Options_data!$L:$AB,17,0),"")</f>
        <v>R</v>
      </c>
      <c r="T25">
        <f>IFERROR(VLOOKUP($B25,futures_data!$L:$W,2,0),"")</f>
        <v>20.63</v>
      </c>
      <c r="U25">
        <f>IFERROR(VLOOKUP($B25,futures_data!$L:$W,3,0),"")</f>
        <v>7.48</v>
      </c>
      <c r="V25">
        <f>IFERROR(VLOOKUP($B25,futures_data!$L:$W,4,0),"")</f>
        <v>1.35</v>
      </c>
      <c r="W25">
        <f>IFERROR(VLOOKUP($B25,futures_data!$L:$W,5,0),"")</f>
        <v>73.989999999999995</v>
      </c>
      <c r="X25">
        <f>IFERROR(VLOOKUP($B25,futures_data!$L:$W,6,0),"")</f>
        <v>5095</v>
      </c>
      <c r="Y25">
        <f>IFERROR(VLOOKUP($B25,futures_data!$L:$W,7,0),"")</f>
        <v>18.7</v>
      </c>
      <c r="Z25" t="str">
        <f>IFERROR(VLOOKUP($B25,futures_data!$L:$W,8,0),"")</f>
        <v>Long Buildup</v>
      </c>
      <c r="AA25">
        <f>IFERROR(VLOOKUP($B25,futures_data!$L:$W,9,0),"")</f>
        <v>0.18</v>
      </c>
      <c r="AB25">
        <f>IFERROR(VLOOKUP($B25,futures_data!$L:$W,10,0),"")</f>
        <v>0.48</v>
      </c>
      <c r="AC25">
        <f>IFERROR(VLOOKUP($B25,futures_data!$L:$W,11,0),"")</f>
        <v>-33.54</v>
      </c>
      <c r="AD25" t="str">
        <f>IFERROR(VLOOKUP($B25,futures_data!$L:$W,12,0),"")</f>
        <v>Long Buildup</v>
      </c>
      <c r="AE25" t="str">
        <f t="shared" si="0"/>
        <v>BULLISH</v>
      </c>
      <c r="AF25" t="str">
        <f t="shared" si="1"/>
        <v>BULLISH</v>
      </c>
      <c r="AG25" s="43" t="str">
        <f>IFERROR(VLOOKUP($B25,futures_20D_Auto!$B:$F,2,0),"")</f>
        <v>2023-10-16_21:40:29</v>
      </c>
      <c r="AH25" s="43" t="str">
        <f>IFERROR(VLOOKUP($B25,futures_20D_Auto!$B:$F,3,0),"")</f>
        <v>BULLISH</v>
      </c>
      <c r="AI25" s="43">
        <f>IFERROR(VLOOKUP($B25,futures_20D_Auto!$B:$F,4,0),"")</f>
        <v>9339750</v>
      </c>
      <c r="AJ25" s="43">
        <f>IFERROR(VLOOKUP($B25,futures_20D_Auto!$B:$F,5,0),"")</f>
        <v>47.303640000000001</v>
      </c>
      <c r="AK25">
        <f>IFERROR(VLOOKUP($B25,Premarket!$A:$K,2,0),"")</f>
        <v>5064.3999999999996</v>
      </c>
      <c r="AL25">
        <f>IFERROR(VLOOKUP($B25,Premarket!$A:$K,3,0),"")</f>
        <v>5085</v>
      </c>
      <c r="AM25">
        <f>IFERROR(VLOOKUP($B25,Premarket!$A:$K,4,0),"")</f>
        <v>20.6</v>
      </c>
      <c r="AN25">
        <f>IFERROR(VLOOKUP($B25,Premarket!$A:$K,5,0),"")</f>
        <v>0.41</v>
      </c>
      <c r="AU25" s="45" t="str">
        <f>IFERROR(VLOOKUP($B25,master_rankings!$B:$AF,4,FALSE),"")</f>
        <v/>
      </c>
      <c r="AV25" s="45" t="str">
        <f>IFERROR(VLOOKUP($B25,master_rankings!$B:$AF,5,FALSE),"")</f>
        <v/>
      </c>
      <c r="AW25" s="45" t="str">
        <f>IFERROR(VLOOKUP($B25,master_rankings!$B:$AF,6,FALSE),"")</f>
        <v/>
      </c>
      <c r="AX25" s="45" t="str">
        <f>IFERROR(VLOOKUP($B25,master_rankings!$B:$AF,7,FALSE),"")</f>
        <v/>
      </c>
      <c r="AY25" s="45" t="str">
        <f>IFERROR(VLOOKUP($B25,master_rankings!$B:$AF,8,FALSE),"")</f>
        <v/>
      </c>
      <c r="AZ25" s="45" t="str">
        <f>IFERROR(VLOOKUP($B25,master_rankings!$B:$AF,9,FALSE),"")</f>
        <v/>
      </c>
      <c r="BA25" s="45" t="str">
        <f>IFERROR(VLOOKUP($B25,master_rankings!$B:$AF,10,FALSE),"")</f>
        <v/>
      </c>
      <c r="BB25" s="45" t="str">
        <f>IFERROR(VLOOKUP($B25,master_rankings!$B:$AF,11,FALSE),"")</f>
        <v/>
      </c>
      <c r="BC25" s="45" t="str">
        <f>IFERROR(VLOOKUP($B25,master_rankings!$B:$AF,12,FALSE),"")</f>
        <v/>
      </c>
      <c r="BD25" s="45" t="str">
        <f>IFERROR(VLOOKUP($B25,master_rankings!$B:$AF,13,FALSE),"")</f>
        <v/>
      </c>
      <c r="BE25" s="45" t="str">
        <f>IFERROR(VLOOKUP($B25,master_rankings!$B:$AF,14,FALSE),"")</f>
        <v/>
      </c>
      <c r="BF25" s="45" t="str">
        <f>IFERROR(VLOOKUP($B25,master_rankings!$B:$AF,15,FALSE),"")</f>
        <v/>
      </c>
      <c r="BG25" s="45" t="str">
        <f>IFERROR(VLOOKUP($B25,master_rankings!$B:$AF,16,FALSE),"")</f>
        <v/>
      </c>
      <c r="BH25" s="45" t="str">
        <f>IFERROR(VLOOKUP($B25,master_rankings!$B:$AF,17,FALSE),"")</f>
        <v/>
      </c>
      <c r="BI25" s="45" t="str">
        <f>IFERROR(VLOOKUP($B25,master_rankings!$B:$AF,18,FALSE),"")</f>
        <v/>
      </c>
      <c r="BJ25" s="45" t="str">
        <f>IFERROR(VLOOKUP($B25,master_rankings!$B:$AF,19,FALSE),"")</f>
        <v/>
      </c>
      <c r="BK25" s="45" t="str">
        <f>IFERROR(VLOOKUP($B25,master_rankings!$B:$AF,30,FALSE),"")</f>
        <v/>
      </c>
      <c r="BL25" s="45" t="str">
        <f>IFERROR(VLOOKUP($B25,master_rankings!$B:$AF,31,FALSE),"")</f>
        <v/>
      </c>
      <c r="BM25" s="45" t="str">
        <f t="shared" si="2"/>
        <v/>
      </c>
      <c r="BN25" t="str">
        <f t="shared" si="3"/>
        <v/>
      </c>
    </row>
    <row r="26" spans="1:66" x14ac:dyDescent="0.25">
      <c r="A26">
        <f>Qty_freeze!A26</f>
        <v>25</v>
      </c>
      <c r="B26" t="str">
        <f>TRIM(Qty_freeze!B26)</f>
        <v>BAJAJFINSV</v>
      </c>
      <c r="C26" t="str">
        <f>IFERROR(VLOOKUP(B26,Mkt_Lots!Q:R,2,0),"")</f>
        <v xml:space="preserve">BAJAJ FINSERV LTD.                  </v>
      </c>
      <c r="D26" s="9">
        <f>IFERROR(VLOOKUP($B26,Options_data!$L:$AB,2,0),"")</f>
        <v>-0.75</v>
      </c>
      <c r="E26" s="9">
        <f>IFERROR(VLOOKUP($B26,Options_data!$L:$AB,3,0),"")</f>
        <v>-0.05</v>
      </c>
      <c r="F26" s="9">
        <f>IFERROR(VLOOKUP($B26,Options_data!$L:$AB,4,0),"")</f>
        <v>24.26</v>
      </c>
      <c r="G26" s="9">
        <f>IFERROR(VLOOKUP($B26,Options_data!$L:$AB,5,0),"")</f>
        <v>24.83</v>
      </c>
      <c r="H26" s="9">
        <f>IFERROR(VLOOKUP($B26,Options_data!$L:$AB,6,0),"")</f>
        <v>5.98</v>
      </c>
      <c r="I26" s="9">
        <f>IFERROR(VLOOKUP($B26,Options_data!$L:$AB,7,0),"")</f>
        <v>26.21</v>
      </c>
      <c r="J26" s="9">
        <f>IFERROR(VLOOKUP($B26,Options_data!$L:$AB,8,0),"")</f>
        <v>61.9</v>
      </c>
      <c r="K26" s="9">
        <f>IFERROR(VLOOKUP($B26,Options_data!$L:$AB,9,0),"")</f>
        <v>22.29</v>
      </c>
      <c r="L26" s="9" t="b">
        <f>IFERROR(VLOOKUP($B26,Options_data!$L:$AB,10,0),"")</f>
        <v>1</v>
      </c>
      <c r="M26" s="9">
        <f>IFERROR(VLOOKUP($B26,Options_data!$L:$AB,11,0),"")</f>
        <v>25.4</v>
      </c>
      <c r="N26" s="10">
        <f>IFERROR(VLOOKUP($B26,Options_data!$L:$AB,12,0),"")</f>
        <v>45226</v>
      </c>
      <c r="O26" s="9">
        <f>IFERROR(VLOOKUP($B26,Options_data!$L:$AB,13,0),"")</f>
        <v>1646.45</v>
      </c>
      <c r="P26" s="9">
        <f>IFERROR(VLOOKUP($B26,Options_data!$L:$AB,14,0),"")</f>
        <v>3.16</v>
      </c>
      <c r="Q26" s="9" t="str">
        <f>IFERROR(VLOOKUP($B26,Options_data!$L:$AB,15,0),"")</f>
        <v>Liquid</v>
      </c>
      <c r="R26" s="9" t="str">
        <f>IFERROR(VLOOKUP($B26,Options_data!$L:$AB,16,0),"")</f>
        <v/>
      </c>
      <c r="S26" s="9" t="str">
        <f>IFERROR(VLOOKUP($B26,Options_data!$L:$AB,17,0),"")</f>
        <v>R</v>
      </c>
      <c r="T26">
        <f>IFERROR(VLOOKUP($B26,futures_data!$L:$W,2,0),"")</f>
        <v>9.52</v>
      </c>
      <c r="U26">
        <f>IFERROR(VLOOKUP($B26,futures_data!$L:$W,3,0),"")</f>
        <v>-8.5399999999999991</v>
      </c>
      <c r="V26">
        <f>IFERROR(VLOOKUP($B26,futures_data!$L:$W,4,0),"")</f>
        <v>1.44</v>
      </c>
      <c r="W26">
        <f>IFERROR(VLOOKUP($B26,futures_data!$L:$W,5,0),"")</f>
        <v>423.27</v>
      </c>
      <c r="X26">
        <f>IFERROR(VLOOKUP($B26,futures_data!$L:$W,6,0),"")</f>
        <v>1646.45</v>
      </c>
      <c r="Y26">
        <f>IFERROR(VLOOKUP($B26,futures_data!$L:$W,7,0),"")</f>
        <v>5.98</v>
      </c>
      <c r="Z26" t="str">
        <f>IFERROR(VLOOKUP($B26,futures_data!$L:$W,8,0),"")</f>
        <v>Short Covering</v>
      </c>
      <c r="AA26">
        <f>IFERROR(VLOOKUP($B26,futures_data!$L:$W,9,0),"")</f>
        <v>0.81</v>
      </c>
      <c r="AB26">
        <f>IFERROR(VLOOKUP($B26,futures_data!$L:$W,10,0),"")</f>
        <v>-0.05</v>
      </c>
      <c r="AC26">
        <f>IFERROR(VLOOKUP($B26,futures_data!$L:$W,11,0),"")</f>
        <v>340.57</v>
      </c>
      <c r="AD26" t="str">
        <f>IFERROR(VLOOKUP($B26,futures_data!$L:$W,12,0),"")</f>
        <v>Short Buildup</v>
      </c>
      <c r="AE26" t="str">
        <f t="shared" si="0"/>
        <v>BULLISH</v>
      </c>
      <c r="AF26" t="str">
        <f t="shared" si="1"/>
        <v>BEARISH</v>
      </c>
      <c r="AG26" s="43" t="str">
        <f>IFERROR(VLOOKUP($B26,futures_20D_Auto!$B:$F,2,0),"")</f>
        <v>2023-10-16_21:14:54</v>
      </c>
      <c r="AH26" s="43" t="str">
        <f>IFERROR(VLOOKUP($B26,futures_20D_Auto!$B:$F,3,0),"")</f>
        <v>BEARISH</v>
      </c>
      <c r="AI26" s="43">
        <f>IFERROR(VLOOKUP($B26,futures_20D_Auto!$B:$F,4,0),"")</f>
        <v>-309500</v>
      </c>
      <c r="AJ26" s="43">
        <f>IFERROR(VLOOKUP($B26,futures_20D_Auto!$B:$F,5,0),"")</f>
        <v>47.900544088127077</v>
      </c>
      <c r="AK26">
        <f>IFERROR(VLOOKUP($B26,Premarket!$A:$K,2,0),"")</f>
        <v>1636.55</v>
      </c>
      <c r="AL26">
        <f>IFERROR(VLOOKUP($B26,Premarket!$A:$K,3,0),"")</f>
        <v>1637</v>
      </c>
      <c r="AM26">
        <f>IFERROR(VLOOKUP($B26,Premarket!$A:$K,4,0),"")</f>
        <v>0.45</v>
      </c>
      <c r="AN26">
        <f>IFERROR(VLOOKUP($B26,Premarket!$A:$K,5,0),"")</f>
        <v>0.03</v>
      </c>
      <c r="AU26" s="45">
        <f>IFERROR(VLOOKUP($B26,master_rankings!$B:$AF,4,FALSE),"")</f>
        <v>1646.4</v>
      </c>
      <c r="AV26" s="45">
        <f>IFERROR(VLOOKUP($B26,master_rankings!$B:$AF,5,FALSE),"")</f>
        <v>-4.8567300000000001E-2</v>
      </c>
      <c r="AW26" s="45">
        <f>IFERROR(VLOOKUP($B26,master_rankings!$B:$AF,6,FALSE),"")</f>
        <v>-0.8</v>
      </c>
      <c r="AX26" s="45">
        <f>IFERROR(VLOOKUP($B26,master_rankings!$B:$AF,7,FALSE),"")</f>
        <v>9489500</v>
      </c>
      <c r="AY26" s="45">
        <f>IFERROR(VLOOKUP($B26,master_rankings!$B:$AF,8,FALSE),"")</f>
        <v>0.33835579999999998</v>
      </c>
      <c r="AZ26" s="45">
        <f>IFERROR(VLOOKUP($B26,master_rankings!$B:$AF,9,FALSE),"")</f>
        <v>32000</v>
      </c>
      <c r="BA26" s="45" t="str">
        <f>IFERROR(VLOOKUP($B26,master_rankings!$B:$AF,10,FALSE),"")</f>
        <v>Short Build Up</v>
      </c>
      <c r="BB26" s="45">
        <f>IFERROR(VLOOKUP($B26,master_rankings!$B:$AF,11,FALSE),"")</f>
        <v>50</v>
      </c>
      <c r="BC26" s="45">
        <f>IFERROR(VLOOKUP($B26,master_rankings!$B:$AF,12,FALSE),"")</f>
        <v>250</v>
      </c>
      <c r="BD26" s="45">
        <f>IFERROR(VLOOKUP($B26,master_rankings!$B:$AF,13,FALSE),"")</f>
        <v>1500</v>
      </c>
      <c r="BE26" s="45" t="str">
        <f>IFERROR(VLOOKUP($B26,master_rankings!$B:$AF,14,FALSE),"")</f>
        <v>FINANCE</v>
      </c>
      <c r="BF26" s="45" t="str">
        <f>IFERROR(VLOOKUP($B26,master_rankings!$B:$AF,15,FALSE),"")</f>
        <v>FINANCE &amp; INVEST</v>
      </c>
      <c r="BG26" s="45" t="str">
        <f>IFERROR(VLOOKUP($B26,master_rankings!$B:$AF,16,FALSE),"")</f>
        <v>LARGECAP</v>
      </c>
      <c r="BH26" s="45">
        <f>IFERROR(VLOOKUP($B26,master_rankings!$B:$AF,17,FALSE),"")</f>
        <v>289784.51</v>
      </c>
      <c r="BI26" s="45" t="str">
        <f>IFERROR(VLOOKUP($B26,master_rankings!$B:$AF,18,FALSE),"")</f>
        <v>FINANCE-3 of 20</v>
      </c>
      <c r="BJ26" s="45" t="str">
        <f>IFERROR(VLOOKUP($B26,master_rankings!$B:$AF,19,FALSE),"")</f>
        <v>NiftyRank-15</v>
      </c>
      <c r="BK26" s="45" t="str">
        <f>IFERROR(VLOOKUP($B26,master_rankings!$B:$AF,30,FALSE),"")</f>
        <v>SOR33</v>
      </c>
      <c r="BL26" s="45" t="str">
        <f>IFERROR(VLOOKUP($B26,master_rankings!$B:$AF,31,FALSE),"")</f>
        <v>SPR37</v>
      </c>
      <c r="BM26" s="45" t="str">
        <f t="shared" si="2"/>
        <v/>
      </c>
      <c r="BN26" t="str">
        <f t="shared" si="3"/>
        <v/>
      </c>
    </row>
    <row r="27" spans="1:66" x14ac:dyDescent="0.25">
      <c r="A27">
        <f>Qty_freeze!A27</f>
        <v>26</v>
      </c>
      <c r="B27" t="str">
        <f>TRIM(Qty_freeze!B27)</f>
        <v>BAJFINANCE</v>
      </c>
      <c r="C27" t="str">
        <f>IFERROR(VLOOKUP(B27,Mkt_Lots!Q:R,2,0),"")</f>
        <v xml:space="preserve">BAJAJ FINANCE LIMITED               </v>
      </c>
      <c r="D27" s="9">
        <f>IFERROR(VLOOKUP($B27,Options_data!$L:$AB,2,0),"")</f>
        <v>-26.3</v>
      </c>
      <c r="E27" s="9">
        <f>IFERROR(VLOOKUP($B27,Options_data!$L:$AB,3,0),"")</f>
        <v>-0.33</v>
      </c>
      <c r="F27" s="9">
        <f>IFERROR(VLOOKUP($B27,Options_data!$L:$AB,4,0),"")</f>
        <v>29.99</v>
      </c>
      <c r="G27" s="9">
        <f>IFERROR(VLOOKUP($B27,Options_data!$L:$AB,5,0),"")</f>
        <v>30.58</v>
      </c>
      <c r="H27" s="9">
        <f>IFERROR(VLOOKUP($B27,Options_data!$L:$AB,6,0),"")</f>
        <v>13.98</v>
      </c>
      <c r="I27" s="9">
        <f>IFERROR(VLOOKUP($B27,Options_data!$L:$AB,7,0),"")</f>
        <v>88.31</v>
      </c>
      <c r="J27" s="9">
        <f>IFERROR(VLOOKUP($B27,Options_data!$L:$AB,8,0),"")</f>
        <v>95.24</v>
      </c>
      <c r="K27" s="9">
        <f>IFERROR(VLOOKUP($B27,Options_data!$L:$AB,9,0),"")</f>
        <v>56.69</v>
      </c>
      <c r="L27" s="9" t="b">
        <f>IFERROR(VLOOKUP($B27,Options_data!$L:$AB,10,0),"")</f>
        <v>1</v>
      </c>
      <c r="M27" s="9">
        <f>IFERROR(VLOOKUP($B27,Options_data!$L:$AB,11,0),"")</f>
        <v>31.18</v>
      </c>
      <c r="N27" s="10">
        <f>IFERROR(VLOOKUP($B27,Options_data!$L:$AB,12,0),"")</f>
        <v>45216</v>
      </c>
      <c r="O27" s="9">
        <f>IFERROR(VLOOKUP($B27,Options_data!$L:$AB,13,0),"")</f>
        <v>8052</v>
      </c>
      <c r="P27" s="9">
        <f>IFERROR(VLOOKUP($B27,Options_data!$L:$AB,14,0),"")</f>
        <v>3.84</v>
      </c>
      <c r="Q27" s="9" t="str">
        <f>IFERROR(VLOOKUP($B27,Options_data!$L:$AB,15,0),"")</f>
        <v>Liquid</v>
      </c>
      <c r="R27" s="9" t="str">
        <f>IFERROR(VLOOKUP($B27,Options_data!$L:$AB,16,0),"")</f>
        <v>IVP</v>
      </c>
      <c r="S27" s="9" t="str">
        <f>IFERROR(VLOOKUP($B27,Options_data!$L:$AB,17,0),"")</f>
        <v>R</v>
      </c>
      <c r="T27">
        <f>IFERROR(VLOOKUP($B27,futures_data!$L:$W,2,0),"")</f>
        <v>22.22</v>
      </c>
      <c r="U27">
        <f>IFERROR(VLOOKUP($B27,futures_data!$L:$W,3,0),"")</f>
        <v>7.28</v>
      </c>
      <c r="V27">
        <f>IFERROR(VLOOKUP($B27,futures_data!$L:$W,4,0),"")</f>
        <v>-0.12</v>
      </c>
      <c r="W27">
        <f>IFERROR(VLOOKUP($B27,futures_data!$L:$W,5,0),"")</f>
        <v>75.989999999999995</v>
      </c>
      <c r="X27">
        <f>IFERROR(VLOOKUP($B27,futures_data!$L:$W,6,0),"")</f>
        <v>8052</v>
      </c>
      <c r="Y27">
        <f>IFERROR(VLOOKUP($B27,futures_data!$L:$W,7,0),"")</f>
        <v>13.98</v>
      </c>
      <c r="Z27" t="str">
        <f>IFERROR(VLOOKUP($B27,futures_data!$L:$W,8,0),"")</f>
        <v>Short Buildup</v>
      </c>
      <c r="AA27">
        <f>IFERROR(VLOOKUP($B27,futures_data!$L:$W,9,0),"")</f>
        <v>0.63</v>
      </c>
      <c r="AB27">
        <f>IFERROR(VLOOKUP($B27,futures_data!$L:$W,10,0),"")</f>
        <v>-0.33</v>
      </c>
      <c r="AC27">
        <f>IFERROR(VLOOKUP($B27,futures_data!$L:$W,11,0),"")</f>
        <v>-10.27</v>
      </c>
      <c r="AD27" t="str">
        <f>IFERROR(VLOOKUP($B27,futures_data!$L:$W,12,0),"")</f>
        <v>Short Buildup</v>
      </c>
      <c r="AE27" t="str">
        <f t="shared" si="0"/>
        <v>BEARISH</v>
      </c>
      <c r="AF27" t="str">
        <f t="shared" si="1"/>
        <v>BEARISH</v>
      </c>
      <c r="AG27" s="43" t="str">
        <f>IFERROR(VLOOKUP($B27,futures_20D_Auto!$B:$F,2,0),"")</f>
        <v>2023-10-16_21:38:53</v>
      </c>
      <c r="AH27" s="43" t="str">
        <f>IFERROR(VLOOKUP($B27,futures_20D_Auto!$B:$F,3,0),"")</f>
        <v>BULLISH</v>
      </c>
      <c r="AI27" s="43">
        <f>IFERROR(VLOOKUP($B27,futures_20D_Auto!$B:$F,4,0),"")</f>
        <v>8032250</v>
      </c>
      <c r="AJ27" s="43">
        <f>IFERROR(VLOOKUP($B27,futures_20D_Auto!$B:$F,5,0),"")</f>
        <v>47.989820000000002</v>
      </c>
      <c r="AK27">
        <f>IFERROR(VLOOKUP($B27,Premarket!$A:$K,2,0),"")</f>
        <v>8101.95</v>
      </c>
      <c r="AL27">
        <f>IFERROR(VLOOKUP($B27,Premarket!$A:$K,3,0),"")</f>
        <v>8125</v>
      </c>
      <c r="AM27">
        <f>IFERROR(VLOOKUP($B27,Premarket!$A:$K,4,0),"")</f>
        <v>23.05</v>
      </c>
      <c r="AN27">
        <f>IFERROR(VLOOKUP($B27,Premarket!$A:$K,5,0),"")</f>
        <v>0.28000000000000003</v>
      </c>
      <c r="AU27" s="45" t="str">
        <f>IFERROR(VLOOKUP($B27,master_rankings!$B:$AF,4,FALSE),"")</f>
        <v/>
      </c>
      <c r="AV27" s="45" t="str">
        <f>IFERROR(VLOOKUP($B27,master_rankings!$B:$AF,5,FALSE),"")</f>
        <v/>
      </c>
      <c r="AW27" s="45" t="str">
        <f>IFERROR(VLOOKUP($B27,master_rankings!$B:$AF,6,FALSE),"")</f>
        <v/>
      </c>
      <c r="AX27" s="45" t="str">
        <f>IFERROR(VLOOKUP($B27,master_rankings!$B:$AF,7,FALSE),"")</f>
        <v/>
      </c>
      <c r="AY27" s="45" t="str">
        <f>IFERROR(VLOOKUP($B27,master_rankings!$B:$AF,8,FALSE),"")</f>
        <v/>
      </c>
      <c r="AZ27" s="45" t="str">
        <f>IFERROR(VLOOKUP($B27,master_rankings!$B:$AF,9,FALSE),"")</f>
        <v/>
      </c>
      <c r="BA27" s="45" t="str">
        <f>IFERROR(VLOOKUP($B27,master_rankings!$B:$AF,10,FALSE),"")</f>
        <v/>
      </c>
      <c r="BB27" s="45" t="str">
        <f>IFERROR(VLOOKUP($B27,master_rankings!$B:$AF,11,FALSE),"")</f>
        <v/>
      </c>
      <c r="BC27" s="45" t="str">
        <f>IFERROR(VLOOKUP($B27,master_rankings!$B:$AF,12,FALSE),"")</f>
        <v/>
      </c>
      <c r="BD27" s="45" t="str">
        <f>IFERROR(VLOOKUP($B27,master_rankings!$B:$AF,13,FALSE),"")</f>
        <v/>
      </c>
      <c r="BE27" s="45" t="str">
        <f>IFERROR(VLOOKUP($B27,master_rankings!$B:$AF,14,FALSE),"")</f>
        <v/>
      </c>
      <c r="BF27" s="45" t="str">
        <f>IFERROR(VLOOKUP($B27,master_rankings!$B:$AF,15,FALSE),"")</f>
        <v/>
      </c>
      <c r="BG27" s="45" t="str">
        <f>IFERROR(VLOOKUP($B27,master_rankings!$B:$AF,16,FALSE),"")</f>
        <v/>
      </c>
      <c r="BH27" s="45" t="str">
        <f>IFERROR(VLOOKUP($B27,master_rankings!$B:$AF,17,FALSE),"")</f>
        <v/>
      </c>
      <c r="BI27" s="45" t="str">
        <f>IFERROR(VLOOKUP($B27,master_rankings!$B:$AF,18,FALSE),"")</f>
        <v/>
      </c>
      <c r="BJ27" s="45" t="str">
        <f>IFERROR(VLOOKUP($B27,master_rankings!$B:$AF,19,FALSE),"")</f>
        <v/>
      </c>
      <c r="BK27" s="45" t="str">
        <f>IFERROR(VLOOKUP($B27,master_rankings!$B:$AF,30,FALSE),"")</f>
        <v/>
      </c>
      <c r="BL27" s="45" t="str">
        <f>IFERROR(VLOOKUP($B27,master_rankings!$B:$AF,31,FALSE),"")</f>
        <v/>
      </c>
      <c r="BM27" s="45" t="str">
        <f t="shared" si="2"/>
        <v/>
      </c>
      <c r="BN27" t="str">
        <f t="shared" si="3"/>
        <v/>
      </c>
    </row>
    <row r="28" spans="1:66" x14ac:dyDescent="0.25">
      <c r="A28">
        <f>Qty_freeze!A28</f>
        <v>27</v>
      </c>
      <c r="B28" t="str">
        <f>TRIM(Qty_freeze!B28)</f>
        <v>BALKRISIND</v>
      </c>
      <c r="C28" t="str">
        <f>IFERROR(VLOOKUP(B28,Mkt_Lots!Q:R,2,0),"")</f>
        <v xml:space="preserve">BALKRISHNA IND. LTD                 </v>
      </c>
      <c r="D28" s="9">
        <f>IFERROR(VLOOKUP($B28,Options_data!$L:$AB,2,0),"")</f>
        <v>1.95</v>
      </c>
      <c r="E28" s="9">
        <f>IFERROR(VLOOKUP($B28,Options_data!$L:$AB,3,0),"")</f>
        <v>0.08</v>
      </c>
      <c r="F28" s="9">
        <f>IFERROR(VLOOKUP($B28,Options_data!$L:$AB,4,0),"")</f>
        <v>28.07</v>
      </c>
      <c r="G28" s="9">
        <f>IFERROR(VLOOKUP($B28,Options_data!$L:$AB,5,0),"")</f>
        <v>31.13</v>
      </c>
      <c r="H28" s="9">
        <f>IFERROR(VLOOKUP($B28,Options_data!$L:$AB,6,0),"")</f>
        <v>18.010000000000002</v>
      </c>
      <c r="I28" s="9">
        <f>IFERROR(VLOOKUP($B28,Options_data!$L:$AB,7,0),"")</f>
        <v>72.47</v>
      </c>
      <c r="J28" s="9">
        <f>IFERROR(VLOOKUP($B28,Options_data!$L:$AB,8,0),"")</f>
        <v>77.78</v>
      </c>
      <c r="K28" s="9">
        <f>IFERROR(VLOOKUP($B28,Options_data!$L:$AB,9,0),"")</f>
        <v>41.16</v>
      </c>
      <c r="L28" s="9" t="b">
        <f>IFERROR(VLOOKUP($B28,Options_data!$L:$AB,10,0),"")</f>
        <v>0</v>
      </c>
      <c r="M28" s="9">
        <f>IFERROR(VLOOKUP($B28,Options_data!$L:$AB,11,0),"")</f>
        <v>34.19</v>
      </c>
      <c r="N28" s="10">
        <f>IFERROR(VLOOKUP($B28,Options_data!$L:$AB,12,0),"")</f>
        <v>45220</v>
      </c>
      <c r="O28" s="9">
        <f>IFERROR(VLOOKUP($B28,Options_data!$L:$AB,13,0),"")</f>
        <v>2593.9499999999998</v>
      </c>
      <c r="P28" s="9">
        <f>IFERROR(VLOOKUP($B28,Options_data!$L:$AB,14,0),"")</f>
        <v>3.7</v>
      </c>
      <c r="Q28" s="9" t="str">
        <f>IFERROR(VLOOKUP($B28,Options_data!$L:$AB,15,0),"")</f>
        <v/>
      </c>
      <c r="R28" s="9" t="str">
        <f>IFERROR(VLOOKUP($B28,Options_data!$L:$AB,16,0),"")</f>
        <v>IVP</v>
      </c>
      <c r="S28" s="9" t="str">
        <f>IFERROR(VLOOKUP($B28,Options_data!$L:$AB,17,0),"")</f>
        <v>R</v>
      </c>
      <c r="T28">
        <f>IFERROR(VLOOKUP($B28,futures_data!$L:$W,2,0),"")</f>
        <v>54.37</v>
      </c>
      <c r="U28">
        <f>IFERROR(VLOOKUP($B28,futures_data!$L:$W,3,0),"")</f>
        <v>-3.25</v>
      </c>
      <c r="V28">
        <f>IFERROR(VLOOKUP($B28,futures_data!$L:$W,4,0),"")</f>
        <v>2.21</v>
      </c>
      <c r="W28">
        <f>IFERROR(VLOOKUP($B28,futures_data!$L:$W,5,0),"")</f>
        <v>102.67</v>
      </c>
      <c r="X28">
        <f>IFERROR(VLOOKUP($B28,futures_data!$L:$W,6,0),"")</f>
        <v>2593.9499999999998</v>
      </c>
      <c r="Y28">
        <f>IFERROR(VLOOKUP($B28,futures_data!$L:$W,7,0),"")</f>
        <v>18.010000000000002</v>
      </c>
      <c r="Z28" t="str">
        <f>IFERROR(VLOOKUP($B28,futures_data!$L:$W,8,0),"")</f>
        <v>Short Covering</v>
      </c>
      <c r="AA28">
        <f>IFERROR(VLOOKUP($B28,futures_data!$L:$W,9,0),"")</f>
        <v>-3.19</v>
      </c>
      <c r="AB28">
        <f>IFERROR(VLOOKUP($B28,futures_data!$L:$W,10,0),"")</f>
        <v>0.08</v>
      </c>
      <c r="AC28">
        <f>IFERROR(VLOOKUP($B28,futures_data!$L:$W,11,0),"")</f>
        <v>15.26</v>
      </c>
      <c r="AD28" t="str">
        <f>IFERROR(VLOOKUP($B28,futures_data!$L:$W,12,0),"")</f>
        <v>Short Covering</v>
      </c>
      <c r="AE28" t="str">
        <f t="shared" si="0"/>
        <v>BULLISH</v>
      </c>
      <c r="AF28" t="str">
        <f t="shared" si="1"/>
        <v>BULLISH</v>
      </c>
      <c r="AG28" s="43" t="str">
        <f>IFERROR(VLOOKUP($B28,futures_20D_Auto!$B:$F,2,0),"")</f>
        <v/>
      </c>
      <c r="AH28" s="43" t="str">
        <f>IFERROR(VLOOKUP($B28,futures_20D_Auto!$B:$F,3,0),"")</f>
        <v/>
      </c>
      <c r="AI28" s="43" t="str">
        <f>IFERROR(VLOOKUP($B28,futures_20D_Auto!$B:$F,4,0),"")</f>
        <v/>
      </c>
      <c r="AJ28" s="43" t="str">
        <f>IFERROR(VLOOKUP($B28,futures_20D_Auto!$B:$F,5,0),"")</f>
        <v/>
      </c>
      <c r="AK28">
        <f>IFERROR(VLOOKUP($B28,Premarket!$A:$K,2,0),"")</f>
        <v>2586.3000000000002</v>
      </c>
      <c r="AL28">
        <f>IFERROR(VLOOKUP($B28,Premarket!$A:$K,3,0),"")</f>
        <v>2590.0500000000002</v>
      </c>
      <c r="AM28">
        <f>IFERROR(VLOOKUP($B28,Premarket!$A:$K,4,0),"")</f>
        <v>3.75</v>
      </c>
      <c r="AN28">
        <f>IFERROR(VLOOKUP($B28,Premarket!$A:$K,5,0),"")</f>
        <v>0.14000000000000001</v>
      </c>
      <c r="AU28" s="45" t="str">
        <f>IFERROR(VLOOKUP($B28,master_rankings!$B:$AF,4,FALSE),"")</f>
        <v/>
      </c>
      <c r="AV28" s="45" t="str">
        <f>IFERROR(VLOOKUP($B28,master_rankings!$B:$AF,5,FALSE),"")</f>
        <v/>
      </c>
      <c r="AW28" s="45" t="str">
        <f>IFERROR(VLOOKUP($B28,master_rankings!$B:$AF,6,FALSE),"")</f>
        <v/>
      </c>
      <c r="AX28" s="45" t="str">
        <f>IFERROR(VLOOKUP($B28,master_rankings!$B:$AF,7,FALSE),"")</f>
        <v/>
      </c>
      <c r="AY28" s="45" t="str">
        <f>IFERROR(VLOOKUP($B28,master_rankings!$B:$AF,8,FALSE),"")</f>
        <v/>
      </c>
      <c r="AZ28" s="45" t="str">
        <f>IFERROR(VLOOKUP($B28,master_rankings!$B:$AF,9,FALSE),"")</f>
        <v/>
      </c>
      <c r="BA28" s="45" t="str">
        <f>IFERROR(VLOOKUP($B28,master_rankings!$B:$AF,10,FALSE),"")</f>
        <v/>
      </c>
      <c r="BB28" s="45" t="str">
        <f>IFERROR(VLOOKUP($B28,master_rankings!$B:$AF,11,FALSE),"")</f>
        <v/>
      </c>
      <c r="BC28" s="45" t="str">
        <f>IFERROR(VLOOKUP($B28,master_rankings!$B:$AF,12,FALSE),"")</f>
        <v/>
      </c>
      <c r="BD28" s="45" t="str">
        <f>IFERROR(VLOOKUP($B28,master_rankings!$B:$AF,13,FALSE),"")</f>
        <v/>
      </c>
      <c r="BE28" s="45" t="str">
        <f>IFERROR(VLOOKUP($B28,master_rankings!$B:$AF,14,FALSE),"")</f>
        <v/>
      </c>
      <c r="BF28" s="45" t="str">
        <f>IFERROR(VLOOKUP($B28,master_rankings!$B:$AF,15,FALSE),"")</f>
        <v/>
      </c>
      <c r="BG28" s="45" t="str">
        <f>IFERROR(VLOOKUP($B28,master_rankings!$B:$AF,16,FALSE),"")</f>
        <v/>
      </c>
      <c r="BH28" s="45" t="str">
        <f>IFERROR(VLOOKUP($B28,master_rankings!$B:$AF,17,FALSE),"")</f>
        <v/>
      </c>
      <c r="BI28" s="45" t="str">
        <f>IFERROR(VLOOKUP($B28,master_rankings!$B:$AF,18,FALSE),"")</f>
        <v/>
      </c>
      <c r="BJ28" s="45" t="str">
        <f>IFERROR(VLOOKUP($B28,master_rankings!$B:$AF,19,FALSE),"")</f>
        <v/>
      </c>
      <c r="BK28" s="45" t="str">
        <f>IFERROR(VLOOKUP($B28,master_rankings!$B:$AF,30,FALSE),"")</f>
        <v/>
      </c>
      <c r="BL28" s="45" t="str">
        <f>IFERROR(VLOOKUP($B28,master_rankings!$B:$AF,31,FALSE),"")</f>
        <v/>
      </c>
      <c r="BM28" s="45" t="str">
        <f t="shared" si="2"/>
        <v/>
      </c>
      <c r="BN28" t="str">
        <f t="shared" si="3"/>
        <v/>
      </c>
    </row>
    <row r="29" spans="1:66" x14ac:dyDescent="0.25">
      <c r="A29">
        <f>Qty_freeze!A29</f>
        <v>28</v>
      </c>
      <c r="B29" t="str">
        <f>TRIM(Qty_freeze!B29)</f>
        <v>BALRAMCHIN</v>
      </c>
      <c r="C29" t="str">
        <f>IFERROR(VLOOKUP(B29,Mkt_Lots!Q:R,2,0),"")</f>
        <v xml:space="preserve">BALRAMPUR CHINI MILLS LTD           </v>
      </c>
      <c r="D29" s="9">
        <f>IFERROR(VLOOKUP($B29,Options_data!$L:$AB,2,0),"")</f>
        <v>5.25</v>
      </c>
      <c r="E29" s="9">
        <f>IFERROR(VLOOKUP($B29,Options_data!$L:$AB,3,0),"")</f>
        <v>1.26</v>
      </c>
      <c r="F29" s="9">
        <f>IFERROR(VLOOKUP($B29,Options_data!$L:$AB,4,0),"")</f>
        <v>40.880000000000003</v>
      </c>
      <c r="G29" s="9">
        <f>IFERROR(VLOOKUP($B29,Options_data!$L:$AB,5,0),"")</f>
        <v>36.58</v>
      </c>
      <c r="H29" s="9">
        <f>IFERROR(VLOOKUP($B29,Options_data!$L:$AB,6,0),"")</f>
        <v>3.54</v>
      </c>
      <c r="I29" s="9">
        <f>IFERROR(VLOOKUP($B29,Options_data!$L:$AB,7,0),"")</f>
        <v>53.66</v>
      </c>
      <c r="J29" s="9">
        <f>IFERROR(VLOOKUP($B29,Options_data!$L:$AB,8,0),"")</f>
        <v>60.32</v>
      </c>
      <c r="K29" s="9">
        <f>IFERROR(VLOOKUP($B29,Options_data!$L:$AB,9,0),"")</f>
        <v>43.88</v>
      </c>
      <c r="L29" s="9" t="b">
        <f>IFERROR(VLOOKUP($B29,Options_data!$L:$AB,10,0),"")</f>
        <v>0</v>
      </c>
      <c r="M29" s="9">
        <f>IFERROR(VLOOKUP($B29,Options_data!$L:$AB,11,0),"")</f>
        <v>32.270000000000003</v>
      </c>
      <c r="N29" s="10" t="str">
        <f>IFERROR(VLOOKUP($B29,Options_data!$L:$AB,12,0),"")</f>
        <v/>
      </c>
      <c r="O29" s="9">
        <f>IFERROR(VLOOKUP($B29,Options_data!$L:$AB,13,0),"")</f>
        <v>422.5</v>
      </c>
      <c r="P29" s="9">
        <f>IFERROR(VLOOKUP($B29,Options_data!$L:$AB,14,0),"")</f>
        <v>4.47</v>
      </c>
      <c r="Q29" s="9" t="str">
        <f>IFERROR(VLOOKUP($B29,Options_data!$L:$AB,15,0),"")</f>
        <v/>
      </c>
      <c r="R29" s="9" t="str">
        <f>IFERROR(VLOOKUP($B29,Options_data!$L:$AB,16,0),"")</f>
        <v/>
      </c>
      <c r="S29" s="9" t="str">
        <f>IFERROR(VLOOKUP($B29,Options_data!$L:$AB,17,0),"")</f>
        <v/>
      </c>
      <c r="T29">
        <f>IFERROR(VLOOKUP($B29,futures_data!$L:$W,2,0),"")</f>
        <v>9.52</v>
      </c>
      <c r="U29">
        <f>IFERROR(VLOOKUP($B29,futures_data!$L:$W,3,0),"")</f>
        <v>12.03</v>
      </c>
      <c r="V29">
        <f>IFERROR(VLOOKUP($B29,futures_data!$L:$W,4,0),"")</f>
        <v>-0.94</v>
      </c>
      <c r="W29">
        <f>IFERROR(VLOOKUP($B29,futures_data!$L:$W,5,0),"")</f>
        <v>14.01</v>
      </c>
      <c r="X29">
        <f>IFERROR(VLOOKUP($B29,futures_data!$L:$W,6,0),"")</f>
        <v>422.5</v>
      </c>
      <c r="Y29">
        <f>IFERROR(VLOOKUP($B29,futures_data!$L:$W,7,0),"")</f>
        <v>3.51</v>
      </c>
      <c r="Z29" t="str">
        <f>IFERROR(VLOOKUP($B29,futures_data!$L:$W,8,0),"")</f>
        <v>Short Buildup</v>
      </c>
      <c r="AA29">
        <f>IFERROR(VLOOKUP($B29,futures_data!$L:$W,9,0),"")</f>
        <v>-0.72</v>
      </c>
      <c r="AB29">
        <f>IFERROR(VLOOKUP($B29,futures_data!$L:$W,10,0),"")</f>
        <v>1.26</v>
      </c>
      <c r="AC29">
        <f>IFERROR(VLOOKUP($B29,futures_data!$L:$W,11,0),"")</f>
        <v>259.62</v>
      </c>
      <c r="AD29" t="str">
        <f>IFERROR(VLOOKUP($B29,futures_data!$L:$W,12,0),"")</f>
        <v>Short Covering</v>
      </c>
      <c r="AE29" t="str">
        <f t="shared" si="0"/>
        <v>BEARISH</v>
      </c>
      <c r="AF29" t="str">
        <f t="shared" si="1"/>
        <v>BULLISH</v>
      </c>
      <c r="AG29" s="43" t="str">
        <f>IFERROR(VLOOKUP($B29,futures_20D_Auto!$B:$F,2,0),"")</f>
        <v/>
      </c>
      <c r="AH29" s="43" t="str">
        <f>IFERROR(VLOOKUP($B29,futures_20D_Auto!$B:$F,3,0),"")</f>
        <v/>
      </c>
      <c r="AI29" s="43" t="str">
        <f>IFERROR(VLOOKUP($B29,futures_20D_Auto!$B:$F,4,0),"")</f>
        <v/>
      </c>
      <c r="AJ29" s="43" t="str">
        <f>IFERROR(VLOOKUP($B29,futures_20D_Auto!$B:$F,5,0),"")</f>
        <v/>
      </c>
      <c r="AK29">
        <f>IFERROR(VLOOKUP($B29,Premarket!$A:$K,2,0),"")</f>
        <v>420.85</v>
      </c>
      <c r="AL29">
        <f>IFERROR(VLOOKUP($B29,Premarket!$A:$K,3,0),"")</f>
        <v>422.6</v>
      </c>
      <c r="AM29">
        <f>IFERROR(VLOOKUP($B29,Premarket!$A:$K,4,0),"")</f>
        <v>1.75</v>
      </c>
      <c r="AN29">
        <f>IFERROR(VLOOKUP($B29,Premarket!$A:$K,5,0),"")</f>
        <v>0.42</v>
      </c>
      <c r="AU29" s="45" t="str">
        <f>IFERROR(VLOOKUP($B29,master_rankings!$B:$AF,4,FALSE),"")</f>
        <v/>
      </c>
      <c r="AV29" s="45" t="str">
        <f>IFERROR(VLOOKUP($B29,master_rankings!$B:$AF,5,FALSE),"")</f>
        <v/>
      </c>
      <c r="AW29" s="45" t="str">
        <f>IFERROR(VLOOKUP($B29,master_rankings!$B:$AF,6,FALSE),"")</f>
        <v/>
      </c>
      <c r="AX29" s="45" t="str">
        <f>IFERROR(VLOOKUP($B29,master_rankings!$B:$AF,7,FALSE),"")</f>
        <v/>
      </c>
      <c r="AY29" s="45" t="str">
        <f>IFERROR(VLOOKUP($B29,master_rankings!$B:$AF,8,FALSE),"")</f>
        <v/>
      </c>
      <c r="AZ29" s="45" t="str">
        <f>IFERROR(VLOOKUP($B29,master_rankings!$B:$AF,9,FALSE),"")</f>
        <v/>
      </c>
      <c r="BA29" s="45" t="str">
        <f>IFERROR(VLOOKUP($B29,master_rankings!$B:$AF,10,FALSE),"")</f>
        <v/>
      </c>
      <c r="BB29" s="45" t="str">
        <f>IFERROR(VLOOKUP($B29,master_rankings!$B:$AF,11,FALSE),"")</f>
        <v/>
      </c>
      <c r="BC29" s="45" t="str">
        <f>IFERROR(VLOOKUP($B29,master_rankings!$B:$AF,12,FALSE),"")</f>
        <v/>
      </c>
      <c r="BD29" s="45" t="str">
        <f>IFERROR(VLOOKUP($B29,master_rankings!$B:$AF,13,FALSE),"")</f>
        <v/>
      </c>
      <c r="BE29" s="45" t="str">
        <f>IFERROR(VLOOKUP($B29,master_rankings!$B:$AF,14,FALSE),"")</f>
        <v/>
      </c>
      <c r="BF29" s="45" t="str">
        <f>IFERROR(VLOOKUP($B29,master_rankings!$B:$AF,15,FALSE),"")</f>
        <v/>
      </c>
      <c r="BG29" s="45" t="str">
        <f>IFERROR(VLOOKUP($B29,master_rankings!$B:$AF,16,FALSE),"")</f>
        <v/>
      </c>
      <c r="BH29" s="45" t="str">
        <f>IFERROR(VLOOKUP($B29,master_rankings!$B:$AF,17,FALSE),"")</f>
        <v/>
      </c>
      <c r="BI29" s="45" t="str">
        <f>IFERROR(VLOOKUP($B29,master_rankings!$B:$AF,18,FALSE),"")</f>
        <v/>
      </c>
      <c r="BJ29" s="45" t="str">
        <f>IFERROR(VLOOKUP($B29,master_rankings!$B:$AF,19,FALSE),"")</f>
        <v/>
      </c>
      <c r="BK29" s="45" t="str">
        <f>IFERROR(VLOOKUP($B29,master_rankings!$B:$AF,30,FALSE),"")</f>
        <v/>
      </c>
      <c r="BL29" s="45" t="str">
        <f>IFERROR(VLOOKUP($B29,master_rankings!$B:$AF,31,FALSE),"")</f>
        <v/>
      </c>
      <c r="BM29" s="45" t="str">
        <f t="shared" si="2"/>
        <v/>
      </c>
      <c r="BN29" t="str">
        <f t="shared" si="3"/>
        <v/>
      </c>
    </row>
    <row r="30" spans="1:66" x14ac:dyDescent="0.25">
      <c r="A30">
        <f>Qty_freeze!A30</f>
        <v>29</v>
      </c>
      <c r="B30" t="str">
        <f>TRIM(Qty_freeze!B30)</f>
        <v>BANDHANBNK</v>
      </c>
      <c r="C30" t="str">
        <f>IFERROR(VLOOKUP(B30,Mkt_Lots!Q:R,2,0),"")</f>
        <v xml:space="preserve">BANDHAN BANK LIMITED                </v>
      </c>
      <c r="D30" s="9">
        <f>IFERROR(VLOOKUP($B30,Options_data!$L:$AB,2,0),"")</f>
        <v>4.4000000000000004</v>
      </c>
      <c r="E30" s="9">
        <f>IFERROR(VLOOKUP($B30,Options_data!$L:$AB,3,0),"")</f>
        <v>1.83</v>
      </c>
      <c r="F30" s="9">
        <f>IFERROR(VLOOKUP($B30,Options_data!$L:$AB,4,0),"")</f>
        <v>44.32</v>
      </c>
      <c r="G30" s="9">
        <f>IFERROR(VLOOKUP($B30,Options_data!$L:$AB,5,0),"")</f>
        <v>43.69</v>
      </c>
      <c r="H30" s="9">
        <f>IFERROR(VLOOKUP($B30,Options_data!$L:$AB,6,0),"")</f>
        <v>4.6500000000000004</v>
      </c>
      <c r="I30" s="9">
        <f>IFERROR(VLOOKUP($B30,Options_data!$L:$AB,7,0),"")</f>
        <v>86.29</v>
      </c>
      <c r="J30" s="9">
        <f>IFERROR(VLOOKUP($B30,Options_data!$L:$AB,8,0),"")</f>
        <v>100</v>
      </c>
      <c r="K30" s="9">
        <f>IFERROR(VLOOKUP($B30,Options_data!$L:$AB,9,0),"")</f>
        <v>63.03</v>
      </c>
      <c r="L30" s="9" t="b">
        <f>IFERROR(VLOOKUP($B30,Options_data!$L:$AB,10,0),"")</f>
        <v>1</v>
      </c>
      <c r="M30" s="9">
        <f>IFERROR(VLOOKUP($B30,Options_data!$L:$AB,11,0),"")</f>
        <v>43.05</v>
      </c>
      <c r="N30" s="10">
        <f>IFERROR(VLOOKUP($B30,Options_data!$L:$AB,12,0),"")</f>
        <v>45217</v>
      </c>
      <c r="O30" s="9">
        <f>IFERROR(VLOOKUP($B30,Options_data!$L:$AB,13,0),"")</f>
        <v>244.65</v>
      </c>
      <c r="P30" s="9">
        <f>IFERROR(VLOOKUP($B30,Options_data!$L:$AB,14,0),"")</f>
        <v>5.54</v>
      </c>
      <c r="Q30" s="9" t="str">
        <f>IFERROR(VLOOKUP($B30,Options_data!$L:$AB,15,0),"")</f>
        <v>Liquid</v>
      </c>
      <c r="R30" s="9" t="str">
        <f>IFERROR(VLOOKUP($B30,Options_data!$L:$AB,16,0),"")</f>
        <v>IVP</v>
      </c>
      <c r="S30" s="9" t="str">
        <f>IFERROR(VLOOKUP($B30,Options_data!$L:$AB,17,0),"")</f>
        <v>R</v>
      </c>
      <c r="T30">
        <f>IFERROR(VLOOKUP($B30,futures_data!$L:$W,2,0),"")</f>
        <v>47.62</v>
      </c>
      <c r="U30">
        <f>IFERROR(VLOOKUP($B30,futures_data!$L:$W,3,0),"")</f>
        <v>-1.76</v>
      </c>
      <c r="V30">
        <f>IFERROR(VLOOKUP($B30,futures_data!$L:$W,4,0),"")</f>
        <v>-0.83</v>
      </c>
      <c r="W30">
        <f>IFERROR(VLOOKUP($B30,futures_data!$L:$W,5,0),"")</f>
        <v>110.85</v>
      </c>
      <c r="X30">
        <f>IFERROR(VLOOKUP($B30,futures_data!$L:$W,6,0),"")</f>
        <v>244.65</v>
      </c>
      <c r="Y30">
        <f>IFERROR(VLOOKUP($B30,futures_data!$L:$W,7,0),"")</f>
        <v>4.62</v>
      </c>
      <c r="Z30" t="str">
        <f>IFERROR(VLOOKUP($B30,futures_data!$L:$W,8,0),"")</f>
        <v>Long Unwinding</v>
      </c>
      <c r="AA30">
        <f>IFERROR(VLOOKUP($B30,futures_data!$L:$W,9,0),"")</f>
        <v>-0.39</v>
      </c>
      <c r="AB30">
        <f>IFERROR(VLOOKUP($B30,futures_data!$L:$W,10,0),"")</f>
        <v>1.83</v>
      </c>
      <c r="AC30">
        <f>IFERROR(VLOOKUP($B30,futures_data!$L:$W,11,0),"")</f>
        <v>-47.14</v>
      </c>
      <c r="AD30" t="str">
        <f>IFERROR(VLOOKUP($B30,futures_data!$L:$W,12,0),"")</f>
        <v>Short Covering</v>
      </c>
      <c r="AE30" t="str">
        <f t="shared" si="0"/>
        <v>BEARISH</v>
      </c>
      <c r="AF30" t="str">
        <f t="shared" si="1"/>
        <v>BULLISH</v>
      </c>
      <c r="AG30" s="43" t="str">
        <f>IFERROR(VLOOKUP($B30,futures_20D_Auto!$B:$F,2,0),"")</f>
        <v>2023-10-16_21:38:59</v>
      </c>
      <c r="AH30" s="43" t="str">
        <f>IFERROR(VLOOKUP($B30,futures_20D_Auto!$B:$F,3,0),"")</f>
        <v>BEARISH</v>
      </c>
      <c r="AI30" s="43">
        <f>IFERROR(VLOOKUP($B30,futures_20D_Auto!$B:$F,4,0),"")</f>
        <v>-54000000</v>
      </c>
      <c r="AJ30" s="43">
        <f>IFERROR(VLOOKUP($B30,futures_20D_Auto!$B:$F,5,0),"")</f>
        <v>43.364089999999997</v>
      </c>
      <c r="AK30">
        <f>IFERROR(VLOOKUP($B30,Premarket!$A:$K,2,0),"")</f>
        <v>248.75</v>
      </c>
      <c r="AL30">
        <f>IFERROR(VLOOKUP($B30,Premarket!$A:$K,3,0),"")</f>
        <v>250.9</v>
      </c>
      <c r="AM30">
        <f>IFERROR(VLOOKUP($B30,Premarket!$A:$K,4,0),"")</f>
        <v>2.15</v>
      </c>
      <c r="AN30">
        <f>IFERROR(VLOOKUP($B30,Premarket!$A:$K,5,0),"")</f>
        <v>0.86</v>
      </c>
      <c r="AU30" s="45" t="str">
        <f>IFERROR(VLOOKUP($B30,master_rankings!$B:$AF,4,FALSE),"")</f>
        <v/>
      </c>
      <c r="AV30" s="45" t="str">
        <f>IFERROR(VLOOKUP($B30,master_rankings!$B:$AF,5,FALSE),"")</f>
        <v/>
      </c>
      <c r="AW30" s="45" t="str">
        <f>IFERROR(VLOOKUP($B30,master_rankings!$B:$AF,6,FALSE),"")</f>
        <v/>
      </c>
      <c r="AX30" s="45" t="str">
        <f>IFERROR(VLOOKUP($B30,master_rankings!$B:$AF,7,FALSE),"")</f>
        <v/>
      </c>
      <c r="AY30" s="45" t="str">
        <f>IFERROR(VLOOKUP($B30,master_rankings!$B:$AF,8,FALSE),"")</f>
        <v/>
      </c>
      <c r="AZ30" s="45" t="str">
        <f>IFERROR(VLOOKUP($B30,master_rankings!$B:$AF,9,FALSE),"")</f>
        <v/>
      </c>
      <c r="BA30" s="45" t="str">
        <f>IFERROR(VLOOKUP($B30,master_rankings!$B:$AF,10,FALSE),"")</f>
        <v/>
      </c>
      <c r="BB30" s="45" t="str">
        <f>IFERROR(VLOOKUP($B30,master_rankings!$B:$AF,11,FALSE),"")</f>
        <v/>
      </c>
      <c r="BC30" s="45" t="str">
        <f>IFERROR(VLOOKUP($B30,master_rankings!$B:$AF,12,FALSE),"")</f>
        <v/>
      </c>
      <c r="BD30" s="45" t="str">
        <f>IFERROR(VLOOKUP($B30,master_rankings!$B:$AF,13,FALSE),"")</f>
        <v/>
      </c>
      <c r="BE30" s="45" t="str">
        <f>IFERROR(VLOOKUP($B30,master_rankings!$B:$AF,14,FALSE),"")</f>
        <v/>
      </c>
      <c r="BF30" s="45" t="str">
        <f>IFERROR(VLOOKUP($B30,master_rankings!$B:$AF,15,FALSE),"")</f>
        <v/>
      </c>
      <c r="BG30" s="45" t="str">
        <f>IFERROR(VLOOKUP($B30,master_rankings!$B:$AF,16,FALSE),"")</f>
        <v/>
      </c>
      <c r="BH30" s="45" t="str">
        <f>IFERROR(VLOOKUP($B30,master_rankings!$B:$AF,17,FALSE),"")</f>
        <v/>
      </c>
      <c r="BI30" s="45" t="str">
        <f>IFERROR(VLOOKUP($B30,master_rankings!$B:$AF,18,FALSE),"")</f>
        <v/>
      </c>
      <c r="BJ30" s="45" t="str">
        <f>IFERROR(VLOOKUP($B30,master_rankings!$B:$AF,19,FALSE),"")</f>
        <v/>
      </c>
      <c r="BK30" s="45" t="str">
        <f>IFERROR(VLOOKUP($B30,master_rankings!$B:$AF,30,FALSE),"")</f>
        <v/>
      </c>
      <c r="BL30" s="45" t="str">
        <f>IFERROR(VLOOKUP($B30,master_rankings!$B:$AF,31,FALSE),"")</f>
        <v/>
      </c>
      <c r="BM30" s="45" t="str">
        <f t="shared" si="2"/>
        <v/>
      </c>
      <c r="BN30" t="str">
        <f t="shared" si="3"/>
        <v/>
      </c>
    </row>
    <row r="31" spans="1:66" x14ac:dyDescent="0.25">
      <c r="A31">
        <f>Qty_freeze!A31</f>
        <v>30</v>
      </c>
      <c r="B31" t="str">
        <f>TRIM(Qty_freeze!B31)</f>
        <v>BANKBARODA</v>
      </c>
      <c r="C31" t="str">
        <f>IFERROR(VLOOKUP(B31,Mkt_Lots!Q:R,2,0),"")</f>
        <v xml:space="preserve">BANK OF BARODA                      </v>
      </c>
      <c r="D31" s="9">
        <f>IFERROR(VLOOKUP($B31,Options_data!$L:$AB,2,0),"")</f>
        <v>1.95</v>
      </c>
      <c r="E31" s="9">
        <f>IFERROR(VLOOKUP($B31,Options_data!$L:$AB,3,0),"")</f>
        <v>0.96</v>
      </c>
      <c r="F31" s="9">
        <f>IFERROR(VLOOKUP($B31,Options_data!$L:$AB,4,0),"")</f>
        <v>32.76</v>
      </c>
      <c r="G31" s="9">
        <f>IFERROR(VLOOKUP($B31,Options_data!$L:$AB,5,0),"")</f>
        <v>32.32</v>
      </c>
      <c r="H31" s="9">
        <f>IFERROR(VLOOKUP($B31,Options_data!$L:$AB,6,0),"")</f>
        <v>4.49</v>
      </c>
      <c r="I31" s="9">
        <f>IFERROR(VLOOKUP($B31,Options_data!$L:$AB,7,0),"")</f>
        <v>41.53</v>
      </c>
      <c r="J31" s="9">
        <f>IFERROR(VLOOKUP($B31,Options_data!$L:$AB,8,0),"")</f>
        <v>55.56</v>
      </c>
      <c r="K31" s="9">
        <f>IFERROR(VLOOKUP($B31,Options_data!$L:$AB,9,0),"")</f>
        <v>21.21</v>
      </c>
      <c r="L31" s="9" t="b">
        <f>IFERROR(VLOOKUP($B31,Options_data!$L:$AB,10,0),"")</f>
        <v>1</v>
      </c>
      <c r="M31" s="9">
        <f>IFERROR(VLOOKUP($B31,Options_data!$L:$AB,11,0),"")</f>
        <v>31.89</v>
      </c>
      <c r="N31" s="10" t="str">
        <f>IFERROR(VLOOKUP($B31,Options_data!$L:$AB,12,0),"")</f>
        <v/>
      </c>
      <c r="O31" s="9">
        <f>IFERROR(VLOOKUP($B31,Options_data!$L:$AB,13,0),"")</f>
        <v>206</v>
      </c>
      <c r="P31" s="9">
        <f>IFERROR(VLOOKUP($B31,Options_data!$L:$AB,14,0),"")</f>
        <v>3.88</v>
      </c>
      <c r="Q31" s="9" t="str">
        <f>IFERROR(VLOOKUP($B31,Options_data!$L:$AB,15,0),"")</f>
        <v>Liquid</v>
      </c>
      <c r="R31" s="9" t="str">
        <f>IFERROR(VLOOKUP($B31,Options_data!$L:$AB,16,0),"")</f>
        <v/>
      </c>
      <c r="S31" s="9" t="str">
        <f>IFERROR(VLOOKUP($B31,Options_data!$L:$AB,17,0),"")</f>
        <v/>
      </c>
      <c r="T31">
        <f>IFERROR(VLOOKUP($B31,futures_data!$L:$W,2,0),"")</f>
        <v>21.83</v>
      </c>
      <c r="U31">
        <f>IFERROR(VLOOKUP($B31,futures_data!$L:$W,3,0),"")</f>
        <v>20.41</v>
      </c>
      <c r="V31">
        <f>IFERROR(VLOOKUP($B31,futures_data!$L:$W,4,0),"")</f>
        <v>-3.06</v>
      </c>
      <c r="W31">
        <f>IFERROR(VLOOKUP($B31,futures_data!$L:$W,5,0),"")</f>
        <v>30.47</v>
      </c>
      <c r="X31">
        <f>IFERROR(VLOOKUP($B31,futures_data!$L:$W,6,0),"")</f>
        <v>206</v>
      </c>
      <c r="Y31">
        <f>IFERROR(VLOOKUP($B31,futures_data!$L:$W,7,0),"")</f>
        <v>4.49</v>
      </c>
      <c r="Z31" t="str">
        <f>IFERROR(VLOOKUP($B31,futures_data!$L:$W,8,0),"")</f>
        <v>Significant Short Buildup</v>
      </c>
      <c r="AA31">
        <f>IFERROR(VLOOKUP($B31,futures_data!$L:$W,9,0),"")</f>
        <v>-0.39</v>
      </c>
      <c r="AB31">
        <f>IFERROR(VLOOKUP($B31,futures_data!$L:$W,10,0),"")</f>
        <v>0.96</v>
      </c>
      <c r="AC31">
        <f>IFERROR(VLOOKUP($B31,futures_data!$L:$W,11,0),"")</f>
        <v>-73.98</v>
      </c>
      <c r="AD31" t="str">
        <f>IFERROR(VLOOKUP($B31,futures_data!$L:$W,12,0),"")</f>
        <v>Short Covering</v>
      </c>
      <c r="AE31" t="str">
        <f t="shared" si="0"/>
        <v>BEARISH</v>
      </c>
      <c r="AF31" t="str">
        <f t="shared" si="1"/>
        <v>BULLISH</v>
      </c>
      <c r="AG31" s="43" t="str">
        <f>IFERROR(VLOOKUP($B31,futures_20D_Auto!$B:$F,2,0),"")</f>
        <v/>
      </c>
      <c r="AH31" s="43" t="str">
        <f>IFERROR(VLOOKUP($B31,futures_20D_Auto!$B:$F,3,0),"")</f>
        <v/>
      </c>
      <c r="AI31" s="43" t="str">
        <f>IFERROR(VLOOKUP($B31,futures_20D_Auto!$B:$F,4,0),"")</f>
        <v/>
      </c>
      <c r="AJ31" s="43" t="str">
        <f>IFERROR(VLOOKUP($B31,futures_20D_Auto!$B:$F,5,0),"")</f>
        <v/>
      </c>
      <c r="AK31">
        <f>IFERROR(VLOOKUP($B31,Premarket!$A:$K,2,0),"")</f>
        <v>207.2</v>
      </c>
      <c r="AL31">
        <f>IFERROR(VLOOKUP($B31,Premarket!$A:$K,3,0),"")</f>
        <v>208</v>
      </c>
      <c r="AM31">
        <f>IFERROR(VLOOKUP($B31,Premarket!$A:$K,4,0),"")</f>
        <v>0.8</v>
      </c>
      <c r="AN31">
        <f>IFERROR(VLOOKUP($B31,Premarket!$A:$K,5,0),"")</f>
        <v>0.39</v>
      </c>
      <c r="AU31" s="45" t="str">
        <f>IFERROR(VLOOKUP($B31,master_rankings!$B:$AF,4,FALSE),"")</f>
        <v/>
      </c>
      <c r="AV31" s="45" t="str">
        <f>IFERROR(VLOOKUP($B31,master_rankings!$B:$AF,5,FALSE),"")</f>
        <v/>
      </c>
      <c r="AW31" s="45" t="str">
        <f>IFERROR(VLOOKUP($B31,master_rankings!$B:$AF,6,FALSE),"")</f>
        <v/>
      </c>
      <c r="AX31" s="45" t="str">
        <f>IFERROR(VLOOKUP($B31,master_rankings!$B:$AF,7,FALSE),"")</f>
        <v/>
      </c>
      <c r="AY31" s="45" t="str">
        <f>IFERROR(VLOOKUP($B31,master_rankings!$B:$AF,8,FALSE),"")</f>
        <v/>
      </c>
      <c r="AZ31" s="45" t="str">
        <f>IFERROR(VLOOKUP($B31,master_rankings!$B:$AF,9,FALSE),"")</f>
        <v/>
      </c>
      <c r="BA31" s="45" t="str">
        <f>IFERROR(VLOOKUP($B31,master_rankings!$B:$AF,10,FALSE),"")</f>
        <v/>
      </c>
      <c r="BB31" s="45" t="str">
        <f>IFERROR(VLOOKUP($B31,master_rankings!$B:$AF,11,FALSE),"")</f>
        <v/>
      </c>
      <c r="BC31" s="45" t="str">
        <f>IFERROR(VLOOKUP($B31,master_rankings!$B:$AF,12,FALSE),"")</f>
        <v/>
      </c>
      <c r="BD31" s="45" t="str">
        <f>IFERROR(VLOOKUP($B31,master_rankings!$B:$AF,13,FALSE),"")</f>
        <v/>
      </c>
      <c r="BE31" s="45" t="str">
        <f>IFERROR(VLOOKUP($B31,master_rankings!$B:$AF,14,FALSE),"")</f>
        <v/>
      </c>
      <c r="BF31" s="45" t="str">
        <f>IFERROR(VLOOKUP($B31,master_rankings!$B:$AF,15,FALSE),"")</f>
        <v/>
      </c>
      <c r="BG31" s="45" t="str">
        <f>IFERROR(VLOOKUP($B31,master_rankings!$B:$AF,16,FALSE),"")</f>
        <v/>
      </c>
      <c r="BH31" s="45" t="str">
        <f>IFERROR(VLOOKUP($B31,master_rankings!$B:$AF,17,FALSE),"")</f>
        <v/>
      </c>
      <c r="BI31" s="45" t="str">
        <f>IFERROR(VLOOKUP($B31,master_rankings!$B:$AF,18,FALSE),"")</f>
        <v/>
      </c>
      <c r="BJ31" s="45" t="str">
        <f>IFERROR(VLOOKUP($B31,master_rankings!$B:$AF,19,FALSE),"")</f>
        <v/>
      </c>
      <c r="BK31" s="45" t="str">
        <f>IFERROR(VLOOKUP($B31,master_rankings!$B:$AF,30,FALSE),"")</f>
        <v/>
      </c>
      <c r="BL31" s="45" t="str">
        <f>IFERROR(VLOOKUP($B31,master_rankings!$B:$AF,31,FALSE),"")</f>
        <v/>
      </c>
      <c r="BM31" s="45" t="str">
        <f t="shared" si="2"/>
        <v/>
      </c>
      <c r="BN31" t="str">
        <f t="shared" si="3"/>
        <v/>
      </c>
    </row>
    <row r="32" spans="1:66" x14ac:dyDescent="0.25">
      <c r="A32">
        <f>Qty_freeze!A32</f>
        <v>31</v>
      </c>
      <c r="B32" t="str">
        <f>TRIM(Qty_freeze!B32)</f>
        <v>BATAINDIA</v>
      </c>
      <c r="C32" t="str">
        <f>IFERROR(VLOOKUP(B32,Mkt_Lots!Q:R,2,0),"")</f>
        <v xml:space="preserve">BATA INDIA LTD                      </v>
      </c>
      <c r="D32" s="9">
        <f>IFERROR(VLOOKUP($B32,Options_data!$L:$AB,2,0),"")</f>
        <v>14.2</v>
      </c>
      <c r="E32" s="9">
        <f>IFERROR(VLOOKUP($B32,Options_data!$L:$AB,3,0),"")</f>
        <v>0.88</v>
      </c>
      <c r="F32" s="9">
        <f>IFERROR(VLOOKUP($B32,Options_data!$L:$AB,4,0),"")</f>
        <v>22.75</v>
      </c>
      <c r="G32" s="9">
        <f>IFERROR(VLOOKUP($B32,Options_data!$L:$AB,5,0),"")</f>
        <v>23.55</v>
      </c>
      <c r="H32" s="9">
        <f>IFERROR(VLOOKUP($B32,Options_data!$L:$AB,6,0),"")</f>
        <v>2.66</v>
      </c>
      <c r="I32" s="9">
        <f>IFERROR(VLOOKUP($B32,Options_data!$L:$AB,7,0),"")</f>
        <v>16.190000000000001</v>
      </c>
      <c r="J32" s="9">
        <f>IFERROR(VLOOKUP($B32,Options_data!$L:$AB,8,0),"")</f>
        <v>25.4</v>
      </c>
      <c r="K32" s="9">
        <f>IFERROR(VLOOKUP($B32,Options_data!$L:$AB,9,0),"")</f>
        <v>23.94</v>
      </c>
      <c r="L32" s="9" t="b">
        <f>IFERROR(VLOOKUP($B32,Options_data!$L:$AB,10,0),"")</f>
        <v>1</v>
      </c>
      <c r="M32" s="9">
        <f>IFERROR(VLOOKUP($B32,Options_data!$L:$AB,11,0),"")</f>
        <v>24.35</v>
      </c>
      <c r="N32" s="10" t="str">
        <f>IFERROR(VLOOKUP($B32,Options_data!$L:$AB,12,0),"")</f>
        <v/>
      </c>
      <c r="O32" s="9">
        <f>IFERROR(VLOOKUP($B32,Options_data!$L:$AB,13,0),"")</f>
        <v>1632.9</v>
      </c>
      <c r="P32" s="9">
        <f>IFERROR(VLOOKUP($B32,Options_data!$L:$AB,14,0),"")</f>
        <v>2.76</v>
      </c>
      <c r="Q32" s="9" t="str">
        <f>IFERROR(VLOOKUP($B32,Options_data!$L:$AB,15,0),"")</f>
        <v>Liquid</v>
      </c>
      <c r="R32" s="9" t="str">
        <f>IFERROR(VLOOKUP($B32,Options_data!$L:$AB,16,0),"")</f>
        <v/>
      </c>
      <c r="S32" s="9" t="str">
        <f>IFERROR(VLOOKUP($B32,Options_data!$L:$AB,17,0),"")</f>
        <v/>
      </c>
      <c r="T32">
        <f>IFERROR(VLOOKUP($B32,futures_data!$L:$W,2,0),"")</f>
        <v>19.440000000000001</v>
      </c>
      <c r="U32">
        <f>IFERROR(VLOOKUP($B32,futures_data!$L:$W,3,0),"")</f>
        <v>11.76</v>
      </c>
      <c r="V32">
        <f>IFERROR(VLOOKUP($B32,futures_data!$L:$W,4,0),"")</f>
        <v>0.7</v>
      </c>
      <c r="W32">
        <f>IFERROR(VLOOKUP($B32,futures_data!$L:$W,5,0),"")</f>
        <v>67.430000000000007</v>
      </c>
      <c r="X32">
        <f>IFERROR(VLOOKUP($B32,futures_data!$L:$W,6,0),"")</f>
        <v>1632.9</v>
      </c>
      <c r="Y32">
        <f>IFERROR(VLOOKUP($B32,futures_data!$L:$W,7,0),"")</f>
        <v>2.66</v>
      </c>
      <c r="Z32" t="str">
        <f>IFERROR(VLOOKUP($B32,futures_data!$L:$W,8,0),"")</f>
        <v>Long Buildup</v>
      </c>
      <c r="AA32">
        <f>IFERROR(VLOOKUP($B32,futures_data!$L:$W,9,0),"")</f>
        <v>1.02</v>
      </c>
      <c r="AB32">
        <f>IFERROR(VLOOKUP($B32,futures_data!$L:$W,10,0),"")</f>
        <v>0.88</v>
      </c>
      <c r="AC32">
        <f>IFERROR(VLOOKUP($B32,futures_data!$L:$W,11,0),"")</f>
        <v>-39.44</v>
      </c>
      <c r="AD32" t="str">
        <f>IFERROR(VLOOKUP($B32,futures_data!$L:$W,12,0),"")</f>
        <v>Long Buildup</v>
      </c>
      <c r="AE32" t="str">
        <f t="shared" si="0"/>
        <v>BULLISH</v>
      </c>
      <c r="AF32" t="str">
        <f t="shared" si="1"/>
        <v>BULLISH</v>
      </c>
      <c r="AG32" s="43" t="str">
        <f>IFERROR(VLOOKUP($B32,futures_20D_Auto!$B:$F,2,0),"")</f>
        <v/>
      </c>
      <c r="AH32" s="43" t="str">
        <f>IFERROR(VLOOKUP($B32,futures_20D_Auto!$B:$F,3,0),"")</f>
        <v/>
      </c>
      <c r="AI32" s="43" t="str">
        <f>IFERROR(VLOOKUP($B32,futures_20D_Auto!$B:$F,4,0),"")</f>
        <v/>
      </c>
      <c r="AJ32" s="43" t="str">
        <f>IFERROR(VLOOKUP($B32,futures_20D_Auto!$B:$F,5,0),"")</f>
        <v/>
      </c>
      <c r="AK32">
        <f>IFERROR(VLOOKUP($B32,Premarket!$A:$K,2,0),"")</f>
        <v>1634.5</v>
      </c>
      <c r="AL32">
        <f>IFERROR(VLOOKUP($B32,Premarket!$A:$K,3,0),"")</f>
        <v>1638</v>
      </c>
      <c r="AM32">
        <f>IFERROR(VLOOKUP($B32,Premarket!$A:$K,4,0),"")</f>
        <v>3.5</v>
      </c>
      <c r="AN32">
        <f>IFERROR(VLOOKUP($B32,Premarket!$A:$K,5,0),"")</f>
        <v>0.21</v>
      </c>
      <c r="AU32" s="45" t="str">
        <f>IFERROR(VLOOKUP($B32,master_rankings!$B:$AF,4,FALSE),"")</f>
        <v/>
      </c>
      <c r="AV32" s="45" t="str">
        <f>IFERROR(VLOOKUP($B32,master_rankings!$B:$AF,5,FALSE),"")</f>
        <v/>
      </c>
      <c r="AW32" s="45" t="str">
        <f>IFERROR(VLOOKUP($B32,master_rankings!$B:$AF,6,FALSE),"")</f>
        <v/>
      </c>
      <c r="AX32" s="45" t="str">
        <f>IFERROR(VLOOKUP($B32,master_rankings!$B:$AF,7,FALSE),"")</f>
        <v/>
      </c>
      <c r="AY32" s="45" t="str">
        <f>IFERROR(VLOOKUP($B32,master_rankings!$B:$AF,8,FALSE),"")</f>
        <v/>
      </c>
      <c r="AZ32" s="45" t="str">
        <f>IFERROR(VLOOKUP($B32,master_rankings!$B:$AF,9,FALSE),"")</f>
        <v/>
      </c>
      <c r="BA32" s="45" t="str">
        <f>IFERROR(VLOOKUP($B32,master_rankings!$B:$AF,10,FALSE),"")</f>
        <v/>
      </c>
      <c r="BB32" s="45" t="str">
        <f>IFERROR(VLOOKUP($B32,master_rankings!$B:$AF,11,FALSE),"")</f>
        <v/>
      </c>
      <c r="BC32" s="45" t="str">
        <f>IFERROR(VLOOKUP($B32,master_rankings!$B:$AF,12,FALSE),"")</f>
        <v/>
      </c>
      <c r="BD32" s="45" t="str">
        <f>IFERROR(VLOOKUP($B32,master_rankings!$B:$AF,13,FALSE),"")</f>
        <v/>
      </c>
      <c r="BE32" s="45" t="str">
        <f>IFERROR(VLOOKUP($B32,master_rankings!$B:$AF,14,FALSE),"")</f>
        <v/>
      </c>
      <c r="BF32" s="45" t="str">
        <f>IFERROR(VLOOKUP($B32,master_rankings!$B:$AF,15,FALSE),"")</f>
        <v/>
      </c>
      <c r="BG32" s="45" t="str">
        <f>IFERROR(VLOOKUP($B32,master_rankings!$B:$AF,16,FALSE),"")</f>
        <v/>
      </c>
      <c r="BH32" s="45" t="str">
        <f>IFERROR(VLOOKUP($B32,master_rankings!$B:$AF,17,FALSE),"")</f>
        <v/>
      </c>
      <c r="BI32" s="45" t="str">
        <f>IFERROR(VLOOKUP($B32,master_rankings!$B:$AF,18,FALSE),"")</f>
        <v/>
      </c>
      <c r="BJ32" s="45" t="str">
        <f>IFERROR(VLOOKUP($B32,master_rankings!$B:$AF,19,FALSE),"")</f>
        <v/>
      </c>
      <c r="BK32" s="45" t="str">
        <f>IFERROR(VLOOKUP($B32,master_rankings!$B:$AF,30,FALSE),"")</f>
        <v/>
      </c>
      <c r="BL32" s="45" t="str">
        <f>IFERROR(VLOOKUP($B32,master_rankings!$B:$AF,31,FALSE),"")</f>
        <v/>
      </c>
      <c r="BM32" s="45" t="str">
        <f t="shared" si="2"/>
        <v/>
      </c>
      <c r="BN32" t="str">
        <f t="shared" si="3"/>
        <v/>
      </c>
    </row>
    <row r="33" spans="1:66" x14ac:dyDescent="0.25">
      <c r="A33">
        <f>Qty_freeze!A33</f>
        <v>32</v>
      </c>
      <c r="B33" t="str">
        <f>TRIM(Qty_freeze!B33)</f>
        <v>BEL</v>
      </c>
      <c r="C33" t="str">
        <f>IFERROR(VLOOKUP(B33,Mkt_Lots!Q:R,2,0),"")</f>
        <v xml:space="preserve">BHARAT ELECTRONICS LTD              </v>
      </c>
      <c r="D33" s="9">
        <f>IFERROR(VLOOKUP($B33,Options_data!$L:$AB,2,0),"")</f>
        <v>-0.35</v>
      </c>
      <c r="E33" s="9">
        <f>IFERROR(VLOOKUP($B33,Options_data!$L:$AB,3,0),"")</f>
        <v>-0.25</v>
      </c>
      <c r="F33" s="9">
        <f>IFERROR(VLOOKUP($B33,Options_data!$L:$AB,4,0),"")</f>
        <v>33.01</v>
      </c>
      <c r="G33" s="9">
        <f>IFERROR(VLOOKUP($B33,Options_data!$L:$AB,5,0),"")</f>
        <v>32.6</v>
      </c>
      <c r="H33" s="9">
        <f>IFERROR(VLOOKUP($B33,Options_data!$L:$AB,6,0),"")</f>
        <v>15.44</v>
      </c>
      <c r="I33" s="9">
        <f>IFERROR(VLOOKUP($B33,Options_data!$L:$AB,7,0),"")</f>
        <v>52.02</v>
      </c>
      <c r="J33" s="9">
        <f>IFERROR(VLOOKUP($B33,Options_data!$L:$AB,8,0),"")</f>
        <v>68.25</v>
      </c>
      <c r="K33" s="9">
        <f>IFERROR(VLOOKUP($B33,Options_data!$L:$AB,9,0),"")</f>
        <v>46.5</v>
      </c>
      <c r="L33" s="9" t="b">
        <f>IFERROR(VLOOKUP($B33,Options_data!$L:$AB,10,0),"")</f>
        <v>1</v>
      </c>
      <c r="M33" s="9">
        <f>IFERROR(VLOOKUP($B33,Options_data!$L:$AB,11,0),"")</f>
        <v>32.18</v>
      </c>
      <c r="N33" s="10">
        <f>IFERROR(VLOOKUP($B33,Options_data!$L:$AB,12,0),"")</f>
        <v>45227</v>
      </c>
      <c r="O33" s="9">
        <f>IFERROR(VLOOKUP($B33,Options_data!$L:$AB,13,0),"")</f>
        <v>137.55000000000001</v>
      </c>
      <c r="P33" s="9">
        <f>IFERROR(VLOOKUP($B33,Options_data!$L:$AB,14,0),"")</f>
        <v>3.74</v>
      </c>
      <c r="Q33" s="9" t="str">
        <f>IFERROR(VLOOKUP($B33,Options_data!$L:$AB,15,0),"")</f>
        <v>Liquid</v>
      </c>
      <c r="R33" s="9" t="str">
        <f>IFERROR(VLOOKUP($B33,Options_data!$L:$AB,16,0),"")</f>
        <v/>
      </c>
      <c r="S33" s="9" t="str">
        <f>IFERROR(VLOOKUP($B33,Options_data!$L:$AB,17,0),"")</f>
        <v>R</v>
      </c>
      <c r="T33">
        <f>IFERROR(VLOOKUP($B33,futures_data!$L:$W,2,0),"")</f>
        <v>7.54</v>
      </c>
      <c r="U33">
        <f>IFERROR(VLOOKUP($B33,futures_data!$L:$W,3,0),"")</f>
        <v>7.92</v>
      </c>
      <c r="V33">
        <f>IFERROR(VLOOKUP($B33,futures_data!$L:$W,4,0),"")</f>
        <v>0.92</v>
      </c>
      <c r="W33">
        <f>IFERROR(VLOOKUP($B33,futures_data!$L:$W,5,0),"")</f>
        <v>85.94</v>
      </c>
      <c r="X33">
        <f>IFERROR(VLOOKUP($B33,futures_data!$L:$W,6,0),"")</f>
        <v>137.55000000000001</v>
      </c>
      <c r="Y33">
        <f>IFERROR(VLOOKUP($B33,futures_data!$L:$W,7,0),"")</f>
        <v>15.44</v>
      </c>
      <c r="Z33" t="str">
        <f>IFERROR(VLOOKUP($B33,futures_data!$L:$W,8,0),"")</f>
        <v>Long Buildup</v>
      </c>
      <c r="AA33">
        <f>IFERROR(VLOOKUP($B33,futures_data!$L:$W,9,0),"")</f>
        <v>2.08</v>
      </c>
      <c r="AB33">
        <f>IFERROR(VLOOKUP($B33,futures_data!$L:$W,10,0),"")</f>
        <v>-0.25</v>
      </c>
      <c r="AC33">
        <f>IFERROR(VLOOKUP($B33,futures_data!$L:$W,11,0),"")</f>
        <v>22.13</v>
      </c>
      <c r="AD33" t="str">
        <f>IFERROR(VLOOKUP($B33,futures_data!$L:$W,12,0),"")</f>
        <v>Short Buildup</v>
      </c>
      <c r="AE33" t="str">
        <f t="shared" si="0"/>
        <v>BULLISH</v>
      </c>
      <c r="AF33" t="str">
        <f t="shared" si="1"/>
        <v>BEARISH</v>
      </c>
      <c r="AG33" s="43" t="str">
        <f>IFERROR(VLOOKUP($B33,futures_20D_Auto!$B:$F,2,0),"")</f>
        <v/>
      </c>
      <c r="AH33" s="43" t="str">
        <f>IFERROR(VLOOKUP($B33,futures_20D_Auto!$B:$F,3,0),"")</f>
        <v/>
      </c>
      <c r="AI33" s="43" t="str">
        <f>IFERROR(VLOOKUP($B33,futures_20D_Auto!$B:$F,4,0),"")</f>
        <v/>
      </c>
      <c r="AJ33" s="43" t="str">
        <f>IFERROR(VLOOKUP($B33,futures_20D_Auto!$B:$F,5,0),"")</f>
        <v/>
      </c>
      <c r="AK33">
        <f>IFERROR(VLOOKUP($B33,Premarket!$A:$K,2,0),"")</f>
        <v>137.75</v>
      </c>
      <c r="AL33">
        <f>IFERROR(VLOOKUP($B33,Premarket!$A:$K,3,0),"")</f>
        <v>137.94999999999999</v>
      </c>
      <c r="AM33">
        <f>IFERROR(VLOOKUP($B33,Premarket!$A:$K,4,0),"")</f>
        <v>0.2</v>
      </c>
      <c r="AN33">
        <f>IFERROR(VLOOKUP($B33,Premarket!$A:$K,5,0),"")</f>
        <v>0.15</v>
      </c>
      <c r="AU33" s="45" t="str">
        <f>IFERROR(VLOOKUP($B33,master_rankings!$B:$AF,4,FALSE),"")</f>
        <v/>
      </c>
      <c r="AV33" s="45" t="str">
        <f>IFERROR(VLOOKUP($B33,master_rankings!$B:$AF,5,FALSE),"")</f>
        <v/>
      </c>
      <c r="AW33" s="45" t="str">
        <f>IFERROR(VLOOKUP($B33,master_rankings!$B:$AF,6,FALSE),"")</f>
        <v/>
      </c>
      <c r="AX33" s="45" t="str">
        <f>IFERROR(VLOOKUP($B33,master_rankings!$B:$AF,7,FALSE),"")</f>
        <v/>
      </c>
      <c r="AY33" s="45" t="str">
        <f>IFERROR(VLOOKUP($B33,master_rankings!$B:$AF,8,FALSE),"")</f>
        <v/>
      </c>
      <c r="AZ33" s="45" t="str">
        <f>IFERROR(VLOOKUP($B33,master_rankings!$B:$AF,9,FALSE),"")</f>
        <v/>
      </c>
      <c r="BA33" s="45" t="str">
        <f>IFERROR(VLOOKUP($B33,master_rankings!$B:$AF,10,FALSE),"")</f>
        <v/>
      </c>
      <c r="BB33" s="45" t="str">
        <f>IFERROR(VLOOKUP($B33,master_rankings!$B:$AF,11,FALSE),"")</f>
        <v/>
      </c>
      <c r="BC33" s="45" t="str">
        <f>IFERROR(VLOOKUP($B33,master_rankings!$B:$AF,12,FALSE),"")</f>
        <v/>
      </c>
      <c r="BD33" s="45" t="str">
        <f>IFERROR(VLOOKUP($B33,master_rankings!$B:$AF,13,FALSE),"")</f>
        <v/>
      </c>
      <c r="BE33" s="45" t="str">
        <f>IFERROR(VLOOKUP($B33,master_rankings!$B:$AF,14,FALSE),"")</f>
        <v/>
      </c>
      <c r="BF33" s="45" t="str">
        <f>IFERROR(VLOOKUP($B33,master_rankings!$B:$AF,15,FALSE),"")</f>
        <v/>
      </c>
      <c r="BG33" s="45" t="str">
        <f>IFERROR(VLOOKUP($B33,master_rankings!$B:$AF,16,FALSE),"")</f>
        <v/>
      </c>
      <c r="BH33" s="45" t="str">
        <f>IFERROR(VLOOKUP($B33,master_rankings!$B:$AF,17,FALSE),"")</f>
        <v/>
      </c>
      <c r="BI33" s="45" t="str">
        <f>IFERROR(VLOOKUP($B33,master_rankings!$B:$AF,18,FALSE),"")</f>
        <v/>
      </c>
      <c r="BJ33" s="45" t="str">
        <f>IFERROR(VLOOKUP($B33,master_rankings!$B:$AF,19,FALSE),"")</f>
        <v/>
      </c>
      <c r="BK33" s="45" t="str">
        <f>IFERROR(VLOOKUP($B33,master_rankings!$B:$AF,30,FALSE),"")</f>
        <v/>
      </c>
      <c r="BL33" s="45" t="str">
        <f>IFERROR(VLOOKUP($B33,master_rankings!$B:$AF,31,FALSE),"")</f>
        <v/>
      </c>
      <c r="BM33" s="45" t="str">
        <f t="shared" si="2"/>
        <v/>
      </c>
      <c r="BN33" t="str">
        <f t="shared" si="3"/>
        <v/>
      </c>
    </row>
    <row r="34" spans="1:66" x14ac:dyDescent="0.25">
      <c r="A34">
        <f>Qty_freeze!A34</f>
        <v>33</v>
      </c>
      <c r="B34" t="str">
        <f>TRIM(Qty_freeze!B34)</f>
        <v>BERGEPAINT</v>
      </c>
      <c r="C34" t="str">
        <f>IFERROR(VLOOKUP(B34,Mkt_Lots!Q:R,2,0),"")</f>
        <v xml:space="preserve">BERGER PAINTS (I) LTD               </v>
      </c>
      <c r="D34" s="9">
        <f>IFERROR(VLOOKUP($B34,Options_data!$L:$AB,2,0),"")</f>
        <v>0.9</v>
      </c>
      <c r="E34" s="9">
        <f>IFERROR(VLOOKUP($B34,Options_data!$L:$AB,3,0),"")</f>
        <v>0.16</v>
      </c>
      <c r="F34" s="9">
        <f>IFERROR(VLOOKUP($B34,Options_data!$L:$AB,4,0),"")</f>
        <v>29.18</v>
      </c>
      <c r="G34" s="9">
        <f>IFERROR(VLOOKUP($B34,Options_data!$L:$AB,5,0),"")</f>
        <v>28.21</v>
      </c>
      <c r="H34" s="9">
        <f>IFERROR(VLOOKUP($B34,Options_data!$L:$AB,6,0),"")</f>
        <v>11.41</v>
      </c>
      <c r="I34" s="9">
        <f>IFERROR(VLOOKUP($B34,Options_data!$L:$AB,7,0),"")</f>
        <v>77.02</v>
      </c>
      <c r="J34" s="9">
        <f>IFERROR(VLOOKUP($B34,Options_data!$L:$AB,8,0),"")</f>
        <v>71.430000000000007</v>
      </c>
      <c r="K34" s="9">
        <f>IFERROR(VLOOKUP($B34,Options_data!$L:$AB,9,0),"")</f>
        <v>52.36</v>
      </c>
      <c r="L34" s="9" t="b">
        <f>IFERROR(VLOOKUP($B34,Options_data!$L:$AB,10,0),"")</f>
        <v>1</v>
      </c>
      <c r="M34" s="9">
        <f>IFERROR(VLOOKUP($B34,Options_data!$L:$AB,11,0),"")</f>
        <v>27.25</v>
      </c>
      <c r="N34" s="10" t="str">
        <f>IFERROR(VLOOKUP($B34,Options_data!$L:$AB,12,0),"")</f>
        <v/>
      </c>
      <c r="O34" s="9">
        <f>IFERROR(VLOOKUP($B34,Options_data!$L:$AB,13,0),"")</f>
        <v>568</v>
      </c>
      <c r="P34" s="9">
        <f>IFERROR(VLOOKUP($B34,Options_data!$L:$AB,14,0),"")</f>
        <v>3.5</v>
      </c>
      <c r="Q34" s="9" t="str">
        <f>IFERROR(VLOOKUP($B34,Options_data!$L:$AB,15,0),"")</f>
        <v>Liquid</v>
      </c>
      <c r="R34" s="9" t="str">
        <f>IFERROR(VLOOKUP($B34,Options_data!$L:$AB,16,0),"")</f>
        <v>IVP</v>
      </c>
      <c r="S34" s="9" t="str">
        <f>IFERROR(VLOOKUP($B34,Options_data!$L:$AB,17,0),"")</f>
        <v/>
      </c>
      <c r="T34">
        <f>IFERROR(VLOOKUP($B34,futures_data!$L:$W,2,0),"")</f>
        <v>61.11</v>
      </c>
      <c r="U34">
        <f>IFERROR(VLOOKUP($B34,futures_data!$L:$W,3,0),"")</f>
        <v>7.88</v>
      </c>
      <c r="V34">
        <f>IFERROR(VLOOKUP($B34,futures_data!$L:$W,4,0),"")</f>
        <v>0.72</v>
      </c>
      <c r="W34">
        <f>IFERROR(VLOOKUP($B34,futures_data!$L:$W,5,0),"")</f>
        <v>127.65</v>
      </c>
      <c r="X34">
        <f>IFERROR(VLOOKUP($B34,futures_data!$L:$W,6,0),"")</f>
        <v>568</v>
      </c>
      <c r="Y34">
        <f>IFERROR(VLOOKUP($B34,futures_data!$L:$W,7,0),"")</f>
        <v>11.41</v>
      </c>
      <c r="Z34" t="str">
        <f>IFERROR(VLOOKUP($B34,futures_data!$L:$W,8,0),"")</f>
        <v>Long Buildup</v>
      </c>
      <c r="AA34">
        <f>IFERROR(VLOOKUP($B34,futures_data!$L:$W,9,0),"")</f>
        <v>3.49</v>
      </c>
      <c r="AB34">
        <f>IFERROR(VLOOKUP($B34,futures_data!$L:$W,10,0),"")</f>
        <v>0.16</v>
      </c>
      <c r="AC34">
        <f>IFERROR(VLOOKUP($B34,futures_data!$L:$W,11,0),"")</f>
        <v>12.33</v>
      </c>
      <c r="AD34" t="str">
        <f>IFERROR(VLOOKUP($B34,futures_data!$L:$W,12,0),"")</f>
        <v>Long Buildup</v>
      </c>
      <c r="AE34" t="str">
        <f t="shared" si="0"/>
        <v>BULLISH</v>
      </c>
      <c r="AF34" t="str">
        <f t="shared" si="1"/>
        <v>BULLISH</v>
      </c>
      <c r="AG34" s="43" t="str">
        <f>IFERROR(VLOOKUP($B34,futures_20D_Auto!$B:$F,2,0),"")</f>
        <v>2023-10-16_21:14:03</v>
      </c>
      <c r="AH34" s="43" t="str">
        <f>IFERROR(VLOOKUP($B34,futures_20D_Auto!$B:$F,3,0),"")</f>
        <v>BEARISH</v>
      </c>
      <c r="AI34" s="43">
        <f>IFERROR(VLOOKUP($B34,futures_20D_Auto!$B:$F,4,0),"")</f>
        <v>-14484800</v>
      </c>
      <c r="AJ34" s="43">
        <f>IFERROR(VLOOKUP($B34,futures_20D_Auto!$B:$F,5,0),"")</f>
        <v>52.920113679313097</v>
      </c>
      <c r="AK34">
        <f>IFERROR(VLOOKUP($B34,Premarket!$A:$K,2,0),"")</f>
        <v>560.85</v>
      </c>
      <c r="AL34">
        <f>IFERROR(VLOOKUP($B34,Premarket!$A:$K,3,0),"")</f>
        <v>561.75</v>
      </c>
      <c r="AM34">
        <f>IFERROR(VLOOKUP($B34,Premarket!$A:$K,4,0),"")</f>
        <v>0.9</v>
      </c>
      <c r="AN34">
        <f>IFERROR(VLOOKUP($B34,Premarket!$A:$K,5,0),"")</f>
        <v>0.16</v>
      </c>
      <c r="AU34" s="45" t="str">
        <f>IFERROR(VLOOKUP($B34,master_rankings!$B:$AF,4,FALSE),"")</f>
        <v/>
      </c>
      <c r="AV34" s="45" t="str">
        <f>IFERROR(VLOOKUP($B34,master_rankings!$B:$AF,5,FALSE),"")</f>
        <v/>
      </c>
      <c r="AW34" s="45" t="str">
        <f>IFERROR(VLOOKUP($B34,master_rankings!$B:$AF,6,FALSE),"")</f>
        <v/>
      </c>
      <c r="AX34" s="45" t="str">
        <f>IFERROR(VLOOKUP($B34,master_rankings!$B:$AF,7,FALSE),"")</f>
        <v/>
      </c>
      <c r="AY34" s="45" t="str">
        <f>IFERROR(VLOOKUP($B34,master_rankings!$B:$AF,8,FALSE),"")</f>
        <v/>
      </c>
      <c r="AZ34" s="45" t="str">
        <f>IFERROR(VLOOKUP($B34,master_rankings!$B:$AF,9,FALSE),"")</f>
        <v/>
      </c>
      <c r="BA34" s="45" t="str">
        <f>IFERROR(VLOOKUP($B34,master_rankings!$B:$AF,10,FALSE),"")</f>
        <v/>
      </c>
      <c r="BB34" s="45" t="str">
        <f>IFERROR(VLOOKUP($B34,master_rankings!$B:$AF,11,FALSE),"")</f>
        <v/>
      </c>
      <c r="BC34" s="45" t="str">
        <f>IFERROR(VLOOKUP($B34,master_rankings!$B:$AF,12,FALSE),"")</f>
        <v/>
      </c>
      <c r="BD34" s="45" t="str">
        <f>IFERROR(VLOOKUP($B34,master_rankings!$B:$AF,13,FALSE),"")</f>
        <v/>
      </c>
      <c r="BE34" s="45" t="str">
        <f>IFERROR(VLOOKUP($B34,master_rankings!$B:$AF,14,FALSE),"")</f>
        <v/>
      </c>
      <c r="BF34" s="45" t="str">
        <f>IFERROR(VLOOKUP($B34,master_rankings!$B:$AF,15,FALSE),"")</f>
        <v/>
      </c>
      <c r="BG34" s="45" t="str">
        <f>IFERROR(VLOOKUP($B34,master_rankings!$B:$AF,16,FALSE),"")</f>
        <v/>
      </c>
      <c r="BH34" s="45" t="str">
        <f>IFERROR(VLOOKUP($B34,master_rankings!$B:$AF,17,FALSE),"")</f>
        <v/>
      </c>
      <c r="BI34" s="45" t="str">
        <f>IFERROR(VLOOKUP($B34,master_rankings!$B:$AF,18,FALSE),"")</f>
        <v/>
      </c>
      <c r="BJ34" s="45" t="str">
        <f>IFERROR(VLOOKUP($B34,master_rankings!$B:$AF,19,FALSE),"")</f>
        <v/>
      </c>
      <c r="BK34" s="45" t="str">
        <f>IFERROR(VLOOKUP($B34,master_rankings!$B:$AF,30,FALSE),"")</f>
        <v/>
      </c>
      <c r="BL34" s="45" t="str">
        <f>IFERROR(VLOOKUP($B34,master_rankings!$B:$AF,31,FALSE),"")</f>
        <v/>
      </c>
      <c r="BM34" s="45" t="str">
        <f t="shared" si="2"/>
        <v/>
      </c>
      <c r="BN34" t="str">
        <f t="shared" si="3"/>
        <v/>
      </c>
    </row>
    <row r="35" spans="1:66" x14ac:dyDescent="0.25">
      <c r="A35">
        <f>Qty_freeze!A35</f>
        <v>34</v>
      </c>
      <c r="B35" t="str">
        <f>TRIM(Qty_freeze!B35)</f>
        <v>BHARATFORG</v>
      </c>
      <c r="C35" t="str">
        <f>IFERROR(VLOOKUP(B35,Mkt_Lots!Q:R,2,0),"")</f>
        <v xml:space="preserve">BHARAT FORGE LTD                    </v>
      </c>
      <c r="D35" s="9">
        <f>IFERROR(VLOOKUP($B35,Options_data!$L:$AB,2,0),"")</f>
        <v>4.25</v>
      </c>
      <c r="E35" s="9">
        <f>IFERROR(VLOOKUP($B35,Options_data!$L:$AB,3,0),"")</f>
        <v>0.38</v>
      </c>
      <c r="F35" s="9">
        <f>IFERROR(VLOOKUP($B35,Options_data!$L:$AB,4,0),"")</f>
        <v>25.61</v>
      </c>
      <c r="G35" s="9">
        <f>IFERROR(VLOOKUP($B35,Options_data!$L:$AB,5,0),"")</f>
        <v>25.36</v>
      </c>
      <c r="H35" s="9">
        <f>IFERROR(VLOOKUP($B35,Options_data!$L:$AB,6,0),"")</f>
        <v>3.72</v>
      </c>
      <c r="I35" s="9">
        <f>IFERROR(VLOOKUP($B35,Options_data!$L:$AB,7,0),"")</f>
        <v>12.5</v>
      </c>
      <c r="J35" s="9">
        <f>IFERROR(VLOOKUP($B35,Options_data!$L:$AB,8,0),"")</f>
        <v>9.52</v>
      </c>
      <c r="K35" s="9">
        <f>IFERROR(VLOOKUP($B35,Options_data!$L:$AB,9,0),"")</f>
        <v>22.54</v>
      </c>
      <c r="L35" s="9" t="b">
        <f>IFERROR(VLOOKUP($B35,Options_data!$L:$AB,10,0),"")</f>
        <v>1</v>
      </c>
      <c r="M35" s="9">
        <f>IFERROR(VLOOKUP($B35,Options_data!$L:$AB,11,0),"")</f>
        <v>25.11</v>
      </c>
      <c r="N35" s="10" t="str">
        <f>IFERROR(VLOOKUP($B35,Options_data!$L:$AB,12,0),"")</f>
        <v/>
      </c>
      <c r="O35" s="9">
        <f>IFERROR(VLOOKUP($B35,Options_data!$L:$AB,13,0),"")</f>
        <v>1124.2</v>
      </c>
      <c r="P35" s="9">
        <f>IFERROR(VLOOKUP($B35,Options_data!$L:$AB,14,0),"")</f>
        <v>3.22</v>
      </c>
      <c r="Q35" s="9" t="str">
        <f>IFERROR(VLOOKUP($B35,Options_data!$L:$AB,15,0),"")</f>
        <v>Liquid</v>
      </c>
      <c r="R35" s="9" t="str">
        <f>IFERROR(VLOOKUP($B35,Options_data!$L:$AB,16,0),"")</f>
        <v/>
      </c>
      <c r="S35" s="9" t="str">
        <f>IFERROR(VLOOKUP($B35,Options_data!$L:$AB,17,0),"")</f>
        <v/>
      </c>
      <c r="T35">
        <f>IFERROR(VLOOKUP($B35,futures_data!$L:$W,2,0),"")</f>
        <v>9.52</v>
      </c>
      <c r="U35">
        <f>IFERROR(VLOOKUP($B35,futures_data!$L:$W,3,0),"")</f>
        <v>-4.0999999999999996</v>
      </c>
      <c r="V35">
        <f>IFERROR(VLOOKUP($B35,futures_data!$L:$W,4,0),"")</f>
        <v>3.41</v>
      </c>
      <c r="W35">
        <f>IFERROR(VLOOKUP($B35,futures_data!$L:$W,5,0),"")</f>
        <v>41.54</v>
      </c>
      <c r="X35">
        <f>IFERROR(VLOOKUP($B35,futures_data!$L:$W,6,0),"")</f>
        <v>1124.2</v>
      </c>
      <c r="Y35">
        <f>IFERROR(VLOOKUP($B35,futures_data!$L:$W,7,0),"")</f>
        <v>3.72</v>
      </c>
      <c r="Z35" t="str">
        <f>IFERROR(VLOOKUP($B35,futures_data!$L:$W,8,0),"")</f>
        <v>Short Covering</v>
      </c>
      <c r="AA35">
        <f>IFERROR(VLOOKUP($B35,futures_data!$L:$W,9,0),"")</f>
        <v>7.0000000000000007E-2</v>
      </c>
      <c r="AB35">
        <f>IFERROR(VLOOKUP($B35,futures_data!$L:$W,10,0),"")</f>
        <v>0.38</v>
      </c>
      <c r="AC35">
        <f>IFERROR(VLOOKUP($B35,futures_data!$L:$W,11,0),"")</f>
        <v>-46.7</v>
      </c>
      <c r="AD35" t="str">
        <f>IFERROR(VLOOKUP($B35,futures_data!$L:$W,12,0),"")</f>
        <v>Long Buildup</v>
      </c>
      <c r="AE35" t="str">
        <f t="shared" si="0"/>
        <v>BULLISH</v>
      </c>
      <c r="AF35" t="str">
        <f t="shared" si="1"/>
        <v>BULLISH</v>
      </c>
      <c r="AG35" s="43" t="str">
        <f>IFERROR(VLOOKUP($B35,futures_20D_Auto!$B:$F,2,0),"")</f>
        <v/>
      </c>
      <c r="AH35" s="43" t="str">
        <f>IFERROR(VLOOKUP($B35,futures_20D_Auto!$B:$F,3,0),"")</f>
        <v/>
      </c>
      <c r="AI35" s="43" t="str">
        <f>IFERROR(VLOOKUP($B35,futures_20D_Auto!$B:$F,4,0),"")</f>
        <v/>
      </c>
      <c r="AJ35" s="43" t="str">
        <f>IFERROR(VLOOKUP($B35,futures_20D_Auto!$B:$F,5,0),"")</f>
        <v/>
      </c>
      <c r="AK35">
        <f>IFERROR(VLOOKUP($B35,Premarket!$A:$K,2,0),"")</f>
        <v>1114.3499999999999</v>
      </c>
      <c r="AL35">
        <f>IFERROR(VLOOKUP($B35,Premarket!$A:$K,3,0),"")</f>
        <v>1118</v>
      </c>
      <c r="AM35">
        <f>IFERROR(VLOOKUP($B35,Premarket!$A:$K,4,0),"")</f>
        <v>3.65</v>
      </c>
      <c r="AN35">
        <f>IFERROR(VLOOKUP($B35,Premarket!$A:$K,5,0),"")</f>
        <v>0.33</v>
      </c>
      <c r="AU35" s="45" t="str">
        <f>IFERROR(VLOOKUP($B35,master_rankings!$B:$AF,4,FALSE),"")</f>
        <v/>
      </c>
      <c r="AV35" s="45" t="str">
        <f>IFERROR(VLOOKUP($B35,master_rankings!$B:$AF,5,FALSE),"")</f>
        <v/>
      </c>
      <c r="AW35" s="45" t="str">
        <f>IFERROR(VLOOKUP($B35,master_rankings!$B:$AF,6,FALSE),"")</f>
        <v/>
      </c>
      <c r="AX35" s="45" t="str">
        <f>IFERROR(VLOOKUP($B35,master_rankings!$B:$AF,7,FALSE),"")</f>
        <v/>
      </c>
      <c r="AY35" s="45" t="str">
        <f>IFERROR(VLOOKUP($B35,master_rankings!$B:$AF,8,FALSE),"")</f>
        <v/>
      </c>
      <c r="AZ35" s="45" t="str">
        <f>IFERROR(VLOOKUP($B35,master_rankings!$B:$AF,9,FALSE),"")</f>
        <v/>
      </c>
      <c r="BA35" s="45" t="str">
        <f>IFERROR(VLOOKUP($B35,master_rankings!$B:$AF,10,FALSE),"")</f>
        <v/>
      </c>
      <c r="BB35" s="45" t="str">
        <f>IFERROR(VLOOKUP($B35,master_rankings!$B:$AF,11,FALSE),"")</f>
        <v/>
      </c>
      <c r="BC35" s="45" t="str">
        <f>IFERROR(VLOOKUP($B35,master_rankings!$B:$AF,12,FALSE),"")</f>
        <v/>
      </c>
      <c r="BD35" s="45" t="str">
        <f>IFERROR(VLOOKUP($B35,master_rankings!$B:$AF,13,FALSE),"")</f>
        <v/>
      </c>
      <c r="BE35" s="45" t="str">
        <f>IFERROR(VLOOKUP($B35,master_rankings!$B:$AF,14,FALSE),"")</f>
        <v/>
      </c>
      <c r="BF35" s="45" t="str">
        <f>IFERROR(VLOOKUP($B35,master_rankings!$B:$AF,15,FALSE),"")</f>
        <v/>
      </c>
      <c r="BG35" s="45" t="str">
        <f>IFERROR(VLOOKUP($B35,master_rankings!$B:$AF,16,FALSE),"")</f>
        <v/>
      </c>
      <c r="BH35" s="45" t="str">
        <f>IFERROR(VLOOKUP($B35,master_rankings!$B:$AF,17,FALSE),"")</f>
        <v/>
      </c>
      <c r="BI35" s="45" t="str">
        <f>IFERROR(VLOOKUP($B35,master_rankings!$B:$AF,18,FALSE),"")</f>
        <v/>
      </c>
      <c r="BJ35" s="45" t="str">
        <f>IFERROR(VLOOKUP($B35,master_rankings!$B:$AF,19,FALSE),"")</f>
        <v/>
      </c>
      <c r="BK35" s="45" t="str">
        <f>IFERROR(VLOOKUP($B35,master_rankings!$B:$AF,30,FALSE),"")</f>
        <v/>
      </c>
      <c r="BL35" s="45" t="str">
        <f>IFERROR(VLOOKUP($B35,master_rankings!$B:$AF,31,FALSE),"")</f>
        <v/>
      </c>
      <c r="BM35" s="45" t="str">
        <f t="shared" si="2"/>
        <v/>
      </c>
      <c r="BN35" t="str">
        <f t="shared" si="3"/>
        <v/>
      </c>
    </row>
    <row r="36" spans="1:66" x14ac:dyDescent="0.25">
      <c r="A36">
        <f>Qty_freeze!A36</f>
        <v>35</v>
      </c>
      <c r="B36" t="str">
        <f>TRIM(Qty_freeze!B36)</f>
        <v>BHARTIARTL</v>
      </c>
      <c r="C36" t="str">
        <f>IFERROR(VLOOKUP(B36,Mkt_Lots!Q:R,2,0),"")</f>
        <v xml:space="preserve">BHARTI AIRTEL LIMITED               </v>
      </c>
      <c r="D36" s="9">
        <f>IFERROR(VLOOKUP($B36,Options_data!$L:$AB,2,0),"")</f>
        <v>-8.15</v>
      </c>
      <c r="E36" s="9">
        <f>IFERROR(VLOOKUP($B36,Options_data!$L:$AB,3,0),"")</f>
        <v>-0.85</v>
      </c>
      <c r="F36" s="9">
        <f>IFERROR(VLOOKUP($B36,Options_data!$L:$AB,4,0),"")</f>
        <v>14.85</v>
      </c>
      <c r="G36" s="9">
        <f>IFERROR(VLOOKUP($B36,Options_data!$L:$AB,5,0),"")</f>
        <v>15.41</v>
      </c>
      <c r="H36" s="9">
        <f>IFERROR(VLOOKUP($B36,Options_data!$L:$AB,6,0),"")</f>
        <v>5.84</v>
      </c>
      <c r="I36" s="9">
        <f>IFERROR(VLOOKUP($B36,Options_data!$L:$AB,7,0),"")</f>
        <v>2.42</v>
      </c>
      <c r="J36" s="9">
        <f>IFERROR(VLOOKUP($B36,Options_data!$L:$AB,8,0),"")</f>
        <v>4.76</v>
      </c>
      <c r="K36" s="9">
        <f>IFERROR(VLOOKUP($B36,Options_data!$L:$AB,9,0),"")</f>
        <v>9.39</v>
      </c>
      <c r="L36" s="9" t="b">
        <f>IFERROR(VLOOKUP($B36,Options_data!$L:$AB,10,0),"")</f>
        <v>1</v>
      </c>
      <c r="M36" s="9">
        <f>IFERROR(VLOOKUP($B36,Options_data!$L:$AB,11,0),"")</f>
        <v>15.97</v>
      </c>
      <c r="N36" s="10" t="str">
        <f>IFERROR(VLOOKUP($B36,Options_data!$L:$AB,12,0),"")</f>
        <v/>
      </c>
      <c r="O36" s="9">
        <f>IFERROR(VLOOKUP($B36,Options_data!$L:$AB,13,0),"")</f>
        <v>948.35</v>
      </c>
      <c r="P36" s="9">
        <f>IFERROR(VLOOKUP($B36,Options_data!$L:$AB,14,0),"")</f>
        <v>1.88</v>
      </c>
      <c r="Q36" s="9" t="str">
        <f>IFERROR(VLOOKUP($B36,Options_data!$L:$AB,15,0),"")</f>
        <v>Liquid</v>
      </c>
      <c r="R36" s="9" t="str">
        <f>IFERROR(VLOOKUP($B36,Options_data!$L:$AB,16,0),"")</f>
        <v/>
      </c>
      <c r="S36" s="9" t="str">
        <f>IFERROR(VLOOKUP($B36,Options_data!$L:$AB,17,0),"")</f>
        <v/>
      </c>
      <c r="T36">
        <f>IFERROR(VLOOKUP($B36,futures_data!$L:$W,2,0),"")</f>
        <v>35.71</v>
      </c>
      <c r="U36">
        <f>IFERROR(VLOOKUP($B36,futures_data!$L:$W,3,0),"")</f>
        <v>14.05</v>
      </c>
      <c r="V36">
        <f>IFERROR(VLOOKUP($B36,futures_data!$L:$W,4,0),"")</f>
        <v>2.44</v>
      </c>
      <c r="W36">
        <f>IFERROR(VLOOKUP($B36,futures_data!$L:$W,5,0),"")</f>
        <v>38.369999999999997</v>
      </c>
      <c r="X36">
        <f>IFERROR(VLOOKUP($B36,futures_data!$L:$W,6,0),"")</f>
        <v>948.35</v>
      </c>
      <c r="Y36">
        <f>IFERROR(VLOOKUP($B36,futures_data!$L:$W,7,0),"")</f>
        <v>5.84</v>
      </c>
      <c r="Z36" t="str">
        <f>IFERROR(VLOOKUP($B36,futures_data!$L:$W,8,0),"")</f>
        <v>Significant Long Buildup</v>
      </c>
      <c r="AA36">
        <f>IFERROR(VLOOKUP($B36,futures_data!$L:$W,9,0),"")</f>
        <v>1.98</v>
      </c>
      <c r="AB36">
        <f>IFERROR(VLOOKUP($B36,futures_data!$L:$W,10,0),"")</f>
        <v>-0.85</v>
      </c>
      <c r="AC36">
        <f>IFERROR(VLOOKUP($B36,futures_data!$L:$W,11,0),"")</f>
        <v>-58.65</v>
      </c>
      <c r="AD36" t="str">
        <f>IFERROR(VLOOKUP($B36,futures_data!$L:$W,12,0),"")</f>
        <v>Short Buildup</v>
      </c>
      <c r="AE36" t="str">
        <f t="shared" si="0"/>
        <v>BULLISH</v>
      </c>
      <c r="AF36" t="str">
        <f t="shared" si="1"/>
        <v>BEARISH</v>
      </c>
      <c r="AG36" s="43" t="str">
        <f>IFERROR(VLOOKUP($B36,futures_20D_Auto!$B:$F,2,0),"")</f>
        <v/>
      </c>
      <c r="AH36" s="43" t="str">
        <f>IFERROR(VLOOKUP($B36,futures_20D_Auto!$B:$F,3,0),"")</f>
        <v/>
      </c>
      <c r="AI36" s="43" t="str">
        <f>IFERROR(VLOOKUP($B36,futures_20D_Auto!$B:$F,4,0),"")</f>
        <v/>
      </c>
      <c r="AJ36" s="43" t="str">
        <f>IFERROR(VLOOKUP($B36,futures_20D_Auto!$B:$F,5,0),"")</f>
        <v/>
      </c>
      <c r="AK36">
        <f>IFERROR(VLOOKUP($B36,Premarket!$A:$K,2,0),"")</f>
        <v>955.6</v>
      </c>
      <c r="AL36">
        <f>IFERROR(VLOOKUP($B36,Premarket!$A:$K,3,0),"")</f>
        <v>955.6</v>
      </c>
      <c r="AM36" t="str">
        <f>IFERROR(VLOOKUP($B36,Premarket!$A:$K,4,0),"")</f>
        <v>-</v>
      </c>
      <c r="AN36" t="str">
        <f>IFERROR(VLOOKUP($B36,Premarket!$A:$K,5,0),"")</f>
        <v>-</v>
      </c>
      <c r="AU36" s="45" t="str">
        <f>IFERROR(VLOOKUP($B36,master_rankings!$B:$AF,4,FALSE),"")</f>
        <v/>
      </c>
      <c r="AV36" s="45" t="str">
        <f>IFERROR(VLOOKUP($B36,master_rankings!$B:$AF,5,FALSE),"")</f>
        <v/>
      </c>
      <c r="AW36" s="45" t="str">
        <f>IFERROR(VLOOKUP($B36,master_rankings!$B:$AF,6,FALSE),"")</f>
        <v/>
      </c>
      <c r="AX36" s="45" t="str">
        <f>IFERROR(VLOOKUP($B36,master_rankings!$B:$AF,7,FALSE),"")</f>
        <v/>
      </c>
      <c r="AY36" s="45" t="str">
        <f>IFERROR(VLOOKUP($B36,master_rankings!$B:$AF,8,FALSE),"")</f>
        <v/>
      </c>
      <c r="AZ36" s="45" t="str">
        <f>IFERROR(VLOOKUP($B36,master_rankings!$B:$AF,9,FALSE),"")</f>
        <v/>
      </c>
      <c r="BA36" s="45" t="str">
        <f>IFERROR(VLOOKUP($B36,master_rankings!$B:$AF,10,FALSE),"")</f>
        <v/>
      </c>
      <c r="BB36" s="45" t="str">
        <f>IFERROR(VLOOKUP($B36,master_rankings!$B:$AF,11,FALSE),"")</f>
        <v/>
      </c>
      <c r="BC36" s="45" t="str">
        <f>IFERROR(VLOOKUP($B36,master_rankings!$B:$AF,12,FALSE),"")</f>
        <v/>
      </c>
      <c r="BD36" s="45" t="str">
        <f>IFERROR(VLOOKUP($B36,master_rankings!$B:$AF,13,FALSE),"")</f>
        <v/>
      </c>
      <c r="BE36" s="45" t="str">
        <f>IFERROR(VLOOKUP($B36,master_rankings!$B:$AF,14,FALSE),"")</f>
        <v/>
      </c>
      <c r="BF36" s="45" t="str">
        <f>IFERROR(VLOOKUP($B36,master_rankings!$B:$AF,15,FALSE),"")</f>
        <v/>
      </c>
      <c r="BG36" s="45" t="str">
        <f>IFERROR(VLOOKUP($B36,master_rankings!$B:$AF,16,FALSE),"")</f>
        <v/>
      </c>
      <c r="BH36" s="45" t="str">
        <f>IFERROR(VLOOKUP($B36,master_rankings!$B:$AF,17,FALSE),"")</f>
        <v/>
      </c>
      <c r="BI36" s="45" t="str">
        <f>IFERROR(VLOOKUP($B36,master_rankings!$B:$AF,18,FALSE),"")</f>
        <v/>
      </c>
      <c r="BJ36" s="45" t="str">
        <f>IFERROR(VLOOKUP($B36,master_rankings!$B:$AF,19,FALSE),"")</f>
        <v/>
      </c>
      <c r="BK36" s="45" t="str">
        <f>IFERROR(VLOOKUP($B36,master_rankings!$B:$AF,30,FALSE),"")</f>
        <v/>
      </c>
      <c r="BL36" s="45" t="str">
        <f>IFERROR(VLOOKUP($B36,master_rankings!$B:$AF,31,FALSE),"")</f>
        <v/>
      </c>
      <c r="BM36" s="45" t="str">
        <f t="shared" si="2"/>
        <v/>
      </c>
      <c r="BN36" t="str">
        <f t="shared" si="3"/>
        <v/>
      </c>
    </row>
    <row r="37" spans="1:66" x14ac:dyDescent="0.25">
      <c r="A37">
        <f>Qty_freeze!A37</f>
        <v>36</v>
      </c>
      <c r="B37" t="str">
        <f>TRIM(Qty_freeze!B37)</f>
        <v>BHEL</v>
      </c>
      <c r="C37" t="str">
        <f>IFERROR(VLOOKUP(B37,Mkt_Lots!Q:R,2,0),"")</f>
        <v xml:space="preserve">BHEL                                </v>
      </c>
      <c r="D37" s="9">
        <f>IFERROR(VLOOKUP($B37,Options_data!$L:$AB,2,0),"")</f>
        <v>2.5499999999999998</v>
      </c>
      <c r="E37" s="9">
        <f>IFERROR(VLOOKUP($B37,Options_data!$L:$AB,3,0),"")</f>
        <v>1.99</v>
      </c>
      <c r="F37" s="9">
        <f>IFERROR(VLOOKUP($B37,Options_data!$L:$AB,4,0),"")</f>
        <v>47.95</v>
      </c>
      <c r="G37" s="9">
        <f>IFERROR(VLOOKUP($B37,Options_data!$L:$AB,5,0),"")</f>
        <v>47.15</v>
      </c>
      <c r="H37" s="9">
        <f>IFERROR(VLOOKUP($B37,Options_data!$L:$AB,6,0),"")</f>
        <v>17.43</v>
      </c>
      <c r="I37" s="9">
        <f>IFERROR(VLOOKUP($B37,Options_data!$L:$AB,7,0),"")</f>
        <v>91.5</v>
      </c>
      <c r="J37" s="9">
        <f>IFERROR(VLOOKUP($B37,Options_data!$L:$AB,8,0),"")</f>
        <v>87.3</v>
      </c>
      <c r="K37" s="9">
        <f>IFERROR(VLOOKUP($B37,Options_data!$L:$AB,9,0),"")</f>
        <v>66.2</v>
      </c>
      <c r="L37" s="9" t="b">
        <f>IFERROR(VLOOKUP($B37,Options_data!$L:$AB,10,0),"")</f>
        <v>1</v>
      </c>
      <c r="M37" s="9">
        <f>IFERROR(VLOOKUP($B37,Options_data!$L:$AB,11,0),"")</f>
        <v>46.35</v>
      </c>
      <c r="N37" s="10" t="str">
        <f>IFERROR(VLOOKUP($B37,Options_data!$L:$AB,12,0),"")</f>
        <v/>
      </c>
      <c r="O37" s="9">
        <f>IFERROR(VLOOKUP($B37,Options_data!$L:$AB,13,0),"")</f>
        <v>130.94999999999999</v>
      </c>
      <c r="P37" s="9">
        <f>IFERROR(VLOOKUP($B37,Options_data!$L:$AB,14,0),"")</f>
        <v>0</v>
      </c>
      <c r="Q37" s="9" t="str">
        <f>IFERROR(VLOOKUP($B37,Options_data!$L:$AB,15,0),"")</f>
        <v>Liquid</v>
      </c>
      <c r="R37" s="9" t="str">
        <f>IFERROR(VLOOKUP($B37,Options_data!$L:$AB,16,0),"")</f>
        <v>IVP</v>
      </c>
      <c r="S37" s="9" t="str">
        <f>IFERROR(VLOOKUP($B37,Options_data!$L:$AB,17,0),"")</f>
        <v/>
      </c>
      <c r="T37">
        <f>IFERROR(VLOOKUP($B37,futures_data!$L:$W,2,0),"")</f>
        <v>13.49</v>
      </c>
      <c r="U37">
        <f>IFERROR(VLOOKUP($B37,futures_data!$L:$W,3,0),"")</f>
        <v>2.95</v>
      </c>
      <c r="V37">
        <f>IFERROR(VLOOKUP($B37,futures_data!$L:$W,4,0),"")</f>
        <v>3.11</v>
      </c>
      <c r="W37">
        <f>IFERROR(VLOOKUP($B37,futures_data!$L:$W,5,0),"")</f>
        <v>9.77</v>
      </c>
      <c r="X37">
        <f>IFERROR(VLOOKUP($B37,futures_data!$L:$W,6,0),"")</f>
        <v>130.94999999999999</v>
      </c>
      <c r="Y37">
        <f>IFERROR(VLOOKUP($B37,futures_data!$L:$W,7,0),"")</f>
        <v>17.41</v>
      </c>
      <c r="Z37" t="str">
        <f>IFERROR(VLOOKUP($B37,futures_data!$L:$W,8,0),"")</f>
        <v>Long Buildup</v>
      </c>
      <c r="AA37">
        <f>IFERROR(VLOOKUP($B37,futures_data!$L:$W,9,0),"")</f>
        <v>-2.2999999999999998</v>
      </c>
      <c r="AB37">
        <f>IFERROR(VLOOKUP($B37,futures_data!$L:$W,10,0),"")</f>
        <v>1.99</v>
      </c>
      <c r="AC37">
        <f>IFERROR(VLOOKUP($B37,futures_data!$L:$W,11,0),"")</f>
        <v>-30.91</v>
      </c>
      <c r="AD37" t="str">
        <f>IFERROR(VLOOKUP($B37,futures_data!$L:$W,12,0),"")</f>
        <v>Short Covering</v>
      </c>
      <c r="AE37" t="str">
        <f t="shared" si="0"/>
        <v>BULLISH</v>
      </c>
      <c r="AF37" t="str">
        <f t="shared" si="1"/>
        <v>BULLISH</v>
      </c>
      <c r="AG37" s="43" t="str">
        <f>IFERROR(VLOOKUP($B37,futures_20D_Auto!$B:$F,2,0),"")</f>
        <v>2023-10-16_21:40:47</v>
      </c>
      <c r="AH37" s="43" t="str">
        <f>IFERROR(VLOOKUP($B37,futures_20D_Auto!$B:$F,3,0),"")</f>
        <v>BULLISH</v>
      </c>
      <c r="AI37" s="43">
        <f>IFERROR(VLOOKUP($B37,futures_20D_Auto!$B:$F,4,0),"")</f>
        <v>28140000</v>
      </c>
      <c r="AJ37" s="43">
        <f>IFERROR(VLOOKUP($B37,futures_20D_Auto!$B:$F,5,0),"")</f>
        <v>44.018279999999997</v>
      </c>
      <c r="AK37">
        <f>IFERROR(VLOOKUP($B37,Premarket!$A:$K,2,0),"")</f>
        <v>130.85</v>
      </c>
      <c r="AL37">
        <f>IFERROR(VLOOKUP($B37,Premarket!$A:$K,3,0),"")</f>
        <v>131.05000000000001</v>
      </c>
      <c r="AM37">
        <f>IFERROR(VLOOKUP($B37,Premarket!$A:$K,4,0),"")</f>
        <v>0.2</v>
      </c>
      <c r="AN37">
        <f>IFERROR(VLOOKUP($B37,Premarket!$A:$K,5,0),"")</f>
        <v>0.15</v>
      </c>
      <c r="AU37" s="45" t="str">
        <f>IFERROR(VLOOKUP($B37,master_rankings!$B:$AF,4,FALSE),"")</f>
        <v/>
      </c>
      <c r="AV37" s="45" t="str">
        <f>IFERROR(VLOOKUP($B37,master_rankings!$B:$AF,5,FALSE),"")</f>
        <v/>
      </c>
      <c r="AW37" s="45" t="str">
        <f>IFERROR(VLOOKUP($B37,master_rankings!$B:$AF,6,FALSE),"")</f>
        <v/>
      </c>
      <c r="AX37" s="45" t="str">
        <f>IFERROR(VLOOKUP($B37,master_rankings!$B:$AF,7,FALSE),"")</f>
        <v/>
      </c>
      <c r="AY37" s="45" t="str">
        <f>IFERROR(VLOOKUP($B37,master_rankings!$B:$AF,8,FALSE),"")</f>
        <v/>
      </c>
      <c r="AZ37" s="45" t="str">
        <f>IFERROR(VLOOKUP($B37,master_rankings!$B:$AF,9,FALSE),"")</f>
        <v/>
      </c>
      <c r="BA37" s="45" t="str">
        <f>IFERROR(VLOOKUP($B37,master_rankings!$B:$AF,10,FALSE),"")</f>
        <v/>
      </c>
      <c r="BB37" s="45" t="str">
        <f>IFERROR(VLOOKUP($B37,master_rankings!$B:$AF,11,FALSE),"")</f>
        <v/>
      </c>
      <c r="BC37" s="45" t="str">
        <f>IFERROR(VLOOKUP($B37,master_rankings!$B:$AF,12,FALSE),"")</f>
        <v/>
      </c>
      <c r="BD37" s="45" t="str">
        <f>IFERROR(VLOOKUP($B37,master_rankings!$B:$AF,13,FALSE),"")</f>
        <v/>
      </c>
      <c r="BE37" s="45" t="str">
        <f>IFERROR(VLOOKUP($B37,master_rankings!$B:$AF,14,FALSE),"")</f>
        <v/>
      </c>
      <c r="BF37" s="45" t="str">
        <f>IFERROR(VLOOKUP($B37,master_rankings!$B:$AF,15,FALSE),"")</f>
        <v/>
      </c>
      <c r="BG37" s="45" t="str">
        <f>IFERROR(VLOOKUP($B37,master_rankings!$B:$AF,16,FALSE),"")</f>
        <v/>
      </c>
      <c r="BH37" s="45" t="str">
        <f>IFERROR(VLOOKUP($B37,master_rankings!$B:$AF,17,FALSE),"")</f>
        <v/>
      </c>
      <c r="BI37" s="45" t="str">
        <f>IFERROR(VLOOKUP($B37,master_rankings!$B:$AF,18,FALSE),"")</f>
        <v/>
      </c>
      <c r="BJ37" s="45" t="str">
        <f>IFERROR(VLOOKUP($B37,master_rankings!$B:$AF,19,FALSE),"")</f>
        <v/>
      </c>
      <c r="BK37" s="45" t="str">
        <f>IFERROR(VLOOKUP($B37,master_rankings!$B:$AF,30,FALSE),"")</f>
        <v/>
      </c>
      <c r="BL37" s="45" t="str">
        <f>IFERROR(VLOOKUP($B37,master_rankings!$B:$AF,31,FALSE),"")</f>
        <v/>
      </c>
      <c r="BM37" s="45" t="str">
        <f t="shared" si="2"/>
        <v/>
      </c>
      <c r="BN37" t="str">
        <f t="shared" si="3"/>
        <v/>
      </c>
    </row>
    <row r="38" spans="1:66" x14ac:dyDescent="0.25">
      <c r="A38">
        <f>Qty_freeze!A38</f>
        <v>37</v>
      </c>
      <c r="B38" t="str">
        <f>TRIM(Qty_freeze!B38)</f>
        <v>BIOCON</v>
      </c>
      <c r="C38" t="str">
        <f>IFERROR(VLOOKUP(B38,Mkt_Lots!Q:R,2,0),"")</f>
        <v xml:space="preserve">BIOCON LIMITED.                     </v>
      </c>
      <c r="D38" s="9">
        <f>IFERROR(VLOOKUP($B38,Options_data!$L:$AB,2,0),"")</f>
        <v>-1.05</v>
      </c>
      <c r="E38" s="9">
        <f>IFERROR(VLOOKUP($B38,Options_data!$L:$AB,3,0),"")</f>
        <v>-0.41</v>
      </c>
      <c r="F38" s="9">
        <f>IFERROR(VLOOKUP($B38,Options_data!$L:$AB,4,0),"")</f>
        <v>33.549999999999997</v>
      </c>
      <c r="G38" s="9">
        <f>IFERROR(VLOOKUP($B38,Options_data!$L:$AB,5,0),"")</f>
        <v>31.76</v>
      </c>
      <c r="H38" s="9">
        <f>IFERROR(VLOOKUP($B38,Options_data!$L:$AB,6,0),"")</f>
        <v>9.44</v>
      </c>
      <c r="I38" s="9">
        <f>IFERROR(VLOOKUP($B38,Options_data!$L:$AB,7,0),"")</f>
        <v>51.21</v>
      </c>
      <c r="J38" s="9">
        <f>IFERROR(VLOOKUP($B38,Options_data!$L:$AB,8,0),"")</f>
        <v>42.86</v>
      </c>
      <c r="K38" s="9">
        <f>IFERROR(VLOOKUP($B38,Options_data!$L:$AB,9,0),"")</f>
        <v>21.44</v>
      </c>
      <c r="L38" s="9" t="b">
        <f>IFERROR(VLOOKUP($B38,Options_data!$L:$AB,10,0),"")</f>
        <v>1</v>
      </c>
      <c r="M38" s="9">
        <f>IFERROR(VLOOKUP($B38,Options_data!$L:$AB,11,0),"")</f>
        <v>29.98</v>
      </c>
      <c r="N38" s="10">
        <f>IFERROR(VLOOKUP($B38,Options_data!$L:$AB,12,0),"")</f>
        <v>45240</v>
      </c>
      <c r="O38" s="9">
        <f>IFERROR(VLOOKUP($B38,Options_data!$L:$AB,13,0),"")</f>
        <v>254.25</v>
      </c>
      <c r="P38" s="9">
        <f>IFERROR(VLOOKUP($B38,Options_data!$L:$AB,14,0),"")</f>
        <v>3.74</v>
      </c>
      <c r="Q38" s="9" t="str">
        <f>IFERROR(VLOOKUP($B38,Options_data!$L:$AB,15,0),"")</f>
        <v>Liquid</v>
      </c>
      <c r="R38" s="9" t="str">
        <f>IFERROR(VLOOKUP($B38,Options_data!$L:$AB,16,0),"")</f>
        <v/>
      </c>
      <c r="S38" s="9" t="str">
        <f>IFERROR(VLOOKUP($B38,Options_data!$L:$AB,17,0),"")</f>
        <v>R</v>
      </c>
      <c r="T38">
        <f>IFERROR(VLOOKUP($B38,futures_data!$L:$W,2,0),"")</f>
        <v>24.21</v>
      </c>
      <c r="U38">
        <f>IFERROR(VLOOKUP($B38,futures_data!$L:$W,3,0),"")</f>
        <v>19.690000000000001</v>
      </c>
      <c r="V38">
        <f>IFERROR(VLOOKUP($B38,futures_data!$L:$W,4,0),"")</f>
        <v>-2.85</v>
      </c>
      <c r="W38">
        <f>IFERROR(VLOOKUP($B38,futures_data!$L:$W,5,0),"")</f>
        <v>91.66</v>
      </c>
      <c r="X38">
        <f>IFERROR(VLOOKUP($B38,futures_data!$L:$W,6,0),"")</f>
        <v>254.25</v>
      </c>
      <c r="Y38">
        <f>IFERROR(VLOOKUP($B38,futures_data!$L:$W,7,0),"")</f>
        <v>9.44</v>
      </c>
      <c r="Z38" t="str">
        <f>IFERROR(VLOOKUP($B38,futures_data!$L:$W,8,0),"")</f>
        <v>Significant Short Buildup</v>
      </c>
      <c r="AA38">
        <f>IFERROR(VLOOKUP($B38,futures_data!$L:$W,9,0),"")</f>
        <v>2.33</v>
      </c>
      <c r="AB38">
        <f>IFERROR(VLOOKUP($B38,futures_data!$L:$W,10,0),"")</f>
        <v>-0.41</v>
      </c>
      <c r="AC38">
        <f>IFERROR(VLOOKUP($B38,futures_data!$L:$W,11,0),"")</f>
        <v>-25.71</v>
      </c>
      <c r="AD38" t="str">
        <f>IFERROR(VLOOKUP($B38,futures_data!$L:$W,12,0),"")</f>
        <v>Short Buildup</v>
      </c>
      <c r="AE38" t="str">
        <f t="shared" si="0"/>
        <v>BEARISH</v>
      </c>
      <c r="AF38" t="str">
        <f t="shared" si="1"/>
        <v>BEARISH</v>
      </c>
      <c r="AG38" s="43" t="str">
        <f>IFERROR(VLOOKUP($B38,futures_20D_Auto!$B:$F,2,0),"")</f>
        <v/>
      </c>
      <c r="AH38" s="43" t="str">
        <f>IFERROR(VLOOKUP($B38,futures_20D_Auto!$B:$F,3,0),"")</f>
        <v/>
      </c>
      <c r="AI38" s="43" t="str">
        <f>IFERROR(VLOOKUP($B38,futures_20D_Auto!$B:$F,4,0),"")</f>
        <v/>
      </c>
      <c r="AJ38" s="43" t="str">
        <f>IFERROR(VLOOKUP($B38,futures_20D_Auto!$B:$F,5,0),"")</f>
        <v/>
      </c>
      <c r="AK38">
        <f>IFERROR(VLOOKUP($B38,Premarket!$A:$K,2,0),"")</f>
        <v>257.39999999999998</v>
      </c>
      <c r="AL38">
        <f>IFERROR(VLOOKUP($B38,Premarket!$A:$K,3,0),"")</f>
        <v>258</v>
      </c>
      <c r="AM38">
        <f>IFERROR(VLOOKUP($B38,Premarket!$A:$K,4,0),"")</f>
        <v>0.6</v>
      </c>
      <c r="AN38">
        <f>IFERROR(VLOOKUP($B38,Premarket!$A:$K,5,0),"")</f>
        <v>0.23</v>
      </c>
      <c r="AU38" s="45">
        <f>IFERROR(VLOOKUP($B38,master_rankings!$B:$AF,4,FALSE),"")</f>
        <v>254.35</v>
      </c>
      <c r="AV38" s="45">
        <f>IFERROR(VLOOKUP($B38,master_rankings!$B:$AF,5,FALSE),"")</f>
        <v>-0.37211119999999998</v>
      </c>
      <c r="AW38" s="45">
        <f>IFERROR(VLOOKUP($B38,master_rankings!$B:$AF,6,FALSE),"")</f>
        <v>-0.95</v>
      </c>
      <c r="AX38" s="45">
        <f>IFERROR(VLOOKUP($B38,master_rankings!$B:$AF,7,FALSE),"")</f>
        <v>31410000</v>
      </c>
      <c r="AY38" s="45">
        <f>IFERROR(VLOOKUP($B38,master_rankings!$B:$AF,8,FALSE),"")</f>
        <v>1.2327774</v>
      </c>
      <c r="AZ38" s="45">
        <f>IFERROR(VLOOKUP($B38,master_rankings!$B:$AF,9,FALSE),"")</f>
        <v>382500</v>
      </c>
      <c r="BA38" s="45" t="str">
        <f>IFERROR(VLOOKUP($B38,master_rankings!$B:$AF,10,FALSE),"")</f>
        <v>Short Build Up</v>
      </c>
      <c r="BB38" s="45">
        <f>IFERROR(VLOOKUP($B38,master_rankings!$B:$AF,11,FALSE),"")</f>
        <v>2300</v>
      </c>
      <c r="BC38" s="45">
        <f>IFERROR(VLOOKUP($B38,master_rankings!$B:$AF,12,FALSE),"")</f>
        <v>5</v>
      </c>
      <c r="BD38" s="45">
        <f>IFERROR(VLOOKUP($B38,master_rankings!$B:$AF,13,FALSE),"")</f>
        <v>69000</v>
      </c>
      <c r="BE38" s="45" t="str">
        <f>IFERROR(VLOOKUP($B38,master_rankings!$B:$AF,14,FALSE),"")</f>
        <v>PHARMACEUTICALS</v>
      </c>
      <c r="BF38" s="45" t="str">
        <f>IFERROR(VLOOKUP($B38,master_rankings!$B:$AF,15,FALSE),"")</f>
        <v>PHARM-IND-BD&amp;FOR</v>
      </c>
      <c r="BG38" s="45" t="str">
        <f>IFERROR(VLOOKUP($B38,master_rankings!$B:$AF,16,FALSE),"")</f>
        <v>LARGECAP</v>
      </c>
      <c r="BH38" s="45">
        <f>IFERROR(VLOOKUP($B38,master_rankings!$B:$AF,17,FALSE),"")</f>
        <v>42945.46</v>
      </c>
      <c r="BI38" s="45" t="str">
        <f>IFERROR(VLOOKUP($B38,master_rankings!$B:$AF,18,FALSE),"")</f>
        <v>PHARMACEUTICALS-11 of 23</v>
      </c>
      <c r="BJ38" s="45" t="str">
        <f>IFERROR(VLOOKUP($B38,master_rankings!$B:$AF,19,FALSE),"")</f>
        <v>NiftyRank-105</v>
      </c>
      <c r="BK38" s="45" t="str">
        <f>IFERROR(VLOOKUP($B38,master_rankings!$B:$AF,30,FALSE),"")</f>
        <v>SOR19</v>
      </c>
      <c r="BL38" s="45" t="str">
        <f>IFERROR(VLOOKUP($B38,master_rankings!$B:$AF,31,FALSE),"")</f>
        <v>SPR28</v>
      </c>
      <c r="BM38" s="45" t="str">
        <f t="shared" si="2"/>
        <v>TopOI</v>
      </c>
      <c r="BN38" t="str">
        <f t="shared" si="3"/>
        <v/>
      </c>
    </row>
    <row r="39" spans="1:66" x14ac:dyDescent="0.25">
      <c r="A39">
        <f>Qty_freeze!A39</f>
        <v>38</v>
      </c>
      <c r="B39" t="str">
        <f>TRIM(Qty_freeze!B39)</f>
        <v>BOSCHLTD</v>
      </c>
      <c r="C39" t="str">
        <f>IFERROR(VLOOKUP(B39,Mkt_Lots!Q:R,2,0),"")</f>
        <v xml:space="preserve">BOSCH LIMITED                       </v>
      </c>
      <c r="D39" s="9">
        <f>IFERROR(VLOOKUP($B39,Options_data!$L:$AB,2,0),"")</f>
        <v>206.1</v>
      </c>
      <c r="E39" s="9">
        <f>IFERROR(VLOOKUP($B39,Options_data!$L:$AB,3,0),"")</f>
        <v>1.01</v>
      </c>
      <c r="F39" s="9">
        <f>IFERROR(VLOOKUP($B39,Options_data!$L:$AB,4,0),"")</f>
        <v>22.25</v>
      </c>
      <c r="G39" s="9">
        <f>IFERROR(VLOOKUP($B39,Options_data!$L:$AB,5,0),"")</f>
        <v>23.57</v>
      </c>
      <c r="H39" s="9">
        <f>IFERROR(VLOOKUP($B39,Options_data!$L:$AB,6,0),"")</f>
        <v>3.74</v>
      </c>
      <c r="I39" s="9">
        <f>IFERROR(VLOOKUP($B39,Options_data!$L:$AB,7,0),"")</f>
        <v>41.13</v>
      </c>
      <c r="J39" s="9">
        <f>IFERROR(VLOOKUP($B39,Options_data!$L:$AB,8,0),"")</f>
        <v>68.25</v>
      </c>
      <c r="K39" s="9">
        <f>IFERROR(VLOOKUP($B39,Options_data!$L:$AB,9,0),"")</f>
        <v>33.68</v>
      </c>
      <c r="L39" s="9" t="b">
        <f>IFERROR(VLOOKUP($B39,Options_data!$L:$AB,10,0),"")</f>
        <v>1</v>
      </c>
      <c r="M39" s="9">
        <f>IFERROR(VLOOKUP($B39,Options_data!$L:$AB,11,0),"")</f>
        <v>24.89</v>
      </c>
      <c r="N39" s="10">
        <f>IFERROR(VLOOKUP($B39,Options_data!$L:$AB,12,0),"")</f>
        <v>45239</v>
      </c>
      <c r="O39" s="9">
        <f>IFERROR(VLOOKUP($B39,Options_data!$L:$AB,13,0),"")</f>
        <v>20639.5</v>
      </c>
      <c r="P39" s="9">
        <f>IFERROR(VLOOKUP($B39,Options_data!$L:$AB,14,0),"")</f>
        <v>2.68</v>
      </c>
      <c r="Q39" s="9" t="str">
        <f>IFERROR(VLOOKUP($B39,Options_data!$L:$AB,15,0),"")</f>
        <v>Liquid</v>
      </c>
      <c r="R39" s="9" t="str">
        <f>IFERROR(VLOOKUP($B39,Options_data!$L:$AB,16,0),"")</f>
        <v/>
      </c>
      <c r="S39" s="9" t="str">
        <f>IFERROR(VLOOKUP($B39,Options_data!$L:$AB,17,0),"")</f>
        <v>R</v>
      </c>
      <c r="T39">
        <f>IFERROR(VLOOKUP($B39,futures_data!$L:$W,2,0),"")</f>
        <v>44.25</v>
      </c>
      <c r="U39">
        <f>IFERROR(VLOOKUP($B39,futures_data!$L:$W,3,0),"")</f>
        <v>20.76</v>
      </c>
      <c r="V39">
        <f>IFERROR(VLOOKUP($B39,futures_data!$L:$W,4,0),"")</f>
        <v>7.26</v>
      </c>
      <c r="W39">
        <f>IFERROR(VLOOKUP($B39,futures_data!$L:$W,5,0),"")</f>
        <v>54.91</v>
      </c>
      <c r="X39">
        <f>IFERROR(VLOOKUP($B39,futures_data!$L:$W,6,0),"")</f>
        <v>20639.5</v>
      </c>
      <c r="Y39">
        <f>IFERROR(VLOOKUP($B39,futures_data!$L:$W,7,0),"")</f>
        <v>3.74</v>
      </c>
      <c r="Z39" t="str">
        <f>IFERROR(VLOOKUP($B39,futures_data!$L:$W,8,0),"")</f>
        <v>Significant Long Buildup</v>
      </c>
      <c r="AA39">
        <f>IFERROR(VLOOKUP($B39,futures_data!$L:$W,9,0),"")</f>
        <v>-2.97</v>
      </c>
      <c r="AB39">
        <f>IFERROR(VLOOKUP($B39,futures_data!$L:$W,10,0),"")</f>
        <v>1.01</v>
      </c>
      <c r="AC39">
        <f>IFERROR(VLOOKUP($B39,futures_data!$L:$W,11,0),"")</f>
        <v>-56.18</v>
      </c>
      <c r="AD39" t="str">
        <f>IFERROR(VLOOKUP($B39,futures_data!$L:$W,12,0),"")</f>
        <v>Short Covering</v>
      </c>
      <c r="AE39" t="str">
        <f t="shared" si="0"/>
        <v>BULLISH</v>
      </c>
      <c r="AF39" t="str">
        <f t="shared" si="1"/>
        <v>BULLISH</v>
      </c>
      <c r="AG39" s="43" t="str">
        <f>IFERROR(VLOOKUP($B39,futures_20D_Auto!$B:$F,2,0),"")</f>
        <v/>
      </c>
      <c r="AH39" s="43" t="str">
        <f>IFERROR(VLOOKUP($B39,futures_20D_Auto!$B:$F,3,0),"")</f>
        <v/>
      </c>
      <c r="AI39" s="43" t="str">
        <f>IFERROR(VLOOKUP($B39,futures_20D_Auto!$B:$F,4,0),"")</f>
        <v/>
      </c>
      <c r="AJ39" s="43" t="str">
        <f>IFERROR(VLOOKUP($B39,futures_20D_Auto!$B:$F,5,0),"")</f>
        <v/>
      </c>
      <c r="AK39">
        <f>IFERROR(VLOOKUP($B39,Premarket!$A:$K,2,0),"")</f>
        <v>19698.099999999999</v>
      </c>
      <c r="AL39">
        <f>IFERROR(VLOOKUP($B39,Premarket!$A:$K,3,0),"")</f>
        <v>19601.25</v>
      </c>
      <c r="AM39">
        <f>IFERROR(VLOOKUP($B39,Premarket!$A:$K,4,0),"")</f>
        <v>-96.85</v>
      </c>
      <c r="AN39">
        <f>IFERROR(VLOOKUP($B39,Premarket!$A:$K,5,0),"")</f>
        <v>-0.49</v>
      </c>
      <c r="AU39" s="45" t="str">
        <f>IFERROR(VLOOKUP($B39,master_rankings!$B:$AF,4,FALSE),"")</f>
        <v/>
      </c>
      <c r="AV39" s="45" t="str">
        <f>IFERROR(VLOOKUP($B39,master_rankings!$B:$AF,5,FALSE),"")</f>
        <v/>
      </c>
      <c r="AW39" s="45" t="str">
        <f>IFERROR(VLOOKUP($B39,master_rankings!$B:$AF,6,FALSE),"")</f>
        <v/>
      </c>
      <c r="AX39" s="45" t="str">
        <f>IFERROR(VLOOKUP($B39,master_rankings!$B:$AF,7,FALSE),"")</f>
        <v/>
      </c>
      <c r="AY39" s="45" t="str">
        <f>IFERROR(VLOOKUP($B39,master_rankings!$B:$AF,8,FALSE),"")</f>
        <v/>
      </c>
      <c r="AZ39" s="45" t="str">
        <f>IFERROR(VLOOKUP($B39,master_rankings!$B:$AF,9,FALSE),"")</f>
        <v/>
      </c>
      <c r="BA39" s="45" t="str">
        <f>IFERROR(VLOOKUP($B39,master_rankings!$B:$AF,10,FALSE),"")</f>
        <v/>
      </c>
      <c r="BB39" s="45" t="str">
        <f>IFERROR(VLOOKUP($B39,master_rankings!$B:$AF,11,FALSE),"")</f>
        <v/>
      </c>
      <c r="BC39" s="45" t="str">
        <f>IFERROR(VLOOKUP($B39,master_rankings!$B:$AF,12,FALSE),"")</f>
        <v/>
      </c>
      <c r="BD39" s="45" t="str">
        <f>IFERROR(VLOOKUP($B39,master_rankings!$B:$AF,13,FALSE),"")</f>
        <v/>
      </c>
      <c r="BE39" s="45" t="str">
        <f>IFERROR(VLOOKUP($B39,master_rankings!$B:$AF,14,FALSE),"")</f>
        <v/>
      </c>
      <c r="BF39" s="45" t="str">
        <f>IFERROR(VLOOKUP($B39,master_rankings!$B:$AF,15,FALSE),"")</f>
        <v/>
      </c>
      <c r="BG39" s="45" t="str">
        <f>IFERROR(VLOOKUP($B39,master_rankings!$B:$AF,16,FALSE),"")</f>
        <v/>
      </c>
      <c r="BH39" s="45" t="str">
        <f>IFERROR(VLOOKUP($B39,master_rankings!$B:$AF,17,FALSE),"")</f>
        <v/>
      </c>
      <c r="BI39" s="45" t="str">
        <f>IFERROR(VLOOKUP($B39,master_rankings!$B:$AF,18,FALSE),"")</f>
        <v/>
      </c>
      <c r="BJ39" s="45" t="str">
        <f>IFERROR(VLOOKUP($B39,master_rankings!$B:$AF,19,FALSE),"")</f>
        <v/>
      </c>
      <c r="BK39" s="45" t="str">
        <f>IFERROR(VLOOKUP($B39,master_rankings!$B:$AF,30,FALSE),"")</f>
        <v/>
      </c>
      <c r="BL39" s="45" t="str">
        <f>IFERROR(VLOOKUP($B39,master_rankings!$B:$AF,31,FALSE),"")</f>
        <v/>
      </c>
      <c r="BM39" s="45" t="str">
        <f t="shared" si="2"/>
        <v/>
      </c>
      <c r="BN39" t="str">
        <f t="shared" si="3"/>
        <v/>
      </c>
    </row>
    <row r="40" spans="1:66" x14ac:dyDescent="0.25">
      <c r="A40">
        <f>Qty_freeze!A40</f>
        <v>39</v>
      </c>
      <c r="B40" t="str">
        <f>TRIM(Qty_freeze!B40)</f>
        <v>BPCL</v>
      </c>
      <c r="C40" t="str">
        <f>IFERROR(VLOOKUP(B40,Mkt_Lots!Q:R,2,0),"")</f>
        <v xml:space="preserve">BHARAT PETROLEUM CORP  LT           </v>
      </c>
      <c r="D40" s="9">
        <f>IFERROR(VLOOKUP($B40,Options_data!$L:$AB,2,0),"")</f>
        <v>-0.45</v>
      </c>
      <c r="E40" s="9">
        <f>IFERROR(VLOOKUP($B40,Options_data!$L:$AB,3,0),"")</f>
        <v>-0.13</v>
      </c>
      <c r="F40" s="9">
        <f>IFERROR(VLOOKUP($B40,Options_data!$L:$AB,4,0),"")</f>
        <v>24.77</v>
      </c>
      <c r="G40" s="9">
        <f>IFERROR(VLOOKUP($B40,Options_data!$L:$AB,5,0),"")</f>
        <v>24.65</v>
      </c>
      <c r="H40" s="9">
        <f>IFERROR(VLOOKUP($B40,Options_data!$L:$AB,6,0),"")</f>
        <v>8.93</v>
      </c>
      <c r="I40" s="9">
        <f>IFERROR(VLOOKUP($B40,Options_data!$L:$AB,7,0),"")</f>
        <v>55.65</v>
      </c>
      <c r="J40" s="9">
        <f>IFERROR(VLOOKUP($B40,Options_data!$L:$AB,8,0),"")</f>
        <v>47.62</v>
      </c>
      <c r="K40" s="9">
        <f>IFERROR(VLOOKUP($B40,Options_data!$L:$AB,9,0),"")</f>
        <v>48.18</v>
      </c>
      <c r="L40" s="9" t="b">
        <f>IFERROR(VLOOKUP($B40,Options_data!$L:$AB,10,0),"")</f>
        <v>1</v>
      </c>
      <c r="M40" s="9">
        <f>IFERROR(VLOOKUP($B40,Options_data!$L:$AB,11,0),"")</f>
        <v>24.53</v>
      </c>
      <c r="N40" s="10" t="str">
        <f>IFERROR(VLOOKUP($B40,Options_data!$L:$AB,12,0),"")</f>
        <v/>
      </c>
      <c r="O40" s="9">
        <f>IFERROR(VLOOKUP($B40,Options_data!$L:$AB,13,0),"")</f>
        <v>347.55</v>
      </c>
      <c r="P40" s="9">
        <f>IFERROR(VLOOKUP($B40,Options_data!$L:$AB,14,0),"")</f>
        <v>3.02</v>
      </c>
      <c r="Q40" s="9" t="str">
        <f>IFERROR(VLOOKUP($B40,Options_data!$L:$AB,15,0),"")</f>
        <v>Liquid</v>
      </c>
      <c r="R40" s="9" t="str">
        <f>IFERROR(VLOOKUP($B40,Options_data!$L:$AB,16,0),"")</f>
        <v/>
      </c>
      <c r="S40" s="9" t="str">
        <f>IFERROR(VLOOKUP($B40,Options_data!$L:$AB,17,0),"")</f>
        <v/>
      </c>
      <c r="T40">
        <f>IFERROR(VLOOKUP($B40,futures_data!$L:$W,2,0),"")</f>
        <v>40.08</v>
      </c>
      <c r="U40">
        <f>IFERROR(VLOOKUP($B40,futures_data!$L:$W,3,0),"")</f>
        <v>1.64</v>
      </c>
      <c r="V40">
        <f>IFERROR(VLOOKUP($B40,futures_data!$L:$W,4,0),"")</f>
        <v>1.85</v>
      </c>
      <c r="W40">
        <f>IFERROR(VLOOKUP($B40,futures_data!$L:$W,5,0),"")</f>
        <v>94.81</v>
      </c>
      <c r="X40">
        <f>IFERROR(VLOOKUP($B40,futures_data!$L:$W,6,0),"")</f>
        <v>347.55</v>
      </c>
      <c r="Y40">
        <f>IFERROR(VLOOKUP($B40,futures_data!$L:$W,7,0),"")</f>
        <v>8.93</v>
      </c>
      <c r="Z40" t="str">
        <f>IFERROR(VLOOKUP($B40,futures_data!$L:$W,8,0),"")</f>
        <v>Long Buildup</v>
      </c>
      <c r="AA40">
        <f>IFERROR(VLOOKUP($B40,futures_data!$L:$W,9,0),"")</f>
        <v>2.16</v>
      </c>
      <c r="AB40">
        <f>IFERROR(VLOOKUP($B40,futures_data!$L:$W,10,0),"")</f>
        <v>-0.13</v>
      </c>
      <c r="AC40">
        <f>IFERROR(VLOOKUP($B40,futures_data!$L:$W,11,0),"")</f>
        <v>19.989999999999998</v>
      </c>
      <c r="AD40" t="str">
        <f>IFERROR(VLOOKUP($B40,futures_data!$L:$W,12,0),"")</f>
        <v>Short Buildup</v>
      </c>
      <c r="AE40" t="str">
        <f t="shared" si="0"/>
        <v>BULLISH</v>
      </c>
      <c r="AF40" t="str">
        <f t="shared" si="1"/>
        <v>BEARISH</v>
      </c>
      <c r="AG40" s="43" t="str">
        <f>IFERROR(VLOOKUP($B40,futures_20D_Auto!$B:$F,2,0),"")</f>
        <v/>
      </c>
      <c r="AH40" s="43" t="str">
        <f>IFERROR(VLOOKUP($B40,futures_20D_Auto!$B:$F,3,0),"")</f>
        <v/>
      </c>
      <c r="AI40" s="43" t="str">
        <f>IFERROR(VLOOKUP($B40,futures_20D_Auto!$B:$F,4,0),"")</f>
        <v/>
      </c>
      <c r="AJ40" s="43" t="str">
        <f>IFERROR(VLOOKUP($B40,futures_20D_Auto!$B:$F,5,0),"")</f>
        <v/>
      </c>
      <c r="AK40">
        <f>IFERROR(VLOOKUP($B40,Premarket!$A:$K,2,0),"")</f>
        <v>342.55</v>
      </c>
      <c r="AL40">
        <f>IFERROR(VLOOKUP($B40,Premarket!$A:$K,3,0),"")</f>
        <v>344.9</v>
      </c>
      <c r="AM40">
        <f>IFERROR(VLOOKUP($B40,Premarket!$A:$K,4,0),"")</f>
        <v>2.35</v>
      </c>
      <c r="AN40">
        <f>IFERROR(VLOOKUP($B40,Premarket!$A:$K,5,0),"")</f>
        <v>0.69</v>
      </c>
      <c r="AU40" s="45">
        <f>IFERROR(VLOOKUP($B40,master_rankings!$B:$AF,4,FALSE),"")</f>
        <v>347.45</v>
      </c>
      <c r="AV40" s="45">
        <f>IFERROR(VLOOKUP($B40,master_rankings!$B:$AF,5,FALSE),"")</f>
        <v>-0.15804599999999999</v>
      </c>
      <c r="AW40" s="45">
        <f>IFERROR(VLOOKUP($B40,master_rankings!$B:$AF,6,FALSE),"")</f>
        <v>-0.55000000000000004</v>
      </c>
      <c r="AX40" s="45">
        <f>IFERROR(VLOOKUP($B40,master_rankings!$B:$AF,7,FALSE),"")</f>
        <v>27050400</v>
      </c>
      <c r="AY40" s="45">
        <f>IFERROR(VLOOKUP($B40,master_rankings!$B:$AF,8,FALSE),"")</f>
        <v>0.38073610000000002</v>
      </c>
      <c r="AZ40" s="45">
        <f>IFERROR(VLOOKUP($B40,master_rankings!$B:$AF,9,FALSE),"")</f>
        <v>102600</v>
      </c>
      <c r="BA40" s="45" t="str">
        <f>IFERROR(VLOOKUP($B40,master_rankings!$B:$AF,10,FALSE),"")</f>
        <v>Short Build Up</v>
      </c>
      <c r="BB40" s="45">
        <f>IFERROR(VLOOKUP($B40,master_rankings!$B:$AF,11,FALSE),"")</f>
        <v>1800</v>
      </c>
      <c r="BC40" s="45">
        <f>IFERROR(VLOOKUP($B40,master_rankings!$B:$AF,12,FALSE),"")</f>
        <v>5</v>
      </c>
      <c r="BD40" s="45">
        <f>IFERROR(VLOOKUP($B40,master_rankings!$B:$AF,13,FALSE),"")</f>
        <v>54000</v>
      </c>
      <c r="BE40" s="45" t="str">
        <f>IFERROR(VLOOKUP($B40,master_rankings!$B:$AF,14,FALSE),"")</f>
        <v>INDUSTRIALS</v>
      </c>
      <c r="BF40" s="45" t="str">
        <f>IFERROR(VLOOKUP($B40,master_rankings!$B:$AF,15,FALSE),"")</f>
        <v>REFINERIES</v>
      </c>
      <c r="BG40" s="45" t="str">
        <f>IFERROR(VLOOKUP($B40,master_rankings!$B:$AF,16,FALSE),"")</f>
        <v>LARGECAP</v>
      </c>
      <c r="BH40" s="45">
        <f>IFERROR(VLOOKUP($B40,master_rankings!$B:$AF,17,FALSE),"")</f>
        <v>86433.88</v>
      </c>
      <c r="BI40" s="45" t="str">
        <f>IFERROR(VLOOKUP($B40,master_rankings!$B:$AF,18,FALSE),"")</f>
        <v>INDUSTRIALS-9 of 36</v>
      </c>
      <c r="BJ40" s="45" t="str">
        <f>IFERROR(VLOOKUP($B40,master_rankings!$B:$AF,19,FALSE),"")</f>
        <v>NiftyRank-50</v>
      </c>
      <c r="BK40" s="45" t="str">
        <f>IFERROR(VLOOKUP($B40,master_rankings!$B:$AF,30,FALSE),"")</f>
        <v>SOR30</v>
      </c>
      <c r="BL40" s="45" t="str">
        <f>IFERROR(VLOOKUP($B40,master_rankings!$B:$AF,31,FALSE),"")</f>
        <v>SPR33</v>
      </c>
      <c r="BM40" s="45" t="str">
        <f t="shared" si="2"/>
        <v/>
      </c>
      <c r="BN40" t="str">
        <f t="shared" si="3"/>
        <v/>
      </c>
    </row>
    <row r="41" spans="1:66" x14ac:dyDescent="0.25">
      <c r="A41">
        <f>Qty_freeze!A41</f>
        <v>40</v>
      </c>
      <c r="B41" t="str">
        <f>TRIM(Qty_freeze!B41)</f>
        <v>BRITANNIA</v>
      </c>
      <c r="C41" t="str">
        <f>IFERROR(VLOOKUP(B41,Mkt_Lots!Q:R,2,0),"")</f>
        <v xml:space="preserve">BRITANNIA INDUSTRIES LTD            </v>
      </c>
      <c r="D41" s="9">
        <f>IFERROR(VLOOKUP($B41,Options_data!$L:$AB,2,0),"")</f>
        <v>8.25</v>
      </c>
      <c r="E41" s="9">
        <f>IFERROR(VLOOKUP($B41,Options_data!$L:$AB,3,0),"")</f>
        <v>0.18</v>
      </c>
      <c r="F41" s="9">
        <f>IFERROR(VLOOKUP($B41,Options_data!$L:$AB,4,0),"")</f>
        <v>18.41</v>
      </c>
      <c r="G41" s="9">
        <f>IFERROR(VLOOKUP($B41,Options_data!$L:$AB,5,0),"")</f>
        <v>19.670000000000002</v>
      </c>
      <c r="H41" s="9">
        <f>IFERROR(VLOOKUP($B41,Options_data!$L:$AB,6,0),"")</f>
        <v>3.36</v>
      </c>
      <c r="I41" s="9">
        <f>IFERROR(VLOOKUP($B41,Options_data!$L:$AB,7,0),"")</f>
        <v>43.55</v>
      </c>
      <c r="J41" s="9">
        <f>IFERROR(VLOOKUP($B41,Options_data!$L:$AB,8,0),"")</f>
        <v>25.4</v>
      </c>
      <c r="K41" s="9">
        <f>IFERROR(VLOOKUP($B41,Options_data!$L:$AB,9,0),"")</f>
        <v>31.02</v>
      </c>
      <c r="L41" s="9" t="b">
        <f>IFERROR(VLOOKUP($B41,Options_data!$L:$AB,10,0),"")</f>
        <v>1</v>
      </c>
      <c r="M41" s="9">
        <f>IFERROR(VLOOKUP($B41,Options_data!$L:$AB,11,0),"")</f>
        <v>20.94</v>
      </c>
      <c r="N41" s="10" t="str">
        <f>IFERROR(VLOOKUP($B41,Options_data!$L:$AB,12,0),"")</f>
        <v/>
      </c>
      <c r="O41" s="9">
        <f>IFERROR(VLOOKUP($B41,Options_data!$L:$AB,13,0),"")</f>
        <v>4583.25</v>
      </c>
      <c r="P41" s="9">
        <f>IFERROR(VLOOKUP($B41,Options_data!$L:$AB,14,0),"")</f>
        <v>2.6</v>
      </c>
      <c r="Q41" s="9" t="str">
        <f>IFERROR(VLOOKUP($B41,Options_data!$L:$AB,15,0),"")</f>
        <v>Liquid</v>
      </c>
      <c r="R41" s="9" t="str">
        <f>IFERROR(VLOOKUP($B41,Options_data!$L:$AB,16,0),"")</f>
        <v/>
      </c>
      <c r="S41" s="9" t="str">
        <f>IFERROR(VLOOKUP($B41,Options_data!$L:$AB,17,0),"")</f>
        <v/>
      </c>
      <c r="T41">
        <f>IFERROR(VLOOKUP($B41,futures_data!$L:$W,2,0),"")</f>
        <v>44.44</v>
      </c>
      <c r="U41">
        <f>IFERROR(VLOOKUP($B41,futures_data!$L:$W,3,0),"")</f>
        <v>11.75</v>
      </c>
      <c r="V41">
        <f>IFERROR(VLOOKUP($B41,futures_data!$L:$W,4,0),"")</f>
        <v>0.92</v>
      </c>
      <c r="W41">
        <f>IFERROR(VLOOKUP($B41,futures_data!$L:$W,5,0),"")</f>
        <v>98.09</v>
      </c>
      <c r="X41">
        <f>IFERROR(VLOOKUP($B41,futures_data!$L:$W,6,0),"")</f>
        <v>4583.25</v>
      </c>
      <c r="Y41">
        <f>IFERROR(VLOOKUP($B41,futures_data!$L:$W,7,0),"")</f>
        <v>3.36</v>
      </c>
      <c r="Z41" t="str">
        <f>IFERROR(VLOOKUP($B41,futures_data!$L:$W,8,0),"")</f>
        <v>Long Buildup</v>
      </c>
      <c r="AA41">
        <f>IFERROR(VLOOKUP($B41,futures_data!$L:$W,9,0),"")</f>
        <v>3.54</v>
      </c>
      <c r="AB41">
        <f>IFERROR(VLOOKUP($B41,futures_data!$L:$W,10,0),"")</f>
        <v>0.18</v>
      </c>
      <c r="AC41">
        <f>IFERROR(VLOOKUP($B41,futures_data!$L:$W,11,0),"")</f>
        <v>-20.399999999999999</v>
      </c>
      <c r="AD41" t="str">
        <f>IFERROR(VLOOKUP($B41,futures_data!$L:$W,12,0),"")</f>
        <v>Long Buildup</v>
      </c>
      <c r="AE41" t="str">
        <f t="shared" si="0"/>
        <v>BULLISH</v>
      </c>
      <c r="AF41" t="str">
        <f t="shared" si="1"/>
        <v>BULLISH</v>
      </c>
      <c r="AG41" s="43" t="str">
        <f>IFERROR(VLOOKUP($B41,futures_20D_Auto!$B:$F,2,0),"")</f>
        <v/>
      </c>
      <c r="AH41" s="43" t="str">
        <f>IFERROR(VLOOKUP($B41,futures_20D_Auto!$B:$F,3,0),"")</f>
        <v/>
      </c>
      <c r="AI41" s="43" t="str">
        <f>IFERROR(VLOOKUP($B41,futures_20D_Auto!$B:$F,4,0),"")</f>
        <v/>
      </c>
      <c r="AJ41" s="43" t="str">
        <f>IFERROR(VLOOKUP($B41,futures_20D_Auto!$B:$F,5,0),"")</f>
        <v/>
      </c>
      <c r="AK41">
        <f>IFERROR(VLOOKUP($B41,Premarket!$A:$K,2,0),"")</f>
        <v>4554.95</v>
      </c>
      <c r="AL41">
        <f>IFERROR(VLOOKUP($B41,Premarket!$A:$K,3,0),"")</f>
        <v>4582</v>
      </c>
      <c r="AM41">
        <f>IFERROR(VLOOKUP($B41,Premarket!$A:$K,4,0),"")</f>
        <v>27.05</v>
      </c>
      <c r="AN41">
        <f>IFERROR(VLOOKUP($B41,Premarket!$A:$K,5,0),"")</f>
        <v>0.59</v>
      </c>
      <c r="AU41" s="45" t="str">
        <f>IFERROR(VLOOKUP($B41,master_rankings!$B:$AF,4,FALSE),"")</f>
        <v/>
      </c>
      <c r="AV41" s="45" t="str">
        <f>IFERROR(VLOOKUP($B41,master_rankings!$B:$AF,5,FALSE),"")</f>
        <v/>
      </c>
      <c r="AW41" s="45" t="str">
        <f>IFERROR(VLOOKUP($B41,master_rankings!$B:$AF,6,FALSE),"")</f>
        <v/>
      </c>
      <c r="AX41" s="45" t="str">
        <f>IFERROR(VLOOKUP($B41,master_rankings!$B:$AF,7,FALSE),"")</f>
        <v/>
      </c>
      <c r="AY41" s="45" t="str">
        <f>IFERROR(VLOOKUP($B41,master_rankings!$B:$AF,8,FALSE),"")</f>
        <v/>
      </c>
      <c r="AZ41" s="45" t="str">
        <f>IFERROR(VLOOKUP($B41,master_rankings!$B:$AF,9,FALSE),"")</f>
        <v/>
      </c>
      <c r="BA41" s="45" t="str">
        <f>IFERROR(VLOOKUP($B41,master_rankings!$B:$AF,10,FALSE),"")</f>
        <v/>
      </c>
      <c r="BB41" s="45" t="str">
        <f>IFERROR(VLOOKUP($B41,master_rankings!$B:$AF,11,FALSE),"")</f>
        <v/>
      </c>
      <c r="BC41" s="45" t="str">
        <f>IFERROR(VLOOKUP($B41,master_rankings!$B:$AF,12,FALSE),"")</f>
        <v/>
      </c>
      <c r="BD41" s="45" t="str">
        <f>IFERROR(VLOOKUP($B41,master_rankings!$B:$AF,13,FALSE),"")</f>
        <v/>
      </c>
      <c r="BE41" s="45" t="str">
        <f>IFERROR(VLOOKUP($B41,master_rankings!$B:$AF,14,FALSE),"")</f>
        <v/>
      </c>
      <c r="BF41" s="45" t="str">
        <f>IFERROR(VLOOKUP($B41,master_rankings!$B:$AF,15,FALSE),"")</f>
        <v/>
      </c>
      <c r="BG41" s="45" t="str">
        <f>IFERROR(VLOOKUP($B41,master_rankings!$B:$AF,16,FALSE),"")</f>
        <v/>
      </c>
      <c r="BH41" s="45" t="str">
        <f>IFERROR(VLOOKUP($B41,master_rankings!$B:$AF,17,FALSE),"")</f>
        <v/>
      </c>
      <c r="BI41" s="45" t="str">
        <f>IFERROR(VLOOKUP($B41,master_rankings!$B:$AF,18,FALSE),"")</f>
        <v/>
      </c>
      <c r="BJ41" s="45" t="str">
        <f>IFERROR(VLOOKUP($B41,master_rankings!$B:$AF,19,FALSE),"")</f>
        <v/>
      </c>
      <c r="BK41" s="45" t="str">
        <f>IFERROR(VLOOKUP($B41,master_rankings!$B:$AF,30,FALSE),"")</f>
        <v/>
      </c>
      <c r="BL41" s="45" t="str">
        <f>IFERROR(VLOOKUP($B41,master_rankings!$B:$AF,31,FALSE),"")</f>
        <v/>
      </c>
      <c r="BM41" s="45" t="str">
        <f t="shared" si="2"/>
        <v/>
      </c>
      <c r="BN41" t="str">
        <f t="shared" si="3"/>
        <v/>
      </c>
    </row>
    <row r="42" spans="1:66" x14ac:dyDescent="0.25">
      <c r="A42">
        <f>Qty_freeze!A42</f>
        <v>41</v>
      </c>
      <c r="B42" t="str">
        <f>TRIM(Qty_freeze!B42)</f>
        <v>BSOFT</v>
      </c>
      <c r="C42" t="str">
        <f>IFERROR(VLOOKUP(B42,Mkt_Lots!Q:R,2,0),"")</f>
        <v xml:space="preserve">BIRLASOFT LIMITED                   </v>
      </c>
      <c r="D42" s="9">
        <f>IFERROR(VLOOKUP($B42,Options_data!$L:$AB,2,0),"")</f>
        <v>0.1</v>
      </c>
      <c r="E42" s="9">
        <f>IFERROR(VLOOKUP($B42,Options_data!$L:$AB,3,0),"")</f>
        <v>0.02</v>
      </c>
      <c r="F42" s="9">
        <f>IFERROR(VLOOKUP($B42,Options_data!$L:$AB,4,0),"")</f>
        <v>35.56</v>
      </c>
      <c r="G42" s="9">
        <f>IFERROR(VLOOKUP($B42,Options_data!$L:$AB,5,0),"")</f>
        <v>35.880000000000003</v>
      </c>
      <c r="H42" s="9">
        <f>IFERROR(VLOOKUP($B42,Options_data!$L:$AB,6,0),"")</f>
        <v>6.91</v>
      </c>
      <c r="I42" s="9">
        <f>IFERROR(VLOOKUP($B42,Options_data!$L:$AB,7,0),"")</f>
        <v>53.63</v>
      </c>
      <c r="J42" s="9">
        <f>IFERROR(VLOOKUP($B42,Options_data!$L:$AB,8,0),"")</f>
        <v>76.19</v>
      </c>
      <c r="K42" s="9">
        <f>IFERROR(VLOOKUP($B42,Options_data!$L:$AB,9,0),"")</f>
        <v>25.92</v>
      </c>
      <c r="L42" s="9" t="b">
        <f>IFERROR(VLOOKUP($B42,Options_data!$L:$AB,10,0),"")</f>
        <v>0</v>
      </c>
      <c r="M42" s="9">
        <f>IFERROR(VLOOKUP($B42,Options_data!$L:$AB,11,0),"")</f>
        <v>36.19</v>
      </c>
      <c r="N42" s="10" t="str">
        <f>IFERROR(VLOOKUP($B42,Options_data!$L:$AB,12,0),"")</f>
        <v/>
      </c>
      <c r="O42" s="9">
        <f>IFERROR(VLOOKUP($B42,Options_data!$L:$AB,13,0),"")</f>
        <v>544.04999999999995</v>
      </c>
      <c r="P42" s="9">
        <f>IFERROR(VLOOKUP($B42,Options_data!$L:$AB,14,0),"")</f>
        <v>4.63</v>
      </c>
      <c r="Q42" s="9" t="str">
        <f>IFERROR(VLOOKUP($B42,Options_data!$L:$AB,15,0),"")</f>
        <v/>
      </c>
      <c r="R42" s="9" t="str">
        <f>IFERROR(VLOOKUP($B42,Options_data!$L:$AB,16,0),"")</f>
        <v>IVP</v>
      </c>
      <c r="S42" s="9" t="str">
        <f>IFERROR(VLOOKUP($B42,Options_data!$L:$AB,17,0),"")</f>
        <v/>
      </c>
      <c r="T42">
        <f>IFERROR(VLOOKUP($B42,futures_data!$L:$W,2,0),"")</f>
        <v>34.520000000000003</v>
      </c>
      <c r="U42">
        <f>IFERROR(VLOOKUP($B42,futures_data!$L:$W,3,0),"")</f>
        <v>-0.66</v>
      </c>
      <c r="V42">
        <f>IFERROR(VLOOKUP($B42,futures_data!$L:$W,4,0),"")</f>
        <v>5.09</v>
      </c>
      <c r="W42">
        <f>IFERROR(VLOOKUP($B42,futures_data!$L:$W,5,0),"")</f>
        <v>61.9</v>
      </c>
      <c r="X42">
        <f>IFERROR(VLOOKUP($B42,futures_data!$L:$W,6,0),"")</f>
        <v>544.04999999999995</v>
      </c>
      <c r="Y42">
        <f>IFERROR(VLOOKUP($B42,futures_data!$L:$W,7,0),"")</f>
        <v>6.91</v>
      </c>
      <c r="Z42" t="str">
        <f>IFERROR(VLOOKUP($B42,futures_data!$L:$W,8,0),"")</f>
        <v>Short Covering</v>
      </c>
      <c r="AA42">
        <f>IFERROR(VLOOKUP($B42,futures_data!$L:$W,9,0),"")</f>
        <v>-1.51</v>
      </c>
      <c r="AB42">
        <f>IFERROR(VLOOKUP($B42,futures_data!$L:$W,10,0),"")</f>
        <v>0.02</v>
      </c>
      <c r="AC42">
        <f>IFERROR(VLOOKUP($B42,futures_data!$L:$W,11,0),"")</f>
        <v>-8.1199999999999992</v>
      </c>
      <c r="AD42" t="str">
        <f>IFERROR(VLOOKUP($B42,futures_data!$L:$W,12,0),"")</f>
        <v>Short Covering</v>
      </c>
      <c r="AE42" t="str">
        <f t="shared" si="0"/>
        <v>BULLISH</v>
      </c>
      <c r="AF42" t="str">
        <f t="shared" si="1"/>
        <v>BULLISH</v>
      </c>
      <c r="AG42" s="43" t="str">
        <f>IFERROR(VLOOKUP($B42,futures_20D_Auto!$B:$F,2,0),"")</f>
        <v/>
      </c>
      <c r="AH42" s="43" t="str">
        <f>IFERROR(VLOOKUP($B42,futures_20D_Auto!$B:$F,3,0),"")</f>
        <v/>
      </c>
      <c r="AI42" s="43" t="str">
        <f>IFERROR(VLOOKUP($B42,futures_20D_Auto!$B:$F,4,0),"")</f>
        <v/>
      </c>
      <c r="AJ42" s="43" t="str">
        <f>IFERROR(VLOOKUP($B42,futures_20D_Auto!$B:$F,5,0),"")</f>
        <v/>
      </c>
      <c r="AK42">
        <f>IFERROR(VLOOKUP($B42,Premarket!$A:$K,2,0),"")</f>
        <v>540.15</v>
      </c>
      <c r="AL42">
        <f>IFERROR(VLOOKUP($B42,Premarket!$A:$K,3,0),"")</f>
        <v>543</v>
      </c>
      <c r="AM42">
        <f>IFERROR(VLOOKUP($B42,Premarket!$A:$K,4,0),"")</f>
        <v>2.85</v>
      </c>
      <c r="AN42">
        <f>IFERROR(VLOOKUP($B42,Premarket!$A:$K,5,0),"")</f>
        <v>0.53</v>
      </c>
      <c r="AU42" s="45" t="str">
        <f>IFERROR(VLOOKUP($B42,master_rankings!$B:$AF,4,FALSE),"")</f>
        <v/>
      </c>
      <c r="AV42" s="45" t="str">
        <f>IFERROR(VLOOKUP($B42,master_rankings!$B:$AF,5,FALSE),"")</f>
        <v/>
      </c>
      <c r="AW42" s="45" t="str">
        <f>IFERROR(VLOOKUP($B42,master_rankings!$B:$AF,6,FALSE),"")</f>
        <v/>
      </c>
      <c r="AX42" s="45" t="str">
        <f>IFERROR(VLOOKUP($B42,master_rankings!$B:$AF,7,FALSE),"")</f>
        <v/>
      </c>
      <c r="AY42" s="45" t="str">
        <f>IFERROR(VLOOKUP($B42,master_rankings!$B:$AF,8,FALSE),"")</f>
        <v/>
      </c>
      <c r="AZ42" s="45" t="str">
        <f>IFERROR(VLOOKUP($B42,master_rankings!$B:$AF,9,FALSE),"")</f>
        <v/>
      </c>
      <c r="BA42" s="45" t="str">
        <f>IFERROR(VLOOKUP($B42,master_rankings!$B:$AF,10,FALSE),"")</f>
        <v/>
      </c>
      <c r="BB42" s="45" t="str">
        <f>IFERROR(VLOOKUP($B42,master_rankings!$B:$AF,11,FALSE),"")</f>
        <v/>
      </c>
      <c r="BC42" s="45" t="str">
        <f>IFERROR(VLOOKUP($B42,master_rankings!$B:$AF,12,FALSE),"")</f>
        <v/>
      </c>
      <c r="BD42" s="45" t="str">
        <f>IFERROR(VLOOKUP($B42,master_rankings!$B:$AF,13,FALSE),"")</f>
        <v/>
      </c>
      <c r="BE42" s="45" t="str">
        <f>IFERROR(VLOOKUP($B42,master_rankings!$B:$AF,14,FALSE),"")</f>
        <v/>
      </c>
      <c r="BF42" s="45" t="str">
        <f>IFERROR(VLOOKUP($B42,master_rankings!$B:$AF,15,FALSE),"")</f>
        <v/>
      </c>
      <c r="BG42" s="45" t="str">
        <f>IFERROR(VLOOKUP($B42,master_rankings!$B:$AF,16,FALSE),"")</f>
        <v/>
      </c>
      <c r="BH42" s="45" t="str">
        <f>IFERROR(VLOOKUP($B42,master_rankings!$B:$AF,17,FALSE),"")</f>
        <v/>
      </c>
      <c r="BI42" s="45" t="str">
        <f>IFERROR(VLOOKUP($B42,master_rankings!$B:$AF,18,FALSE),"")</f>
        <v/>
      </c>
      <c r="BJ42" s="45" t="str">
        <f>IFERROR(VLOOKUP($B42,master_rankings!$B:$AF,19,FALSE),"")</f>
        <v/>
      </c>
      <c r="BK42" s="45" t="str">
        <f>IFERROR(VLOOKUP($B42,master_rankings!$B:$AF,30,FALSE),"")</f>
        <v/>
      </c>
      <c r="BL42" s="45" t="str">
        <f>IFERROR(VLOOKUP($B42,master_rankings!$B:$AF,31,FALSE),"")</f>
        <v/>
      </c>
      <c r="BM42" s="45" t="str">
        <f t="shared" si="2"/>
        <v/>
      </c>
      <c r="BN42" t="str">
        <f t="shared" si="3"/>
        <v/>
      </c>
    </row>
    <row r="43" spans="1:66" x14ac:dyDescent="0.25">
      <c r="A43">
        <f>Qty_freeze!A43</f>
        <v>42</v>
      </c>
      <c r="B43" t="str">
        <f>TRIM(Qty_freeze!B43)</f>
        <v>CANBK</v>
      </c>
      <c r="C43" t="str">
        <f>IFERROR(VLOOKUP(B43,Mkt_Lots!Q:R,2,0),"")</f>
        <v xml:space="preserve">CANARA BANK                         </v>
      </c>
      <c r="D43" s="9">
        <f>IFERROR(VLOOKUP($B43,Options_data!$L:$AB,2,0),"")</f>
        <v>5.3</v>
      </c>
      <c r="E43" s="9">
        <f>IFERROR(VLOOKUP($B43,Options_data!$L:$AB,3,0),"")</f>
        <v>1.45</v>
      </c>
      <c r="F43" s="9">
        <f>IFERROR(VLOOKUP($B43,Options_data!$L:$AB,4,0),"")</f>
        <v>34.82</v>
      </c>
      <c r="G43" s="9">
        <f>IFERROR(VLOOKUP($B43,Options_data!$L:$AB,5,0),"")</f>
        <v>35.090000000000003</v>
      </c>
      <c r="H43" s="9">
        <f>IFERROR(VLOOKUP($B43,Options_data!$L:$AB,6,0),"")</f>
        <v>6.82</v>
      </c>
      <c r="I43" s="9">
        <f>IFERROR(VLOOKUP($B43,Options_data!$L:$AB,7,0),"")</f>
        <v>72.180000000000007</v>
      </c>
      <c r="J43" s="9">
        <f>IFERROR(VLOOKUP($B43,Options_data!$L:$AB,8,0),"")</f>
        <v>90.48</v>
      </c>
      <c r="K43" s="9">
        <f>IFERROR(VLOOKUP($B43,Options_data!$L:$AB,9,0),"")</f>
        <v>53.64</v>
      </c>
      <c r="L43" s="9" t="b">
        <f>IFERROR(VLOOKUP($B43,Options_data!$L:$AB,10,0),"")</f>
        <v>1</v>
      </c>
      <c r="M43" s="9">
        <f>IFERROR(VLOOKUP($B43,Options_data!$L:$AB,11,0),"")</f>
        <v>35.369999999999997</v>
      </c>
      <c r="N43" s="10">
        <f>IFERROR(VLOOKUP($B43,Options_data!$L:$AB,12,0),"")</f>
        <v>45225</v>
      </c>
      <c r="O43" s="9">
        <f>IFERROR(VLOOKUP($B43,Options_data!$L:$AB,13,0),"")</f>
        <v>372</v>
      </c>
      <c r="P43" s="9">
        <f>IFERROR(VLOOKUP($B43,Options_data!$L:$AB,14,0),"")</f>
        <v>4.42</v>
      </c>
      <c r="Q43" s="9" t="str">
        <f>IFERROR(VLOOKUP($B43,Options_data!$L:$AB,15,0),"")</f>
        <v>Liquid</v>
      </c>
      <c r="R43" s="9" t="str">
        <f>IFERROR(VLOOKUP($B43,Options_data!$L:$AB,16,0),"")</f>
        <v>IVP</v>
      </c>
      <c r="S43" s="9" t="str">
        <f>IFERROR(VLOOKUP($B43,Options_data!$L:$AB,17,0),"")</f>
        <v>R</v>
      </c>
      <c r="T43">
        <f>IFERROR(VLOOKUP($B43,futures_data!$L:$W,2,0),"")</f>
        <v>45.63</v>
      </c>
      <c r="U43">
        <f>IFERROR(VLOOKUP($B43,futures_data!$L:$W,3,0),"")</f>
        <v>0.99</v>
      </c>
      <c r="V43">
        <f>IFERROR(VLOOKUP($B43,futures_data!$L:$W,4,0),"")</f>
        <v>1.65</v>
      </c>
      <c r="W43">
        <f>IFERROR(VLOOKUP($B43,futures_data!$L:$W,5,0),"")</f>
        <v>65.61</v>
      </c>
      <c r="X43">
        <f>IFERROR(VLOOKUP($B43,futures_data!$L:$W,6,0),"")</f>
        <v>372</v>
      </c>
      <c r="Y43">
        <f>IFERROR(VLOOKUP($B43,futures_data!$L:$W,7,0),"")</f>
        <v>6.82</v>
      </c>
      <c r="Z43" t="str">
        <f>IFERROR(VLOOKUP($B43,futures_data!$L:$W,8,0),"")</f>
        <v>Long Buildup</v>
      </c>
      <c r="AA43">
        <f>IFERROR(VLOOKUP($B43,futures_data!$L:$W,9,0),"")</f>
        <v>-0.26</v>
      </c>
      <c r="AB43">
        <f>IFERROR(VLOOKUP($B43,futures_data!$L:$W,10,0),"")</f>
        <v>1.45</v>
      </c>
      <c r="AC43">
        <f>IFERROR(VLOOKUP($B43,futures_data!$L:$W,11,0),"")</f>
        <v>-53.36</v>
      </c>
      <c r="AD43" t="str">
        <f>IFERROR(VLOOKUP($B43,futures_data!$L:$W,12,0),"")</f>
        <v>Short Covering</v>
      </c>
      <c r="AE43" t="str">
        <f t="shared" si="0"/>
        <v>BULLISH</v>
      </c>
      <c r="AF43" t="str">
        <f t="shared" si="1"/>
        <v>BULLISH</v>
      </c>
      <c r="AG43" s="43" t="str">
        <f>IFERROR(VLOOKUP($B43,futures_20D_Auto!$B:$F,2,0),"")</f>
        <v>2023-10-16_21:40:53</v>
      </c>
      <c r="AH43" s="43" t="str">
        <f>IFERROR(VLOOKUP($B43,futures_20D_Auto!$B:$F,3,0),"")</f>
        <v>BULLISH</v>
      </c>
      <c r="AI43" s="43">
        <f>IFERROR(VLOOKUP($B43,futures_20D_Auto!$B:$F,4,0),"")</f>
        <v>166000000</v>
      </c>
      <c r="AJ43" s="43">
        <f>IFERROR(VLOOKUP($B43,futures_20D_Auto!$B:$F,5,0),"")</f>
        <v>52.056840000000001</v>
      </c>
      <c r="AK43">
        <f>IFERROR(VLOOKUP($B43,Premarket!$A:$K,2,0),"")</f>
        <v>369.85</v>
      </c>
      <c r="AL43">
        <f>IFERROR(VLOOKUP($B43,Premarket!$A:$K,3,0),"")</f>
        <v>371.4</v>
      </c>
      <c r="AM43">
        <f>IFERROR(VLOOKUP($B43,Premarket!$A:$K,4,0),"")</f>
        <v>1.55</v>
      </c>
      <c r="AN43">
        <f>IFERROR(VLOOKUP($B43,Premarket!$A:$K,5,0),"")</f>
        <v>0.42</v>
      </c>
      <c r="AU43" s="45" t="str">
        <f>IFERROR(VLOOKUP($B43,master_rankings!$B:$AF,4,FALSE),"")</f>
        <v/>
      </c>
      <c r="AV43" s="45" t="str">
        <f>IFERROR(VLOOKUP($B43,master_rankings!$B:$AF,5,FALSE),"")</f>
        <v/>
      </c>
      <c r="AW43" s="45" t="str">
        <f>IFERROR(VLOOKUP($B43,master_rankings!$B:$AF,6,FALSE),"")</f>
        <v/>
      </c>
      <c r="AX43" s="45" t="str">
        <f>IFERROR(VLOOKUP($B43,master_rankings!$B:$AF,7,FALSE),"")</f>
        <v/>
      </c>
      <c r="AY43" s="45" t="str">
        <f>IFERROR(VLOOKUP($B43,master_rankings!$B:$AF,8,FALSE),"")</f>
        <v/>
      </c>
      <c r="AZ43" s="45" t="str">
        <f>IFERROR(VLOOKUP($B43,master_rankings!$B:$AF,9,FALSE),"")</f>
        <v/>
      </c>
      <c r="BA43" s="45" t="str">
        <f>IFERROR(VLOOKUP($B43,master_rankings!$B:$AF,10,FALSE),"")</f>
        <v/>
      </c>
      <c r="BB43" s="45" t="str">
        <f>IFERROR(VLOOKUP($B43,master_rankings!$B:$AF,11,FALSE),"")</f>
        <v/>
      </c>
      <c r="BC43" s="45" t="str">
        <f>IFERROR(VLOOKUP($B43,master_rankings!$B:$AF,12,FALSE),"")</f>
        <v/>
      </c>
      <c r="BD43" s="45" t="str">
        <f>IFERROR(VLOOKUP($B43,master_rankings!$B:$AF,13,FALSE),"")</f>
        <v/>
      </c>
      <c r="BE43" s="45" t="str">
        <f>IFERROR(VLOOKUP($B43,master_rankings!$B:$AF,14,FALSE),"")</f>
        <v/>
      </c>
      <c r="BF43" s="45" t="str">
        <f>IFERROR(VLOOKUP($B43,master_rankings!$B:$AF,15,FALSE),"")</f>
        <v/>
      </c>
      <c r="BG43" s="45" t="str">
        <f>IFERROR(VLOOKUP($B43,master_rankings!$B:$AF,16,FALSE),"")</f>
        <v/>
      </c>
      <c r="BH43" s="45" t="str">
        <f>IFERROR(VLOOKUP($B43,master_rankings!$B:$AF,17,FALSE),"")</f>
        <v/>
      </c>
      <c r="BI43" s="45" t="str">
        <f>IFERROR(VLOOKUP($B43,master_rankings!$B:$AF,18,FALSE),"")</f>
        <v/>
      </c>
      <c r="BJ43" s="45" t="str">
        <f>IFERROR(VLOOKUP($B43,master_rankings!$B:$AF,19,FALSE),"")</f>
        <v/>
      </c>
      <c r="BK43" s="45" t="str">
        <f>IFERROR(VLOOKUP($B43,master_rankings!$B:$AF,30,FALSE),"")</f>
        <v/>
      </c>
      <c r="BL43" s="45" t="str">
        <f>IFERROR(VLOOKUP($B43,master_rankings!$B:$AF,31,FALSE),"")</f>
        <v/>
      </c>
      <c r="BM43" s="45" t="str">
        <f t="shared" si="2"/>
        <v/>
      </c>
      <c r="BN43" t="str">
        <f t="shared" si="3"/>
        <v/>
      </c>
    </row>
    <row r="44" spans="1:66" x14ac:dyDescent="0.25">
      <c r="A44">
        <f>Qty_freeze!A44</f>
        <v>43</v>
      </c>
      <c r="B44" t="str">
        <f>TRIM(Qty_freeze!B44)</f>
        <v>CANFINHOME</v>
      </c>
      <c r="C44" t="str">
        <f>IFERROR(VLOOKUP(B44,Mkt_Lots!Q:R,2,0),"")</f>
        <v xml:space="preserve">CAN FIN HOMES LTD                   </v>
      </c>
      <c r="D44" s="9">
        <f>IFERROR(VLOOKUP($B44,Options_data!$L:$AB,2,0),"")</f>
        <v>-7.1</v>
      </c>
      <c r="E44" s="9">
        <f>IFERROR(VLOOKUP($B44,Options_data!$L:$AB,3,0),"")</f>
        <v>-0.95</v>
      </c>
      <c r="F44" s="9">
        <f>IFERROR(VLOOKUP($B44,Options_data!$L:$AB,4,0),"")</f>
        <v>41.09</v>
      </c>
      <c r="G44" s="9">
        <f>IFERROR(VLOOKUP($B44,Options_data!$L:$AB,5,0),"")</f>
        <v>41.15</v>
      </c>
      <c r="H44" s="9">
        <f>IFERROR(VLOOKUP($B44,Options_data!$L:$AB,6,0),"")</f>
        <v>15.2</v>
      </c>
      <c r="I44" s="9">
        <f>IFERROR(VLOOKUP($B44,Options_data!$L:$AB,7,0),"")</f>
        <v>96.37</v>
      </c>
      <c r="J44" s="9">
        <f>IFERROR(VLOOKUP($B44,Options_data!$L:$AB,8,0),"")</f>
        <v>95.24</v>
      </c>
      <c r="K44" s="9">
        <f>IFERROR(VLOOKUP($B44,Options_data!$L:$AB,9,0),"")</f>
        <v>52.62</v>
      </c>
      <c r="L44" s="9" t="b">
        <f>IFERROR(VLOOKUP($B44,Options_data!$L:$AB,10,0),"")</f>
        <v>1</v>
      </c>
      <c r="M44" s="9">
        <f>IFERROR(VLOOKUP($B44,Options_data!$L:$AB,11,0),"")</f>
        <v>41.21</v>
      </c>
      <c r="N44" s="10">
        <f>IFERROR(VLOOKUP($B44,Options_data!$L:$AB,12,0),"")</f>
        <v>45216</v>
      </c>
      <c r="O44" s="9">
        <f>IFERROR(VLOOKUP($B44,Options_data!$L:$AB,13,0),"")</f>
        <v>740.8</v>
      </c>
      <c r="P44" s="9">
        <f>IFERROR(VLOOKUP($B44,Options_data!$L:$AB,14,0),"")</f>
        <v>5.22</v>
      </c>
      <c r="Q44" s="9" t="str">
        <f>IFERROR(VLOOKUP($B44,Options_data!$L:$AB,15,0),"")</f>
        <v>Liquid</v>
      </c>
      <c r="R44" s="9" t="str">
        <f>IFERROR(VLOOKUP($B44,Options_data!$L:$AB,16,0),"")</f>
        <v>IVP</v>
      </c>
      <c r="S44" s="9" t="str">
        <f>IFERROR(VLOOKUP($B44,Options_data!$L:$AB,17,0),"")</f>
        <v>R</v>
      </c>
      <c r="T44">
        <f>IFERROR(VLOOKUP($B44,futures_data!$L:$W,2,0),"")</f>
        <v>26.59</v>
      </c>
      <c r="U44">
        <f>IFERROR(VLOOKUP($B44,futures_data!$L:$W,3,0),"")</f>
        <v>10.1</v>
      </c>
      <c r="V44">
        <f>IFERROR(VLOOKUP($B44,futures_data!$L:$W,4,0),"")</f>
        <v>-1.41</v>
      </c>
      <c r="W44">
        <f>IFERROR(VLOOKUP($B44,futures_data!$L:$W,5,0),"")</f>
        <v>92.38</v>
      </c>
      <c r="X44">
        <f>IFERROR(VLOOKUP($B44,futures_data!$L:$W,6,0),"")</f>
        <v>740.8</v>
      </c>
      <c r="Y44">
        <f>IFERROR(VLOOKUP($B44,futures_data!$L:$W,7,0),"")</f>
        <v>15.17</v>
      </c>
      <c r="Z44" t="str">
        <f>IFERROR(VLOOKUP($B44,futures_data!$L:$W,8,0),"")</f>
        <v>Short Buildup</v>
      </c>
      <c r="AA44">
        <f>IFERROR(VLOOKUP($B44,futures_data!$L:$W,9,0),"")</f>
        <v>2.63</v>
      </c>
      <c r="AB44">
        <f>IFERROR(VLOOKUP($B44,futures_data!$L:$W,10,0),"")</f>
        <v>-0.95</v>
      </c>
      <c r="AC44">
        <f>IFERROR(VLOOKUP($B44,futures_data!$L:$W,11,0),"")</f>
        <v>-3.07</v>
      </c>
      <c r="AD44" t="str">
        <f>IFERROR(VLOOKUP($B44,futures_data!$L:$W,12,0),"")</f>
        <v>Short Buildup</v>
      </c>
      <c r="AE44" t="str">
        <f t="shared" si="0"/>
        <v>BEARISH</v>
      </c>
      <c r="AF44" t="str">
        <f t="shared" si="1"/>
        <v>BEARISH</v>
      </c>
      <c r="AG44" s="43" t="str">
        <f>IFERROR(VLOOKUP($B44,futures_20D_Auto!$B:$F,2,0),"")</f>
        <v>2023-10-16_13:52:22</v>
      </c>
      <c r="AH44" s="43" t="str">
        <f>IFERROR(VLOOKUP($B44,futures_20D_Auto!$B:$F,3,0),"")</f>
        <v>BEARISH</v>
      </c>
      <c r="AI44" s="43">
        <f>IFERROR(VLOOKUP($B44,futures_20D_Auto!$B:$F,4,0),"")</f>
        <v>-7738575</v>
      </c>
      <c r="AJ44" s="43">
        <f>IFERROR(VLOOKUP($B44,futures_20D_Auto!$B:$F,5,0),"")</f>
        <v>48.376841785474028</v>
      </c>
      <c r="AK44">
        <f>IFERROR(VLOOKUP($B44,Premarket!$A:$K,2,0),"")</f>
        <v>755.05</v>
      </c>
      <c r="AL44">
        <f>IFERROR(VLOOKUP($B44,Premarket!$A:$K,3,0),"")</f>
        <v>756</v>
      </c>
      <c r="AM44">
        <f>IFERROR(VLOOKUP($B44,Premarket!$A:$K,4,0),"")</f>
        <v>0.95</v>
      </c>
      <c r="AN44">
        <f>IFERROR(VLOOKUP($B44,Premarket!$A:$K,5,0),"")</f>
        <v>0.13</v>
      </c>
      <c r="AU44" s="45">
        <f>IFERROR(VLOOKUP($B44,master_rankings!$B:$AF,4,FALSE),"")</f>
        <v>740.6</v>
      </c>
      <c r="AV44" s="45">
        <f>IFERROR(VLOOKUP($B44,master_rankings!$B:$AF,5,FALSE),"")</f>
        <v>-0.97606630000000005</v>
      </c>
      <c r="AW44" s="45">
        <f>IFERROR(VLOOKUP($B44,master_rankings!$B:$AF,6,FALSE),"")</f>
        <v>-7.3</v>
      </c>
      <c r="AX44" s="45">
        <f>IFERROR(VLOOKUP($B44,master_rankings!$B:$AF,7,FALSE),"")</f>
        <v>4333875</v>
      </c>
      <c r="AY44" s="45">
        <f>IFERROR(VLOOKUP($B44,master_rankings!$B:$AF,8,FALSE),"")</f>
        <v>0.11261259999999999</v>
      </c>
      <c r="AZ44" s="45">
        <f>IFERROR(VLOOKUP($B44,master_rankings!$B:$AF,9,FALSE),"")</f>
        <v>4875</v>
      </c>
      <c r="BA44" s="45" t="str">
        <f>IFERROR(VLOOKUP($B44,master_rankings!$B:$AF,10,FALSE),"")</f>
        <v>Short Build Up</v>
      </c>
      <c r="BB44" s="45">
        <f>IFERROR(VLOOKUP($B44,master_rankings!$B:$AF,11,FALSE),"")</f>
        <v>975</v>
      </c>
      <c r="BC44" s="45">
        <f>IFERROR(VLOOKUP($B44,master_rankings!$B:$AF,12,FALSE),"")</f>
        <v>10</v>
      </c>
      <c r="BD44" s="45">
        <f>IFERROR(VLOOKUP($B44,master_rankings!$B:$AF,13,FALSE),"")</f>
        <v>39000</v>
      </c>
      <c r="BE44" s="45" t="str">
        <f>IFERROR(VLOOKUP($B44,master_rankings!$B:$AF,14,FALSE),"")</f>
        <v>FINANCE</v>
      </c>
      <c r="BF44" s="45" t="str">
        <f>IFERROR(VLOOKUP($B44,master_rankings!$B:$AF,15,FALSE),"")</f>
        <v>FINANCE-HOUSING</v>
      </c>
      <c r="BG44" s="45" t="str">
        <f>IFERROR(VLOOKUP($B44,master_rankings!$B:$AF,16,FALSE),"")</f>
        <v>MIDCAP</v>
      </c>
      <c r="BH44" s="45">
        <f>IFERROR(VLOOKUP($B44,master_rankings!$B:$AF,17,FALSE),"")</f>
        <v>8065.81</v>
      </c>
      <c r="BI44" s="45" t="str">
        <f>IFERROR(VLOOKUP($B44,master_rankings!$B:$AF,18,FALSE),"")</f>
        <v>FINANCE-20 of 20</v>
      </c>
      <c r="BJ44" s="45" t="str">
        <f>IFERROR(VLOOKUP($B44,master_rankings!$B:$AF,19,FALSE),"")</f>
        <v>NiftyRank-193</v>
      </c>
      <c r="BK44" s="45" t="str">
        <f>IFERROR(VLOOKUP($B44,master_rankings!$B:$AF,30,FALSE),"")</f>
        <v>SOR36</v>
      </c>
      <c r="BL44" s="45" t="str">
        <f>IFERROR(VLOOKUP($B44,master_rankings!$B:$AF,31,FALSE),"")</f>
        <v>SPR15</v>
      </c>
      <c r="BM44" s="45" t="str">
        <f t="shared" si="2"/>
        <v/>
      </c>
      <c r="BN44" t="str">
        <f t="shared" si="3"/>
        <v>TopPrice</v>
      </c>
    </row>
    <row r="45" spans="1:66" x14ac:dyDescent="0.25">
      <c r="A45">
        <f>Qty_freeze!A45</f>
        <v>44</v>
      </c>
      <c r="B45" t="str">
        <f>TRIM(Qty_freeze!B45)</f>
        <v>CHAMBLFERT</v>
      </c>
      <c r="C45" t="str">
        <f>IFERROR(VLOOKUP(B45,Mkt_Lots!Q:R,2,0),"")</f>
        <v xml:space="preserve">CHAMBAL FERTILIZERS LTD             </v>
      </c>
      <c r="D45" s="9">
        <f>IFERROR(VLOOKUP($B45,Options_data!$L:$AB,2,0),"")</f>
        <v>4</v>
      </c>
      <c r="E45" s="9">
        <f>IFERROR(VLOOKUP($B45,Options_data!$L:$AB,3,0),"")</f>
        <v>1.37</v>
      </c>
      <c r="F45" s="9">
        <f>IFERROR(VLOOKUP($B45,Options_data!$L:$AB,4,0),"")</f>
        <v>36.15</v>
      </c>
      <c r="G45" s="9">
        <f>IFERROR(VLOOKUP($B45,Options_data!$L:$AB,5,0),"")</f>
        <v>34.86</v>
      </c>
      <c r="H45" s="9">
        <f>IFERROR(VLOOKUP($B45,Options_data!$L:$AB,6,0),"")</f>
        <v>14.94</v>
      </c>
      <c r="I45" s="9">
        <f>IFERROR(VLOOKUP($B45,Options_data!$L:$AB,7,0),"")</f>
        <v>31.85</v>
      </c>
      <c r="J45" s="9">
        <f>IFERROR(VLOOKUP($B45,Options_data!$L:$AB,8,0),"")</f>
        <v>36.51</v>
      </c>
      <c r="K45" s="9">
        <f>IFERROR(VLOOKUP($B45,Options_data!$L:$AB,9,0),"")</f>
        <v>34.659999999999997</v>
      </c>
      <c r="L45" s="9" t="b">
        <f>IFERROR(VLOOKUP($B45,Options_data!$L:$AB,10,0),"")</f>
        <v>0</v>
      </c>
      <c r="M45" s="9">
        <f>IFERROR(VLOOKUP($B45,Options_data!$L:$AB,11,0),"")</f>
        <v>33.57</v>
      </c>
      <c r="N45" s="10" t="str">
        <f>IFERROR(VLOOKUP($B45,Options_data!$L:$AB,12,0),"")</f>
        <v/>
      </c>
      <c r="O45" s="9">
        <f>IFERROR(VLOOKUP($B45,Options_data!$L:$AB,13,0),"")</f>
        <v>296.2</v>
      </c>
      <c r="P45" s="9">
        <f>IFERROR(VLOOKUP($B45,Options_data!$L:$AB,14,0),"")</f>
        <v>4.5199999999999996</v>
      </c>
      <c r="Q45" s="9" t="str">
        <f>IFERROR(VLOOKUP($B45,Options_data!$L:$AB,15,0),"")</f>
        <v/>
      </c>
      <c r="R45" s="9" t="str">
        <f>IFERROR(VLOOKUP($B45,Options_data!$L:$AB,16,0),"")</f>
        <v/>
      </c>
      <c r="S45" s="9" t="str">
        <f>IFERROR(VLOOKUP($B45,Options_data!$L:$AB,17,0),"")</f>
        <v/>
      </c>
      <c r="T45">
        <f>IFERROR(VLOOKUP($B45,futures_data!$L:$W,2,0),"")</f>
        <v>98.81</v>
      </c>
      <c r="U45">
        <f>IFERROR(VLOOKUP($B45,futures_data!$L:$W,3,0),"")</f>
        <v>32.76</v>
      </c>
      <c r="V45">
        <f>IFERROR(VLOOKUP($B45,futures_data!$L:$W,4,0),"")</f>
        <v>8.0399999999999991</v>
      </c>
      <c r="W45">
        <f>IFERROR(VLOOKUP($B45,futures_data!$L:$W,5,0),"")</f>
        <v>204.86</v>
      </c>
      <c r="X45">
        <f>IFERROR(VLOOKUP($B45,futures_data!$L:$W,6,0),"")</f>
        <v>296.2</v>
      </c>
      <c r="Y45">
        <f>IFERROR(VLOOKUP($B45,futures_data!$L:$W,7,0),"")</f>
        <v>14.94</v>
      </c>
      <c r="Z45" t="str">
        <f>IFERROR(VLOOKUP($B45,futures_data!$L:$W,8,0),"")</f>
        <v>Significant Long Buildup</v>
      </c>
      <c r="AA45">
        <f>IFERROR(VLOOKUP($B45,futures_data!$L:$W,9,0),"")</f>
        <v>4.72</v>
      </c>
      <c r="AB45">
        <f>IFERROR(VLOOKUP($B45,futures_data!$L:$W,10,0),"")</f>
        <v>1.37</v>
      </c>
      <c r="AC45">
        <f>IFERROR(VLOOKUP($B45,futures_data!$L:$W,11,0),"")</f>
        <v>128.08000000000001</v>
      </c>
      <c r="AD45" t="str">
        <f>IFERROR(VLOOKUP($B45,futures_data!$L:$W,12,0),"")</f>
        <v>Significant Long Buildup</v>
      </c>
      <c r="AE45" t="str">
        <f t="shared" si="0"/>
        <v>BULLISH</v>
      </c>
      <c r="AF45" t="str">
        <f t="shared" si="1"/>
        <v>BULLISH</v>
      </c>
      <c r="AG45" s="43" t="str">
        <f>IFERROR(VLOOKUP($B45,futures_20D_Auto!$B:$F,2,0),"")</f>
        <v/>
      </c>
      <c r="AH45" s="43" t="str">
        <f>IFERROR(VLOOKUP($B45,futures_20D_Auto!$B:$F,3,0),"")</f>
        <v/>
      </c>
      <c r="AI45" s="43" t="str">
        <f>IFERROR(VLOOKUP($B45,futures_20D_Auto!$B:$F,4,0),"")</f>
        <v/>
      </c>
      <c r="AJ45" s="43" t="str">
        <f>IFERROR(VLOOKUP($B45,futures_20D_Auto!$B:$F,5,0),"")</f>
        <v/>
      </c>
      <c r="AK45">
        <f>IFERROR(VLOOKUP($B45,Premarket!$A:$K,2,0),"")</f>
        <v>284.5</v>
      </c>
      <c r="AL45">
        <f>IFERROR(VLOOKUP($B45,Premarket!$A:$K,3,0),"")</f>
        <v>287</v>
      </c>
      <c r="AM45">
        <f>IFERROR(VLOOKUP($B45,Premarket!$A:$K,4,0),"")</f>
        <v>2.5</v>
      </c>
      <c r="AN45">
        <f>IFERROR(VLOOKUP($B45,Premarket!$A:$K,5,0),"")</f>
        <v>0.88</v>
      </c>
      <c r="AU45" s="45">
        <f>IFERROR(VLOOKUP($B45,master_rankings!$B:$AF,4,FALSE),"")</f>
        <v>296.45</v>
      </c>
      <c r="AV45" s="45">
        <f>IFERROR(VLOOKUP($B45,master_rankings!$B:$AF,5,FALSE),"")</f>
        <v>1.4544832000000001</v>
      </c>
      <c r="AW45" s="45">
        <f>IFERROR(VLOOKUP($B45,master_rankings!$B:$AF,6,FALSE),"")</f>
        <v>4.25</v>
      </c>
      <c r="AX45" s="45">
        <f>IFERROR(VLOOKUP($B45,master_rankings!$B:$AF,7,FALSE),"")</f>
        <v>15488800</v>
      </c>
      <c r="AY45" s="45">
        <f>IFERROR(VLOOKUP($B45,master_rankings!$B:$AF,8,FALSE),"")</f>
        <v>2.0914214000000002</v>
      </c>
      <c r="AZ45" s="45">
        <f>IFERROR(VLOOKUP($B45,master_rankings!$B:$AF,9,FALSE),"")</f>
        <v>317300</v>
      </c>
      <c r="BA45" s="45" t="str">
        <f>IFERROR(VLOOKUP($B45,master_rankings!$B:$AF,10,FALSE),"")</f>
        <v>Long Build Up</v>
      </c>
      <c r="BB45" s="45">
        <f>IFERROR(VLOOKUP($B45,master_rankings!$B:$AF,11,FALSE),"")</f>
        <v>1500</v>
      </c>
      <c r="BC45" s="45">
        <f>IFERROR(VLOOKUP($B45,master_rankings!$B:$AF,12,FALSE),"")</f>
        <v>10</v>
      </c>
      <c r="BD45" s="45">
        <f>IFERROR(VLOOKUP($B45,master_rankings!$B:$AF,13,FALSE),"")</f>
        <v>60000</v>
      </c>
      <c r="BE45" s="45" t="str">
        <f>IFERROR(VLOOKUP($B45,master_rankings!$B:$AF,14,FALSE),"")</f>
        <v>INDUSTRIALS</v>
      </c>
      <c r="BF45" s="45" t="str">
        <f>IFERROR(VLOOKUP($B45,master_rankings!$B:$AF,15,FALSE),"")</f>
        <v>FERTILIZERS</v>
      </c>
      <c r="BG45" s="45" t="str">
        <f>IFERROR(VLOOKUP($B45,master_rankings!$B:$AF,16,FALSE),"")</f>
        <v>MIDCAP</v>
      </c>
      <c r="BH45" s="45">
        <f>IFERROR(VLOOKUP($B45,master_rankings!$B:$AF,17,FALSE),"")</f>
        <v>19515.990000000002</v>
      </c>
      <c r="BI45" s="45" t="str">
        <f>IFERROR(VLOOKUP($B45,master_rankings!$B:$AF,18,FALSE),"")</f>
        <v>INDUSTRIALS-32 of 36</v>
      </c>
      <c r="BJ45" s="45" t="str">
        <f>IFERROR(VLOOKUP($B45,master_rankings!$B:$AF,19,FALSE),"")</f>
        <v>NiftyRank-169</v>
      </c>
      <c r="BK45" s="45" t="str">
        <f>IFERROR(VLOOKUP($B45,master_rankings!$B:$AF,30,FALSE),"")</f>
        <v>LOR15</v>
      </c>
      <c r="BL45" s="45" t="str">
        <f>IFERROR(VLOOKUP($B45,master_rankings!$B:$AF,31,FALSE),"")</f>
        <v>LPR14</v>
      </c>
      <c r="BM45" s="45" t="str">
        <f t="shared" si="2"/>
        <v>TopOI</v>
      </c>
      <c r="BN45" t="str">
        <f t="shared" si="3"/>
        <v>TopPrice</v>
      </c>
    </row>
    <row r="46" spans="1:66" x14ac:dyDescent="0.25">
      <c r="A46">
        <f>Qty_freeze!A46</f>
        <v>45</v>
      </c>
      <c r="B46" t="str">
        <f>TRIM(Qty_freeze!B46)</f>
        <v>CHOLAFIN</v>
      </c>
      <c r="C46" t="str">
        <f>IFERROR(VLOOKUP(B46,Mkt_Lots!Q:R,2,0),"")</f>
        <v xml:space="preserve">CHOLAMANDALAM IN &amp; FIN CO           </v>
      </c>
      <c r="D46" s="9">
        <f>IFERROR(VLOOKUP($B46,Options_data!$L:$AB,2,0),"")</f>
        <v>-6.2</v>
      </c>
      <c r="E46" s="9">
        <f>IFERROR(VLOOKUP($B46,Options_data!$L:$AB,3,0),"")</f>
        <v>-0.49</v>
      </c>
      <c r="F46" s="9">
        <f>IFERROR(VLOOKUP($B46,Options_data!$L:$AB,4,0),"")</f>
        <v>27.04</v>
      </c>
      <c r="G46" s="9">
        <f>IFERROR(VLOOKUP($B46,Options_data!$L:$AB,5,0),"")</f>
        <v>27.55</v>
      </c>
      <c r="H46" s="9">
        <f>IFERROR(VLOOKUP($B46,Options_data!$L:$AB,6,0),"")</f>
        <v>6.74</v>
      </c>
      <c r="I46" s="9">
        <f>IFERROR(VLOOKUP($B46,Options_data!$L:$AB,7,0),"")</f>
        <v>32.86</v>
      </c>
      <c r="J46" s="9">
        <f>IFERROR(VLOOKUP($B46,Options_data!$L:$AB,8,0),"")</f>
        <v>23.81</v>
      </c>
      <c r="K46" s="9">
        <f>IFERROR(VLOOKUP($B46,Options_data!$L:$AB,9,0),"")</f>
        <v>40.270000000000003</v>
      </c>
      <c r="L46" s="9" t="b">
        <f>IFERROR(VLOOKUP($B46,Options_data!$L:$AB,10,0),"")</f>
        <v>1</v>
      </c>
      <c r="M46" s="9">
        <f>IFERROR(VLOOKUP($B46,Options_data!$L:$AB,11,0),"")</f>
        <v>28.06</v>
      </c>
      <c r="N46" s="10">
        <f>IFERROR(VLOOKUP($B46,Options_data!$L:$AB,12,0),"")</f>
        <v>45232</v>
      </c>
      <c r="O46" s="9">
        <f>IFERROR(VLOOKUP($B46,Options_data!$L:$AB,13,0),"")</f>
        <v>1250.2</v>
      </c>
      <c r="P46" s="9">
        <f>IFERROR(VLOOKUP($B46,Options_data!$L:$AB,14,0),"")</f>
        <v>3.41</v>
      </c>
      <c r="Q46" s="9" t="str">
        <f>IFERROR(VLOOKUP($B46,Options_data!$L:$AB,15,0),"")</f>
        <v>Liquid</v>
      </c>
      <c r="R46" s="9" t="str">
        <f>IFERROR(VLOOKUP($B46,Options_data!$L:$AB,16,0),"")</f>
        <v/>
      </c>
      <c r="S46" s="9" t="str">
        <f>IFERROR(VLOOKUP($B46,Options_data!$L:$AB,17,0),"")</f>
        <v>R</v>
      </c>
      <c r="T46">
        <f>IFERROR(VLOOKUP($B46,futures_data!$L:$W,2,0),"")</f>
        <v>26.98</v>
      </c>
      <c r="U46">
        <f>IFERROR(VLOOKUP($B46,futures_data!$L:$W,3,0),"")</f>
        <v>-1.4</v>
      </c>
      <c r="V46">
        <f>IFERROR(VLOOKUP($B46,futures_data!$L:$W,4,0),"")</f>
        <v>2.72</v>
      </c>
      <c r="W46">
        <f>IFERROR(VLOOKUP($B46,futures_data!$L:$W,5,0),"")</f>
        <v>72.41</v>
      </c>
      <c r="X46">
        <f>IFERROR(VLOOKUP($B46,futures_data!$L:$W,6,0),"")</f>
        <v>1250.2</v>
      </c>
      <c r="Y46">
        <f>IFERROR(VLOOKUP($B46,futures_data!$L:$W,7,0),"")</f>
        <v>6.74</v>
      </c>
      <c r="Z46" t="str">
        <f>IFERROR(VLOOKUP($B46,futures_data!$L:$W,8,0),"")</f>
        <v>Short Covering</v>
      </c>
      <c r="AA46">
        <f>IFERROR(VLOOKUP($B46,futures_data!$L:$W,9,0),"")</f>
        <v>2.42</v>
      </c>
      <c r="AB46">
        <f>IFERROR(VLOOKUP($B46,futures_data!$L:$W,10,0),"")</f>
        <v>-0.49</v>
      </c>
      <c r="AC46">
        <f>IFERROR(VLOOKUP($B46,futures_data!$L:$W,11,0),"")</f>
        <v>-5.84</v>
      </c>
      <c r="AD46" t="str">
        <f>IFERROR(VLOOKUP($B46,futures_data!$L:$W,12,0),"")</f>
        <v>Short Buildup</v>
      </c>
      <c r="AE46" t="str">
        <f t="shared" si="0"/>
        <v>BULLISH</v>
      </c>
      <c r="AF46" t="str">
        <f t="shared" si="1"/>
        <v>BEARISH</v>
      </c>
      <c r="AG46" s="43" t="str">
        <f>IFERROR(VLOOKUP($B46,futures_20D_Auto!$B:$F,2,0),"")</f>
        <v/>
      </c>
      <c r="AH46" s="43" t="str">
        <f>IFERROR(VLOOKUP($B46,futures_20D_Auto!$B:$F,3,0),"")</f>
        <v/>
      </c>
      <c r="AI46" s="43" t="str">
        <f>IFERROR(VLOOKUP($B46,futures_20D_Auto!$B:$F,4,0),"")</f>
        <v/>
      </c>
      <c r="AJ46" s="43" t="str">
        <f>IFERROR(VLOOKUP($B46,futures_20D_Auto!$B:$F,5,0),"")</f>
        <v/>
      </c>
      <c r="AK46">
        <f>IFERROR(VLOOKUP($B46,Premarket!$A:$K,2,0),"")</f>
        <v>1259.7</v>
      </c>
      <c r="AL46">
        <f>IFERROR(VLOOKUP($B46,Premarket!$A:$K,3,0),"")</f>
        <v>1259</v>
      </c>
      <c r="AM46">
        <f>IFERROR(VLOOKUP($B46,Premarket!$A:$K,4,0),"")</f>
        <v>-0.7</v>
      </c>
      <c r="AN46">
        <f>IFERROR(VLOOKUP($B46,Premarket!$A:$K,5,0),"")</f>
        <v>-0.06</v>
      </c>
      <c r="AU46" s="45" t="str">
        <f>IFERROR(VLOOKUP($B46,master_rankings!$B:$AF,4,FALSE),"")</f>
        <v/>
      </c>
      <c r="AV46" s="45" t="str">
        <f>IFERROR(VLOOKUP($B46,master_rankings!$B:$AF,5,FALSE),"")</f>
        <v/>
      </c>
      <c r="AW46" s="45" t="str">
        <f>IFERROR(VLOOKUP($B46,master_rankings!$B:$AF,6,FALSE),"")</f>
        <v/>
      </c>
      <c r="AX46" s="45" t="str">
        <f>IFERROR(VLOOKUP($B46,master_rankings!$B:$AF,7,FALSE),"")</f>
        <v/>
      </c>
      <c r="AY46" s="45" t="str">
        <f>IFERROR(VLOOKUP($B46,master_rankings!$B:$AF,8,FALSE),"")</f>
        <v/>
      </c>
      <c r="AZ46" s="45" t="str">
        <f>IFERROR(VLOOKUP($B46,master_rankings!$B:$AF,9,FALSE),"")</f>
        <v/>
      </c>
      <c r="BA46" s="45" t="str">
        <f>IFERROR(VLOOKUP($B46,master_rankings!$B:$AF,10,FALSE),"")</f>
        <v/>
      </c>
      <c r="BB46" s="45" t="str">
        <f>IFERROR(VLOOKUP($B46,master_rankings!$B:$AF,11,FALSE),"")</f>
        <v/>
      </c>
      <c r="BC46" s="45" t="str">
        <f>IFERROR(VLOOKUP($B46,master_rankings!$B:$AF,12,FALSE),"")</f>
        <v/>
      </c>
      <c r="BD46" s="45" t="str">
        <f>IFERROR(VLOOKUP($B46,master_rankings!$B:$AF,13,FALSE),"")</f>
        <v/>
      </c>
      <c r="BE46" s="45" t="str">
        <f>IFERROR(VLOOKUP($B46,master_rankings!$B:$AF,14,FALSE),"")</f>
        <v/>
      </c>
      <c r="BF46" s="45" t="str">
        <f>IFERROR(VLOOKUP($B46,master_rankings!$B:$AF,15,FALSE),"")</f>
        <v/>
      </c>
      <c r="BG46" s="45" t="str">
        <f>IFERROR(VLOOKUP($B46,master_rankings!$B:$AF,16,FALSE),"")</f>
        <v/>
      </c>
      <c r="BH46" s="45" t="str">
        <f>IFERROR(VLOOKUP($B46,master_rankings!$B:$AF,17,FALSE),"")</f>
        <v/>
      </c>
      <c r="BI46" s="45" t="str">
        <f>IFERROR(VLOOKUP($B46,master_rankings!$B:$AF,18,FALSE),"")</f>
        <v/>
      </c>
      <c r="BJ46" s="45" t="str">
        <f>IFERROR(VLOOKUP($B46,master_rankings!$B:$AF,19,FALSE),"")</f>
        <v/>
      </c>
      <c r="BK46" s="45" t="str">
        <f>IFERROR(VLOOKUP($B46,master_rankings!$B:$AF,30,FALSE),"")</f>
        <v/>
      </c>
      <c r="BL46" s="45" t="str">
        <f>IFERROR(VLOOKUP($B46,master_rankings!$B:$AF,31,FALSE),"")</f>
        <v/>
      </c>
      <c r="BM46" s="45" t="str">
        <f t="shared" si="2"/>
        <v/>
      </c>
      <c r="BN46" t="str">
        <f t="shared" si="3"/>
        <v/>
      </c>
    </row>
    <row r="47" spans="1:66" x14ac:dyDescent="0.25">
      <c r="A47">
        <f>Qty_freeze!A47</f>
        <v>46</v>
      </c>
      <c r="B47" t="str">
        <f>TRIM(Qty_freeze!B47)</f>
        <v>CIPLA</v>
      </c>
      <c r="C47" t="str">
        <f>IFERROR(VLOOKUP(B47,Mkt_Lots!Q:R,2,0),"")</f>
        <v xml:space="preserve">CIPLA LTD                           </v>
      </c>
      <c r="D47" s="9">
        <f>IFERROR(VLOOKUP($B47,Options_data!$L:$AB,2,0),"")</f>
        <v>-1.95</v>
      </c>
      <c r="E47" s="9">
        <f>IFERROR(VLOOKUP($B47,Options_data!$L:$AB,3,0),"")</f>
        <v>-0.17</v>
      </c>
      <c r="F47" s="9">
        <f>IFERROR(VLOOKUP($B47,Options_data!$L:$AB,4,0),"")</f>
        <v>24.52</v>
      </c>
      <c r="G47" s="9">
        <f>IFERROR(VLOOKUP($B47,Options_data!$L:$AB,5,0),"")</f>
        <v>24.96</v>
      </c>
      <c r="H47" s="9">
        <f>IFERROR(VLOOKUP($B47,Options_data!$L:$AB,6,0),"")</f>
        <v>8.0500000000000007</v>
      </c>
      <c r="I47" s="9">
        <f>IFERROR(VLOOKUP($B47,Options_data!$L:$AB,7,0),"")</f>
        <v>66.53</v>
      </c>
      <c r="J47" s="9">
        <f>IFERROR(VLOOKUP($B47,Options_data!$L:$AB,8,0),"")</f>
        <v>55.56</v>
      </c>
      <c r="K47" s="9">
        <f>IFERROR(VLOOKUP($B47,Options_data!$L:$AB,9,0),"")</f>
        <v>61.51</v>
      </c>
      <c r="L47" s="9" t="b">
        <f>IFERROR(VLOOKUP($B47,Options_data!$L:$AB,10,0),"")</f>
        <v>1</v>
      </c>
      <c r="M47" s="9">
        <f>IFERROR(VLOOKUP($B47,Options_data!$L:$AB,11,0),"")</f>
        <v>25.4</v>
      </c>
      <c r="N47" s="10">
        <f>IFERROR(VLOOKUP($B47,Options_data!$L:$AB,12,0),"")</f>
        <v>45226</v>
      </c>
      <c r="O47" s="9">
        <f>IFERROR(VLOOKUP($B47,Options_data!$L:$AB,13,0),"")</f>
        <v>1166.5999999999999</v>
      </c>
      <c r="P47" s="9">
        <f>IFERROR(VLOOKUP($B47,Options_data!$L:$AB,14,0),"")</f>
        <v>3.12</v>
      </c>
      <c r="Q47" s="9" t="str">
        <f>IFERROR(VLOOKUP($B47,Options_data!$L:$AB,15,0),"")</f>
        <v>Liquid</v>
      </c>
      <c r="R47" s="9" t="str">
        <f>IFERROR(VLOOKUP($B47,Options_data!$L:$AB,16,0),"")</f>
        <v/>
      </c>
      <c r="S47" s="9" t="str">
        <f>IFERROR(VLOOKUP($B47,Options_data!$L:$AB,17,0),"")</f>
        <v>R</v>
      </c>
      <c r="T47">
        <f>IFERROR(VLOOKUP($B47,futures_data!$L:$W,2,0),"")</f>
        <v>6.35</v>
      </c>
      <c r="U47">
        <f>IFERROR(VLOOKUP($B47,futures_data!$L:$W,3,0),"")</f>
        <v>0.08</v>
      </c>
      <c r="V47">
        <f>IFERROR(VLOOKUP($B47,futures_data!$L:$W,4,0),"")</f>
        <v>0.17</v>
      </c>
      <c r="W47">
        <f>IFERROR(VLOOKUP($B47,futures_data!$L:$W,5,0),"")</f>
        <v>53.68</v>
      </c>
      <c r="X47">
        <f>IFERROR(VLOOKUP($B47,futures_data!$L:$W,6,0),"")</f>
        <v>1166.5999999999999</v>
      </c>
      <c r="Y47">
        <f>IFERROR(VLOOKUP($B47,futures_data!$L:$W,7,0),"")</f>
        <v>8.0500000000000007</v>
      </c>
      <c r="Z47" t="str">
        <f>IFERROR(VLOOKUP($B47,futures_data!$L:$W,8,0),"")</f>
        <v>Long Buildup</v>
      </c>
      <c r="AA47">
        <f>IFERROR(VLOOKUP($B47,futures_data!$L:$W,9,0),"")</f>
        <v>-0.2</v>
      </c>
      <c r="AB47">
        <f>IFERROR(VLOOKUP($B47,futures_data!$L:$W,10,0),"")</f>
        <v>-0.17</v>
      </c>
      <c r="AC47">
        <f>IFERROR(VLOOKUP($B47,futures_data!$L:$W,11,0),"")</f>
        <v>-51.33</v>
      </c>
      <c r="AD47" t="str">
        <f>IFERROR(VLOOKUP($B47,futures_data!$L:$W,12,0),"")</f>
        <v>Long Unwinding</v>
      </c>
      <c r="AE47" t="str">
        <f t="shared" si="0"/>
        <v>BULLISH</v>
      </c>
      <c r="AF47" t="str">
        <f t="shared" si="1"/>
        <v>BEARISH</v>
      </c>
      <c r="AG47" s="43" t="str">
        <f>IFERROR(VLOOKUP($B47,futures_20D_Auto!$B:$F,2,0),"")</f>
        <v/>
      </c>
      <c r="AH47" s="43" t="str">
        <f>IFERROR(VLOOKUP($B47,futures_20D_Auto!$B:$F,3,0),"")</f>
        <v/>
      </c>
      <c r="AI47" s="43" t="str">
        <f>IFERROR(VLOOKUP($B47,futures_20D_Auto!$B:$F,4,0),"")</f>
        <v/>
      </c>
      <c r="AJ47" s="43" t="str">
        <f>IFERROR(VLOOKUP($B47,futures_20D_Auto!$B:$F,5,0),"")</f>
        <v/>
      </c>
      <c r="AK47">
        <f>IFERROR(VLOOKUP($B47,Premarket!$A:$K,2,0),"")</f>
        <v>1171.95</v>
      </c>
      <c r="AL47">
        <f>IFERROR(VLOOKUP($B47,Premarket!$A:$K,3,0),"")</f>
        <v>1179.05</v>
      </c>
      <c r="AM47">
        <f>IFERROR(VLOOKUP($B47,Premarket!$A:$K,4,0),"")</f>
        <v>7.1</v>
      </c>
      <c r="AN47">
        <f>IFERROR(VLOOKUP($B47,Premarket!$A:$K,5,0),"")</f>
        <v>0.61</v>
      </c>
      <c r="AU47" s="45" t="str">
        <f>IFERROR(VLOOKUP($B47,master_rankings!$B:$AF,4,FALSE),"")</f>
        <v/>
      </c>
      <c r="AV47" s="45" t="str">
        <f>IFERROR(VLOOKUP($B47,master_rankings!$B:$AF,5,FALSE),"")</f>
        <v/>
      </c>
      <c r="AW47" s="45" t="str">
        <f>IFERROR(VLOOKUP($B47,master_rankings!$B:$AF,6,FALSE),"")</f>
        <v/>
      </c>
      <c r="AX47" s="45" t="str">
        <f>IFERROR(VLOOKUP($B47,master_rankings!$B:$AF,7,FALSE),"")</f>
        <v/>
      </c>
      <c r="AY47" s="45" t="str">
        <f>IFERROR(VLOOKUP($B47,master_rankings!$B:$AF,8,FALSE),"")</f>
        <v/>
      </c>
      <c r="AZ47" s="45" t="str">
        <f>IFERROR(VLOOKUP($B47,master_rankings!$B:$AF,9,FALSE),"")</f>
        <v/>
      </c>
      <c r="BA47" s="45" t="str">
        <f>IFERROR(VLOOKUP($B47,master_rankings!$B:$AF,10,FALSE),"")</f>
        <v/>
      </c>
      <c r="BB47" s="45" t="str">
        <f>IFERROR(VLOOKUP($B47,master_rankings!$B:$AF,11,FALSE),"")</f>
        <v/>
      </c>
      <c r="BC47" s="45" t="str">
        <f>IFERROR(VLOOKUP($B47,master_rankings!$B:$AF,12,FALSE),"")</f>
        <v/>
      </c>
      <c r="BD47" s="45" t="str">
        <f>IFERROR(VLOOKUP($B47,master_rankings!$B:$AF,13,FALSE),"")</f>
        <v/>
      </c>
      <c r="BE47" s="45" t="str">
        <f>IFERROR(VLOOKUP($B47,master_rankings!$B:$AF,14,FALSE),"")</f>
        <v/>
      </c>
      <c r="BF47" s="45" t="str">
        <f>IFERROR(VLOOKUP($B47,master_rankings!$B:$AF,15,FALSE),"")</f>
        <v/>
      </c>
      <c r="BG47" s="45" t="str">
        <f>IFERROR(VLOOKUP($B47,master_rankings!$B:$AF,16,FALSE),"")</f>
        <v/>
      </c>
      <c r="BH47" s="45" t="str">
        <f>IFERROR(VLOOKUP($B47,master_rankings!$B:$AF,17,FALSE),"")</f>
        <v/>
      </c>
      <c r="BI47" s="45" t="str">
        <f>IFERROR(VLOOKUP($B47,master_rankings!$B:$AF,18,FALSE),"")</f>
        <v/>
      </c>
      <c r="BJ47" s="45" t="str">
        <f>IFERROR(VLOOKUP($B47,master_rankings!$B:$AF,19,FALSE),"")</f>
        <v/>
      </c>
      <c r="BK47" s="45" t="str">
        <f>IFERROR(VLOOKUP($B47,master_rankings!$B:$AF,30,FALSE),"")</f>
        <v/>
      </c>
      <c r="BL47" s="45" t="str">
        <f>IFERROR(VLOOKUP($B47,master_rankings!$B:$AF,31,FALSE),"")</f>
        <v/>
      </c>
      <c r="BM47" s="45" t="str">
        <f t="shared" si="2"/>
        <v/>
      </c>
      <c r="BN47" t="str">
        <f t="shared" si="3"/>
        <v/>
      </c>
    </row>
    <row r="48" spans="1:66" x14ac:dyDescent="0.25">
      <c r="A48">
        <f>Qty_freeze!A48</f>
        <v>47</v>
      </c>
      <c r="B48" t="str">
        <f>TRIM(Qty_freeze!B48)</f>
        <v>COALINDIA</v>
      </c>
      <c r="C48" t="str">
        <f>IFERROR(VLOOKUP(B48,Mkt_Lots!Q:R,2,0),"")</f>
        <v xml:space="preserve">COAL INDIA LTD                      </v>
      </c>
      <c r="D48" s="9">
        <f>IFERROR(VLOOKUP($B48,Options_data!$L:$AB,2,0),"")</f>
        <v>4</v>
      </c>
      <c r="E48" s="9">
        <f>IFERROR(VLOOKUP($B48,Options_data!$L:$AB,3,0),"")</f>
        <v>1.3</v>
      </c>
      <c r="F48" s="9">
        <f>IFERROR(VLOOKUP($B48,Options_data!$L:$AB,4,0),"")</f>
        <v>25.86</v>
      </c>
      <c r="G48" s="9">
        <f>IFERROR(VLOOKUP($B48,Options_data!$L:$AB,5,0),"")</f>
        <v>27.16</v>
      </c>
      <c r="H48" s="9">
        <f>IFERROR(VLOOKUP($B48,Options_data!$L:$AB,6,0),"")</f>
        <v>8.42</v>
      </c>
      <c r="I48" s="9">
        <f>IFERROR(VLOOKUP($B48,Options_data!$L:$AB,7,0),"")</f>
        <v>81.45</v>
      </c>
      <c r="J48" s="9">
        <f>IFERROR(VLOOKUP($B48,Options_data!$L:$AB,8,0),"")</f>
        <v>73.02</v>
      </c>
      <c r="K48" s="9">
        <f>IFERROR(VLOOKUP($B48,Options_data!$L:$AB,9,0),"")</f>
        <v>60.46</v>
      </c>
      <c r="L48" s="9" t="b">
        <f>IFERROR(VLOOKUP($B48,Options_data!$L:$AB,10,0),"")</f>
        <v>1</v>
      </c>
      <c r="M48" s="9">
        <f>IFERROR(VLOOKUP($B48,Options_data!$L:$AB,11,0),"")</f>
        <v>28.46</v>
      </c>
      <c r="N48" s="10" t="str">
        <f>IFERROR(VLOOKUP($B48,Options_data!$L:$AB,12,0),"")</f>
        <v/>
      </c>
      <c r="O48" s="9">
        <f>IFERROR(VLOOKUP($B48,Options_data!$L:$AB,13,0),"")</f>
        <v>312.10000000000002</v>
      </c>
      <c r="P48" s="9">
        <f>IFERROR(VLOOKUP($B48,Options_data!$L:$AB,14,0),"")</f>
        <v>3.19</v>
      </c>
      <c r="Q48" s="9" t="str">
        <f>IFERROR(VLOOKUP($B48,Options_data!$L:$AB,15,0),"")</f>
        <v>Liquid</v>
      </c>
      <c r="R48" s="9" t="str">
        <f>IFERROR(VLOOKUP($B48,Options_data!$L:$AB,16,0),"")</f>
        <v>IVP</v>
      </c>
      <c r="S48" s="9" t="str">
        <f>IFERROR(VLOOKUP($B48,Options_data!$L:$AB,17,0),"")</f>
        <v/>
      </c>
      <c r="T48">
        <f>IFERROR(VLOOKUP($B48,futures_data!$L:$W,2,0),"")</f>
        <v>66.67</v>
      </c>
      <c r="U48">
        <f>IFERROR(VLOOKUP($B48,futures_data!$L:$W,3,0),"")</f>
        <v>-1.01</v>
      </c>
      <c r="V48">
        <f>IFERROR(VLOOKUP($B48,futures_data!$L:$W,4,0),"")</f>
        <v>8.27</v>
      </c>
      <c r="W48">
        <f>IFERROR(VLOOKUP($B48,futures_data!$L:$W,5,0),"")</f>
        <v>73.33</v>
      </c>
      <c r="X48">
        <f>IFERROR(VLOOKUP($B48,futures_data!$L:$W,6,0),"")</f>
        <v>312.10000000000002</v>
      </c>
      <c r="Y48">
        <f>IFERROR(VLOOKUP($B48,futures_data!$L:$W,7,0),"")</f>
        <v>8.42</v>
      </c>
      <c r="Z48" t="str">
        <f>IFERROR(VLOOKUP($B48,futures_data!$L:$W,8,0),"")</f>
        <v>Short Covering</v>
      </c>
      <c r="AA48">
        <f>IFERROR(VLOOKUP($B48,futures_data!$L:$W,9,0),"")</f>
        <v>4.43</v>
      </c>
      <c r="AB48">
        <f>IFERROR(VLOOKUP($B48,futures_data!$L:$W,10,0),"")</f>
        <v>1.3</v>
      </c>
      <c r="AC48">
        <f>IFERROR(VLOOKUP($B48,futures_data!$L:$W,11,0),"")</f>
        <v>0.02</v>
      </c>
      <c r="AD48" t="str">
        <f>IFERROR(VLOOKUP($B48,futures_data!$L:$W,12,0),"")</f>
        <v>Significant Long Buildup</v>
      </c>
      <c r="AE48" t="str">
        <f t="shared" si="0"/>
        <v>BULLISH</v>
      </c>
      <c r="AF48" t="str">
        <f t="shared" si="1"/>
        <v>BULLISH</v>
      </c>
      <c r="AG48" s="43" t="str">
        <f>IFERROR(VLOOKUP($B48,futures_20D_Auto!$B:$F,2,0),"")</f>
        <v>2023-10-16_13:51:47</v>
      </c>
      <c r="AH48" s="43" t="str">
        <f>IFERROR(VLOOKUP($B48,futures_20D_Auto!$B:$F,3,0),"")</f>
        <v>BULLISH</v>
      </c>
      <c r="AI48" s="43">
        <f>IFERROR(VLOOKUP($B48,futures_20D_Auto!$B:$F,4,0),"")</f>
        <v>614535600</v>
      </c>
      <c r="AJ48" s="43">
        <f>IFERROR(VLOOKUP($B48,futures_20D_Auto!$B:$F,5,0),"")</f>
        <v>43.502027144867398</v>
      </c>
      <c r="AK48">
        <f>IFERROR(VLOOKUP($B48,Premarket!$A:$K,2,0),"")</f>
        <v>301.85000000000002</v>
      </c>
      <c r="AL48">
        <f>IFERROR(VLOOKUP($B48,Premarket!$A:$K,3,0),"")</f>
        <v>302.55</v>
      </c>
      <c r="AM48">
        <f>IFERROR(VLOOKUP($B48,Premarket!$A:$K,4,0),"")</f>
        <v>0.7</v>
      </c>
      <c r="AN48">
        <f>IFERROR(VLOOKUP($B48,Premarket!$A:$K,5,0),"")</f>
        <v>0.23</v>
      </c>
      <c r="AU48" s="45">
        <f>IFERROR(VLOOKUP($B48,master_rankings!$B:$AF,4,FALSE),"")</f>
        <v>312.25</v>
      </c>
      <c r="AV48" s="45">
        <f>IFERROR(VLOOKUP($B48,master_rankings!$B:$AF,5,FALSE),"")</f>
        <v>1.3469652999999999</v>
      </c>
      <c r="AW48" s="45">
        <f>IFERROR(VLOOKUP($B48,master_rankings!$B:$AF,6,FALSE),"")</f>
        <v>4.1500000000000004</v>
      </c>
      <c r="AX48" s="45">
        <f>IFERROR(VLOOKUP($B48,master_rankings!$B:$AF,7,FALSE),"")</f>
        <v>67590600</v>
      </c>
      <c r="AY48" s="45">
        <f>IFERROR(VLOOKUP($B48,master_rankings!$B:$AF,8,FALSE),"")</f>
        <v>0.52470490000000003</v>
      </c>
      <c r="AZ48" s="45">
        <f>IFERROR(VLOOKUP($B48,master_rankings!$B:$AF,9,FALSE),"")</f>
        <v>352800</v>
      </c>
      <c r="BA48" s="45" t="str">
        <f>IFERROR(VLOOKUP($B48,master_rankings!$B:$AF,10,FALSE),"")</f>
        <v>Long Build Up</v>
      </c>
      <c r="BB48" s="45">
        <f>IFERROR(VLOOKUP($B48,master_rankings!$B:$AF,11,FALSE),"")</f>
        <v>4200</v>
      </c>
      <c r="BC48" s="45">
        <f>IFERROR(VLOOKUP($B48,master_rankings!$B:$AF,12,FALSE),"")</f>
        <v>2.5</v>
      </c>
      <c r="BD48" s="45">
        <f>IFERROR(VLOOKUP($B48,master_rankings!$B:$AF,13,FALSE),"")</f>
        <v>126000</v>
      </c>
      <c r="BE48" s="45" t="str">
        <f>IFERROR(VLOOKUP($B48,master_rankings!$B:$AF,14,FALSE),"")</f>
        <v>INDUSTRIALS</v>
      </c>
      <c r="BF48" s="45" t="str">
        <f>IFERROR(VLOOKUP($B48,master_rankings!$B:$AF,15,FALSE),"")</f>
        <v>MINING/MINER/MET</v>
      </c>
      <c r="BG48" s="45" t="str">
        <f>IFERROR(VLOOKUP($B48,master_rankings!$B:$AF,16,FALSE),"")</f>
        <v>LARGECAP</v>
      </c>
      <c r="BH48" s="45">
        <f>IFERROR(VLOOKUP($B48,master_rankings!$B:$AF,17,FALSE),"")</f>
        <v>101530.95</v>
      </c>
      <c r="BI48" s="45" t="str">
        <f>IFERROR(VLOOKUP($B48,master_rankings!$B:$AF,18,FALSE),"")</f>
        <v>INDUSTRIALS-7 of 36</v>
      </c>
      <c r="BJ48" s="45" t="str">
        <f>IFERROR(VLOOKUP($B48,master_rankings!$B:$AF,19,FALSE),"")</f>
        <v>NiftyRank-45</v>
      </c>
      <c r="BK48" s="45" t="str">
        <f>IFERROR(VLOOKUP($B48,master_rankings!$B:$AF,30,FALSE),"")</f>
        <v>LOR30</v>
      </c>
      <c r="BL48" s="45" t="str">
        <f>IFERROR(VLOOKUP($B48,master_rankings!$B:$AF,31,FALSE),"")</f>
        <v>LPR16</v>
      </c>
      <c r="BM48" s="45" t="str">
        <f t="shared" si="2"/>
        <v/>
      </c>
      <c r="BN48" t="str">
        <f t="shared" si="3"/>
        <v>TopPrice</v>
      </c>
    </row>
    <row r="49" spans="1:66" x14ac:dyDescent="0.25">
      <c r="A49">
        <f>Qty_freeze!A49</f>
        <v>48</v>
      </c>
      <c r="B49" t="str">
        <f>TRIM(Qty_freeze!B49)</f>
        <v>COFORGE</v>
      </c>
      <c r="C49" t="str">
        <f>IFERROR(VLOOKUP(B49,Mkt_Lots!Q:R,2,0),"")</f>
        <v xml:space="preserve">COFORGE LIMITED                     </v>
      </c>
      <c r="D49" s="9">
        <f>IFERROR(VLOOKUP($B49,Options_data!$L:$AB,2,0),"")</f>
        <v>42.85</v>
      </c>
      <c r="E49" s="9">
        <f>IFERROR(VLOOKUP($B49,Options_data!$L:$AB,3,0),"")</f>
        <v>0.85</v>
      </c>
      <c r="F49" s="9">
        <f>IFERROR(VLOOKUP($B49,Options_data!$L:$AB,4,0),"")</f>
        <v>45.17</v>
      </c>
      <c r="G49" s="9">
        <f>IFERROR(VLOOKUP($B49,Options_data!$L:$AB,5,0),"")</f>
        <v>45.59</v>
      </c>
      <c r="H49" s="9">
        <f>IFERROR(VLOOKUP($B49,Options_data!$L:$AB,6,0),"")</f>
        <v>6.34</v>
      </c>
      <c r="I49" s="9">
        <f>IFERROR(VLOOKUP($B49,Options_data!$L:$AB,7,0),"")</f>
        <v>99.19</v>
      </c>
      <c r="J49" s="9">
        <f>IFERROR(VLOOKUP($B49,Options_data!$L:$AB,8,0),"")</f>
        <v>98.41</v>
      </c>
      <c r="K49" s="9">
        <f>IFERROR(VLOOKUP($B49,Options_data!$L:$AB,9,0),"")</f>
        <v>88.45</v>
      </c>
      <c r="L49" s="9" t="b">
        <f>IFERROR(VLOOKUP($B49,Options_data!$L:$AB,10,0),"")</f>
        <v>1</v>
      </c>
      <c r="M49" s="9">
        <f>IFERROR(VLOOKUP($B49,Options_data!$L:$AB,11,0),"")</f>
        <v>46.02</v>
      </c>
      <c r="N49" s="10">
        <f>IFERROR(VLOOKUP($B49,Options_data!$L:$AB,12,0),"")</f>
        <v>45218</v>
      </c>
      <c r="O49" s="9">
        <f>IFERROR(VLOOKUP($B49,Options_data!$L:$AB,13,0),"")</f>
        <v>5054.75</v>
      </c>
      <c r="P49" s="9">
        <f>IFERROR(VLOOKUP($B49,Options_data!$L:$AB,14,0),"")</f>
        <v>5.84</v>
      </c>
      <c r="Q49" s="9" t="str">
        <f>IFERROR(VLOOKUP($B49,Options_data!$L:$AB,15,0),"")</f>
        <v>Liquid</v>
      </c>
      <c r="R49" s="9" t="str">
        <f>IFERROR(VLOOKUP($B49,Options_data!$L:$AB,16,0),"")</f>
        <v>IVP</v>
      </c>
      <c r="S49" s="9" t="str">
        <f>IFERROR(VLOOKUP($B49,Options_data!$L:$AB,17,0),"")</f>
        <v>R</v>
      </c>
      <c r="T49">
        <f>IFERROR(VLOOKUP($B49,futures_data!$L:$W,2,0),"")</f>
        <v>68.650000000000006</v>
      </c>
      <c r="U49">
        <f>IFERROR(VLOOKUP($B49,futures_data!$L:$W,3,0),"")</f>
        <v>12.11</v>
      </c>
      <c r="V49">
        <f>IFERROR(VLOOKUP($B49,futures_data!$L:$W,4,0),"")</f>
        <v>-1.84</v>
      </c>
      <c r="W49">
        <f>IFERROR(VLOOKUP($B49,futures_data!$L:$W,5,0),"")</f>
        <v>61.96</v>
      </c>
      <c r="X49">
        <f>IFERROR(VLOOKUP($B49,futures_data!$L:$W,6,0),"")</f>
        <v>5054.75</v>
      </c>
      <c r="Y49">
        <f>IFERROR(VLOOKUP($B49,futures_data!$L:$W,7,0),"")</f>
        <v>6.34</v>
      </c>
      <c r="Z49" t="str">
        <f>IFERROR(VLOOKUP($B49,futures_data!$L:$W,8,0),"")</f>
        <v>Short Buildup</v>
      </c>
      <c r="AA49">
        <f>IFERROR(VLOOKUP($B49,futures_data!$L:$W,9,0),"")</f>
        <v>1.1599999999999999</v>
      </c>
      <c r="AB49">
        <f>IFERROR(VLOOKUP($B49,futures_data!$L:$W,10,0),"")</f>
        <v>0.85</v>
      </c>
      <c r="AC49">
        <f>IFERROR(VLOOKUP($B49,futures_data!$L:$W,11,0),"")</f>
        <v>-45.49</v>
      </c>
      <c r="AD49" t="str">
        <f>IFERROR(VLOOKUP($B49,futures_data!$L:$W,12,0),"")</f>
        <v>Long Buildup</v>
      </c>
      <c r="AE49" t="str">
        <f t="shared" si="0"/>
        <v>BEARISH</v>
      </c>
      <c r="AF49" t="str">
        <f t="shared" si="1"/>
        <v>BULLISH</v>
      </c>
      <c r="AG49" s="43" t="str">
        <f>IFERROR(VLOOKUP($B49,futures_20D_Auto!$B:$F,2,0),"")</f>
        <v>2023-10-16_21:13:32</v>
      </c>
      <c r="AH49" s="43" t="str">
        <f>IFERROR(VLOOKUP($B49,futures_20D_Auto!$B:$F,3,0),"")</f>
        <v>BEARISH</v>
      </c>
      <c r="AI49" s="43">
        <f>IFERROR(VLOOKUP($B49,futures_20D_Auto!$B:$F,4,0),"")</f>
        <v>-5880750</v>
      </c>
      <c r="AJ49" s="43">
        <f>IFERROR(VLOOKUP($B49,futures_20D_Auto!$B:$F,5,0),"")</f>
        <v>48.093857547160503</v>
      </c>
      <c r="AK49">
        <f>IFERROR(VLOOKUP($B49,Premarket!$A:$K,2,0),"")</f>
        <v>5154.6499999999996</v>
      </c>
      <c r="AL49">
        <f>IFERROR(VLOOKUP($B49,Premarket!$A:$K,3,0),"")</f>
        <v>5171.8999999999996</v>
      </c>
      <c r="AM49">
        <f>IFERROR(VLOOKUP($B49,Premarket!$A:$K,4,0),"")</f>
        <v>17.25</v>
      </c>
      <c r="AN49">
        <f>IFERROR(VLOOKUP($B49,Premarket!$A:$K,5,0),"")</f>
        <v>0.33</v>
      </c>
      <c r="AU49" s="45" t="str">
        <f>IFERROR(VLOOKUP($B49,master_rankings!$B:$AF,4,FALSE),"")</f>
        <v/>
      </c>
      <c r="AV49" s="45" t="str">
        <f>IFERROR(VLOOKUP($B49,master_rankings!$B:$AF,5,FALSE),"")</f>
        <v/>
      </c>
      <c r="AW49" s="45" t="str">
        <f>IFERROR(VLOOKUP($B49,master_rankings!$B:$AF,6,FALSE),"")</f>
        <v/>
      </c>
      <c r="AX49" s="45" t="str">
        <f>IFERROR(VLOOKUP($B49,master_rankings!$B:$AF,7,FALSE),"")</f>
        <v/>
      </c>
      <c r="AY49" s="45" t="str">
        <f>IFERROR(VLOOKUP($B49,master_rankings!$B:$AF,8,FALSE),"")</f>
        <v/>
      </c>
      <c r="AZ49" s="45" t="str">
        <f>IFERROR(VLOOKUP($B49,master_rankings!$B:$AF,9,FALSE),"")</f>
        <v/>
      </c>
      <c r="BA49" s="45" t="str">
        <f>IFERROR(VLOOKUP($B49,master_rankings!$B:$AF,10,FALSE),"")</f>
        <v/>
      </c>
      <c r="BB49" s="45" t="str">
        <f>IFERROR(VLOOKUP($B49,master_rankings!$B:$AF,11,FALSE),"")</f>
        <v/>
      </c>
      <c r="BC49" s="45" t="str">
        <f>IFERROR(VLOOKUP($B49,master_rankings!$B:$AF,12,FALSE),"")</f>
        <v/>
      </c>
      <c r="BD49" s="45" t="str">
        <f>IFERROR(VLOOKUP($B49,master_rankings!$B:$AF,13,FALSE),"")</f>
        <v/>
      </c>
      <c r="BE49" s="45" t="str">
        <f>IFERROR(VLOOKUP($B49,master_rankings!$B:$AF,14,FALSE),"")</f>
        <v/>
      </c>
      <c r="BF49" s="45" t="str">
        <f>IFERROR(VLOOKUP($B49,master_rankings!$B:$AF,15,FALSE),"")</f>
        <v/>
      </c>
      <c r="BG49" s="45" t="str">
        <f>IFERROR(VLOOKUP($B49,master_rankings!$B:$AF,16,FALSE),"")</f>
        <v/>
      </c>
      <c r="BH49" s="45" t="str">
        <f>IFERROR(VLOOKUP($B49,master_rankings!$B:$AF,17,FALSE),"")</f>
        <v/>
      </c>
      <c r="BI49" s="45" t="str">
        <f>IFERROR(VLOOKUP($B49,master_rankings!$B:$AF,18,FALSE),"")</f>
        <v/>
      </c>
      <c r="BJ49" s="45" t="str">
        <f>IFERROR(VLOOKUP($B49,master_rankings!$B:$AF,19,FALSE),"")</f>
        <v/>
      </c>
      <c r="BK49" s="45" t="str">
        <f>IFERROR(VLOOKUP($B49,master_rankings!$B:$AF,30,FALSE),"")</f>
        <v/>
      </c>
      <c r="BL49" s="45" t="str">
        <f>IFERROR(VLOOKUP($B49,master_rankings!$B:$AF,31,FALSE),"")</f>
        <v/>
      </c>
      <c r="BM49" s="45" t="str">
        <f t="shared" si="2"/>
        <v/>
      </c>
      <c r="BN49" t="str">
        <f t="shared" si="3"/>
        <v/>
      </c>
    </row>
    <row r="50" spans="1:66" x14ac:dyDescent="0.25">
      <c r="A50">
        <f>Qty_freeze!A50</f>
        <v>49</v>
      </c>
      <c r="B50" t="str">
        <f>TRIM(Qty_freeze!B50)</f>
        <v>COLPAL</v>
      </c>
      <c r="C50" t="str">
        <f>IFERROR(VLOOKUP(B50,Mkt_Lots!Q:R,2,0),"")</f>
        <v xml:space="preserve">COLGATE PALMOLIVE LTD.              </v>
      </c>
      <c r="D50" s="9">
        <f>IFERROR(VLOOKUP($B50,Options_data!$L:$AB,2,0),"")</f>
        <v>28.65</v>
      </c>
      <c r="E50" s="9">
        <f>IFERROR(VLOOKUP($B50,Options_data!$L:$AB,3,0),"")</f>
        <v>1.4</v>
      </c>
      <c r="F50" s="9">
        <f>IFERROR(VLOOKUP($B50,Options_data!$L:$AB,4,0),"")</f>
        <v>26.75</v>
      </c>
      <c r="G50" s="9">
        <f>IFERROR(VLOOKUP($B50,Options_data!$L:$AB,5,0),"")</f>
        <v>28.84</v>
      </c>
      <c r="H50" s="9">
        <f>IFERROR(VLOOKUP($B50,Options_data!$L:$AB,6,0),"")</f>
        <v>11.74</v>
      </c>
      <c r="I50" s="9">
        <f>IFERROR(VLOOKUP($B50,Options_data!$L:$AB,7,0),"")</f>
        <v>100</v>
      </c>
      <c r="J50" s="9">
        <f>IFERROR(VLOOKUP($B50,Options_data!$L:$AB,8,0),"")</f>
        <v>100</v>
      </c>
      <c r="K50" s="9">
        <f>IFERROR(VLOOKUP($B50,Options_data!$L:$AB,9,0),"")</f>
        <v>100</v>
      </c>
      <c r="L50" s="9" t="b">
        <f>IFERROR(VLOOKUP($B50,Options_data!$L:$AB,10,0),"")</f>
        <v>1</v>
      </c>
      <c r="M50" s="9">
        <f>IFERROR(VLOOKUP($B50,Options_data!$L:$AB,11,0),"")</f>
        <v>30.92</v>
      </c>
      <c r="N50" s="10" t="str">
        <f>IFERROR(VLOOKUP($B50,Options_data!$L:$AB,12,0),"")</f>
        <v/>
      </c>
      <c r="O50" s="9">
        <f>IFERROR(VLOOKUP($B50,Options_data!$L:$AB,13,0),"")</f>
        <v>2073.85</v>
      </c>
      <c r="P50" s="9">
        <f>IFERROR(VLOOKUP($B50,Options_data!$L:$AB,14,0),"")</f>
        <v>3.56</v>
      </c>
      <c r="Q50" s="9" t="str">
        <f>IFERROR(VLOOKUP($B50,Options_data!$L:$AB,15,0),"")</f>
        <v>Liquid</v>
      </c>
      <c r="R50" s="9" t="str">
        <f>IFERROR(VLOOKUP($B50,Options_data!$L:$AB,16,0),"")</f>
        <v>IVP</v>
      </c>
      <c r="S50" s="9" t="str">
        <f>IFERROR(VLOOKUP($B50,Options_data!$L:$AB,17,0),"")</f>
        <v/>
      </c>
      <c r="T50">
        <f>IFERROR(VLOOKUP($B50,futures_data!$L:$W,2,0),"")</f>
        <v>57.94</v>
      </c>
      <c r="U50">
        <f>IFERROR(VLOOKUP($B50,futures_data!$L:$W,3,0),"")</f>
        <v>2.77</v>
      </c>
      <c r="V50">
        <f>IFERROR(VLOOKUP($B50,futures_data!$L:$W,4,0),"")</f>
        <v>4.26</v>
      </c>
      <c r="W50">
        <f>IFERROR(VLOOKUP($B50,futures_data!$L:$W,5,0),"")</f>
        <v>85.71</v>
      </c>
      <c r="X50">
        <f>IFERROR(VLOOKUP($B50,futures_data!$L:$W,6,0),"")</f>
        <v>2073.85</v>
      </c>
      <c r="Y50">
        <f>IFERROR(VLOOKUP($B50,futures_data!$L:$W,7,0),"")</f>
        <v>11.74</v>
      </c>
      <c r="Z50" t="str">
        <f>IFERROR(VLOOKUP($B50,futures_data!$L:$W,8,0),"")</f>
        <v>Long Buildup</v>
      </c>
      <c r="AA50">
        <f>IFERROR(VLOOKUP($B50,futures_data!$L:$W,9,0),"")</f>
        <v>0.63</v>
      </c>
      <c r="AB50">
        <f>IFERROR(VLOOKUP($B50,futures_data!$L:$W,10,0),"")</f>
        <v>1.4</v>
      </c>
      <c r="AC50">
        <f>IFERROR(VLOOKUP($B50,futures_data!$L:$W,11,0),"")</f>
        <v>8.5399999999999991</v>
      </c>
      <c r="AD50" t="str">
        <f>IFERROR(VLOOKUP($B50,futures_data!$L:$W,12,0),"")</f>
        <v>Long Buildup</v>
      </c>
      <c r="AE50" t="str">
        <f t="shared" si="0"/>
        <v>BULLISH</v>
      </c>
      <c r="AF50" t="str">
        <f t="shared" si="1"/>
        <v>BULLISH</v>
      </c>
      <c r="AG50" s="43" t="str">
        <f>IFERROR(VLOOKUP($B50,futures_20D_Auto!$B:$F,2,0),"")</f>
        <v>2023-10-16_21:14:09</v>
      </c>
      <c r="AH50" s="43" t="str">
        <f>IFERROR(VLOOKUP($B50,futures_20D_Auto!$B:$F,3,0),"")</f>
        <v>BULLISH</v>
      </c>
      <c r="AI50" s="43">
        <f>IFERROR(VLOOKUP($B50,futures_20D_Auto!$B:$F,4,0),"")</f>
        <v>9329950</v>
      </c>
      <c r="AJ50" s="43">
        <f>IFERROR(VLOOKUP($B50,futures_20D_Auto!$B:$F,5,0),"")</f>
        <v>41.574504700920123</v>
      </c>
      <c r="AK50">
        <f>IFERROR(VLOOKUP($B50,Premarket!$A:$K,2,0),"")</f>
        <v>2060.75</v>
      </c>
      <c r="AL50">
        <f>IFERROR(VLOOKUP($B50,Premarket!$A:$K,3,0),"")</f>
        <v>2074.0500000000002</v>
      </c>
      <c r="AM50">
        <f>IFERROR(VLOOKUP($B50,Premarket!$A:$K,4,0),"")</f>
        <v>13.3</v>
      </c>
      <c r="AN50">
        <f>IFERROR(VLOOKUP($B50,Premarket!$A:$K,5,0),"")</f>
        <v>0.65</v>
      </c>
      <c r="AU50" s="45">
        <f>IFERROR(VLOOKUP($B50,master_rankings!$B:$AF,4,FALSE),"")</f>
        <v>2076.0500000000002</v>
      </c>
      <c r="AV50" s="45">
        <f>IFERROR(VLOOKUP($B50,master_rankings!$B:$AF,5,FALSE),"")</f>
        <v>1.5084099</v>
      </c>
      <c r="AW50" s="45">
        <f>IFERROR(VLOOKUP($B50,master_rankings!$B:$AF,6,FALSE),"")</f>
        <v>30.85</v>
      </c>
      <c r="AX50" s="45">
        <f>IFERROR(VLOOKUP($B50,master_rankings!$B:$AF,7,FALSE),"")</f>
        <v>3265500</v>
      </c>
      <c r="AY50" s="45">
        <f>IFERROR(VLOOKUP($B50,master_rankings!$B:$AF,8,FALSE),"")</f>
        <v>0.20405970000000001</v>
      </c>
      <c r="AZ50" s="45">
        <f>IFERROR(VLOOKUP($B50,master_rankings!$B:$AF,9,FALSE),"")</f>
        <v>6650</v>
      </c>
      <c r="BA50" s="45" t="str">
        <f>IFERROR(VLOOKUP($B50,master_rankings!$B:$AF,10,FALSE),"")</f>
        <v>Long Build Up</v>
      </c>
      <c r="BB50" s="45">
        <f>IFERROR(VLOOKUP($B50,master_rankings!$B:$AF,11,FALSE),"")</f>
        <v>350</v>
      </c>
      <c r="BC50" s="45">
        <f>IFERROR(VLOOKUP($B50,master_rankings!$B:$AF,12,FALSE),"")</f>
        <v>10</v>
      </c>
      <c r="BD50" s="45">
        <f>IFERROR(VLOOKUP($B50,master_rankings!$B:$AF,13,FALSE),"")</f>
        <v>14000</v>
      </c>
      <c r="BE50" s="45" t="str">
        <f>IFERROR(VLOOKUP($B50,master_rankings!$B:$AF,14,FALSE),"")</f>
        <v>FMCG</v>
      </c>
      <c r="BF50" s="45" t="str">
        <f>IFERROR(VLOOKUP($B50,master_rankings!$B:$AF,15,FALSE),"")</f>
        <v>PERSONALCARE-MNC</v>
      </c>
      <c r="BG50" s="45" t="str">
        <f>IFERROR(VLOOKUP($B50,master_rankings!$B:$AF,16,FALSE),"")</f>
        <v>LARGECAP</v>
      </c>
      <c r="BH50" s="45">
        <f>IFERROR(VLOOKUP($B50,master_rankings!$B:$AF,17,FALSE),"")</f>
        <v>39807.82</v>
      </c>
      <c r="BI50" s="45" t="str">
        <f>IFERROR(VLOOKUP($B50,master_rankings!$B:$AF,18,FALSE),"")</f>
        <v>FMCG-19 of 28</v>
      </c>
      <c r="BJ50" s="45" t="str">
        <f>IFERROR(VLOOKUP($B50,master_rankings!$B:$AF,19,FALSE),"")</f>
        <v>NiftyRank-116</v>
      </c>
      <c r="BK50" s="45" t="str">
        <f>IFERROR(VLOOKUP($B50,master_rankings!$B:$AF,30,FALSE),"")</f>
        <v>LOR37</v>
      </c>
      <c r="BL50" s="45" t="str">
        <f>IFERROR(VLOOKUP($B50,master_rankings!$B:$AF,31,FALSE),"")</f>
        <v>LPR12</v>
      </c>
      <c r="BM50" s="45" t="str">
        <f t="shared" si="2"/>
        <v/>
      </c>
      <c r="BN50" t="str">
        <f t="shared" si="3"/>
        <v>TopPrice</v>
      </c>
    </row>
    <row r="51" spans="1:66" x14ac:dyDescent="0.25">
      <c r="A51">
        <f>Qty_freeze!A51</f>
        <v>50</v>
      </c>
      <c r="B51" t="str">
        <f>TRIM(Qty_freeze!B51)</f>
        <v>CONCOR</v>
      </c>
      <c r="C51" t="str">
        <f>IFERROR(VLOOKUP(B51,Mkt_Lots!Q:R,2,0),"")</f>
        <v xml:space="preserve">CONTAINER CORP OF IND LTD           </v>
      </c>
      <c r="D51" s="9">
        <f>IFERROR(VLOOKUP($B51,Options_data!$L:$AB,2,0),"")</f>
        <v>4.6500000000000004</v>
      </c>
      <c r="E51" s="9">
        <f>IFERROR(VLOOKUP($B51,Options_data!$L:$AB,3,0),"")</f>
        <v>0.65</v>
      </c>
      <c r="F51" s="9">
        <f>IFERROR(VLOOKUP($B51,Options_data!$L:$AB,4,0),"")</f>
        <v>30.17</v>
      </c>
      <c r="G51" s="9">
        <f>IFERROR(VLOOKUP($B51,Options_data!$L:$AB,5,0),"")</f>
        <v>31.24</v>
      </c>
      <c r="H51" s="9">
        <f>IFERROR(VLOOKUP($B51,Options_data!$L:$AB,6,0),"")</f>
        <v>11.65</v>
      </c>
      <c r="I51" s="9">
        <f>IFERROR(VLOOKUP($B51,Options_data!$L:$AB,7,0),"")</f>
        <v>62.9</v>
      </c>
      <c r="J51" s="9">
        <f>IFERROR(VLOOKUP($B51,Options_data!$L:$AB,8,0),"")</f>
        <v>66.67</v>
      </c>
      <c r="K51" s="9">
        <f>IFERROR(VLOOKUP($B51,Options_data!$L:$AB,9,0),"")</f>
        <v>34.86</v>
      </c>
      <c r="L51" s="9" t="b">
        <f>IFERROR(VLOOKUP($B51,Options_data!$L:$AB,10,0),"")</f>
        <v>1</v>
      </c>
      <c r="M51" s="9">
        <f>IFERROR(VLOOKUP($B51,Options_data!$L:$AB,11,0),"")</f>
        <v>32.31</v>
      </c>
      <c r="N51" s="10">
        <f>IFERROR(VLOOKUP($B51,Options_data!$L:$AB,12,0),"")</f>
        <v>45232</v>
      </c>
      <c r="O51" s="9">
        <f>IFERROR(VLOOKUP($B51,Options_data!$L:$AB,13,0),"")</f>
        <v>718</v>
      </c>
      <c r="P51" s="9">
        <f>IFERROR(VLOOKUP($B51,Options_data!$L:$AB,14,0),"")</f>
        <v>3.87</v>
      </c>
      <c r="Q51" s="9" t="str">
        <f>IFERROR(VLOOKUP($B51,Options_data!$L:$AB,15,0),"")</f>
        <v>Liquid</v>
      </c>
      <c r="R51" s="9" t="str">
        <f>IFERROR(VLOOKUP($B51,Options_data!$L:$AB,16,0),"")</f>
        <v/>
      </c>
      <c r="S51" s="9" t="str">
        <f>IFERROR(VLOOKUP($B51,Options_data!$L:$AB,17,0),"")</f>
        <v>R</v>
      </c>
      <c r="T51">
        <f>IFERROR(VLOOKUP($B51,futures_data!$L:$W,2,0),"")</f>
        <v>36.51</v>
      </c>
      <c r="U51">
        <f>IFERROR(VLOOKUP($B51,futures_data!$L:$W,3,0),"")</f>
        <v>8.19</v>
      </c>
      <c r="V51">
        <f>IFERROR(VLOOKUP($B51,futures_data!$L:$W,4,0),"")</f>
        <v>1.07</v>
      </c>
      <c r="W51">
        <f>IFERROR(VLOOKUP($B51,futures_data!$L:$W,5,0),"")</f>
        <v>65</v>
      </c>
      <c r="X51">
        <f>IFERROR(VLOOKUP($B51,futures_data!$L:$W,6,0),"")</f>
        <v>718</v>
      </c>
      <c r="Y51">
        <f>IFERROR(VLOOKUP($B51,futures_data!$L:$W,7,0),"")</f>
        <v>11.65</v>
      </c>
      <c r="Z51" t="str">
        <f>IFERROR(VLOOKUP($B51,futures_data!$L:$W,8,0),"")</f>
        <v>Long Buildup</v>
      </c>
      <c r="AA51">
        <f>IFERROR(VLOOKUP($B51,futures_data!$L:$W,9,0),"")</f>
        <v>1.27</v>
      </c>
      <c r="AB51">
        <f>IFERROR(VLOOKUP($B51,futures_data!$L:$W,10,0),"")</f>
        <v>0.65</v>
      </c>
      <c r="AC51">
        <f>IFERROR(VLOOKUP($B51,futures_data!$L:$W,11,0),"")</f>
        <v>-52.33</v>
      </c>
      <c r="AD51" t="str">
        <f>IFERROR(VLOOKUP($B51,futures_data!$L:$W,12,0),"")</f>
        <v>Long Buildup</v>
      </c>
      <c r="AE51" t="str">
        <f t="shared" si="0"/>
        <v>BULLISH</v>
      </c>
      <c r="AF51" t="str">
        <f t="shared" si="1"/>
        <v>BULLISH</v>
      </c>
      <c r="AG51" s="43" t="str">
        <f>IFERROR(VLOOKUP($B51,futures_20D_Auto!$B:$F,2,0),"")</f>
        <v>2023-10-16_21:14:15</v>
      </c>
      <c r="AH51" s="43" t="str">
        <f>IFERROR(VLOOKUP($B51,futures_20D_Auto!$B:$F,3,0),"")</f>
        <v>BEARISH</v>
      </c>
      <c r="AI51" s="43">
        <f>IFERROR(VLOOKUP($B51,futures_20D_Auto!$B:$F,4,0),"")</f>
        <v>-11223000</v>
      </c>
      <c r="AJ51" s="43">
        <f>IFERROR(VLOOKUP($B51,futures_20D_Auto!$B:$F,5,0),"")</f>
        <v>46.662934862364501</v>
      </c>
      <c r="AK51">
        <f>IFERROR(VLOOKUP($B51,Premarket!$A:$K,2,0),"")</f>
        <v>698.45</v>
      </c>
      <c r="AL51">
        <f>IFERROR(VLOOKUP($B51,Premarket!$A:$K,3,0),"")</f>
        <v>701</v>
      </c>
      <c r="AM51">
        <f>IFERROR(VLOOKUP($B51,Premarket!$A:$K,4,0),"")</f>
        <v>2.5499999999999998</v>
      </c>
      <c r="AN51">
        <f>IFERROR(VLOOKUP($B51,Premarket!$A:$K,5,0),"")</f>
        <v>0.37</v>
      </c>
      <c r="AU51" s="45" t="str">
        <f>IFERROR(VLOOKUP($B51,master_rankings!$B:$AF,4,FALSE),"")</f>
        <v/>
      </c>
      <c r="AV51" s="45" t="str">
        <f>IFERROR(VLOOKUP($B51,master_rankings!$B:$AF,5,FALSE),"")</f>
        <v/>
      </c>
      <c r="AW51" s="45" t="str">
        <f>IFERROR(VLOOKUP($B51,master_rankings!$B:$AF,6,FALSE),"")</f>
        <v/>
      </c>
      <c r="AX51" s="45" t="str">
        <f>IFERROR(VLOOKUP($B51,master_rankings!$B:$AF,7,FALSE),"")</f>
        <v/>
      </c>
      <c r="AY51" s="45" t="str">
        <f>IFERROR(VLOOKUP($B51,master_rankings!$B:$AF,8,FALSE),"")</f>
        <v/>
      </c>
      <c r="AZ51" s="45" t="str">
        <f>IFERROR(VLOOKUP($B51,master_rankings!$B:$AF,9,FALSE),"")</f>
        <v/>
      </c>
      <c r="BA51" s="45" t="str">
        <f>IFERROR(VLOOKUP($B51,master_rankings!$B:$AF,10,FALSE),"")</f>
        <v/>
      </c>
      <c r="BB51" s="45" t="str">
        <f>IFERROR(VLOOKUP($B51,master_rankings!$B:$AF,11,FALSE),"")</f>
        <v/>
      </c>
      <c r="BC51" s="45" t="str">
        <f>IFERROR(VLOOKUP($B51,master_rankings!$B:$AF,12,FALSE),"")</f>
        <v/>
      </c>
      <c r="BD51" s="45" t="str">
        <f>IFERROR(VLOOKUP($B51,master_rankings!$B:$AF,13,FALSE),"")</f>
        <v/>
      </c>
      <c r="BE51" s="45" t="str">
        <f>IFERROR(VLOOKUP($B51,master_rankings!$B:$AF,14,FALSE),"")</f>
        <v/>
      </c>
      <c r="BF51" s="45" t="str">
        <f>IFERROR(VLOOKUP($B51,master_rankings!$B:$AF,15,FALSE),"")</f>
        <v/>
      </c>
      <c r="BG51" s="45" t="str">
        <f>IFERROR(VLOOKUP($B51,master_rankings!$B:$AF,16,FALSE),"")</f>
        <v/>
      </c>
      <c r="BH51" s="45" t="str">
        <f>IFERROR(VLOOKUP($B51,master_rankings!$B:$AF,17,FALSE),"")</f>
        <v/>
      </c>
      <c r="BI51" s="45" t="str">
        <f>IFERROR(VLOOKUP($B51,master_rankings!$B:$AF,18,FALSE),"")</f>
        <v/>
      </c>
      <c r="BJ51" s="45" t="str">
        <f>IFERROR(VLOOKUP($B51,master_rankings!$B:$AF,19,FALSE),"")</f>
        <v/>
      </c>
      <c r="BK51" s="45" t="str">
        <f>IFERROR(VLOOKUP($B51,master_rankings!$B:$AF,30,FALSE),"")</f>
        <v/>
      </c>
      <c r="BL51" s="45" t="str">
        <f>IFERROR(VLOOKUP($B51,master_rankings!$B:$AF,31,FALSE),"")</f>
        <v/>
      </c>
      <c r="BM51" s="45" t="str">
        <f t="shared" si="2"/>
        <v/>
      </c>
      <c r="BN51" t="str">
        <f t="shared" si="3"/>
        <v/>
      </c>
    </row>
    <row r="52" spans="1:66" x14ac:dyDescent="0.25">
      <c r="A52">
        <f>Qty_freeze!A52</f>
        <v>51</v>
      </c>
      <c r="B52" t="str">
        <f>TRIM(Qty_freeze!B52)</f>
        <v>COROMANDEL</v>
      </c>
      <c r="C52" t="str">
        <f>IFERROR(VLOOKUP(B52,Mkt_Lots!Q:R,2,0),"")</f>
        <v xml:space="preserve">COROMANDEL INTERNTL. LTD            </v>
      </c>
      <c r="D52" s="9">
        <f>IFERROR(VLOOKUP($B52,Options_data!$L:$AB,2,0),"")</f>
        <v>4.8</v>
      </c>
      <c r="E52" s="9">
        <f>IFERROR(VLOOKUP($B52,Options_data!$L:$AB,3,0),"")</f>
        <v>0.42</v>
      </c>
      <c r="F52" s="9">
        <f>IFERROR(VLOOKUP($B52,Options_data!$L:$AB,4,0),"")</f>
        <v>29.02</v>
      </c>
      <c r="G52" s="9">
        <f>IFERROR(VLOOKUP($B52,Options_data!$L:$AB,5,0),"")</f>
        <v>29.27</v>
      </c>
      <c r="H52" s="9">
        <f>IFERROR(VLOOKUP($B52,Options_data!$L:$AB,6,0),"")</f>
        <v>10.66</v>
      </c>
      <c r="I52" s="9">
        <f>IFERROR(VLOOKUP($B52,Options_data!$L:$AB,7,0),"")</f>
        <v>40.89</v>
      </c>
      <c r="J52" s="9">
        <f>IFERROR(VLOOKUP($B52,Options_data!$L:$AB,8,0),"")</f>
        <v>38.1</v>
      </c>
      <c r="K52" s="9">
        <f>IFERROR(VLOOKUP($B52,Options_data!$L:$AB,9,0),"")</f>
        <v>37.590000000000003</v>
      </c>
      <c r="L52" s="9" t="b">
        <f>IFERROR(VLOOKUP($B52,Options_data!$L:$AB,10,0),"")</f>
        <v>1</v>
      </c>
      <c r="M52" s="9">
        <f>IFERROR(VLOOKUP($B52,Options_data!$L:$AB,11,0),"")</f>
        <v>29.52</v>
      </c>
      <c r="N52" s="10" t="str">
        <f>IFERROR(VLOOKUP($B52,Options_data!$L:$AB,12,0),"")</f>
        <v/>
      </c>
      <c r="O52" s="9">
        <f>IFERROR(VLOOKUP($B52,Options_data!$L:$AB,13,0),"")</f>
        <v>1159.3499999999999</v>
      </c>
      <c r="P52" s="9">
        <f>IFERROR(VLOOKUP($B52,Options_data!$L:$AB,14,0),"")</f>
        <v>3.78</v>
      </c>
      <c r="Q52" s="9" t="str">
        <f>IFERROR(VLOOKUP($B52,Options_data!$L:$AB,15,0),"")</f>
        <v>Liquid</v>
      </c>
      <c r="R52" s="9" t="str">
        <f>IFERROR(VLOOKUP($B52,Options_data!$L:$AB,16,0),"")</f>
        <v/>
      </c>
      <c r="S52" s="9" t="str">
        <f>IFERROR(VLOOKUP($B52,Options_data!$L:$AB,17,0),"")</f>
        <v/>
      </c>
      <c r="T52">
        <f>IFERROR(VLOOKUP($B52,futures_data!$L:$W,2,0),"")</f>
        <v>49.6</v>
      </c>
      <c r="U52">
        <f>IFERROR(VLOOKUP($B52,futures_data!$L:$W,3,0),"")</f>
        <v>3.68</v>
      </c>
      <c r="V52">
        <f>IFERROR(VLOOKUP($B52,futures_data!$L:$W,4,0),"")</f>
        <v>-0.44</v>
      </c>
      <c r="W52">
        <f>IFERROR(VLOOKUP($B52,futures_data!$L:$W,5,0),"")</f>
        <v>121.93</v>
      </c>
      <c r="X52">
        <f>IFERROR(VLOOKUP($B52,futures_data!$L:$W,6,0),"")</f>
        <v>1159.3499999999999</v>
      </c>
      <c r="Y52">
        <f>IFERROR(VLOOKUP($B52,futures_data!$L:$W,7,0),"")</f>
        <v>10.66</v>
      </c>
      <c r="Z52" t="str">
        <f>IFERROR(VLOOKUP($B52,futures_data!$L:$W,8,0),"")</f>
        <v>Short Buildup</v>
      </c>
      <c r="AA52">
        <f>IFERROR(VLOOKUP($B52,futures_data!$L:$W,9,0),"")</f>
        <v>3.58</v>
      </c>
      <c r="AB52">
        <f>IFERROR(VLOOKUP($B52,futures_data!$L:$W,10,0),"")</f>
        <v>0.42</v>
      </c>
      <c r="AC52">
        <f>IFERROR(VLOOKUP($B52,futures_data!$L:$W,11,0),"")</f>
        <v>28.73</v>
      </c>
      <c r="AD52" t="str">
        <f>IFERROR(VLOOKUP($B52,futures_data!$L:$W,12,0),"")</f>
        <v>Long Buildup</v>
      </c>
      <c r="AE52" t="str">
        <f t="shared" si="0"/>
        <v>BEARISH</v>
      </c>
      <c r="AF52" t="str">
        <f t="shared" si="1"/>
        <v>BULLISH</v>
      </c>
      <c r="AG52" s="43" t="str">
        <f>IFERROR(VLOOKUP($B52,futures_20D_Auto!$B:$F,2,0),"")</f>
        <v/>
      </c>
      <c r="AH52" s="43" t="str">
        <f>IFERROR(VLOOKUP($B52,futures_20D_Auto!$B:$F,3,0),"")</f>
        <v/>
      </c>
      <c r="AI52" s="43" t="str">
        <f>IFERROR(VLOOKUP($B52,futures_20D_Auto!$B:$F,4,0),"")</f>
        <v/>
      </c>
      <c r="AJ52" s="43" t="str">
        <f>IFERROR(VLOOKUP($B52,futures_20D_Auto!$B:$F,5,0),"")</f>
        <v/>
      </c>
      <c r="AK52">
        <f>IFERROR(VLOOKUP($B52,Premarket!$A:$K,2,0),"")</f>
        <v>1148.7</v>
      </c>
      <c r="AL52">
        <f>IFERROR(VLOOKUP($B52,Premarket!$A:$K,3,0),"")</f>
        <v>1149.95</v>
      </c>
      <c r="AM52">
        <f>IFERROR(VLOOKUP($B52,Premarket!$A:$K,4,0),"")</f>
        <v>1.25</v>
      </c>
      <c r="AN52">
        <f>IFERROR(VLOOKUP($B52,Premarket!$A:$K,5,0),"")</f>
        <v>0.11</v>
      </c>
      <c r="AU52" s="45">
        <f>IFERROR(VLOOKUP($B52,master_rankings!$B:$AF,4,FALSE),"")</f>
        <v>1158.6500000000001</v>
      </c>
      <c r="AV52" s="45">
        <f>IFERROR(VLOOKUP($B52,master_rankings!$B:$AF,5,FALSE),"")</f>
        <v>0.35511670000000001</v>
      </c>
      <c r="AW52" s="45">
        <f>IFERROR(VLOOKUP($B52,master_rankings!$B:$AF,6,FALSE),"")</f>
        <v>4.0999999999999996</v>
      </c>
      <c r="AX52" s="45">
        <f>IFERROR(VLOOKUP($B52,master_rankings!$B:$AF,7,FALSE),"")</f>
        <v>1386700</v>
      </c>
      <c r="AY52" s="45">
        <f>IFERROR(VLOOKUP($B52,master_rankings!$B:$AF,8,FALSE),"")</f>
        <v>0.66056910000000002</v>
      </c>
      <c r="AZ52" s="45">
        <f>IFERROR(VLOOKUP($B52,master_rankings!$B:$AF,9,FALSE),"")</f>
        <v>9100</v>
      </c>
      <c r="BA52" s="45" t="str">
        <f>IFERROR(VLOOKUP($B52,master_rankings!$B:$AF,10,FALSE),"")</f>
        <v>Long Build Up</v>
      </c>
      <c r="BB52" s="45">
        <f>IFERROR(VLOOKUP($B52,master_rankings!$B:$AF,11,FALSE),"")</f>
        <v>625</v>
      </c>
      <c r="BC52" s="45">
        <f>IFERROR(VLOOKUP($B52,master_rankings!$B:$AF,12,FALSE),"")</f>
        <v>10</v>
      </c>
      <c r="BD52" s="45">
        <f>IFERROR(VLOOKUP($B52,master_rankings!$B:$AF,13,FALSE),"")</f>
        <v>25000</v>
      </c>
      <c r="BE52" s="45" t="str">
        <f>IFERROR(VLOOKUP($B52,master_rankings!$B:$AF,14,FALSE),"")</f>
        <v>INDUSTRIALS</v>
      </c>
      <c r="BF52" s="45" t="str">
        <f>IFERROR(VLOOKUP($B52,master_rankings!$B:$AF,15,FALSE),"")</f>
        <v>FERTILIZERS</v>
      </c>
      <c r="BG52" s="45" t="str">
        <f>IFERROR(VLOOKUP($B52,master_rankings!$B:$AF,16,FALSE),"")</f>
        <v>LARGECAP</v>
      </c>
      <c r="BH52" s="45">
        <f>IFERROR(VLOOKUP($B52,master_rankings!$B:$AF,17,FALSE),"")</f>
        <v>23062.46</v>
      </c>
      <c r="BI52" s="45" t="str">
        <f>IFERROR(VLOOKUP($B52,master_rankings!$B:$AF,18,FALSE),"")</f>
        <v>INDUSTRIALS-30 of 36</v>
      </c>
      <c r="BJ52" s="45" t="str">
        <f>IFERROR(VLOOKUP($B52,master_rankings!$B:$AF,19,FALSE),"")</f>
        <v>NiftyRank-156</v>
      </c>
      <c r="BK52" s="45" t="str">
        <f>IFERROR(VLOOKUP($B52,master_rankings!$B:$AF,30,FALSE),"")</f>
        <v>LOR28</v>
      </c>
      <c r="BL52" s="45" t="str">
        <f>IFERROR(VLOOKUP($B52,master_rankings!$B:$AF,31,FALSE),"")</f>
        <v>LPR35</v>
      </c>
      <c r="BM52" s="45" t="str">
        <f t="shared" si="2"/>
        <v/>
      </c>
      <c r="BN52" t="str">
        <f t="shared" si="3"/>
        <v/>
      </c>
    </row>
    <row r="53" spans="1:66" x14ac:dyDescent="0.25">
      <c r="A53">
        <f>Qty_freeze!A53</f>
        <v>52</v>
      </c>
      <c r="B53" t="str">
        <f>TRIM(Qty_freeze!B53)</f>
        <v>CROMPTON</v>
      </c>
      <c r="C53" t="str">
        <f>IFERROR(VLOOKUP(B53,Mkt_Lots!Q:R,2,0),"")</f>
        <v xml:space="preserve">CROMPT GREA CON ELEC LTD            </v>
      </c>
      <c r="D53" s="9">
        <f>IFERROR(VLOOKUP($B53,Options_data!$L:$AB,2,0),"")</f>
        <v>0.7</v>
      </c>
      <c r="E53" s="9">
        <f>IFERROR(VLOOKUP($B53,Options_data!$L:$AB,3,0),"")</f>
        <v>0.23</v>
      </c>
      <c r="F53" s="9">
        <f>IFERROR(VLOOKUP($B53,Options_data!$L:$AB,4,0),"")</f>
        <v>31.85</v>
      </c>
      <c r="G53" s="9">
        <f>IFERROR(VLOOKUP($B53,Options_data!$L:$AB,5,0),"")</f>
        <v>30.99</v>
      </c>
      <c r="H53" s="9">
        <f>IFERROR(VLOOKUP($B53,Options_data!$L:$AB,6,0),"")</f>
        <v>5.66</v>
      </c>
      <c r="I53" s="9">
        <f>IFERROR(VLOOKUP($B53,Options_data!$L:$AB,7,0),"")</f>
        <v>39.92</v>
      </c>
      <c r="J53" s="9">
        <f>IFERROR(VLOOKUP($B53,Options_data!$L:$AB,8,0),"")</f>
        <v>47.62</v>
      </c>
      <c r="K53" s="9">
        <f>IFERROR(VLOOKUP($B53,Options_data!$L:$AB,9,0),"")</f>
        <v>19.510000000000002</v>
      </c>
      <c r="L53" s="9" t="b">
        <f>IFERROR(VLOOKUP($B53,Options_data!$L:$AB,10,0),"")</f>
        <v>0</v>
      </c>
      <c r="M53" s="9">
        <f>IFERROR(VLOOKUP($B53,Options_data!$L:$AB,11,0),"")</f>
        <v>30.13</v>
      </c>
      <c r="N53" s="10">
        <f>IFERROR(VLOOKUP($B53,Options_data!$L:$AB,12,0),"")</f>
        <v>45233</v>
      </c>
      <c r="O53" s="9">
        <f>IFERROR(VLOOKUP($B53,Options_data!$L:$AB,13,0),"")</f>
        <v>301.45</v>
      </c>
      <c r="P53" s="9">
        <f>IFERROR(VLOOKUP($B53,Options_data!$L:$AB,14,0),"")</f>
        <v>0</v>
      </c>
      <c r="Q53" s="9" t="str">
        <f>IFERROR(VLOOKUP($B53,Options_data!$L:$AB,15,0),"")</f>
        <v/>
      </c>
      <c r="R53" s="9" t="str">
        <f>IFERROR(VLOOKUP($B53,Options_data!$L:$AB,16,0),"")</f>
        <v/>
      </c>
      <c r="S53" s="9" t="str">
        <f>IFERROR(VLOOKUP($B53,Options_data!$L:$AB,17,0),"")</f>
        <v>R</v>
      </c>
      <c r="T53">
        <f>IFERROR(VLOOKUP($B53,futures_data!$L:$W,2,0),"")</f>
        <v>20.63</v>
      </c>
      <c r="U53">
        <f>IFERROR(VLOOKUP($B53,futures_data!$L:$W,3,0),"")</f>
        <v>-0.48</v>
      </c>
      <c r="V53">
        <f>IFERROR(VLOOKUP($B53,futures_data!$L:$W,4,0),"")</f>
        <v>1.58</v>
      </c>
      <c r="W53">
        <f>IFERROR(VLOOKUP($B53,futures_data!$L:$W,5,0),"")</f>
        <v>142.63</v>
      </c>
      <c r="X53">
        <f>IFERROR(VLOOKUP($B53,futures_data!$L:$W,6,0),"")</f>
        <v>301.45</v>
      </c>
      <c r="Y53">
        <f>IFERROR(VLOOKUP($B53,futures_data!$L:$W,7,0),"")</f>
        <v>5.66</v>
      </c>
      <c r="Z53" t="str">
        <f>IFERROR(VLOOKUP($B53,futures_data!$L:$W,8,0),"")</f>
        <v>Short Covering</v>
      </c>
      <c r="AA53">
        <f>IFERROR(VLOOKUP($B53,futures_data!$L:$W,9,0),"")</f>
        <v>1.21</v>
      </c>
      <c r="AB53">
        <f>IFERROR(VLOOKUP($B53,futures_data!$L:$W,10,0),"")</f>
        <v>0.23</v>
      </c>
      <c r="AC53">
        <f>IFERROR(VLOOKUP($B53,futures_data!$L:$W,11,0),"")</f>
        <v>132.15</v>
      </c>
      <c r="AD53" t="str">
        <f>IFERROR(VLOOKUP($B53,futures_data!$L:$W,12,0),"")</f>
        <v>Long Buildup</v>
      </c>
      <c r="AE53" t="str">
        <f t="shared" si="0"/>
        <v>BULLISH</v>
      </c>
      <c r="AF53" t="str">
        <f t="shared" si="1"/>
        <v>BULLISH</v>
      </c>
      <c r="AG53" s="43" t="str">
        <f>IFERROR(VLOOKUP($B53,futures_20D_Auto!$B:$F,2,0),"")</f>
        <v/>
      </c>
      <c r="AH53" s="43" t="str">
        <f>IFERROR(VLOOKUP($B53,futures_20D_Auto!$B:$F,3,0),"")</f>
        <v/>
      </c>
      <c r="AI53" s="43" t="str">
        <f>IFERROR(VLOOKUP($B53,futures_20D_Auto!$B:$F,4,0),"")</f>
        <v/>
      </c>
      <c r="AJ53" s="43" t="str">
        <f>IFERROR(VLOOKUP($B53,futures_20D_Auto!$B:$F,5,0),"")</f>
        <v/>
      </c>
      <c r="AK53">
        <f>IFERROR(VLOOKUP($B53,Premarket!$A:$K,2,0),"")</f>
        <v>299.7</v>
      </c>
      <c r="AL53">
        <f>IFERROR(VLOOKUP($B53,Premarket!$A:$K,3,0),"")</f>
        <v>301</v>
      </c>
      <c r="AM53">
        <f>IFERROR(VLOOKUP($B53,Premarket!$A:$K,4,0),"")</f>
        <v>1.3</v>
      </c>
      <c r="AN53">
        <f>IFERROR(VLOOKUP($B53,Premarket!$A:$K,5,0),"")</f>
        <v>0.43</v>
      </c>
      <c r="AU53" s="45" t="str">
        <f>IFERROR(VLOOKUP($B53,master_rankings!$B:$AF,4,FALSE),"")</f>
        <v/>
      </c>
      <c r="AV53" s="45" t="str">
        <f>IFERROR(VLOOKUP($B53,master_rankings!$B:$AF,5,FALSE),"")</f>
        <v/>
      </c>
      <c r="AW53" s="45" t="str">
        <f>IFERROR(VLOOKUP($B53,master_rankings!$B:$AF,6,FALSE),"")</f>
        <v/>
      </c>
      <c r="AX53" s="45" t="str">
        <f>IFERROR(VLOOKUP($B53,master_rankings!$B:$AF,7,FALSE),"")</f>
        <v/>
      </c>
      <c r="AY53" s="45" t="str">
        <f>IFERROR(VLOOKUP($B53,master_rankings!$B:$AF,8,FALSE),"")</f>
        <v/>
      </c>
      <c r="AZ53" s="45" t="str">
        <f>IFERROR(VLOOKUP($B53,master_rankings!$B:$AF,9,FALSE),"")</f>
        <v/>
      </c>
      <c r="BA53" s="45" t="str">
        <f>IFERROR(VLOOKUP($B53,master_rankings!$B:$AF,10,FALSE),"")</f>
        <v/>
      </c>
      <c r="BB53" s="45" t="str">
        <f>IFERROR(VLOOKUP($B53,master_rankings!$B:$AF,11,FALSE),"")</f>
        <v/>
      </c>
      <c r="BC53" s="45" t="str">
        <f>IFERROR(VLOOKUP($B53,master_rankings!$B:$AF,12,FALSE),"")</f>
        <v/>
      </c>
      <c r="BD53" s="45" t="str">
        <f>IFERROR(VLOOKUP($B53,master_rankings!$B:$AF,13,FALSE),"")</f>
        <v/>
      </c>
      <c r="BE53" s="45" t="str">
        <f>IFERROR(VLOOKUP($B53,master_rankings!$B:$AF,14,FALSE),"")</f>
        <v/>
      </c>
      <c r="BF53" s="45" t="str">
        <f>IFERROR(VLOOKUP($B53,master_rankings!$B:$AF,15,FALSE),"")</f>
        <v/>
      </c>
      <c r="BG53" s="45" t="str">
        <f>IFERROR(VLOOKUP($B53,master_rankings!$B:$AF,16,FALSE),"")</f>
        <v/>
      </c>
      <c r="BH53" s="45" t="str">
        <f>IFERROR(VLOOKUP($B53,master_rankings!$B:$AF,17,FALSE),"")</f>
        <v/>
      </c>
      <c r="BI53" s="45" t="str">
        <f>IFERROR(VLOOKUP($B53,master_rankings!$B:$AF,18,FALSE),"")</f>
        <v/>
      </c>
      <c r="BJ53" s="45" t="str">
        <f>IFERROR(VLOOKUP($B53,master_rankings!$B:$AF,19,FALSE),"")</f>
        <v/>
      </c>
      <c r="BK53" s="45" t="str">
        <f>IFERROR(VLOOKUP($B53,master_rankings!$B:$AF,30,FALSE),"")</f>
        <v/>
      </c>
      <c r="BL53" s="45" t="str">
        <f>IFERROR(VLOOKUP($B53,master_rankings!$B:$AF,31,FALSE),"")</f>
        <v/>
      </c>
      <c r="BM53" s="45" t="str">
        <f t="shared" si="2"/>
        <v/>
      </c>
      <c r="BN53" t="str">
        <f t="shared" si="3"/>
        <v/>
      </c>
    </row>
    <row r="54" spans="1:66" x14ac:dyDescent="0.25">
      <c r="A54">
        <f>Qty_freeze!A54</f>
        <v>53</v>
      </c>
      <c r="B54" t="str">
        <f>TRIM(Qty_freeze!B54)</f>
        <v>CUB</v>
      </c>
      <c r="C54" t="str">
        <f>IFERROR(VLOOKUP(B54,Mkt_Lots!Q:R,2,0),"")</f>
        <v xml:space="preserve">CITY UNION BANK LTD                 </v>
      </c>
      <c r="D54" s="9">
        <f>IFERROR(VLOOKUP($B54,Options_data!$L:$AB,2,0),"")</f>
        <v>1.75</v>
      </c>
      <c r="E54" s="9">
        <f>IFERROR(VLOOKUP($B54,Options_data!$L:$AB,3,0),"")</f>
        <v>1.27</v>
      </c>
      <c r="F54" s="9">
        <f>IFERROR(VLOOKUP($B54,Options_data!$L:$AB,4,0),"")</f>
        <v>36</v>
      </c>
      <c r="G54" s="9">
        <f>IFERROR(VLOOKUP($B54,Options_data!$L:$AB,5,0),"")</f>
        <v>36.58</v>
      </c>
      <c r="H54" s="9">
        <f>IFERROR(VLOOKUP($B54,Options_data!$L:$AB,6,0),"")</f>
        <v>7.12</v>
      </c>
      <c r="I54" s="9">
        <f>IFERROR(VLOOKUP($B54,Options_data!$L:$AB,7,0),"")</f>
        <v>50.81</v>
      </c>
      <c r="J54" s="9">
        <f>IFERROR(VLOOKUP($B54,Options_data!$L:$AB,8,0),"")</f>
        <v>71.430000000000007</v>
      </c>
      <c r="K54" s="9">
        <f>IFERROR(VLOOKUP($B54,Options_data!$L:$AB,9,0),"")</f>
        <v>31.35</v>
      </c>
      <c r="L54" s="9" t="b">
        <f>IFERROR(VLOOKUP($B54,Options_data!$L:$AB,10,0),"")</f>
        <v>0</v>
      </c>
      <c r="M54" s="9">
        <f>IFERROR(VLOOKUP($B54,Options_data!$L:$AB,11,0),"")</f>
        <v>37.159999999999997</v>
      </c>
      <c r="N54" s="10" t="str">
        <f>IFERROR(VLOOKUP($B54,Options_data!$L:$AB,12,0),"")</f>
        <v/>
      </c>
      <c r="O54" s="9">
        <f>IFERROR(VLOOKUP($B54,Options_data!$L:$AB,13,0),"")</f>
        <v>139.15</v>
      </c>
      <c r="P54" s="9">
        <f>IFERROR(VLOOKUP($B54,Options_data!$L:$AB,14,0),"")</f>
        <v>4.5599999999999996</v>
      </c>
      <c r="Q54" s="9" t="str">
        <f>IFERROR(VLOOKUP($B54,Options_data!$L:$AB,15,0),"")</f>
        <v/>
      </c>
      <c r="R54" s="9" t="str">
        <f>IFERROR(VLOOKUP($B54,Options_data!$L:$AB,16,0),"")</f>
        <v>IVP</v>
      </c>
      <c r="S54" s="9" t="str">
        <f>IFERROR(VLOOKUP($B54,Options_data!$L:$AB,17,0),"")</f>
        <v/>
      </c>
      <c r="T54">
        <f>IFERROR(VLOOKUP($B54,futures_data!$L:$W,2,0),"")</f>
        <v>54.76</v>
      </c>
      <c r="U54">
        <f>IFERROR(VLOOKUP($B54,futures_data!$L:$W,3,0),"")</f>
        <v>-5.0199999999999996</v>
      </c>
      <c r="V54">
        <f>IFERROR(VLOOKUP($B54,futures_data!$L:$W,4,0),"")</f>
        <v>10.35</v>
      </c>
      <c r="W54">
        <f>IFERROR(VLOOKUP($B54,futures_data!$L:$W,5,0),"")</f>
        <v>54.62</v>
      </c>
      <c r="X54">
        <f>IFERROR(VLOOKUP($B54,futures_data!$L:$W,6,0),"")</f>
        <v>139.15</v>
      </c>
      <c r="Y54">
        <f>IFERROR(VLOOKUP($B54,futures_data!$L:$W,7,0),"")</f>
        <v>7.12</v>
      </c>
      <c r="Z54" t="str">
        <f>IFERROR(VLOOKUP($B54,futures_data!$L:$W,8,0),"")</f>
        <v>Significant Short Covering</v>
      </c>
      <c r="AA54">
        <f>IFERROR(VLOOKUP($B54,futures_data!$L:$W,9,0),"")</f>
        <v>1.67</v>
      </c>
      <c r="AB54">
        <f>IFERROR(VLOOKUP($B54,futures_data!$L:$W,10,0),"")</f>
        <v>1.27</v>
      </c>
      <c r="AC54">
        <f>IFERROR(VLOOKUP($B54,futures_data!$L:$W,11,0),"")</f>
        <v>19.600000000000001</v>
      </c>
      <c r="AD54" t="str">
        <f>IFERROR(VLOOKUP($B54,futures_data!$L:$W,12,0),"")</f>
        <v>Long Buildup</v>
      </c>
      <c r="AE54" t="str">
        <f t="shared" si="0"/>
        <v>BULLISH</v>
      </c>
      <c r="AF54" t="str">
        <f t="shared" si="1"/>
        <v>BULLISH</v>
      </c>
      <c r="AG54" s="43" t="str">
        <f>IFERROR(VLOOKUP($B54,futures_20D_Auto!$B:$F,2,0),"")</f>
        <v/>
      </c>
      <c r="AH54" s="43" t="str">
        <f>IFERROR(VLOOKUP($B54,futures_20D_Auto!$B:$F,3,0),"")</f>
        <v/>
      </c>
      <c r="AI54" s="43" t="str">
        <f>IFERROR(VLOOKUP($B54,futures_20D_Auto!$B:$F,4,0),"")</f>
        <v/>
      </c>
      <c r="AJ54" s="43" t="str">
        <f>IFERROR(VLOOKUP($B54,futures_20D_Auto!$B:$F,5,0),"")</f>
        <v/>
      </c>
      <c r="AK54">
        <f>IFERROR(VLOOKUP($B54,Premarket!$A:$K,2,0),"")</f>
        <v>140.80000000000001</v>
      </c>
      <c r="AL54">
        <f>IFERROR(VLOOKUP($B54,Premarket!$A:$K,3,0),"")</f>
        <v>140.80000000000001</v>
      </c>
      <c r="AM54" t="str">
        <f>IFERROR(VLOOKUP($B54,Premarket!$A:$K,4,0),"")</f>
        <v>-</v>
      </c>
      <c r="AN54" t="str">
        <f>IFERROR(VLOOKUP($B54,Premarket!$A:$K,5,0),"")</f>
        <v>-</v>
      </c>
      <c r="AU54" s="45" t="str">
        <f>IFERROR(VLOOKUP($B54,master_rankings!$B:$AF,4,FALSE),"")</f>
        <v/>
      </c>
      <c r="AV54" s="45" t="str">
        <f>IFERROR(VLOOKUP($B54,master_rankings!$B:$AF,5,FALSE),"")</f>
        <v/>
      </c>
      <c r="AW54" s="45" t="str">
        <f>IFERROR(VLOOKUP($B54,master_rankings!$B:$AF,6,FALSE),"")</f>
        <v/>
      </c>
      <c r="AX54" s="45" t="str">
        <f>IFERROR(VLOOKUP($B54,master_rankings!$B:$AF,7,FALSE),"")</f>
        <v/>
      </c>
      <c r="AY54" s="45" t="str">
        <f>IFERROR(VLOOKUP($B54,master_rankings!$B:$AF,8,FALSE),"")</f>
        <v/>
      </c>
      <c r="AZ54" s="45" t="str">
        <f>IFERROR(VLOOKUP($B54,master_rankings!$B:$AF,9,FALSE),"")</f>
        <v/>
      </c>
      <c r="BA54" s="45" t="str">
        <f>IFERROR(VLOOKUP($B54,master_rankings!$B:$AF,10,FALSE),"")</f>
        <v/>
      </c>
      <c r="BB54" s="45" t="str">
        <f>IFERROR(VLOOKUP($B54,master_rankings!$B:$AF,11,FALSE),"")</f>
        <v/>
      </c>
      <c r="BC54" s="45" t="str">
        <f>IFERROR(VLOOKUP($B54,master_rankings!$B:$AF,12,FALSE),"")</f>
        <v/>
      </c>
      <c r="BD54" s="45" t="str">
        <f>IFERROR(VLOOKUP($B54,master_rankings!$B:$AF,13,FALSE),"")</f>
        <v/>
      </c>
      <c r="BE54" s="45" t="str">
        <f>IFERROR(VLOOKUP($B54,master_rankings!$B:$AF,14,FALSE),"")</f>
        <v/>
      </c>
      <c r="BF54" s="45" t="str">
        <f>IFERROR(VLOOKUP($B54,master_rankings!$B:$AF,15,FALSE),"")</f>
        <v/>
      </c>
      <c r="BG54" s="45" t="str">
        <f>IFERROR(VLOOKUP($B54,master_rankings!$B:$AF,16,FALSE),"")</f>
        <v/>
      </c>
      <c r="BH54" s="45" t="str">
        <f>IFERROR(VLOOKUP($B54,master_rankings!$B:$AF,17,FALSE),"")</f>
        <v/>
      </c>
      <c r="BI54" s="45" t="str">
        <f>IFERROR(VLOOKUP($B54,master_rankings!$B:$AF,18,FALSE),"")</f>
        <v/>
      </c>
      <c r="BJ54" s="45" t="str">
        <f>IFERROR(VLOOKUP($B54,master_rankings!$B:$AF,19,FALSE),"")</f>
        <v/>
      </c>
      <c r="BK54" s="45" t="str">
        <f>IFERROR(VLOOKUP($B54,master_rankings!$B:$AF,30,FALSE),"")</f>
        <v/>
      </c>
      <c r="BL54" s="45" t="str">
        <f>IFERROR(VLOOKUP($B54,master_rankings!$B:$AF,31,FALSE),"")</f>
        <v/>
      </c>
      <c r="BM54" s="45" t="str">
        <f t="shared" si="2"/>
        <v/>
      </c>
      <c r="BN54" t="str">
        <f t="shared" si="3"/>
        <v/>
      </c>
    </row>
    <row r="55" spans="1:66" x14ac:dyDescent="0.25">
      <c r="A55">
        <f>Qty_freeze!A55</f>
        <v>54</v>
      </c>
      <c r="B55" t="str">
        <f>TRIM(Qty_freeze!B55)</f>
        <v>CUMMINSIND</v>
      </c>
      <c r="C55" t="str">
        <f>IFERROR(VLOOKUP(B55,Mkt_Lots!Q:R,2,0),"")</f>
        <v xml:space="preserve">CUMMINS INDIA LTD                   </v>
      </c>
      <c r="D55" s="9">
        <f>IFERROR(VLOOKUP($B55,Options_data!$L:$AB,2,0),"")</f>
        <v>1.35</v>
      </c>
      <c r="E55" s="9">
        <f>IFERROR(VLOOKUP($B55,Options_data!$L:$AB,3,0),"")</f>
        <v>0.08</v>
      </c>
      <c r="F55" s="9">
        <f>IFERROR(VLOOKUP($B55,Options_data!$L:$AB,4,0),"")</f>
        <v>25.37</v>
      </c>
      <c r="G55" s="9">
        <f>IFERROR(VLOOKUP($B55,Options_data!$L:$AB,5,0),"")</f>
        <v>27.1</v>
      </c>
      <c r="H55" s="9">
        <f>IFERROR(VLOOKUP($B55,Options_data!$L:$AB,6,0),"")</f>
        <v>3.12</v>
      </c>
      <c r="I55" s="9">
        <f>IFERROR(VLOOKUP($B55,Options_data!$L:$AB,7,0),"")</f>
        <v>24.19</v>
      </c>
      <c r="J55" s="9">
        <f>IFERROR(VLOOKUP($B55,Options_data!$L:$AB,8,0),"")</f>
        <v>23.81</v>
      </c>
      <c r="K55" s="9">
        <f>IFERROR(VLOOKUP($B55,Options_data!$L:$AB,9,0),"")</f>
        <v>27.56</v>
      </c>
      <c r="L55" s="9" t="b">
        <f>IFERROR(VLOOKUP($B55,Options_data!$L:$AB,10,0),"")</f>
        <v>1</v>
      </c>
      <c r="M55" s="9">
        <f>IFERROR(VLOOKUP($B55,Options_data!$L:$AB,11,0),"")</f>
        <v>28.83</v>
      </c>
      <c r="N55" s="10" t="str">
        <f>IFERROR(VLOOKUP($B55,Options_data!$L:$AB,12,0),"")</f>
        <v/>
      </c>
      <c r="O55" s="9">
        <f>IFERROR(VLOOKUP($B55,Options_data!$L:$AB,13,0),"")</f>
        <v>1724</v>
      </c>
      <c r="P55" s="9">
        <f>IFERROR(VLOOKUP($B55,Options_data!$L:$AB,14,0),"")</f>
        <v>2.97</v>
      </c>
      <c r="Q55" s="9" t="str">
        <f>IFERROR(VLOOKUP($B55,Options_data!$L:$AB,15,0),"")</f>
        <v>Liquid</v>
      </c>
      <c r="R55" s="9" t="str">
        <f>IFERROR(VLOOKUP($B55,Options_data!$L:$AB,16,0),"")</f>
        <v/>
      </c>
      <c r="S55" s="9" t="str">
        <f>IFERROR(VLOOKUP($B55,Options_data!$L:$AB,17,0),"")</f>
        <v/>
      </c>
      <c r="T55">
        <f>IFERROR(VLOOKUP($B55,futures_data!$L:$W,2,0),"")</f>
        <v>20.239999999999998</v>
      </c>
      <c r="U55">
        <f>IFERROR(VLOOKUP($B55,futures_data!$L:$W,3,0),"")</f>
        <v>-1.2</v>
      </c>
      <c r="V55">
        <f>IFERROR(VLOOKUP($B55,futures_data!$L:$W,4,0),"")</f>
        <v>1.44</v>
      </c>
      <c r="W55">
        <f>IFERROR(VLOOKUP($B55,futures_data!$L:$W,5,0),"")</f>
        <v>86.88</v>
      </c>
      <c r="X55">
        <f>IFERROR(VLOOKUP($B55,futures_data!$L:$W,6,0),"")</f>
        <v>1724</v>
      </c>
      <c r="Y55">
        <f>IFERROR(VLOOKUP($B55,futures_data!$L:$W,7,0),"")</f>
        <v>3.12</v>
      </c>
      <c r="Z55" t="str">
        <f>IFERROR(VLOOKUP($B55,futures_data!$L:$W,8,0),"")</f>
        <v>Short Covering</v>
      </c>
      <c r="AA55">
        <f>IFERROR(VLOOKUP($B55,futures_data!$L:$W,9,0),"")</f>
        <v>-0.01</v>
      </c>
      <c r="AB55">
        <f>IFERROR(VLOOKUP($B55,futures_data!$L:$W,10,0),"")</f>
        <v>0.08</v>
      </c>
      <c r="AC55">
        <f>IFERROR(VLOOKUP($B55,futures_data!$L:$W,11,0),"")</f>
        <v>5.68</v>
      </c>
      <c r="AD55" t="str">
        <f>IFERROR(VLOOKUP($B55,futures_data!$L:$W,12,0),"")</f>
        <v>Short Covering</v>
      </c>
      <c r="AE55" t="str">
        <f t="shared" si="0"/>
        <v>BULLISH</v>
      </c>
      <c r="AF55" t="str">
        <f t="shared" si="1"/>
        <v>BULLISH</v>
      </c>
      <c r="AG55" s="43" t="str">
        <f>IFERROR(VLOOKUP($B55,futures_20D_Auto!$B:$F,2,0),"")</f>
        <v/>
      </c>
      <c r="AH55" s="43" t="str">
        <f>IFERROR(VLOOKUP($B55,futures_20D_Auto!$B:$F,3,0),"")</f>
        <v/>
      </c>
      <c r="AI55" s="43" t="str">
        <f>IFERROR(VLOOKUP($B55,futures_20D_Auto!$B:$F,4,0),"")</f>
        <v/>
      </c>
      <c r="AJ55" s="43" t="str">
        <f>IFERROR(VLOOKUP($B55,futures_20D_Auto!$B:$F,5,0),"")</f>
        <v/>
      </c>
      <c r="AK55">
        <f>IFERROR(VLOOKUP($B55,Premarket!$A:$K,2,0),"")</f>
        <v>1751.6</v>
      </c>
      <c r="AL55">
        <f>IFERROR(VLOOKUP($B55,Premarket!$A:$K,3,0),"")</f>
        <v>1755.05</v>
      </c>
      <c r="AM55">
        <f>IFERROR(VLOOKUP($B55,Premarket!$A:$K,4,0),"")</f>
        <v>3.45</v>
      </c>
      <c r="AN55">
        <f>IFERROR(VLOOKUP($B55,Premarket!$A:$K,5,0),"")</f>
        <v>0.2</v>
      </c>
      <c r="AU55" s="45" t="str">
        <f>IFERROR(VLOOKUP($B55,master_rankings!$B:$AF,4,FALSE),"")</f>
        <v/>
      </c>
      <c r="AV55" s="45" t="str">
        <f>IFERROR(VLOOKUP($B55,master_rankings!$B:$AF,5,FALSE),"")</f>
        <v/>
      </c>
      <c r="AW55" s="45" t="str">
        <f>IFERROR(VLOOKUP($B55,master_rankings!$B:$AF,6,FALSE),"")</f>
        <v/>
      </c>
      <c r="AX55" s="45" t="str">
        <f>IFERROR(VLOOKUP($B55,master_rankings!$B:$AF,7,FALSE),"")</f>
        <v/>
      </c>
      <c r="AY55" s="45" t="str">
        <f>IFERROR(VLOOKUP($B55,master_rankings!$B:$AF,8,FALSE),"")</f>
        <v/>
      </c>
      <c r="AZ55" s="45" t="str">
        <f>IFERROR(VLOOKUP($B55,master_rankings!$B:$AF,9,FALSE),"")</f>
        <v/>
      </c>
      <c r="BA55" s="45" t="str">
        <f>IFERROR(VLOOKUP($B55,master_rankings!$B:$AF,10,FALSE),"")</f>
        <v/>
      </c>
      <c r="BB55" s="45" t="str">
        <f>IFERROR(VLOOKUP($B55,master_rankings!$B:$AF,11,FALSE),"")</f>
        <v/>
      </c>
      <c r="BC55" s="45" t="str">
        <f>IFERROR(VLOOKUP($B55,master_rankings!$B:$AF,12,FALSE),"")</f>
        <v/>
      </c>
      <c r="BD55" s="45" t="str">
        <f>IFERROR(VLOOKUP($B55,master_rankings!$B:$AF,13,FALSE),"")</f>
        <v/>
      </c>
      <c r="BE55" s="45" t="str">
        <f>IFERROR(VLOOKUP($B55,master_rankings!$B:$AF,14,FALSE),"")</f>
        <v/>
      </c>
      <c r="BF55" s="45" t="str">
        <f>IFERROR(VLOOKUP($B55,master_rankings!$B:$AF,15,FALSE),"")</f>
        <v/>
      </c>
      <c r="BG55" s="45" t="str">
        <f>IFERROR(VLOOKUP($B55,master_rankings!$B:$AF,16,FALSE),"")</f>
        <v/>
      </c>
      <c r="BH55" s="45" t="str">
        <f>IFERROR(VLOOKUP($B55,master_rankings!$B:$AF,17,FALSE),"")</f>
        <v/>
      </c>
      <c r="BI55" s="45" t="str">
        <f>IFERROR(VLOOKUP($B55,master_rankings!$B:$AF,18,FALSE),"")</f>
        <v/>
      </c>
      <c r="BJ55" s="45" t="str">
        <f>IFERROR(VLOOKUP($B55,master_rankings!$B:$AF,19,FALSE),"")</f>
        <v/>
      </c>
      <c r="BK55" s="45" t="str">
        <f>IFERROR(VLOOKUP($B55,master_rankings!$B:$AF,30,FALSE),"")</f>
        <v/>
      </c>
      <c r="BL55" s="45" t="str">
        <f>IFERROR(VLOOKUP($B55,master_rankings!$B:$AF,31,FALSE),"")</f>
        <v/>
      </c>
      <c r="BM55" s="45" t="str">
        <f t="shared" si="2"/>
        <v/>
      </c>
      <c r="BN55" t="str">
        <f t="shared" si="3"/>
        <v/>
      </c>
    </row>
    <row r="56" spans="1:66" x14ac:dyDescent="0.25">
      <c r="A56">
        <f>Qty_freeze!A56</f>
        <v>55</v>
      </c>
      <c r="B56" t="str">
        <f>TRIM(Qty_freeze!B56)</f>
        <v>DABUR</v>
      </c>
      <c r="C56" t="str">
        <f>IFERROR(VLOOKUP(B56,Mkt_Lots!Q:R,2,0),"")</f>
        <v xml:space="preserve">DABUR INDIA LTD                     </v>
      </c>
      <c r="D56" s="9">
        <f>IFERROR(VLOOKUP($B56,Options_data!$L:$AB,2,0),"")</f>
        <v>-2.15</v>
      </c>
      <c r="E56" s="9">
        <f>IFERROR(VLOOKUP($B56,Options_data!$L:$AB,3,0),"")</f>
        <v>-0.4</v>
      </c>
      <c r="F56" s="9">
        <f>IFERROR(VLOOKUP($B56,Options_data!$L:$AB,4,0),"")</f>
        <v>20.5</v>
      </c>
      <c r="G56" s="9">
        <f>IFERROR(VLOOKUP($B56,Options_data!$L:$AB,5,0),"")</f>
        <v>19.510000000000002</v>
      </c>
      <c r="H56" s="9">
        <f>IFERROR(VLOOKUP($B56,Options_data!$L:$AB,6,0),"")</f>
        <v>3.17</v>
      </c>
      <c r="I56" s="9">
        <f>IFERROR(VLOOKUP($B56,Options_data!$L:$AB,7,0),"")</f>
        <v>39.11</v>
      </c>
      <c r="J56" s="9">
        <f>IFERROR(VLOOKUP($B56,Options_data!$L:$AB,8,0),"")</f>
        <v>26.98</v>
      </c>
      <c r="K56" s="9">
        <f>IFERROR(VLOOKUP($B56,Options_data!$L:$AB,9,0),"")</f>
        <v>33.909999999999997</v>
      </c>
      <c r="L56" s="9" t="b">
        <f>IFERROR(VLOOKUP($B56,Options_data!$L:$AB,10,0),"")</f>
        <v>1</v>
      </c>
      <c r="M56" s="9">
        <f>IFERROR(VLOOKUP($B56,Options_data!$L:$AB,11,0),"")</f>
        <v>18.52</v>
      </c>
      <c r="N56" s="10">
        <f>IFERROR(VLOOKUP($B56,Options_data!$L:$AB,12,0),"")</f>
        <v>45232</v>
      </c>
      <c r="O56" s="9">
        <f>IFERROR(VLOOKUP($B56,Options_data!$L:$AB,13,0),"")</f>
        <v>538.35</v>
      </c>
      <c r="P56" s="9">
        <f>IFERROR(VLOOKUP($B56,Options_data!$L:$AB,14,0),"")</f>
        <v>2.41</v>
      </c>
      <c r="Q56" s="9" t="str">
        <f>IFERROR(VLOOKUP($B56,Options_data!$L:$AB,15,0),"")</f>
        <v>Liquid</v>
      </c>
      <c r="R56" s="9" t="str">
        <f>IFERROR(VLOOKUP($B56,Options_data!$L:$AB,16,0),"")</f>
        <v/>
      </c>
      <c r="S56" s="9" t="str">
        <f>IFERROR(VLOOKUP($B56,Options_data!$L:$AB,17,0),"")</f>
        <v>R</v>
      </c>
      <c r="T56">
        <f>IFERROR(VLOOKUP($B56,futures_data!$L:$W,2,0),"")</f>
        <v>38.49</v>
      </c>
      <c r="U56">
        <f>IFERROR(VLOOKUP($B56,futures_data!$L:$W,3,0),"")</f>
        <v>9.7100000000000009</v>
      </c>
      <c r="V56">
        <f>IFERROR(VLOOKUP($B56,futures_data!$L:$W,4,0),"")</f>
        <v>-0.94</v>
      </c>
      <c r="W56">
        <f>IFERROR(VLOOKUP($B56,futures_data!$L:$W,5,0),"")</f>
        <v>107.13</v>
      </c>
      <c r="X56">
        <f>IFERROR(VLOOKUP($B56,futures_data!$L:$W,6,0),"")</f>
        <v>538.35</v>
      </c>
      <c r="Y56">
        <f>IFERROR(VLOOKUP($B56,futures_data!$L:$W,7,0),"")</f>
        <v>3.17</v>
      </c>
      <c r="Z56" t="str">
        <f>IFERROR(VLOOKUP($B56,futures_data!$L:$W,8,0),"")</f>
        <v>Short Buildup</v>
      </c>
      <c r="AA56">
        <f>IFERROR(VLOOKUP($B56,futures_data!$L:$W,9,0),"")</f>
        <v>2.98</v>
      </c>
      <c r="AB56">
        <f>IFERROR(VLOOKUP($B56,futures_data!$L:$W,10,0),"")</f>
        <v>-0.4</v>
      </c>
      <c r="AC56">
        <f>IFERROR(VLOOKUP($B56,futures_data!$L:$W,11,0),"")</f>
        <v>-16.309999999999999</v>
      </c>
      <c r="AD56" t="str">
        <f>IFERROR(VLOOKUP($B56,futures_data!$L:$W,12,0),"")</f>
        <v>Short Buildup</v>
      </c>
      <c r="AE56" t="str">
        <f t="shared" si="0"/>
        <v>BEARISH</v>
      </c>
      <c r="AF56" t="str">
        <f t="shared" si="1"/>
        <v>BEARISH</v>
      </c>
      <c r="AG56" s="43" t="str">
        <f>IFERROR(VLOOKUP($B56,futures_20D_Auto!$B:$F,2,0),"")</f>
        <v/>
      </c>
      <c r="AH56" s="43" t="str">
        <f>IFERROR(VLOOKUP($B56,futures_20D_Auto!$B:$F,3,0),"")</f>
        <v/>
      </c>
      <c r="AI56" s="43" t="str">
        <f>IFERROR(VLOOKUP($B56,futures_20D_Auto!$B:$F,4,0),"")</f>
        <v/>
      </c>
      <c r="AJ56" s="43" t="str">
        <f>IFERROR(VLOOKUP($B56,futures_20D_Auto!$B:$F,5,0),"")</f>
        <v/>
      </c>
      <c r="AK56">
        <f>IFERROR(VLOOKUP($B56,Premarket!$A:$K,2,0),"")</f>
        <v>543.75</v>
      </c>
      <c r="AL56">
        <f>IFERROR(VLOOKUP($B56,Premarket!$A:$K,3,0),"")</f>
        <v>545.45000000000005</v>
      </c>
      <c r="AM56">
        <f>IFERROR(VLOOKUP($B56,Premarket!$A:$K,4,0),"")</f>
        <v>1.7</v>
      </c>
      <c r="AN56">
        <f>IFERROR(VLOOKUP($B56,Premarket!$A:$K,5,0),"")</f>
        <v>0.31</v>
      </c>
      <c r="AU56" s="45">
        <f>IFERROR(VLOOKUP($B56,master_rankings!$B:$AF,4,FALSE),"")</f>
        <v>538.5</v>
      </c>
      <c r="AV56" s="45">
        <f>IFERROR(VLOOKUP($B56,master_rankings!$B:$AF,5,FALSE),"")</f>
        <v>-0.37002780000000002</v>
      </c>
      <c r="AW56" s="45">
        <f>IFERROR(VLOOKUP($B56,master_rankings!$B:$AF,6,FALSE),"")</f>
        <v>-2</v>
      </c>
      <c r="AX56" s="45">
        <f>IFERROR(VLOOKUP($B56,master_rankings!$B:$AF,7,FALSE),"")</f>
        <v>17705000</v>
      </c>
      <c r="AY56" s="45">
        <f>IFERROR(VLOOKUP($B56,master_rankings!$B:$AF,8,FALSE),"")</f>
        <v>1.3306625000000001</v>
      </c>
      <c r="AZ56" s="45">
        <f>IFERROR(VLOOKUP($B56,master_rankings!$B:$AF,9,FALSE),"")</f>
        <v>232500</v>
      </c>
      <c r="BA56" s="45" t="str">
        <f>IFERROR(VLOOKUP($B56,master_rankings!$B:$AF,10,FALSE),"")</f>
        <v>Short Build Up</v>
      </c>
      <c r="BB56" s="45">
        <f>IFERROR(VLOOKUP($B56,master_rankings!$B:$AF,11,FALSE),"")</f>
        <v>1250</v>
      </c>
      <c r="BC56" s="45">
        <f>IFERROR(VLOOKUP($B56,master_rankings!$B:$AF,12,FALSE),"")</f>
        <v>5</v>
      </c>
      <c r="BD56" s="45">
        <f>IFERROR(VLOOKUP($B56,master_rankings!$B:$AF,13,FALSE),"")</f>
        <v>37500</v>
      </c>
      <c r="BE56" s="45" t="str">
        <f>IFERROR(VLOOKUP($B56,master_rankings!$B:$AF,14,FALSE),"")</f>
        <v>FMCG</v>
      </c>
      <c r="BF56" s="45" t="str">
        <f>IFERROR(VLOOKUP($B56,master_rankings!$B:$AF,15,FALSE),"")</f>
        <v>PERSONALCARE-IND</v>
      </c>
      <c r="BG56" s="45" t="str">
        <f>IFERROR(VLOOKUP($B56,master_rankings!$B:$AF,16,FALSE),"")</f>
        <v>LARGECAP</v>
      </c>
      <c r="BH56" s="45">
        <f>IFERROR(VLOOKUP($B56,master_rankings!$B:$AF,17,FALSE),"")</f>
        <v>101793.18</v>
      </c>
      <c r="BI56" s="45" t="str">
        <f>IFERROR(VLOOKUP($B56,master_rankings!$B:$AF,18,FALSE),"")</f>
        <v>FMCG-4 of 28</v>
      </c>
      <c r="BJ56" s="45" t="str">
        <f>IFERROR(VLOOKUP($B56,master_rankings!$B:$AF,19,FALSE),"")</f>
        <v>NiftyRank-44</v>
      </c>
      <c r="BK56" s="45" t="str">
        <f>IFERROR(VLOOKUP($B56,master_rankings!$B:$AF,30,FALSE),"")</f>
        <v>SOR17</v>
      </c>
      <c r="BL56" s="45" t="str">
        <f>IFERROR(VLOOKUP($B56,master_rankings!$B:$AF,31,FALSE),"")</f>
        <v>SPR29</v>
      </c>
      <c r="BM56" s="45" t="str">
        <f t="shared" si="2"/>
        <v>TopOI</v>
      </c>
      <c r="BN56" t="str">
        <f t="shared" si="3"/>
        <v/>
      </c>
    </row>
    <row r="57" spans="1:66" x14ac:dyDescent="0.25">
      <c r="A57">
        <f>Qty_freeze!A57</f>
        <v>56</v>
      </c>
      <c r="B57" t="str">
        <f>TRIM(Qty_freeze!B57)</f>
        <v>DALBHARAT</v>
      </c>
      <c r="C57" t="str">
        <f>IFERROR(VLOOKUP(B57,Mkt_Lots!Q:R,2,0),"")</f>
        <v xml:space="preserve">DALMIA BHARAT LIMITED               </v>
      </c>
      <c r="D57" s="9">
        <f>IFERROR(VLOOKUP($B57,Options_data!$L:$AB,2,0),"")</f>
        <v>32.35</v>
      </c>
      <c r="E57" s="9">
        <f>IFERROR(VLOOKUP($B57,Options_data!$L:$AB,3,0),"")</f>
        <v>1.41</v>
      </c>
      <c r="F57" s="9">
        <f>IFERROR(VLOOKUP($B57,Options_data!$L:$AB,4,0),"")</f>
        <v>30.23</v>
      </c>
      <c r="G57" s="9">
        <f>IFERROR(VLOOKUP($B57,Options_data!$L:$AB,5,0),"")</f>
        <v>29.6</v>
      </c>
      <c r="H57" s="9">
        <f>IFERROR(VLOOKUP($B57,Options_data!$L:$AB,6,0),"")</f>
        <v>-8.27</v>
      </c>
      <c r="I57" s="9">
        <f>IFERROR(VLOOKUP($B57,Options_data!$L:$AB,7,0),"")</f>
        <v>49.39</v>
      </c>
      <c r="J57" s="9">
        <f>IFERROR(VLOOKUP($B57,Options_data!$L:$AB,8,0),"")</f>
        <v>55.56</v>
      </c>
      <c r="K57" s="9">
        <f>IFERROR(VLOOKUP($B57,Options_data!$L:$AB,9,0),"")</f>
        <v>29.88</v>
      </c>
      <c r="L57" s="9" t="b">
        <f>IFERROR(VLOOKUP($B57,Options_data!$L:$AB,10,0),"")</f>
        <v>0</v>
      </c>
      <c r="M57" s="9">
        <f>IFERROR(VLOOKUP($B57,Options_data!$L:$AB,11,0),"")</f>
        <v>28.98</v>
      </c>
      <c r="N57" s="10" t="str">
        <f>IFERROR(VLOOKUP($B57,Options_data!$L:$AB,12,0),"")</f>
        <v/>
      </c>
      <c r="O57" s="9">
        <f>IFERROR(VLOOKUP($B57,Options_data!$L:$AB,13,0),"")</f>
        <v>2320.0500000000002</v>
      </c>
      <c r="P57" s="9">
        <f>IFERROR(VLOOKUP($B57,Options_data!$L:$AB,14,0),"")</f>
        <v>3.65</v>
      </c>
      <c r="Q57" s="9" t="str">
        <f>IFERROR(VLOOKUP($B57,Options_data!$L:$AB,15,0),"")</f>
        <v/>
      </c>
      <c r="R57" s="9" t="str">
        <f>IFERROR(VLOOKUP($B57,Options_data!$L:$AB,16,0),"")</f>
        <v/>
      </c>
      <c r="S57" s="9" t="str">
        <f>IFERROR(VLOOKUP($B57,Options_data!$L:$AB,17,0),"")</f>
        <v/>
      </c>
      <c r="T57">
        <f>IFERROR(VLOOKUP($B57,futures_data!$L:$W,2,0),"")</f>
        <v>100</v>
      </c>
      <c r="U57">
        <f>IFERROR(VLOOKUP($B57,futures_data!$L:$W,3,0),"")</f>
        <v>26.08</v>
      </c>
      <c r="V57">
        <f>IFERROR(VLOOKUP($B57,futures_data!$L:$W,4,0),"")</f>
        <v>4.12</v>
      </c>
      <c r="W57">
        <f>IFERROR(VLOOKUP($B57,futures_data!$L:$W,5,0),"")</f>
        <v>593.98</v>
      </c>
      <c r="X57">
        <f>IFERROR(VLOOKUP($B57,futures_data!$L:$W,6,0),"")</f>
        <v>2320.0500000000002</v>
      </c>
      <c r="Y57">
        <f>IFERROR(VLOOKUP($B57,futures_data!$L:$W,7,0),"")</f>
        <v>-8.27</v>
      </c>
      <c r="Z57" t="str">
        <f>IFERROR(VLOOKUP($B57,futures_data!$L:$W,8,0),"")</f>
        <v>Significant Long Buildup</v>
      </c>
      <c r="AA57">
        <f>IFERROR(VLOOKUP($B57,futures_data!$L:$W,9,0),"")</f>
        <v>8.94</v>
      </c>
      <c r="AB57">
        <f>IFERROR(VLOOKUP($B57,futures_data!$L:$W,10,0),"")</f>
        <v>1.41</v>
      </c>
      <c r="AC57">
        <f>IFERROR(VLOOKUP($B57,futures_data!$L:$W,11,0),"")</f>
        <v>485.17</v>
      </c>
      <c r="AD57" t="str">
        <f>IFERROR(VLOOKUP($B57,futures_data!$L:$W,12,0),"")</f>
        <v>Significant Long Buildup</v>
      </c>
      <c r="AE57" t="str">
        <f t="shared" si="0"/>
        <v>BULLISH</v>
      </c>
      <c r="AF57" t="str">
        <f t="shared" si="1"/>
        <v>BULLISH</v>
      </c>
      <c r="AG57" s="43" t="str">
        <f>IFERROR(VLOOKUP($B57,futures_20D_Auto!$B:$F,2,0),"")</f>
        <v/>
      </c>
      <c r="AH57" s="43" t="str">
        <f>IFERROR(VLOOKUP($B57,futures_20D_Auto!$B:$F,3,0),"")</f>
        <v/>
      </c>
      <c r="AI57" s="43" t="str">
        <f>IFERROR(VLOOKUP($B57,futures_20D_Auto!$B:$F,4,0),"")</f>
        <v/>
      </c>
      <c r="AJ57" s="43" t="str">
        <f>IFERROR(VLOOKUP($B57,futures_20D_Auto!$B:$F,5,0),"")</f>
        <v/>
      </c>
      <c r="AK57">
        <f>IFERROR(VLOOKUP($B57,Premarket!$A:$K,2,0),"")</f>
        <v>2301.1</v>
      </c>
      <c r="AL57">
        <f>IFERROR(VLOOKUP($B57,Premarket!$A:$K,3,0),"")</f>
        <v>2301</v>
      </c>
      <c r="AM57">
        <f>IFERROR(VLOOKUP($B57,Premarket!$A:$K,4,0),"")</f>
        <v>-0.1</v>
      </c>
      <c r="AN57">
        <f>IFERROR(VLOOKUP($B57,Premarket!$A:$K,5,0),"")</f>
        <v>0</v>
      </c>
      <c r="AU57" s="45">
        <f>IFERROR(VLOOKUP($B57,master_rankings!$B:$AF,4,FALSE),"")</f>
        <v>2326.8000000000002</v>
      </c>
      <c r="AV57" s="45">
        <f>IFERROR(VLOOKUP($B57,master_rankings!$B:$AF,5,FALSE),"")</f>
        <v>1.7091402</v>
      </c>
      <c r="AW57" s="45">
        <f>IFERROR(VLOOKUP($B57,master_rankings!$B:$AF,6,FALSE),"")</f>
        <v>39.1</v>
      </c>
      <c r="AX57" s="45">
        <f>IFERROR(VLOOKUP($B57,master_rankings!$B:$AF,7,FALSE),"")</f>
        <v>2168500</v>
      </c>
      <c r="AY57" s="45">
        <f>IFERROR(VLOOKUP($B57,master_rankings!$B:$AF,8,FALSE),"")</f>
        <v>4.2297525</v>
      </c>
      <c r="AZ57" s="45">
        <f>IFERROR(VLOOKUP($B57,master_rankings!$B:$AF,9,FALSE),"")</f>
        <v>88000</v>
      </c>
      <c r="BA57" s="45" t="str">
        <f>IFERROR(VLOOKUP($B57,master_rankings!$B:$AF,10,FALSE),"")</f>
        <v>Long Build Up</v>
      </c>
      <c r="BB57" s="45">
        <f>IFERROR(VLOOKUP($B57,master_rankings!$B:$AF,11,FALSE),"")</f>
        <v>250</v>
      </c>
      <c r="BC57" s="45">
        <f>IFERROR(VLOOKUP($B57,master_rankings!$B:$AF,12,FALSE),"")</f>
        <v>50</v>
      </c>
      <c r="BD57" s="45">
        <f>IFERROR(VLOOKUP($B57,master_rankings!$B:$AF,13,FALSE),"")</f>
        <v>10000</v>
      </c>
      <c r="BE57" s="45" t="str">
        <f>IFERROR(VLOOKUP($B57,master_rankings!$B:$AF,14,FALSE),"")</f>
        <v>INDUSTRIALS</v>
      </c>
      <c r="BF57" s="45" t="str">
        <f>IFERROR(VLOOKUP($B57,master_rankings!$B:$AF,15,FALSE),"")</f>
        <v>CEMENT-SOUTH IND</v>
      </c>
      <c r="BG57" s="45" t="str">
        <f>IFERROR(VLOOKUP($B57,master_rankings!$B:$AF,16,FALSE),"")</f>
        <v>LARGECAP</v>
      </c>
      <c r="BH57" s="45">
        <f>IFERROR(VLOOKUP($B57,master_rankings!$B:$AF,17,FALSE),"")</f>
        <v>37663.949999999997</v>
      </c>
      <c r="BI57" s="45" t="str">
        <f>IFERROR(VLOOKUP($B57,master_rankings!$B:$AF,18,FALSE),"")</f>
        <v>INDUSTRIALS-21 of 36</v>
      </c>
      <c r="BJ57" s="45" t="str">
        <f>IFERROR(VLOOKUP($B57,master_rankings!$B:$AF,19,FALSE),"")</f>
        <v>NiftyRank-119</v>
      </c>
      <c r="BK57" s="45" t="str">
        <f>IFERROR(VLOOKUP($B57,master_rankings!$B:$AF,30,FALSE),"")</f>
        <v>LOR4</v>
      </c>
      <c r="BL57" s="45" t="str">
        <f>IFERROR(VLOOKUP($B57,master_rankings!$B:$AF,31,FALSE),"")</f>
        <v>LPR7</v>
      </c>
      <c r="BM57" s="45" t="str">
        <f t="shared" si="2"/>
        <v>TopOI</v>
      </c>
      <c r="BN57" t="str">
        <f t="shared" si="3"/>
        <v>TopPrice</v>
      </c>
    </row>
    <row r="58" spans="1:66" x14ac:dyDescent="0.25">
      <c r="A58">
        <f>Qty_freeze!A58</f>
        <v>57</v>
      </c>
      <c r="B58" t="str">
        <f>TRIM(Qty_freeze!B58)</f>
        <v>DEEPAKNTR</v>
      </c>
      <c r="C58" t="str">
        <f>IFERROR(VLOOKUP(B58,Mkt_Lots!Q:R,2,0),"")</f>
        <v xml:space="preserve">DEEPAK NITRITE LTD                  </v>
      </c>
      <c r="D58" s="9">
        <f>IFERROR(VLOOKUP($B58,Options_data!$L:$AB,2,0),"")</f>
        <v>24.85</v>
      </c>
      <c r="E58" s="9">
        <f>IFERROR(VLOOKUP($B58,Options_data!$L:$AB,3,0),"")</f>
        <v>1.19</v>
      </c>
      <c r="F58" s="9">
        <f>IFERROR(VLOOKUP($B58,Options_data!$L:$AB,4,0),"")</f>
        <v>33.96</v>
      </c>
      <c r="G58" s="9">
        <f>IFERROR(VLOOKUP($B58,Options_data!$L:$AB,5,0),"")</f>
        <v>33.83</v>
      </c>
      <c r="H58" s="9">
        <f>IFERROR(VLOOKUP($B58,Options_data!$L:$AB,6,0),"")</f>
        <v>5.59</v>
      </c>
      <c r="I58" s="9">
        <f>IFERROR(VLOOKUP($B58,Options_data!$L:$AB,7,0),"")</f>
        <v>67.739999999999995</v>
      </c>
      <c r="J58" s="9">
        <f>IFERROR(VLOOKUP($B58,Options_data!$L:$AB,8,0),"")</f>
        <v>76.19</v>
      </c>
      <c r="K58" s="9">
        <f>IFERROR(VLOOKUP($B58,Options_data!$L:$AB,9,0),"")</f>
        <v>41.6</v>
      </c>
      <c r="L58" s="9" t="b">
        <f>IFERROR(VLOOKUP($B58,Options_data!$L:$AB,10,0),"")</f>
        <v>1</v>
      </c>
      <c r="M58" s="9">
        <f>IFERROR(VLOOKUP($B58,Options_data!$L:$AB,11,0),"")</f>
        <v>33.71</v>
      </c>
      <c r="N58" s="10" t="str">
        <f>IFERROR(VLOOKUP($B58,Options_data!$L:$AB,12,0),"")</f>
        <v/>
      </c>
      <c r="O58" s="9">
        <f>IFERROR(VLOOKUP($B58,Options_data!$L:$AB,13,0),"")</f>
        <v>2109</v>
      </c>
      <c r="P58" s="9">
        <f>IFERROR(VLOOKUP($B58,Options_data!$L:$AB,14,0),"")</f>
        <v>4.25</v>
      </c>
      <c r="Q58" s="9" t="str">
        <f>IFERROR(VLOOKUP($B58,Options_data!$L:$AB,15,0),"")</f>
        <v>Liquid</v>
      </c>
      <c r="R58" s="9" t="str">
        <f>IFERROR(VLOOKUP($B58,Options_data!$L:$AB,16,0),"")</f>
        <v>IVP</v>
      </c>
      <c r="S58" s="9" t="str">
        <f>IFERROR(VLOOKUP($B58,Options_data!$L:$AB,17,0),"")</f>
        <v/>
      </c>
      <c r="T58">
        <f>IFERROR(VLOOKUP($B58,futures_data!$L:$W,2,0),"")</f>
        <v>44.44</v>
      </c>
      <c r="U58">
        <f>IFERROR(VLOOKUP($B58,futures_data!$L:$W,3,0),"")</f>
        <v>23.69</v>
      </c>
      <c r="V58">
        <f>IFERROR(VLOOKUP($B58,futures_data!$L:$W,4,0),"")</f>
        <v>1.54</v>
      </c>
      <c r="W58">
        <f>IFERROR(VLOOKUP($B58,futures_data!$L:$W,5,0),"")</f>
        <v>52.16</v>
      </c>
      <c r="X58">
        <f>IFERROR(VLOOKUP($B58,futures_data!$L:$W,6,0),"")</f>
        <v>2109</v>
      </c>
      <c r="Y58">
        <f>IFERROR(VLOOKUP($B58,futures_data!$L:$W,7,0),"")</f>
        <v>5.59</v>
      </c>
      <c r="Z58" t="str">
        <f>IFERROR(VLOOKUP($B58,futures_data!$L:$W,8,0),"")</f>
        <v>Long Buildup</v>
      </c>
      <c r="AA58">
        <f>IFERROR(VLOOKUP($B58,futures_data!$L:$W,9,0),"")</f>
        <v>0.28999999999999998</v>
      </c>
      <c r="AB58">
        <f>IFERROR(VLOOKUP($B58,futures_data!$L:$W,10,0),"")</f>
        <v>1.19</v>
      </c>
      <c r="AC58">
        <f>IFERROR(VLOOKUP($B58,futures_data!$L:$W,11,0),"")</f>
        <v>-22.74</v>
      </c>
      <c r="AD58" t="str">
        <f>IFERROR(VLOOKUP($B58,futures_data!$L:$W,12,0),"")</f>
        <v>Long Buildup</v>
      </c>
      <c r="AE58" t="str">
        <f t="shared" si="0"/>
        <v>BULLISH</v>
      </c>
      <c r="AF58" t="str">
        <f t="shared" si="1"/>
        <v>BULLISH</v>
      </c>
      <c r="AG58" s="43" t="str">
        <f>IFERROR(VLOOKUP($B58,futures_20D_Auto!$B:$F,2,0),"")</f>
        <v>2023-10-16_21:40:35</v>
      </c>
      <c r="AH58" s="43" t="str">
        <f>IFERROR(VLOOKUP($B58,futures_20D_Auto!$B:$F,3,0),"")</f>
        <v>BULLISH</v>
      </c>
      <c r="AI58" s="43">
        <f>IFERROR(VLOOKUP($B58,futures_20D_Auto!$B:$F,4,0),"")</f>
        <v>875400</v>
      </c>
      <c r="AJ58" s="43">
        <f>IFERROR(VLOOKUP($B58,futures_20D_Auto!$B:$F,5,0),"")</f>
        <v>58.530230000000003</v>
      </c>
      <c r="AK58">
        <f>IFERROR(VLOOKUP($B58,Premarket!$A:$K,2,0),"")</f>
        <v>2093.6999999999998</v>
      </c>
      <c r="AL58">
        <f>IFERROR(VLOOKUP($B58,Premarket!$A:$K,3,0),"")</f>
        <v>2098.9499999999998</v>
      </c>
      <c r="AM58">
        <f>IFERROR(VLOOKUP($B58,Premarket!$A:$K,4,0),"")</f>
        <v>5.25</v>
      </c>
      <c r="AN58">
        <f>IFERROR(VLOOKUP($B58,Premarket!$A:$K,5,0),"")</f>
        <v>0.25</v>
      </c>
      <c r="AU58" s="45" t="str">
        <f>IFERROR(VLOOKUP($B58,master_rankings!$B:$AF,4,FALSE),"")</f>
        <v/>
      </c>
      <c r="AV58" s="45" t="str">
        <f>IFERROR(VLOOKUP($B58,master_rankings!$B:$AF,5,FALSE),"")</f>
        <v/>
      </c>
      <c r="AW58" s="45" t="str">
        <f>IFERROR(VLOOKUP($B58,master_rankings!$B:$AF,6,FALSE),"")</f>
        <v/>
      </c>
      <c r="AX58" s="45" t="str">
        <f>IFERROR(VLOOKUP($B58,master_rankings!$B:$AF,7,FALSE),"")</f>
        <v/>
      </c>
      <c r="AY58" s="45" t="str">
        <f>IFERROR(VLOOKUP($B58,master_rankings!$B:$AF,8,FALSE),"")</f>
        <v/>
      </c>
      <c r="AZ58" s="45" t="str">
        <f>IFERROR(VLOOKUP($B58,master_rankings!$B:$AF,9,FALSE),"")</f>
        <v/>
      </c>
      <c r="BA58" s="45" t="str">
        <f>IFERROR(VLOOKUP($B58,master_rankings!$B:$AF,10,FALSE),"")</f>
        <v/>
      </c>
      <c r="BB58" s="45" t="str">
        <f>IFERROR(VLOOKUP($B58,master_rankings!$B:$AF,11,FALSE),"")</f>
        <v/>
      </c>
      <c r="BC58" s="45" t="str">
        <f>IFERROR(VLOOKUP($B58,master_rankings!$B:$AF,12,FALSE),"")</f>
        <v/>
      </c>
      <c r="BD58" s="45" t="str">
        <f>IFERROR(VLOOKUP($B58,master_rankings!$B:$AF,13,FALSE),"")</f>
        <v/>
      </c>
      <c r="BE58" s="45" t="str">
        <f>IFERROR(VLOOKUP($B58,master_rankings!$B:$AF,14,FALSE),"")</f>
        <v/>
      </c>
      <c r="BF58" s="45" t="str">
        <f>IFERROR(VLOOKUP($B58,master_rankings!$B:$AF,15,FALSE),"")</f>
        <v/>
      </c>
      <c r="BG58" s="45" t="str">
        <f>IFERROR(VLOOKUP($B58,master_rankings!$B:$AF,16,FALSE),"")</f>
        <v/>
      </c>
      <c r="BH58" s="45" t="str">
        <f>IFERROR(VLOOKUP($B58,master_rankings!$B:$AF,17,FALSE),"")</f>
        <v/>
      </c>
      <c r="BI58" s="45" t="str">
        <f>IFERROR(VLOOKUP($B58,master_rankings!$B:$AF,18,FALSE),"")</f>
        <v/>
      </c>
      <c r="BJ58" s="45" t="str">
        <f>IFERROR(VLOOKUP($B58,master_rankings!$B:$AF,19,FALSE),"")</f>
        <v/>
      </c>
      <c r="BK58" s="45" t="str">
        <f>IFERROR(VLOOKUP($B58,master_rankings!$B:$AF,30,FALSE),"")</f>
        <v/>
      </c>
      <c r="BL58" s="45" t="str">
        <f>IFERROR(VLOOKUP($B58,master_rankings!$B:$AF,31,FALSE),"")</f>
        <v/>
      </c>
      <c r="BM58" s="45" t="str">
        <f t="shared" si="2"/>
        <v/>
      </c>
      <c r="BN58" t="str">
        <f t="shared" si="3"/>
        <v/>
      </c>
    </row>
    <row r="59" spans="1:66" x14ac:dyDescent="0.25">
      <c r="A59">
        <f>Qty_freeze!A59</f>
        <v>58</v>
      </c>
      <c r="B59" t="str">
        <f>TRIM(Qty_freeze!B59)</f>
        <v>DELTACORP</v>
      </c>
      <c r="C59" t="str">
        <f>IFERROR(VLOOKUP(B59,Mkt_Lots!Q:R,2,0),"")</f>
        <v xml:space="preserve">DELTA CORP LIMITED                  </v>
      </c>
      <c r="D59" s="9">
        <f>IFERROR(VLOOKUP($B59,Options_data!$L:$AB,2,0),"")</f>
        <v>-11.35</v>
      </c>
      <c r="E59" s="9">
        <f>IFERROR(VLOOKUP($B59,Options_data!$L:$AB,3,0),"")</f>
        <v>-8.09</v>
      </c>
      <c r="F59" s="9">
        <f>IFERROR(VLOOKUP($B59,Options_data!$L:$AB,4,0),"")</f>
        <v>74.260000000000005</v>
      </c>
      <c r="G59" s="9">
        <f>IFERROR(VLOOKUP($B59,Options_data!$L:$AB,5,0),"")</f>
        <v>72.98</v>
      </c>
      <c r="H59" s="9">
        <f>IFERROR(VLOOKUP($B59,Options_data!$L:$AB,6,0),"")</f>
        <v>42.04</v>
      </c>
      <c r="I59" s="9">
        <f>IFERROR(VLOOKUP($B59,Options_data!$L:$AB,7,0),"")</f>
        <v>99.18</v>
      </c>
      <c r="J59" s="9">
        <f>IFERROR(VLOOKUP($B59,Options_data!$L:$AB,8,0),"")</f>
        <v>98.41</v>
      </c>
      <c r="K59" s="9">
        <f>IFERROR(VLOOKUP($B59,Options_data!$L:$AB,9,0),"")</f>
        <v>75.98</v>
      </c>
      <c r="L59" s="9" t="b">
        <f>IFERROR(VLOOKUP($B59,Options_data!$L:$AB,10,0),"")</f>
        <v>0</v>
      </c>
      <c r="M59" s="9">
        <f>IFERROR(VLOOKUP($B59,Options_data!$L:$AB,11,0),"")</f>
        <v>71.7</v>
      </c>
      <c r="N59" s="10" t="str">
        <f>IFERROR(VLOOKUP($B59,Options_data!$L:$AB,12,0),"")</f>
        <v/>
      </c>
      <c r="O59" s="9">
        <f>IFERROR(VLOOKUP($B59,Options_data!$L:$AB,13,0),"")</f>
        <v>129</v>
      </c>
      <c r="P59" s="9">
        <f>IFERROR(VLOOKUP($B59,Options_data!$L:$AB,14,0),"")</f>
        <v>0</v>
      </c>
      <c r="Q59" s="9" t="str">
        <f>IFERROR(VLOOKUP($B59,Options_data!$L:$AB,15,0),"")</f>
        <v/>
      </c>
      <c r="R59" s="9" t="str">
        <f>IFERROR(VLOOKUP($B59,Options_data!$L:$AB,16,0),"")</f>
        <v>IVP</v>
      </c>
      <c r="S59" s="9" t="str">
        <f>IFERROR(VLOOKUP($B59,Options_data!$L:$AB,17,0),"")</f>
        <v/>
      </c>
      <c r="T59">
        <f>IFERROR(VLOOKUP($B59,futures_data!$L:$W,2,0),"")</f>
        <v>35.71</v>
      </c>
      <c r="U59">
        <f>IFERROR(VLOOKUP($B59,futures_data!$L:$W,3,0),"")</f>
        <v>14.83</v>
      </c>
      <c r="V59">
        <f>IFERROR(VLOOKUP($B59,futures_data!$L:$W,4,0),"")</f>
        <v>-9.1199999999999992</v>
      </c>
      <c r="W59">
        <f>IFERROR(VLOOKUP($B59,futures_data!$L:$W,5,0),"")</f>
        <v>58.33</v>
      </c>
      <c r="X59">
        <f>IFERROR(VLOOKUP($B59,futures_data!$L:$W,6,0),"")</f>
        <v>129</v>
      </c>
      <c r="Y59">
        <f>IFERROR(VLOOKUP($B59,futures_data!$L:$W,7,0),"")</f>
        <v>42.04</v>
      </c>
      <c r="Z59" t="str">
        <f>IFERROR(VLOOKUP($B59,futures_data!$L:$W,8,0),"")</f>
        <v>Significant Short Buildup</v>
      </c>
      <c r="AA59">
        <f>IFERROR(VLOOKUP($B59,futures_data!$L:$W,9,0),"")</f>
        <v>-6.3</v>
      </c>
      <c r="AB59">
        <f>IFERROR(VLOOKUP($B59,futures_data!$L:$W,10,0),"")</f>
        <v>-8.09</v>
      </c>
      <c r="AC59">
        <f>IFERROR(VLOOKUP($B59,futures_data!$L:$W,11,0),"")</f>
        <v>328.16</v>
      </c>
      <c r="AD59" t="str">
        <f>IFERROR(VLOOKUP($B59,futures_data!$L:$W,12,0),"")</f>
        <v>Significant Long Unwinding</v>
      </c>
      <c r="AE59" t="str">
        <f t="shared" si="0"/>
        <v>BEARISH</v>
      </c>
      <c r="AF59" t="str">
        <f t="shared" si="1"/>
        <v>BEARISH</v>
      </c>
      <c r="AG59" s="43" t="str">
        <f>IFERROR(VLOOKUP($B59,futures_20D_Auto!$B:$F,2,0),"")</f>
        <v/>
      </c>
      <c r="AH59" s="43" t="str">
        <f>IFERROR(VLOOKUP($B59,futures_20D_Auto!$B:$F,3,0),"")</f>
        <v/>
      </c>
      <c r="AI59" s="43" t="str">
        <f>IFERROR(VLOOKUP($B59,futures_20D_Auto!$B:$F,4,0),"")</f>
        <v/>
      </c>
      <c r="AJ59" s="43" t="str">
        <f>IFERROR(VLOOKUP($B59,futures_20D_Auto!$B:$F,5,0),"")</f>
        <v/>
      </c>
      <c r="AK59">
        <f>IFERROR(VLOOKUP($B59,Premarket!$A:$K,2,0),"")</f>
        <v>142.94999999999999</v>
      </c>
      <c r="AL59">
        <f>IFERROR(VLOOKUP($B59,Premarket!$A:$K,3,0),"")</f>
        <v>144</v>
      </c>
      <c r="AM59">
        <f>IFERROR(VLOOKUP($B59,Premarket!$A:$K,4,0),"")</f>
        <v>1.05</v>
      </c>
      <c r="AN59">
        <f>IFERROR(VLOOKUP($B59,Premarket!$A:$K,5,0),"")</f>
        <v>0.73</v>
      </c>
      <c r="AU59" s="45" t="str">
        <f>IFERROR(VLOOKUP($B59,master_rankings!$B:$AF,4,FALSE),"")</f>
        <v/>
      </c>
      <c r="AV59" s="45" t="str">
        <f>IFERROR(VLOOKUP($B59,master_rankings!$B:$AF,5,FALSE),"")</f>
        <v/>
      </c>
      <c r="AW59" s="45" t="str">
        <f>IFERROR(VLOOKUP($B59,master_rankings!$B:$AF,6,FALSE),"")</f>
        <v/>
      </c>
      <c r="AX59" s="45" t="str">
        <f>IFERROR(VLOOKUP($B59,master_rankings!$B:$AF,7,FALSE),"")</f>
        <v/>
      </c>
      <c r="AY59" s="45" t="str">
        <f>IFERROR(VLOOKUP($B59,master_rankings!$B:$AF,8,FALSE),"")</f>
        <v/>
      </c>
      <c r="AZ59" s="45" t="str">
        <f>IFERROR(VLOOKUP($B59,master_rankings!$B:$AF,9,FALSE),"")</f>
        <v/>
      </c>
      <c r="BA59" s="45" t="str">
        <f>IFERROR(VLOOKUP($B59,master_rankings!$B:$AF,10,FALSE),"")</f>
        <v/>
      </c>
      <c r="BB59" s="45" t="str">
        <f>IFERROR(VLOOKUP($B59,master_rankings!$B:$AF,11,FALSE),"")</f>
        <v/>
      </c>
      <c r="BC59" s="45" t="str">
        <f>IFERROR(VLOOKUP($B59,master_rankings!$B:$AF,12,FALSE),"")</f>
        <v/>
      </c>
      <c r="BD59" s="45" t="str">
        <f>IFERROR(VLOOKUP($B59,master_rankings!$B:$AF,13,FALSE),"")</f>
        <v/>
      </c>
      <c r="BE59" s="45" t="str">
        <f>IFERROR(VLOOKUP($B59,master_rankings!$B:$AF,14,FALSE),"")</f>
        <v/>
      </c>
      <c r="BF59" s="45" t="str">
        <f>IFERROR(VLOOKUP($B59,master_rankings!$B:$AF,15,FALSE),"")</f>
        <v/>
      </c>
      <c r="BG59" s="45" t="str">
        <f>IFERROR(VLOOKUP($B59,master_rankings!$B:$AF,16,FALSE),"")</f>
        <v/>
      </c>
      <c r="BH59" s="45" t="str">
        <f>IFERROR(VLOOKUP($B59,master_rankings!$B:$AF,17,FALSE),"")</f>
        <v/>
      </c>
      <c r="BI59" s="45" t="str">
        <f>IFERROR(VLOOKUP($B59,master_rankings!$B:$AF,18,FALSE),"")</f>
        <v/>
      </c>
      <c r="BJ59" s="45" t="str">
        <f>IFERROR(VLOOKUP($B59,master_rankings!$B:$AF,19,FALSE),"")</f>
        <v/>
      </c>
      <c r="BK59" s="45" t="str">
        <f>IFERROR(VLOOKUP($B59,master_rankings!$B:$AF,30,FALSE),"")</f>
        <v/>
      </c>
      <c r="BL59" s="45" t="str">
        <f>IFERROR(VLOOKUP($B59,master_rankings!$B:$AF,31,FALSE),"")</f>
        <v/>
      </c>
      <c r="BM59" s="45" t="str">
        <f t="shared" si="2"/>
        <v/>
      </c>
      <c r="BN59" t="str">
        <f t="shared" si="3"/>
        <v/>
      </c>
    </row>
    <row r="60" spans="1:66" x14ac:dyDescent="0.25">
      <c r="A60">
        <f>Qty_freeze!A60</f>
        <v>59</v>
      </c>
      <c r="B60" t="str">
        <f>TRIM(Qty_freeze!B60)</f>
        <v>DIVISLAB</v>
      </c>
      <c r="C60" t="str">
        <f>IFERROR(VLOOKUP(B60,Mkt_Lots!Q:R,2,0),"")</f>
        <v xml:space="preserve">DIVI S LABORATORIES LTD             </v>
      </c>
      <c r="D60" s="9">
        <f>IFERROR(VLOOKUP($B60,Options_data!$L:$AB,2,0),"")</f>
        <v>-99.45</v>
      </c>
      <c r="E60" s="9">
        <f>IFERROR(VLOOKUP($B60,Options_data!$L:$AB,3,0),"")</f>
        <v>-2.65</v>
      </c>
      <c r="F60" s="9">
        <f>IFERROR(VLOOKUP($B60,Options_data!$L:$AB,4,0),"")</f>
        <v>27.5</v>
      </c>
      <c r="G60" s="9">
        <f>IFERROR(VLOOKUP($B60,Options_data!$L:$AB,5,0),"")</f>
        <v>27.76</v>
      </c>
      <c r="H60" s="9">
        <f>IFERROR(VLOOKUP($B60,Options_data!$L:$AB,6,0),"")</f>
        <v>17.03</v>
      </c>
      <c r="I60" s="9">
        <f>IFERROR(VLOOKUP($B60,Options_data!$L:$AB,7,0),"")</f>
        <v>70.16</v>
      </c>
      <c r="J60" s="9">
        <f>IFERROR(VLOOKUP($B60,Options_data!$L:$AB,8,0),"")</f>
        <v>69.84</v>
      </c>
      <c r="K60" s="9">
        <f>IFERROR(VLOOKUP($B60,Options_data!$L:$AB,9,0),"")</f>
        <v>25.91</v>
      </c>
      <c r="L60" s="9" t="b">
        <f>IFERROR(VLOOKUP($B60,Options_data!$L:$AB,10,0),"")</f>
        <v>1</v>
      </c>
      <c r="M60" s="9">
        <f>IFERROR(VLOOKUP($B60,Options_data!$L:$AB,11,0),"")</f>
        <v>28.03</v>
      </c>
      <c r="N60" s="10" t="str">
        <f>IFERROR(VLOOKUP($B60,Options_data!$L:$AB,12,0),"")</f>
        <v/>
      </c>
      <c r="O60" s="9">
        <f>IFERROR(VLOOKUP($B60,Options_data!$L:$AB,13,0),"")</f>
        <v>3649</v>
      </c>
      <c r="P60" s="9">
        <f>IFERROR(VLOOKUP($B60,Options_data!$L:$AB,14,0),"")</f>
        <v>3.42</v>
      </c>
      <c r="Q60" s="9" t="str">
        <f>IFERROR(VLOOKUP($B60,Options_data!$L:$AB,15,0),"")</f>
        <v>Liquid</v>
      </c>
      <c r="R60" s="9" t="str">
        <f>IFERROR(VLOOKUP($B60,Options_data!$L:$AB,16,0),"")</f>
        <v/>
      </c>
      <c r="S60" s="9" t="str">
        <f>IFERROR(VLOOKUP($B60,Options_data!$L:$AB,17,0),"")</f>
        <v/>
      </c>
      <c r="T60">
        <f>IFERROR(VLOOKUP($B60,futures_data!$L:$W,2,0),"")</f>
        <v>57.54</v>
      </c>
      <c r="U60">
        <f>IFERROR(VLOOKUP($B60,futures_data!$L:$W,3,0),"")</f>
        <v>11.5</v>
      </c>
      <c r="V60">
        <f>IFERROR(VLOOKUP($B60,futures_data!$L:$W,4,0),"")</f>
        <v>-1.95</v>
      </c>
      <c r="W60">
        <f>IFERROR(VLOOKUP($B60,futures_data!$L:$W,5,0),"")</f>
        <v>202.23</v>
      </c>
      <c r="X60">
        <f>IFERROR(VLOOKUP($B60,futures_data!$L:$W,6,0),"")</f>
        <v>3649</v>
      </c>
      <c r="Y60">
        <f>IFERROR(VLOOKUP($B60,futures_data!$L:$W,7,0),"")</f>
        <v>17.03</v>
      </c>
      <c r="Z60" t="str">
        <f>IFERROR(VLOOKUP($B60,futures_data!$L:$W,8,0),"")</f>
        <v>Short Buildup</v>
      </c>
      <c r="AA60">
        <f>IFERROR(VLOOKUP($B60,futures_data!$L:$W,9,0),"")</f>
        <v>11.17</v>
      </c>
      <c r="AB60">
        <f>IFERROR(VLOOKUP($B60,futures_data!$L:$W,10,0),"")</f>
        <v>-2.65</v>
      </c>
      <c r="AC60">
        <f>IFERROR(VLOOKUP($B60,futures_data!$L:$W,11,0),"")</f>
        <v>222.35</v>
      </c>
      <c r="AD60" t="str">
        <f>IFERROR(VLOOKUP($B60,futures_data!$L:$W,12,0),"")</f>
        <v>Significant Short Buildup</v>
      </c>
      <c r="AE60" t="str">
        <f t="shared" si="0"/>
        <v>BEARISH</v>
      </c>
      <c r="AF60" t="str">
        <f t="shared" si="1"/>
        <v>BEARISH</v>
      </c>
      <c r="AG60" s="43" t="str">
        <f>IFERROR(VLOOKUP($B60,futures_20D_Auto!$B:$F,2,0),"")</f>
        <v/>
      </c>
      <c r="AH60" s="43" t="str">
        <f>IFERROR(VLOOKUP($B60,futures_20D_Auto!$B:$F,3,0),"")</f>
        <v/>
      </c>
      <c r="AI60" s="43" t="str">
        <f>IFERROR(VLOOKUP($B60,futures_20D_Auto!$B:$F,4,0),"")</f>
        <v/>
      </c>
      <c r="AJ60" s="43" t="str">
        <f>IFERROR(VLOOKUP($B60,futures_20D_Auto!$B:$F,5,0),"")</f>
        <v/>
      </c>
      <c r="AK60">
        <f>IFERROR(VLOOKUP($B60,Premarket!$A:$K,2,0),"")</f>
        <v>3750.55</v>
      </c>
      <c r="AL60">
        <f>IFERROR(VLOOKUP($B60,Premarket!$A:$K,3,0),"")</f>
        <v>3799</v>
      </c>
      <c r="AM60">
        <f>IFERROR(VLOOKUP($B60,Premarket!$A:$K,4,0),"")</f>
        <v>48.45</v>
      </c>
      <c r="AN60">
        <f>IFERROR(VLOOKUP($B60,Premarket!$A:$K,5,0),"")</f>
        <v>1.29</v>
      </c>
      <c r="AU60" s="45">
        <f>IFERROR(VLOOKUP($B60,master_rankings!$B:$AF,4,FALSE),"")</f>
        <v>3652.45</v>
      </c>
      <c r="AV60" s="45">
        <f>IFERROR(VLOOKUP($B60,master_rankings!$B:$AF,5,FALSE),"")</f>
        <v>-2.5610586</v>
      </c>
      <c r="AW60" s="45">
        <f>IFERROR(VLOOKUP($B60,master_rankings!$B:$AF,6,FALSE),"")</f>
        <v>-96</v>
      </c>
      <c r="AX60" s="45">
        <f>IFERROR(VLOOKUP($B60,master_rankings!$B:$AF,7,FALSE),"")</f>
        <v>2390000</v>
      </c>
      <c r="AY60" s="45">
        <f>IFERROR(VLOOKUP($B60,master_rankings!$B:$AF,8,FALSE),"")</f>
        <v>6.4493140999999996</v>
      </c>
      <c r="AZ60" s="45">
        <f>IFERROR(VLOOKUP($B60,master_rankings!$B:$AF,9,FALSE),"")</f>
        <v>144800</v>
      </c>
      <c r="BA60" s="45" t="str">
        <f>IFERROR(VLOOKUP($B60,master_rankings!$B:$AF,10,FALSE),"")</f>
        <v>Short Build Up</v>
      </c>
      <c r="BB60" s="45">
        <f>IFERROR(VLOOKUP($B60,master_rankings!$B:$AF,11,FALSE),"")</f>
        <v>100</v>
      </c>
      <c r="BC60" s="45">
        <f>IFERROR(VLOOKUP($B60,master_rankings!$B:$AF,12,FALSE),"")</f>
        <v>50</v>
      </c>
      <c r="BD60" s="45">
        <f>IFERROR(VLOOKUP($B60,master_rankings!$B:$AF,13,FALSE),"")</f>
        <v>4000</v>
      </c>
      <c r="BE60" s="45" t="str">
        <f>IFERROR(VLOOKUP($B60,master_rankings!$B:$AF,14,FALSE),"")</f>
        <v>PHARMACEUTICALS</v>
      </c>
      <c r="BF60" s="45" t="str">
        <f>IFERROR(VLOOKUP($B60,master_rankings!$B:$AF,15,FALSE),"")</f>
        <v>PHARM-IND-B DRUG</v>
      </c>
      <c r="BG60" s="45" t="str">
        <f>IFERROR(VLOOKUP($B60,master_rankings!$B:$AF,16,FALSE),"")</f>
        <v>LARGECAP</v>
      </c>
      <c r="BH60" s="45">
        <f>IFERROR(VLOOKUP($B60,master_rankings!$B:$AF,17,FALSE),"")</f>
        <v>122556.22</v>
      </c>
      <c r="BI60" s="45" t="str">
        <f>IFERROR(VLOOKUP($B60,master_rankings!$B:$AF,18,FALSE),"")</f>
        <v>PHARMACEUTICALS-2 of 23</v>
      </c>
      <c r="BJ60" s="45" t="str">
        <f>IFERROR(VLOOKUP($B60,master_rankings!$B:$AF,19,FALSE),"")</f>
        <v>NiftyRank-38</v>
      </c>
      <c r="BK60" s="45" t="str">
        <f>IFERROR(VLOOKUP($B60,master_rankings!$B:$AF,30,FALSE),"")</f>
        <v>SOR2</v>
      </c>
      <c r="BL60" s="45" t="str">
        <f>IFERROR(VLOOKUP($B60,master_rankings!$B:$AF,31,FALSE),"")</f>
        <v>SPR1</v>
      </c>
      <c r="BM60" s="45" t="str">
        <f t="shared" si="2"/>
        <v>TopOI</v>
      </c>
      <c r="BN60" t="str">
        <f t="shared" si="3"/>
        <v>TopPrice</v>
      </c>
    </row>
    <row r="61" spans="1:66" x14ac:dyDescent="0.25">
      <c r="A61">
        <f>Qty_freeze!A61</f>
        <v>60</v>
      </c>
      <c r="B61" t="str">
        <f>TRIM(Qty_freeze!B61)</f>
        <v>DIXON</v>
      </c>
      <c r="C61" t="str">
        <f>IFERROR(VLOOKUP(B61,Mkt_Lots!Q:R,2,0),"")</f>
        <v xml:space="preserve">DIXON TECHNO (INDIA) LTD            </v>
      </c>
      <c r="D61" s="9">
        <f>IFERROR(VLOOKUP($B61,Options_data!$L:$AB,2,0),"")</f>
        <v>48.1</v>
      </c>
      <c r="E61" s="9">
        <f>IFERROR(VLOOKUP($B61,Options_data!$L:$AB,3,0),"")</f>
        <v>0.9</v>
      </c>
      <c r="F61" s="9">
        <f>IFERROR(VLOOKUP($B61,Options_data!$L:$AB,4,0),"")</f>
        <v>34.479999999999997</v>
      </c>
      <c r="G61" s="9">
        <f>IFERROR(VLOOKUP($B61,Options_data!$L:$AB,5,0),"")</f>
        <v>36.61</v>
      </c>
      <c r="H61" s="9">
        <f>IFERROR(VLOOKUP($B61,Options_data!$L:$AB,6,0),"")</f>
        <v>9.1199999999999992</v>
      </c>
      <c r="I61" s="9">
        <f>IFERROR(VLOOKUP($B61,Options_data!$L:$AB,7,0),"")</f>
        <v>63.31</v>
      </c>
      <c r="J61" s="9">
        <f>IFERROR(VLOOKUP($B61,Options_data!$L:$AB,8,0),"")</f>
        <v>69.84</v>
      </c>
      <c r="K61" s="9">
        <f>IFERROR(VLOOKUP($B61,Options_data!$L:$AB,9,0),"")</f>
        <v>32.08</v>
      </c>
      <c r="L61" s="9" t="b">
        <f>IFERROR(VLOOKUP($B61,Options_data!$L:$AB,10,0),"")</f>
        <v>0</v>
      </c>
      <c r="M61" s="9">
        <f>IFERROR(VLOOKUP($B61,Options_data!$L:$AB,11,0),"")</f>
        <v>38.75</v>
      </c>
      <c r="N61" s="10" t="str">
        <f>IFERROR(VLOOKUP($B61,Options_data!$L:$AB,12,0),"")</f>
        <v/>
      </c>
      <c r="O61" s="9">
        <f>IFERROR(VLOOKUP($B61,Options_data!$L:$AB,13,0),"")</f>
        <v>5395</v>
      </c>
      <c r="P61" s="9">
        <f>IFERROR(VLOOKUP($B61,Options_data!$L:$AB,14,0),"")</f>
        <v>4.49</v>
      </c>
      <c r="Q61" s="9" t="str">
        <f>IFERROR(VLOOKUP($B61,Options_data!$L:$AB,15,0),"")</f>
        <v/>
      </c>
      <c r="R61" s="9" t="str">
        <f>IFERROR(VLOOKUP($B61,Options_data!$L:$AB,16,0),"")</f>
        <v/>
      </c>
      <c r="S61" s="9" t="str">
        <f>IFERROR(VLOOKUP($B61,Options_data!$L:$AB,17,0),"")</f>
        <v/>
      </c>
      <c r="T61">
        <f>IFERROR(VLOOKUP($B61,futures_data!$L:$W,2,0),"")</f>
        <v>69.05</v>
      </c>
      <c r="U61">
        <f>IFERROR(VLOOKUP($B61,futures_data!$L:$W,3,0),"")</f>
        <v>5.67</v>
      </c>
      <c r="V61">
        <f>IFERROR(VLOOKUP($B61,futures_data!$L:$W,4,0),"")</f>
        <v>5.23</v>
      </c>
      <c r="W61">
        <f>IFERROR(VLOOKUP($B61,futures_data!$L:$W,5,0),"")</f>
        <v>225.88</v>
      </c>
      <c r="X61">
        <f>IFERROR(VLOOKUP($B61,futures_data!$L:$W,6,0),"")</f>
        <v>5395</v>
      </c>
      <c r="Y61">
        <f>IFERROR(VLOOKUP($B61,futures_data!$L:$W,7,0),"")</f>
        <v>9.1199999999999992</v>
      </c>
      <c r="Z61" t="str">
        <f>IFERROR(VLOOKUP($B61,futures_data!$L:$W,8,0),"")</f>
        <v>Significant Long Buildup</v>
      </c>
      <c r="AA61">
        <f>IFERROR(VLOOKUP($B61,futures_data!$L:$W,9,0),"")</f>
        <v>4.17</v>
      </c>
      <c r="AB61">
        <f>IFERROR(VLOOKUP($B61,futures_data!$L:$W,10,0),"")</f>
        <v>0.9</v>
      </c>
      <c r="AC61">
        <f>IFERROR(VLOOKUP($B61,futures_data!$L:$W,11,0),"")</f>
        <v>65.47</v>
      </c>
      <c r="AD61" t="str">
        <f>IFERROR(VLOOKUP($B61,futures_data!$L:$W,12,0),"")</f>
        <v>Long Buildup</v>
      </c>
      <c r="AE61" t="str">
        <f t="shared" si="0"/>
        <v>BULLISH</v>
      </c>
      <c r="AF61" t="str">
        <f t="shared" si="1"/>
        <v>BULLISH</v>
      </c>
      <c r="AG61" s="43" t="str">
        <f>IFERROR(VLOOKUP($B61,futures_20D_Auto!$B:$F,2,0),"")</f>
        <v/>
      </c>
      <c r="AH61" s="43" t="str">
        <f>IFERROR(VLOOKUP($B61,futures_20D_Auto!$B:$F,3,0),"")</f>
        <v/>
      </c>
      <c r="AI61" s="43" t="str">
        <f>IFERROR(VLOOKUP($B61,futures_20D_Auto!$B:$F,4,0),"")</f>
        <v/>
      </c>
      <c r="AJ61" s="43" t="str">
        <f>IFERROR(VLOOKUP($B61,futures_20D_Auto!$B:$F,5,0),"")</f>
        <v/>
      </c>
      <c r="AK61">
        <f>IFERROR(VLOOKUP($B61,Premarket!$A:$K,2,0),"")</f>
        <v>5254.7</v>
      </c>
      <c r="AL61">
        <f>IFERROR(VLOOKUP($B61,Premarket!$A:$K,3,0),"")</f>
        <v>5261.95</v>
      </c>
      <c r="AM61">
        <f>IFERROR(VLOOKUP($B61,Premarket!$A:$K,4,0),"")</f>
        <v>7.25</v>
      </c>
      <c r="AN61">
        <f>IFERROR(VLOOKUP($B61,Premarket!$A:$K,5,0),"")</f>
        <v>0.14000000000000001</v>
      </c>
      <c r="AU61" s="45">
        <f>IFERROR(VLOOKUP($B61,master_rankings!$B:$AF,4,FALSE),"")</f>
        <v>5396.6</v>
      </c>
      <c r="AV61" s="45">
        <f>IFERROR(VLOOKUP($B61,master_rankings!$B:$AF,5,FALSE),"")</f>
        <v>0.92951059999999996</v>
      </c>
      <c r="AW61" s="45">
        <f>IFERROR(VLOOKUP($B61,master_rankings!$B:$AF,6,FALSE),"")</f>
        <v>49.7</v>
      </c>
      <c r="AX61" s="45">
        <f>IFERROR(VLOOKUP($B61,master_rankings!$B:$AF,7,FALSE),"")</f>
        <v>1341800</v>
      </c>
      <c r="AY61" s="45">
        <f>IFERROR(VLOOKUP($B61,master_rankings!$B:$AF,8,FALSE),"")</f>
        <v>2.7884172999999999</v>
      </c>
      <c r="AZ61" s="45">
        <f>IFERROR(VLOOKUP($B61,master_rankings!$B:$AF,9,FALSE),"")</f>
        <v>36400</v>
      </c>
      <c r="BA61" s="45" t="str">
        <f>IFERROR(VLOOKUP($B61,master_rankings!$B:$AF,10,FALSE),"")</f>
        <v>Long Build Up</v>
      </c>
      <c r="BB61" s="45">
        <f>IFERROR(VLOOKUP($B61,master_rankings!$B:$AF,11,FALSE),"")</f>
        <v>125</v>
      </c>
      <c r="BC61" s="45">
        <f>IFERROR(VLOOKUP($B61,master_rankings!$B:$AF,12,FALSE),"")</f>
        <v>100</v>
      </c>
      <c r="BD61" s="45">
        <f>IFERROR(VLOOKUP($B61,master_rankings!$B:$AF,13,FALSE),"")</f>
        <v>3750</v>
      </c>
      <c r="BE61" s="45" t="str">
        <f>IFERROR(VLOOKUP($B61,master_rankings!$B:$AF,14,FALSE),"")</f>
        <v>FMCG</v>
      </c>
      <c r="BF61" s="45" t="str">
        <f>IFERROR(VLOOKUP($B61,master_rankings!$B:$AF,15,FALSE),"")</f>
        <v>ELECTRONIC-CONS.</v>
      </c>
      <c r="BG61" s="45" t="str">
        <f>IFERROR(VLOOKUP($B61,master_rankings!$B:$AF,16,FALSE),"")</f>
        <v>LARGECAP</v>
      </c>
      <c r="BH61" s="45">
        <f>IFERROR(VLOOKUP($B61,master_rankings!$B:$AF,17,FALSE),"")</f>
        <v>30899.85</v>
      </c>
      <c r="BI61" s="45" t="str">
        <f>IFERROR(VLOOKUP($B61,master_rankings!$B:$AF,18,FALSE),"")</f>
        <v>FMCG-21 of 28</v>
      </c>
      <c r="BJ61" s="45" t="str">
        <f>IFERROR(VLOOKUP($B61,master_rankings!$B:$AF,19,FALSE),"")</f>
        <v>NiftyRank-138</v>
      </c>
      <c r="BK61" s="45" t="str">
        <f>IFERROR(VLOOKUP($B61,master_rankings!$B:$AF,30,FALSE),"")</f>
        <v>LOR11</v>
      </c>
      <c r="BL61" s="45" t="str">
        <f>IFERROR(VLOOKUP($B61,master_rankings!$B:$AF,31,FALSE),"")</f>
        <v>LPR20</v>
      </c>
      <c r="BM61" s="45" t="str">
        <f t="shared" si="2"/>
        <v>TopOI</v>
      </c>
      <c r="BN61" t="str">
        <f t="shared" si="3"/>
        <v>TopPrice</v>
      </c>
    </row>
    <row r="62" spans="1:66" x14ac:dyDescent="0.25">
      <c r="A62">
        <f>Qty_freeze!A62</f>
        <v>61</v>
      </c>
      <c r="B62" t="str">
        <f>TRIM(Qty_freeze!B62)</f>
        <v>DLF</v>
      </c>
      <c r="C62" t="str">
        <f>IFERROR(VLOOKUP(B62,Mkt_Lots!Q:R,2,0),"")</f>
        <v xml:space="preserve">DLF LIMITED                         </v>
      </c>
      <c r="D62" s="9">
        <f>IFERROR(VLOOKUP($B62,Options_data!$L:$AB,2,0),"")</f>
        <v>-1.2</v>
      </c>
      <c r="E62" s="9">
        <f>IFERROR(VLOOKUP($B62,Options_data!$L:$AB,3,0),"")</f>
        <v>-0.21</v>
      </c>
      <c r="F62" s="9">
        <f>IFERROR(VLOOKUP($B62,Options_data!$L:$AB,4,0),"")</f>
        <v>28.03</v>
      </c>
      <c r="G62" s="9">
        <f>IFERROR(VLOOKUP($B62,Options_data!$L:$AB,5,0),"")</f>
        <v>29.15</v>
      </c>
      <c r="H62" s="9">
        <f>IFERROR(VLOOKUP($B62,Options_data!$L:$AB,6,0),"")</f>
        <v>8.4</v>
      </c>
      <c r="I62" s="9">
        <f>IFERROR(VLOOKUP($B62,Options_data!$L:$AB,7,0),"")</f>
        <v>39.92</v>
      </c>
      <c r="J62" s="9">
        <f>IFERROR(VLOOKUP($B62,Options_data!$L:$AB,8,0),"")</f>
        <v>74.599999999999994</v>
      </c>
      <c r="K62" s="9">
        <f>IFERROR(VLOOKUP($B62,Options_data!$L:$AB,9,0),"")</f>
        <v>42.66</v>
      </c>
      <c r="L62" s="9" t="b">
        <f>IFERROR(VLOOKUP($B62,Options_data!$L:$AB,10,0),"")</f>
        <v>1</v>
      </c>
      <c r="M62" s="9">
        <f>IFERROR(VLOOKUP($B62,Options_data!$L:$AB,11,0),"")</f>
        <v>30.28</v>
      </c>
      <c r="N62" s="10" t="str">
        <f>IFERROR(VLOOKUP($B62,Options_data!$L:$AB,12,0),"")</f>
        <v/>
      </c>
      <c r="O62" s="9">
        <f>IFERROR(VLOOKUP($B62,Options_data!$L:$AB,13,0),"")</f>
        <v>568.35</v>
      </c>
      <c r="P62" s="9">
        <f>IFERROR(VLOOKUP($B62,Options_data!$L:$AB,14,0),"")</f>
        <v>3.77</v>
      </c>
      <c r="Q62" s="9" t="str">
        <f>IFERROR(VLOOKUP($B62,Options_data!$L:$AB,15,0),"")</f>
        <v>Liquid</v>
      </c>
      <c r="R62" s="9" t="str">
        <f>IFERROR(VLOOKUP($B62,Options_data!$L:$AB,16,0),"")</f>
        <v>IVP</v>
      </c>
      <c r="S62" s="9" t="str">
        <f>IFERROR(VLOOKUP($B62,Options_data!$L:$AB,17,0),"")</f>
        <v/>
      </c>
      <c r="T62">
        <f>IFERROR(VLOOKUP($B62,futures_data!$L:$W,2,0),"")</f>
        <v>31.35</v>
      </c>
      <c r="U62">
        <f>IFERROR(VLOOKUP($B62,futures_data!$L:$W,3,0),"")</f>
        <v>-4.8</v>
      </c>
      <c r="V62">
        <f>IFERROR(VLOOKUP($B62,futures_data!$L:$W,4,0),"")</f>
        <v>4.82</v>
      </c>
      <c r="W62">
        <f>IFERROR(VLOOKUP($B62,futures_data!$L:$W,5,0),"")</f>
        <v>26.02</v>
      </c>
      <c r="X62">
        <f>IFERROR(VLOOKUP($B62,futures_data!$L:$W,6,0),"")</f>
        <v>568.35</v>
      </c>
      <c r="Y62">
        <f>IFERROR(VLOOKUP($B62,futures_data!$L:$W,7,0),"")</f>
        <v>8.4</v>
      </c>
      <c r="Z62" t="str">
        <f>IFERROR(VLOOKUP($B62,futures_data!$L:$W,8,0),"")</f>
        <v>Short Covering</v>
      </c>
      <c r="AA62">
        <f>IFERROR(VLOOKUP($B62,futures_data!$L:$W,9,0),"")</f>
        <v>-1.53</v>
      </c>
      <c r="AB62">
        <f>IFERROR(VLOOKUP($B62,futures_data!$L:$W,10,0),"")</f>
        <v>-0.21</v>
      </c>
      <c r="AC62">
        <f>IFERROR(VLOOKUP($B62,futures_data!$L:$W,11,0),"")</f>
        <v>-74.22</v>
      </c>
      <c r="AD62" t="str">
        <f>IFERROR(VLOOKUP($B62,futures_data!$L:$W,12,0),"")</f>
        <v>Long Unwinding</v>
      </c>
      <c r="AE62" t="str">
        <f t="shared" si="0"/>
        <v>BULLISH</v>
      </c>
      <c r="AF62" t="str">
        <f t="shared" si="1"/>
        <v>BEARISH</v>
      </c>
      <c r="AG62" s="43" t="str">
        <f>IFERROR(VLOOKUP($B62,futures_20D_Auto!$B:$F,2,0),"")</f>
        <v>2023-10-16_21:39:41</v>
      </c>
      <c r="AH62" s="43" t="str">
        <f>IFERROR(VLOOKUP($B62,futures_20D_Auto!$B:$F,3,0),"")</f>
        <v>BULLISH</v>
      </c>
      <c r="AI62" s="43">
        <f>IFERROR(VLOOKUP($B62,futures_20D_Auto!$B:$F,4,0),"")</f>
        <v>72131400</v>
      </c>
      <c r="AJ62" s="43">
        <f>IFERROR(VLOOKUP($B62,futures_20D_Auto!$B:$F,5,0),"")</f>
        <v>47.745820000000002</v>
      </c>
      <c r="AK62">
        <f>IFERROR(VLOOKUP($B62,Premarket!$A:$K,2,0),"")</f>
        <v>565.29999999999995</v>
      </c>
      <c r="AL62">
        <f>IFERROR(VLOOKUP($B62,Premarket!$A:$K,3,0),"")</f>
        <v>565.29999999999995</v>
      </c>
      <c r="AM62" t="str">
        <f>IFERROR(VLOOKUP($B62,Premarket!$A:$K,4,0),"")</f>
        <v>-</v>
      </c>
      <c r="AN62" t="str">
        <f>IFERROR(VLOOKUP($B62,Premarket!$A:$K,5,0),"")</f>
        <v>-</v>
      </c>
      <c r="AU62" s="45" t="str">
        <f>IFERROR(VLOOKUP($B62,master_rankings!$B:$AF,4,FALSE),"")</f>
        <v/>
      </c>
      <c r="AV62" s="45" t="str">
        <f>IFERROR(VLOOKUP($B62,master_rankings!$B:$AF,5,FALSE),"")</f>
        <v/>
      </c>
      <c r="AW62" s="45" t="str">
        <f>IFERROR(VLOOKUP($B62,master_rankings!$B:$AF,6,FALSE),"")</f>
        <v/>
      </c>
      <c r="AX62" s="45" t="str">
        <f>IFERROR(VLOOKUP($B62,master_rankings!$B:$AF,7,FALSE),"")</f>
        <v/>
      </c>
      <c r="AY62" s="45" t="str">
        <f>IFERROR(VLOOKUP($B62,master_rankings!$B:$AF,8,FALSE),"")</f>
        <v/>
      </c>
      <c r="AZ62" s="45" t="str">
        <f>IFERROR(VLOOKUP($B62,master_rankings!$B:$AF,9,FALSE),"")</f>
        <v/>
      </c>
      <c r="BA62" s="45" t="str">
        <f>IFERROR(VLOOKUP($B62,master_rankings!$B:$AF,10,FALSE),"")</f>
        <v/>
      </c>
      <c r="BB62" s="45" t="str">
        <f>IFERROR(VLOOKUP($B62,master_rankings!$B:$AF,11,FALSE),"")</f>
        <v/>
      </c>
      <c r="BC62" s="45" t="str">
        <f>IFERROR(VLOOKUP($B62,master_rankings!$B:$AF,12,FALSE),"")</f>
        <v/>
      </c>
      <c r="BD62" s="45" t="str">
        <f>IFERROR(VLOOKUP($B62,master_rankings!$B:$AF,13,FALSE),"")</f>
        <v/>
      </c>
      <c r="BE62" s="45" t="str">
        <f>IFERROR(VLOOKUP($B62,master_rankings!$B:$AF,14,FALSE),"")</f>
        <v/>
      </c>
      <c r="BF62" s="45" t="str">
        <f>IFERROR(VLOOKUP($B62,master_rankings!$B:$AF,15,FALSE),"")</f>
        <v/>
      </c>
      <c r="BG62" s="45" t="str">
        <f>IFERROR(VLOOKUP($B62,master_rankings!$B:$AF,16,FALSE),"")</f>
        <v/>
      </c>
      <c r="BH62" s="45" t="str">
        <f>IFERROR(VLOOKUP($B62,master_rankings!$B:$AF,17,FALSE),"")</f>
        <v/>
      </c>
      <c r="BI62" s="45" t="str">
        <f>IFERROR(VLOOKUP($B62,master_rankings!$B:$AF,18,FALSE),"")</f>
        <v/>
      </c>
      <c r="BJ62" s="45" t="str">
        <f>IFERROR(VLOOKUP($B62,master_rankings!$B:$AF,19,FALSE),"")</f>
        <v/>
      </c>
      <c r="BK62" s="45" t="str">
        <f>IFERROR(VLOOKUP($B62,master_rankings!$B:$AF,30,FALSE),"")</f>
        <v/>
      </c>
      <c r="BL62" s="45" t="str">
        <f>IFERROR(VLOOKUP($B62,master_rankings!$B:$AF,31,FALSE),"")</f>
        <v/>
      </c>
      <c r="BM62" s="45" t="str">
        <f t="shared" si="2"/>
        <v/>
      </c>
      <c r="BN62" t="str">
        <f t="shared" si="3"/>
        <v/>
      </c>
    </row>
    <row r="63" spans="1:66" x14ac:dyDescent="0.25">
      <c r="A63">
        <f>Qty_freeze!A63</f>
        <v>62</v>
      </c>
      <c r="B63" t="str">
        <f>TRIM(Qty_freeze!B63)</f>
        <v>DRREDDY</v>
      </c>
      <c r="C63" t="str">
        <f>IFERROR(VLOOKUP(B63,Mkt_Lots!Q:R,2,0),"")</f>
        <v xml:space="preserve">DR. REDDY S LABORATORIES            </v>
      </c>
      <c r="D63" s="9">
        <f>IFERROR(VLOOKUP($B63,Options_data!$L:$AB,2,0),"")</f>
        <v>18.649999999999999</v>
      </c>
      <c r="E63" s="9">
        <f>IFERROR(VLOOKUP($B63,Options_data!$L:$AB,3,0),"")</f>
        <v>0.34</v>
      </c>
      <c r="F63" s="9">
        <f>IFERROR(VLOOKUP($B63,Options_data!$L:$AB,4,0),"")</f>
        <v>23.82</v>
      </c>
      <c r="G63" s="9">
        <f>IFERROR(VLOOKUP($B63,Options_data!$L:$AB,5,0),"")</f>
        <v>24.05</v>
      </c>
      <c r="H63" s="9">
        <f>IFERROR(VLOOKUP($B63,Options_data!$L:$AB,6,0),"")</f>
        <v>10.17</v>
      </c>
      <c r="I63" s="9">
        <f>IFERROR(VLOOKUP($B63,Options_data!$L:$AB,7,0),"")</f>
        <v>72.180000000000007</v>
      </c>
      <c r="J63" s="9">
        <f>IFERROR(VLOOKUP($B63,Options_data!$L:$AB,8,0),"")</f>
        <v>72.22</v>
      </c>
      <c r="K63" s="9">
        <f>IFERROR(VLOOKUP($B63,Options_data!$L:$AB,9,0),"")</f>
        <v>49.71</v>
      </c>
      <c r="L63" s="9" t="b">
        <f>IFERROR(VLOOKUP($B63,Options_data!$L:$AB,10,0),"")</f>
        <v>1</v>
      </c>
      <c r="M63" s="9">
        <f>IFERROR(VLOOKUP($B63,Options_data!$L:$AB,11,0),"")</f>
        <v>24.28</v>
      </c>
      <c r="N63" s="10">
        <f>IFERROR(VLOOKUP($B63,Options_data!$L:$AB,12,0),"")</f>
        <v>45226</v>
      </c>
      <c r="O63" s="9">
        <f>IFERROR(VLOOKUP($B63,Options_data!$L:$AB,13,0),"")</f>
        <v>5498.1</v>
      </c>
      <c r="P63" s="9">
        <f>IFERROR(VLOOKUP($B63,Options_data!$L:$AB,14,0),"")</f>
        <v>2.91</v>
      </c>
      <c r="Q63" s="9" t="str">
        <f>IFERROR(VLOOKUP($B63,Options_data!$L:$AB,15,0),"")</f>
        <v>Liquid</v>
      </c>
      <c r="R63" s="9" t="str">
        <f>IFERROR(VLOOKUP($B63,Options_data!$L:$AB,16,0),"")</f>
        <v>IVP</v>
      </c>
      <c r="S63" s="9" t="str">
        <f>IFERROR(VLOOKUP($B63,Options_data!$L:$AB,17,0),"")</f>
        <v>R</v>
      </c>
      <c r="T63">
        <f>IFERROR(VLOOKUP($B63,futures_data!$L:$W,2,0),"")</f>
        <v>13.49</v>
      </c>
      <c r="U63">
        <f>IFERROR(VLOOKUP($B63,futures_data!$L:$W,3,0),"")</f>
        <v>3.94</v>
      </c>
      <c r="V63">
        <f>IFERROR(VLOOKUP($B63,futures_data!$L:$W,4,0),"")</f>
        <v>-0.28000000000000003</v>
      </c>
      <c r="W63">
        <f>IFERROR(VLOOKUP($B63,futures_data!$L:$W,5,0),"")</f>
        <v>53.45</v>
      </c>
      <c r="X63">
        <f>IFERROR(VLOOKUP($B63,futures_data!$L:$W,6,0),"")</f>
        <v>5498.1</v>
      </c>
      <c r="Y63">
        <f>IFERROR(VLOOKUP($B63,futures_data!$L:$W,7,0),"")</f>
        <v>10.17</v>
      </c>
      <c r="Z63" t="str">
        <f>IFERROR(VLOOKUP($B63,futures_data!$L:$W,8,0),"")</f>
        <v>Short Buildup</v>
      </c>
      <c r="AA63">
        <f>IFERROR(VLOOKUP($B63,futures_data!$L:$W,9,0),"")</f>
        <v>0.36</v>
      </c>
      <c r="AB63">
        <f>IFERROR(VLOOKUP($B63,futures_data!$L:$W,10,0),"")</f>
        <v>0.34</v>
      </c>
      <c r="AC63">
        <f>IFERROR(VLOOKUP($B63,futures_data!$L:$W,11,0),"")</f>
        <v>-44.01</v>
      </c>
      <c r="AD63" t="str">
        <f>IFERROR(VLOOKUP($B63,futures_data!$L:$W,12,0),"")</f>
        <v>Long Buildup</v>
      </c>
      <c r="AE63" t="str">
        <f t="shared" si="0"/>
        <v>BEARISH</v>
      </c>
      <c r="AF63" t="str">
        <f t="shared" si="1"/>
        <v>BULLISH</v>
      </c>
      <c r="AG63" s="43" t="str">
        <f>IFERROR(VLOOKUP($B63,futures_20D_Auto!$B:$F,2,0),"")</f>
        <v>2023-10-16_21:39:05</v>
      </c>
      <c r="AH63" s="43" t="str">
        <f>IFERROR(VLOOKUP($B63,futures_20D_Auto!$B:$F,3,0),"")</f>
        <v>BULLISH</v>
      </c>
      <c r="AI63" s="43">
        <f>IFERROR(VLOOKUP($B63,futures_20D_Auto!$B:$F,4,0),"")</f>
        <v>5412625</v>
      </c>
      <c r="AJ63" s="43">
        <f>IFERROR(VLOOKUP($B63,futures_20D_Auto!$B:$F,5,0),"")</f>
        <v>48.043349999999997</v>
      </c>
      <c r="AK63">
        <f>IFERROR(VLOOKUP($B63,Premarket!$A:$K,2,0),"")</f>
        <v>5567.6</v>
      </c>
      <c r="AL63">
        <f>IFERROR(VLOOKUP($B63,Premarket!$A:$K,3,0),"")</f>
        <v>5567.6</v>
      </c>
      <c r="AM63" t="str">
        <f>IFERROR(VLOOKUP($B63,Premarket!$A:$K,4,0),"")</f>
        <v>-</v>
      </c>
      <c r="AN63" t="str">
        <f>IFERROR(VLOOKUP($B63,Premarket!$A:$K,5,0),"")</f>
        <v>-</v>
      </c>
      <c r="AU63" s="45" t="str">
        <f>IFERROR(VLOOKUP($B63,master_rankings!$B:$AF,4,FALSE),"")</f>
        <v/>
      </c>
      <c r="AV63" s="45" t="str">
        <f>IFERROR(VLOOKUP($B63,master_rankings!$B:$AF,5,FALSE),"")</f>
        <v/>
      </c>
      <c r="AW63" s="45" t="str">
        <f>IFERROR(VLOOKUP($B63,master_rankings!$B:$AF,6,FALSE),"")</f>
        <v/>
      </c>
      <c r="AX63" s="45" t="str">
        <f>IFERROR(VLOOKUP($B63,master_rankings!$B:$AF,7,FALSE),"")</f>
        <v/>
      </c>
      <c r="AY63" s="45" t="str">
        <f>IFERROR(VLOOKUP($B63,master_rankings!$B:$AF,8,FALSE),"")</f>
        <v/>
      </c>
      <c r="AZ63" s="45" t="str">
        <f>IFERROR(VLOOKUP($B63,master_rankings!$B:$AF,9,FALSE),"")</f>
        <v/>
      </c>
      <c r="BA63" s="45" t="str">
        <f>IFERROR(VLOOKUP($B63,master_rankings!$B:$AF,10,FALSE),"")</f>
        <v/>
      </c>
      <c r="BB63" s="45" t="str">
        <f>IFERROR(VLOOKUP($B63,master_rankings!$B:$AF,11,FALSE),"")</f>
        <v/>
      </c>
      <c r="BC63" s="45" t="str">
        <f>IFERROR(VLOOKUP($B63,master_rankings!$B:$AF,12,FALSE),"")</f>
        <v/>
      </c>
      <c r="BD63" s="45" t="str">
        <f>IFERROR(VLOOKUP($B63,master_rankings!$B:$AF,13,FALSE),"")</f>
        <v/>
      </c>
      <c r="BE63" s="45" t="str">
        <f>IFERROR(VLOOKUP($B63,master_rankings!$B:$AF,14,FALSE),"")</f>
        <v/>
      </c>
      <c r="BF63" s="45" t="str">
        <f>IFERROR(VLOOKUP($B63,master_rankings!$B:$AF,15,FALSE),"")</f>
        <v/>
      </c>
      <c r="BG63" s="45" t="str">
        <f>IFERROR(VLOOKUP($B63,master_rankings!$B:$AF,16,FALSE),"")</f>
        <v/>
      </c>
      <c r="BH63" s="45" t="str">
        <f>IFERROR(VLOOKUP($B63,master_rankings!$B:$AF,17,FALSE),"")</f>
        <v/>
      </c>
      <c r="BI63" s="45" t="str">
        <f>IFERROR(VLOOKUP($B63,master_rankings!$B:$AF,18,FALSE),"")</f>
        <v/>
      </c>
      <c r="BJ63" s="45" t="str">
        <f>IFERROR(VLOOKUP($B63,master_rankings!$B:$AF,19,FALSE),"")</f>
        <v/>
      </c>
      <c r="BK63" s="45" t="str">
        <f>IFERROR(VLOOKUP($B63,master_rankings!$B:$AF,30,FALSE),"")</f>
        <v/>
      </c>
      <c r="BL63" s="45" t="str">
        <f>IFERROR(VLOOKUP($B63,master_rankings!$B:$AF,31,FALSE),"")</f>
        <v/>
      </c>
      <c r="BM63" s="45" t="str">
        <f t="shared" si="2"/>
        <v/>
      </c>
      <c r="BN63" t="str">
        <f t="shared" si="3"/>
        <v/>
      </c>
    </row>
    <row r="64" spans="1:66" x14ac:dyDescent="0.25">
      <c r="A64">
        <f>Qty_freeze!A64</f>
        <v>63</v>
      </c>
      <c r="B64" t="str">
        <f>TRIM(Qty_freeze!B64)</f>
        <v>EICHERMOT</v>
      </c>
      <c r="C64" t="str">
        <f>IFERROR(VLOOKUP(B64,Mkt_Lots!Q:R,2,0),"")</f>
        <v xml:space="preserve">EICHER MOTORS LTD                   </v>
      </c>
      <c r="D64" s="9">
        <f>IFERROR(VLOOKUP($B64,Options_data!$L:$AB,2,0),"")</f>
        <v>10.1</v>
      </c>
      <c r="E64" s="9">
        <f>IFERROR(VLOOKUP($B64,Options_data!$L:$AB,3,0),"")</f>
        <v>0.28999999999999998</v>
      </c>
      <c r="F64" s="9">
        <f>IFERROR(VLOOKUP($B64,Options_data!$L:$AB,4,0),"")</f>
        <v>23.69</v>
      </c>
      <c r="G64" s="9">
        <f>IFERROR(VLOOKUP($B64,Options_data!$L:$AB,5,0),"")</f>
        <v>24.6</v>
      </c>
      <c r="H64" s="9">
        <f>IFERROR(VLOOKUP($B64,Options_data!$L:$AB,6,0),"")</f>
        <v>4.7699999999999996</v>
      </c>
      <c r="I64" s="9">
        <f>IFERROR(VLOOKUP($B64,Options_data!$L:$AB,7,0),"")</f>
        <v>22.98</v>
      </c>
      <c r="J64" s="9">
        <f>IFERROR(VLOOKUP($B64,Options_data!$L:$AB,8,0),"")</f>
        <v>25.4</v>
      </c>
      <c r="K64" s="9">
        <f>IFERROR(VLOOKUP($B64,Options_data!$L:$AB,9,0),"")</f>
        <v>21.49</v>
      </c>
      <c r="L64" s="9" t="b">
        <f>IFERROR(VLOOKUP($B64,Options_data!$L:$AB,10,0),"")</f>
        <v>1</v>
      </c>
      <c r="M64" s="9">
        <f>IFERROR(VLOOKUP($B64,Options_data!$L:$AB,11,0),"")</f>
        <v>25.51</v>
      </c>
      <c r="N64" s="10" t="str">
        <f>IFERROR(VLOOKUP($B64,Options_data!$L:$AB,12,0),"")</f>
        <v/>
      </c>
      <c r="O64" s="9">
        <f>IFERROR(VLOOKUP($B64,Options_data!$L:$AB,13,0),"")</f>
        <v>3493</v>
      </c>
      <c r="P64" s="9">
        <f>IFERROR(VLOOKUP($B64,Options_data!$L:$AB,14,0),"")</f>
        <v>3.03</v>
      </c>
      <c r="Q64" s="9" t="str">
        <f>IFERROR(VLOOKUP($B64,Options_data!$L:$AB,15,0),"")</f>
        <v>Liquid</v>
      </c>
      <c r="R64" s="9" t="str">
        <f>IFERROR(VLOOKUP($B64,Options_data!$L:$AB,16,0),"")</f>
        <v/>
      </c>
      <c r="S64" s="9" t="str">
        <f>IFERROR(VLOOKUP($B64,Options_data!$L:$AB,17,0),"")</f>
        <v/>
      </c>
      <c r="T64">
        <f>IFERROR(VLOOKUP($B64,futures_data!$L:$W,2,0),"")</f>
        <v>7.54</v>
      </c>
      <c r="U64">
        <f>IFERROR(VLOOKUP($B64,futures_data!$L:$W,3,0),"")</f>
        <v>4.99</v>
      </c>
      <c r="V64">
        <f>IFERROR(VLOOKUP($B64,futures_data!$L:$W,4,0),"")</f>
        <v>0.95</v>
      </c>
      <c r="W64">
        <f>IFERROR(VLOOKUP($B64,futures_data!$L:$W,5,0),"")</f>
        <v>32.840000000000003</v>
      </c>
      <c r="X64">
        <f>IFERROR(VLOOKUP($B64,futures_data!$L:$W,6,0),"")</f>
        <v>3493</v>
      </c>
      <c r="Y64">
        <f>IFERROR(VLOOKUP($B64,futures_data!$L:$W,7,0),"")</f>
        <v>4.7699999999999996</v>
      </c>
      <c r="Z64" t="str">
        <f>IFERROR(VLOOKUP($B64,futures_data!$L:$W,8,0),"")</f>
        <v>Long Buildup</v>
      </c>
      <c r="AA64">
        <f>IFERROR(VLOOKUP($B64,futures_data!$L:$W,9,0),"")</f>
        <v>0.2</v>
      </c>
      <c r="AB64">
        <f>IFERROR(VLOOKUP($B64,futures_data!$L:$W,10,0),"")</f>
        <v>0.28999999999999998</v>
      </c>
      <c r="AC64">
        <f>IFERROR(VLOOKUP($B64,futures_data!$L:$W,11,0),"")</f>
        <v>-62.02</v>
      </c>
      <c r="AD64" t="str">
        <f>IFERROR(VLOOKUP($B64,futures_data!$L:$W,12,0),"")</f>
        <v>Long Buildup</v>
      </c>
      <c r="AE64" t="str">
        <f t="shared" si="0"/>
        <v>BULLISH</v>
      </c>
      <c r="AF64" t="str">
        <f t="shared" si="1"/>
        <v>BULLISH</v>
      </c>
      <c r="AG64" s="43" t="str">
        <f>IFERROR(VLOOKUP($B64,futures_20D_Auto!$B:$F,2,0),"")</f>
        <v/>
      </c>
      <c r="AH64" s="43" t="str">
        <f>IFERROR(VLOOKUP($B64,futures_20D_Auto!$B:$F,3,0),"")</f>
        <v/>
      </c>
      <c r="AI64" s="43" t="str">
        <f>IFERROR(VLOOKUP($B64,futures_20D_Auto!$B:$F,4,0),"")</f>
        <v/>
      </c>
      <c r="AJ64" s="43" t="str">
        <f>IFERROR(VLOOKUP($B64,futures_20D_Auto!$B:$F,5,0),"")</f>
        <v/>
      </c>
      <c r="AK64">
        <f>IFERROR(VLOOKUP($B64,Premarket!$A:$K,2,0),"")</f>
        <v>3486.6</v>
      </c>
      <c r="AL64">
        <f>IFERROR(VLOOKUP($B64,Premarket!$A:$K,3,0),"")</f>
        <v>3490</v>
      </c>
      <c r="AM64">
        <f>IFERROR(VLOOKUP($B64,Premarket!$A:$K,4,0),"")</f>
        <v>3.4</v>
      </c>
      <c r="AN64">
        <f>IFERROR(VLOOKUP($B64,Premarket!$A:$K,5,0),"")</f>
        <v>0.1</v>
      </c>
      <c r="AU64" s="45">
        <f>IFERROR(VLOOKUP($B64,master_rankings!$B:$AF,4,FALSE),"")</f>
        <v>3497.1</v>
      </c>
      <c r="AV64" s="45">
        <f>IFERROR(VLOOKUP($B64,master_rankings!$B:$AF,5,FALSE),"")</f>
        <v>0.40770620000000002</v>
      </c>
      <c r="AW64" s="45">
        <f>IFERROR(VLOOKUP($B64,master_rankings!$B:$AF,6,FALSE),"")</f>
        <v>14.2</v>
      </c>
      <c r="AX64" s="45">
        <f>IFERROR(VLOOKUP($B64,master_rankings!$B:$AF,7,FALSE),"")</f>
        <v>3139500</v>
      </c>
      <c r="AY64" s="45">
        <f>IFERROR(VLOOKUP($B64,master_rankings!$B:$AF,8,FALSE),"")</f>
        <v>0.17309730000000001</v>
      </c>
      <c r="AZ64" s="45">
        <f>IFERROR(VLOOKUP($B64,master_rankings!$B:$AF,9,FALSE),"")</f>
        <v>5425</v>
      </c>
      <c r="BA64" s="45" t="str">
        <f>IFERROR(VLOOKUP($B64,master_rankings!$B:$AF,10,FALSE),"")</f>
        <v>Long Build Up</v>
      </c>
      <c r="BB64" s="45">
        <f>IFERROR(VLOOKUP($B64,master_rankings!$B:$AF,11,FALSE),"")</f>
        <v>350</v>
      </c>
      <c r="BC64" s="45">
        <f>IFERROR(VLOOKUP($B64,master_rankings!$B:$AF,12,FALSE),"")</f>
        <v>20</v>
      </c>
      <c r="BD64" s="45">
        <f>IFERROR(VLOOKUP($B64,master_rankings!$B:$AF,13,FALSE),"")</f>
        <v>10500</v>
      </c>
      <c r="BE64" s="45" t="str">
        <f>IFERROR(VLOOKUP($B64,master_rankings!$B:$AF,14,FALSE),"")</f>
        <v>AUTO</v>
      </c>
      <c r="BF64" s="45" t="str">
        <f>IFERROR(VLOOKUP($B64,master_rankings!$B:$AF,15,FALSE),"")</f>
        <v>AUTO-M CYCLE/MOP</v>
      </c>
      <c r="BG64" s="45" t="str">
        <f>IFERROR(VLOOKUP($B64,master_rankings!$B:$AF,16,FALSE),"")</f>
        <v>LARGECAP</v>
      </c>
      <c r="BH64" s="45">
        <f>IFERROR(VLOOKUP($B64,master_rankings!$B:$AF,17,FALSE),"")</f>
        <v>77090.509999999995</v>
      </c>
      <c r="BI64" s="45" t="str">
        <f>IFERROR(VLOOKUP($B64,master_rankings!$B:$AF,18,FALSE),"")</f>
        <v>AUTO-5 of 16</v>
      </c>
      <c r="BJ64" s="45" t="str">
        <f>IFERROR(VLOOKUP($B64,master_rankings!$B:$AF,19,FALSE),"")</f>
        <v>NiftyRank-60</v>
      </c>
      <c r="BK64" s="45" t="str">
        <f>IFERROR(VLOOKUP($B64,master_rankings!$B:$AF,30,FALSE),"")</f>
        <v>LOR38</v>
      </c>
      <c r="BL64" s="45" t="str">
        <f>IFERROR(VLOOKUP($B64,master_rankings!$B:$AF,31,FALSE),"")</f>
        <v>LPR33</v>
      </c>
      <c r="BM64" s="45" t="str">
        <f t="shared" si="2"/>
        <v/>
      </c>
      <c r="BN64" t="str">
        <f t="shared" si="3"/>
        <v/>
      </c>
    </row>
    <row r="65" spans="1:66" x14ac:dyDescent="0.25">
      <c r="A65">
        <f>Qty_freeze!A65</f>
        <v>64</v>
      </c>
      <c r="B65" t="str">
        <f>TRIM(Qty_freeze!B65)</f>
        <v>ESCORTS</v>
      </c>
      <c r="C65" t="str">
        <f>IFERROR(VLOOKUP(B65,Mkt_Lots!Q:R,2,0),"")</f>
        <v xml:space="preserve">ESCORTS KUBOTA LIMITED              </v>
      </c>
      <c r="D65" s="9">
        <f>IFERROR(VLOOKUP($B65,Options_data!$L:$AB,2,0),"")</f>
        <v>-10.3</v>
      </c>
      <c r="E65" s="9">
        <f>IFERROR(VLOOKUP($B65,Options_data!$L:$AB,3,0),"")</f>
        <v>-0.3</v>
      </c>
      <c r="F65" s="9">
        <f>IFERROR(VLOOKUP($B65,Options_data!$L:$AB,4,0),"")</f>
        <v>33.06</v>
      </c>
      <c r="G65" s="9">
        <f>IFERROR(VLOOKUP($B65,Options_data!$L:$AB,5,0),"")</f>
        <v>33.65</v>
      </c>
      <c r="H65" s="9">
        <f>IFERROR(VLOOKUP($B65,Options_data!$L:$AB,6,0),"")</f>
        <v>7.68</v>
      </c>
      <c r="I65" s="9">
        <f>IFERROR(VLOOKUP($B65,Options_data!$L:$AB,7,0),"")</f>
        <v>83</v>
      </c>
      <c r="J65" s="9">
        <f>IFERROR(VLOOKUP($B65,Options_data!$L:$AB,8,0),"")</f>
        <v>93.65</v>
      </c>
      <c r="K65" s="9">
        <f>IFERROR(VLOOKUP($B65,Options_data!$L:$AB,9,0),"")</f>
        <v>51.83</v>
      </c>
      <c r="L65" s="9" t="b">
        <f>IFERROR(VLOOKUP($B65,Options_data!$L:$AB,10,0),"")</f>
        <v>1</v>
      </c>
      <c r="M65" s="9">
        <f>IFERROR(VLOOKUP($B65,Options_data!$L:$AB,11,0),"")</f>
        <v>34.24</v>
      </c>
      <c r="N65" s="10" t="str">
        <f>IFERROR(VLOOKUP($B65,Options_data!$L:$AB,12,0),"")</f>
        <v/>
      </c>
      <c r="O65" s="9">
        <f>IFERROR(VLOOKUP($B65,Options_data!$L:$AB,13,0),"")</f>
        <v>3370.6</v>
      </c>
      <c r="P65" s="9">
        <f>IFERROR(VLOOKUP($B65,Options_data!$L:$AB,14,0),"")</f>
        <v>4.22</v>
      </c>
      <c r="Q65" s="9" t="str">
        <f>IFERROR(VLOOKUP($B65,Options_data!$L:$AB,15,0),"")</f>
        <v>Liquid</v>
      </c>
      <c r="R65" s="9" t="str">
        <f>IFERROR(VLOOKUP($B65,Options_data!$L:$AB,16,0),"")</f>
        <v>IVP</v>
      </c>
      <c r="S65" s="9" t="str">
        <f>IFERROR(VLOOKUP($B65,Options_data!$L:$AB,17,0),"")</f>
        <v/>
      </c>
      <c r="T65">
        <f>IFERROR(VLOOKUP($B65,futures_data!$L:$W,2,0),"")</f>
        <v>58.73</v>
      </c>
      <c r="U65">
        <f>IFERROR(VLOOKUP($B65,futures_data!$L:$W,3,0),"")</f>
        <v>5.42</v>
      </c>
      <c r="V65">
        <f>IFERROR(VLOOKUP($B65,futures_data!$L:$W,4,0),"")</f>
        <v>5.01</v>
      </c>
      <c r="W65">
        <f>IFERROR(VLOOKUP($B65,futures_data!$L:$W,5,0),"")</f>
        <v>28.58</v>
      </c>
      <c r="X65">
        <f>IFERROR(VLOOKUP($B65,futures_data!$L:$W,6,0),"")</f>
        <v>3370.6</v>
      </c>
      <c r="Y65">
        <f>IFERROR(VLOOKUP($B65,futures_data!$L:$W,7,0),"")</f>
        <v>7.68</v>
      </c>
      <c r="Z65" t="str">
        <f>IFERROR(VLOOKUP($B65,futures_data!$L:$W,8,0),"")</f>
        <v>Significant Long Buildup</v>
      </c>
      <c r="AA65">
        <f>IFERROR(VLOOKUP($B65,futures_data!$L:$W,9,0),"")</f>
        <v>-0.14000000000000001</v>
      </c>
      <c r="AB65">
        <f>IFERROR(VLOOKUP($B65,futures_data!$L:$W,10,0),"")</f>
        <v>-0.3</v>
      </c>
      <c r="AC65">
        <f>IFERROR(VLOOKUP($B65,futures_data!$L:$W,11,0),"")</f>
        <v>-52.49</v>
      </c>
      <c r="AD65" t="str">
        <f>IFERROR(VLOOKUP($B65,futures_data!$L:$W,12,0),"")</f>
        <v>Long Unwinding</v>
      </c>
      <c r="AE65" t="str">
        <f t="shared" si="0"/>
        <v>BULLISH</v>
      </c>
      <c r="AF65" t="str">
        <f t="shared" si="1"/>
        <v>BEARISH</v>
      </c>
      <c r="AG65" s="43" t="str">
        <f>IFERROR(VLOOKUP($B65,futures_20D_Auto!$B:$F,2,0),"")</f>
        <v>2023-10-16_21:40:16</v>
      </c>
      <c r="AH65" s="43" t="str">
        <f>IFERROR(VLOOKUP($B65,futures_20D_Auto!$B:$F,3,0),"")</f>
        <v>BULLISH</v>
      </c>
      <c r="AI65" s="43">
        <f>IFERROR(VLOOKUP($B65,futures_20D_Auto!$B:$F,4,0),"")</f>
        <v>6911850</v>
      </c>
      <c r="AJ65" s="43">
        <f>IFERROR(VLOOKUP($B65,futures_20D_Auto!$B:$F,5,0),"")</f>
        <v>48.09592</v>
      </c>
      <c r="AK65">
        <f>IFERROR(VLOOKUP($B65,Premarket!$A:$K,2,0),"")</f>
        <v>3399.95</v>
      </c>
      <c r="AL65">
        <f>IFERROR(VLOOKUP($B65,Premarket!$A:$K,3,0),"")</f>
        <v>3402</v>
      </c>
      <c r="AM65">
        <f>IFERROR(VLOOKUP($B65,Premarket!$A:$K,4,0),"")</f>
        <v>2.0499999999999998</v>
      </c>
      <c r="AN65">
        <f>IFERROR(VLOOKUP($B65,Premarket!$A:$K,5,0),"")</f>
        <v>0.06</v>
      </c>
      <c r="AU65" s="45" t="str">
        <f>IFERROR(VLOOKUP($B65,master_rankings!$B:$AF,4,FALSE),"")</f>
        <v/>
      </c>
      <c r="AV65" s="45" t="str">
        <f>IFERROR(VLOOKUP($B65,master_rankings!$B:$AF,5,FALSE),"")</f>
        <v/>
      </c>
      <c r="AW65" s="45" t="str">
        <f>IFERROR(VLOOKUP($B65,master_rankings!$B:$AF,6,FALSE),"")</f>
        <v/>
      </c>
      <c r="AX65" s="45" t="str">
        <f>IFERROR(VLOOKUP($B65,master_rankings!$B:$AF,7,FALSE),"")</f>
        <v/>
      </c>
      <c r="AY65" s="45" t="str">
        <f>IFERROR(VLOOKUP($B65,master_rankings!$B:$AF,8,FALSE),"")</f>
        <v/>
      </c>
      <c r="AZ65" s="45" t="str">
        <f>IFERROR(VLOOKUP($B65,master_rankings!$B:$AF,9,FALSE),"")</f>
        <v/>
      </c>
      <c r="BA65" s="45" t="str">
        <f>IFERROR(VLOOKUP($B65,master_rankings!$B:$AF,10,FALSE),"")</f>
        <v/>
      </c>
      <c r="BB65" s="45" t="str">
        <f>IFERROR(VLOOKUP($B65,master_rankings!$B:$AF,11,FALSE),"")</f>
        <v/>
      </c>
      <c r="BC65" s="45" t="str">
        <f>IFERROR(VLOOKUP($B65,master_rankings!$B:$AF,12,FALSE),"")</f>
        <v/>
      </c>
      <c r="BD65" s="45" t="str">
        <f>IFERROR(VLOOKUP($B65,master_rankings!$B:$AF,13,FALSE),"")</f>
        <v/>
      </c>
      <c r="BE65" s="45" t="str">
        <f>IFERROR(VLOOKUP($B65,master_rankings!$B:$AF,14,FALSE),"")</f>
        <v/>
      </c>
      <c r="BF65" s="45" t="str">
        <f>IFERROR(VLOOKUP($B65,master_rankings!$B:$AF,15,FALSE),"")</f>
        <v/>
      </c>
      <c r="BG65" s="45" t="str">
        <f>IFERROR(VLOOKUP($B65,master_rankings!$B:$AF,16,FALSE),"")</f>
        <v/>
      </c>
      <c r="BH65" s="45" t="str">
        <f>IFERROR(VLOOKUP($B65,master_rankings!$B:$AF,17,FALSE),"")</f>
        <v/>
      </c>
      <c r="BI65" s="45" t="str">
        <f>IFERROR(VLOOKUP($B65,master_rankings!$B:$AF,18,FALSE),"")</f>
        <v/>
      </c>
      <c r="BJ65" s="45" t="str">
        <f>IFERROR(VLOOKUP($B65,master_rankings!$B:$AF,19,FALSE),"")</f>
        <v/>
      </c>
      <c r="BK65" s="45" t="str">
        <f>IFERROR(VLOOKUP($B65,master_rankings!$B:$AF,30,FALSE),"")</f>
        <v/>
      </c>
      <c r="BL65" s="45" t="str">
        <f>IFERROR(VLOOKUP($B65,master_rankings!$B:$AF,31,FALSE),"")</f>
        <v/>
      </c>
      <c r="BM65" s="45" t="str">
        <f t="shared" si="2"/>
        <v/>
      </c>
      <c r="BN65" t="str">
        <f t="shared" si="3"/>
        <v/>
      </c>
    </row>
    <row r="66" spans="1:66" x14ac:dyDescent="0.25">
      <c r="A66">
        <f>Qty_freeze!A66</f>
        <v>65</v>
      </c>
      <c r="B66" t="str">
        <f>TRIM(Qty_freeze!B66)</f>
        <v>EXIDEIND</v>
      </c>
      <c r="C66" t="str">
        <f>IFERROR(VLOOKUP(B66,Mkt_Lots!Q:R,2,0),"")</f>
        <v xml:space="preserve">EXIDE INDUSTRIES LTD                </v>
      </c>
      <c r="D66" s="9">
        <f>IFERROR(VLOOKUP($B66,Options_data!$L:$AB,2,0),"")</f>
        <v>1.75</v>
      </c>
      <c r="E66" s="9">
        <f>IFERROR(VLOOKUP($B66,Options_data!$L:$AB,3,0),"")</f>
        <v>0.66</v>
      </c>
      <c r="F66" s="9">
        <f>IFERROR(VLOOKUP($B66,Options_data!$L:$AB,4,0),"")</f>
        <v>28.94</v>
      </c>
      <c r="G66" s="9">
        <f>IFERROR(VLOOKUP($B66,Options_data!$L:$AB,5,0),"")</f>
        <v>28.93</v>
      </c>
      <c r="H66" s="9">
        <f>IFERROR(VLOOKUP($B66,Options_data!$L:$AB,6,0),"")</f>
        <v>9.0500000000000007</v>
      </c>
      <c r="I66" s="9">
        <f>IFERROR(VLOOKUP($B66,Options_data!$L:$AB,7,0),"")</f>
        <v>62.5</v>
      </c>
      <c r="J66" s="9">
        <f>IFERROR(VLOOKUP($B66,Options_data!$L:$AB,8,0),"")</f>
        <v>58.73</v>
      </c>
      <c r="K66" s="9">
        <f>IFERROR(VLOOKUP($B66,Options_data!$L:$AB,9,0),"")</f>
        <v>47.19</v>
      </c>
      <c r="L66" s="9" t="b">
        <f>IFERROR(VLOOKUP($B66,Options_data!$L:$AB,10,0),"")</f>
        <v>1</v>
      </c>
      <c r="M66" s="9">
        <f>IFERROR(VLOOKUP($B66,Options_data!$L:$AB,11,0),"")</f>
        <v>28.91</v>
      </c>
      <c r="N66" s="10">
        <f>IFERROR(VLOOKUP($B66,Options_data!$L:$AB,12,0),"")</f>
        <v>45236</v>
      </c>
      <c r="O66" s="9">
        <f>IFERROR(VLOOKUP($B66,Options_data!$L:$AB,13,0),"")</f>
        <v>265.2</v>
      </c>
      <c r="P66" s="9">
        <f>IFERROR(VLOOKUP($B66,Options_data!$L:$AB,14,0),"")</f>
        <v>3.56</v>
      </c>
      <c r="Q66" s="9" t="str">
        <f>IFERROR(VLOOKUP($B66,Options_data!$L:$AB,15,0),"")</f>
        <v>Liquid</v>
      </c>
      <c r="R66" s="9" t="str">
        <f>IFERROR(VLOOKUP($B66,Options_data!$L:$AB,16,0),"")</f>
        <v/>
      </c>
      <c r="S66" s="9" t="str">
        <f>IFERROR(VLOOKUP($B66,Options_data!$L:$AB,17,0),"")</f>
        <v>R</v>
      </c>
      <c r="T66">
        <f>IFERROR(VLOOKUP($B66,futures_data!$L:$W,2,0),"")</f>
        <v>34.130000000000003</v>
      </c>
      <c r="U66">
        <f>IFERROR(VLOOKUP($B66,futures_data!$L:$W,3,0),"")</f>
        <v>-0.39</v>
      </c>
      <c r="V66">
        <f>IFERROR(VLOOKUP($B66,futures_data!$L:$W,4,0),"")</f>
        <v>3.8</v>
      </c>
      <c r="W66">
        <f>IFERROR(VLOOKUP($B66,futures_data!$L:$W,5,0),"")</f>
        <v>88.57</v>
      </c>
      <c r="X66">
        <f>IFERROR(VLOOKUP($B66,futures_data!$L:$W,6,0),"")</f>
        <v>265.2</v>
      </c>
      <c r="Y66">
        <f>IFERROR(VLOOKUP($B66,futures_data!$L:$W,7,0),"")</f>
        <v>9.0500000000000007</v>
      </c>
      <c r="Z66" t="str">
        <f>IFERROR(VLOOKUP($B66,futures_data!$L:$W,8,0),"")</f>
        <v>Short Covering</v>
      </c>
      <c r="AA66">
        <f>IFERROR(VLOOKUP($B66,futures_data!$L:$W,9,0),"")</f>
        <v>-3.49</v>
      </c>
      <c r="AB66">
        <f>IFERROR(VLOOKUP($B66,futures_data!$L:$W,10,0),"")</f>
        <v>0.66</v>
      </c>
      <c r="AC66">
        <f>IFERROR(VLOOKUP($B66,futures_data!$L:$W,11,0),"")</f>
        <v>32.32</v>
      </c>
      <c r="AD66" t="str">
        <f>IFERROR(VLOOKUP($B66,futures_data!$L:$W,12,0),"")</f>
        <v>Short Covering</v>
      </c>
      <c r="AE66" t="str">
        <f t="shared" si="0"/>
        <v>BULLISH</v>
      </c>
      <c r="AF66" t="str">
        <f t="shared" si="1"/>
        <v>BULLISH</v>
      </c>
      <c r="AG66" s="43" t="str">
        <f>IFERROR(VLOOKUP($B66,futures_20D_Auto!$B:$F,2,0),"")</f>
        <v/>
      </c>
      <c r="AH66" s="43" t="str">
        <f>IFERROR(VLOOKUP($B66,futures_20D_Auto!$B:$F,3,0),"")</f>
        <v/>
      </c>
      <c r="AI66" s="43" t="str">
        <f>IFERROR(VLOOKUP($B66,futures_20D_Auto!$B:$F,4,0),"")</f>
        <v/>
      </c>
      <c r="AJ66" s="43" t="str">
        <f>IFERROR(VLOOKUP($B66,futures_20D_Auto!$B:$F,5,0),"")</f>
        <v/>
      </c>
      <c r="AK66">
        <f>IFERROR(VLOOKUP($B66,Premarket!$A:$K,2,0),"")</f>
        <v>263</v>
      </c>
      <c r="AL66">
        <f>IFERROR(VLOOKUP($B66,Premarket!$A:$K,3,0),"")</f>
        <v>264.3</v>
      </c>
      <c r="AM66">
        <f>IFERROR(VLOOKUP($B66,Premarket!$A:$K,4,0),"")</f>
        <v>1.3</v>
      </c>
      <c r="AN66">
        <f>IFERROR(VLOOKUP($B66,Premarket!$A:$K,5,0),"")</f>
        <v>0.49</v>
      </c>
      <c r="AU66" s="45" t="str">
        <f>IFERROR(VLOOKUP($B66,master_rankings!$B:$AF,4,FALSE),"")</f>
        <v/>
      </c>
      <c r="AV66" s="45" t="str">
        <f>IFERROR(VLOOKUP($B66,master_rankings!$B:$AF,5,FALSE),"")</f>
        <v/>
      </c>
      <c r="AW66" s="45" t="str">
        <f>IFERROR(VLOOKUP($B66,master_rankings!$B:$AF,6,FALSE),"")</f>
        <v/>
      </c>
      <c r="AX66" s="45" t="str">
        <f>IFERROR(VLOOKUP($B66,master_rankings!$B:$AF,7,FALSE),"")</f>
        <v/>
      </c>
      <c r="AY66" s="45" t="str">
        <f>IFERROR(VLOOKUP($B66,master_rankings!$B:$AF,8,FALSE),"")</f>
        <v/>
      </c>
      <c r="AZ66" s="45" t="str">
        <f>IFERROR(VLOOKUP($B66,master_rankings!$B:$AF,9,FALSE),"")</f>
        <v/>
      </c>
      <c r="BA66" s="45" t="str">
        <f>IFERROR(VLOOKUP($B66,master_rankings!$B:$AF,10,FALSE),"")</f>
        <v/>
      </c>
      <c r="BB66" s="45" t="str">
        <f>IFERROR(VLOOKUP($B66,master_rankings!$B:$AF,11,FALSE),"")</f>
        <v/>
      </c>
      <c r="BC66" s="45" t="str">
        <f>IFERROR(VLOOKUP($B66,master_rankings!$B:$AF,12,FALSE),"")</f>
        <v/>
      </c>
      <c r="BD66" s="45" t="str">
        <f>IFERROR(VLOOKUP($B66,master_rankings!$B:$AF,13,FALSE),"")</f>
        <v/>
      </c>
      <c r="BE66" s="45" t="str">
        <f>IFERROR(VLOOKUP($B66,master_rankings!$B:$AF,14,FALSE),"")</f>
        <v/>
      </c>
      <c r="BF66" s="45" t="str">
        <f>IFERROR(VLOOKUP($B66,master_rankings!$B:$AF,15,FALSE),"")</f>
        <v/>
      </c>
      <c r="BG66" s="45" t="str">
        <f>IFERROR(VLOOKUP($B66,master_rankings!$B:$AF,16,FALSE),"")</f>
        <v/>
      </c>
      <c r="BH66" s="45" t="str">
        <f>IFERROR(VLOOKUP($B66,master_rankings!$B:$AF,17,FALSE),"")</f>
        <v/>
      </c>
      <c r="BI66" s="45" t="str">
        <f>IFERROR(VLOOKUP($B66,master_rankings!$B:$AF,18,FALSE),"")</f>
        <v/>
      </c>
      <c r="BJ66" s="45" t="str">
        <f>IFERROR(VLOOKUP($B66,master_rankings!$B:$AF,19,FALSE),"")</f>
        <v/>
      </c>
      <c r="BK66" s="45" t="str">
        <f>IFERROR(VLOOKUP($B66,master_rankings!$B:$AF,30,FALSE),"")</f>
        <v/>
      </c>
      <c r="BL66" s="45" t="str">
        <f>IFERROR(VLOOKUP($B66,master_rankings!$B:$AF,31,FALSE),"")</f>
        <v/>
      </c>
      <c r="BM66" s="45" t="str">
        <f t="shared" si="2"/>
        <v/>
      </c>
      <c r="BN66" t="str">
        <f t="shared" si="3"/>
        <v/>
      </c>
    </row>
    <row r="67" spans="1:66" x14ac:dyDescent="0.25">
      <c r="A67">
        <f>Qty_freeze!A67</f>
        <v>66</v>
      </c>
      <c r="B67" t="str">
        <f>TRIM(Qty_freeze!B67)</f>
        <v>FEDERALBNK</v>
      </c>
      <c r="C67" t="str">
        <f>IFERROR(VLOOKUP(B67,Mkt_Lots!Q:R,2,0),"")</f>
        <v xml:space="preserve">FEDERAL BANK LTD                    </v>
      </c>
      <c r="D67" s="9">
        <f>IFERROR(VLOOKUP($B67,Options_data!$L:$AB,2,0),"")</f>
        <v>-1.2</v>
      </c>
      <c r="E67" s="9">
        <f>IFERROR(VLOOKUP($B67,Options_data!$L:$AB,3,0),"")</f>
        <v>-0.8</v>
      </c>
      <c r="F67" s="9">
        <f>IFERROR(VLOOKUP($B67,Options_data!$L:$AB,4,0),"")</f>
        <v>32.19</v>
      </c>
      <c r="G67" s="9">
        <f>IFERROR(VLOOKUP($B67,Options_data!$L:$AB,5,0),"")</f>
        <v>30.57</v>
      </c>
      <c r="H67" s="9">
        <f>IFERROR(VLOOKUP($B67,Options_data!$L:$AB,6,0),"")</f>
        <v>-6.14</v>
      </c>
      <c r="I67" s="9">
        <f>IFERROR(VLOOKUP($B67,Options_data!$L:$AB,7,0),"")</f>
        <v>61.69</v>
      </c>
      <c r="J67" s="9">
        <f>IFERROR(VLOOKUP($B67,Options_data!$L:$AB,8,0),"")</f>
        <v>68.25</v>
      </c>
      <c r="K67" s="9">
        <f>IFERROR(VLOOKUP($B67,Options_data!$L:$AB,9,0),"")</f>
        <v>52.51</v>
      </c>
      <c r="L67" s="9" t="b">
        <f>IFERROR(VLOOKUP($B67,Options_data!$L:$AB,10,0),"")</f>
        <v>1</v>
      </c>
      <c r="M67" s="9">
        <f>IFERROR(VLOOKUP($B67,Options_data!$L:$AB,11,0),"")</f>
        <v>28.96</v>
      </c>
      <c r="N67" s="10">
        <f>IFERROR(VLOOKUP($B67,Options_data!$L:$AB,12,0),"")</f>
        <v>45215</v>
      </c>
      <c r="O67" s="9">
        <f>IFERROR(VLOOKUP($B67,Options_data!$L:$AB,13,0),"")</f>
        <v>148.75</v>
      </c>
      <c r="P67" s="9">
        <f>IFERROR(VLOOKUP($B67,Options_data!$L:$AB,14,0),"")</f>
        <v>3.8</v>
      </c>
      <c r="Q67" s="9" t="str">
        <f>IFERROR(VLOOKUP($B67,Options_data!$L:$AB,15,0),"")</f>
        <v>Liquid</v>
      </c>
      <c r="R67" s="9" t="str">
        <f>IFERROR(VLOOKUP($B67,Options_data!$L:$AB,16,0),"")</f>
        <v/>
      </c>
      <c r="S67" s="9" t="str">
        <f>IFERROR(VLOOKUP($B67,Options_data!$L:$AB,17,0),"")</f>
        <v>R</v>
      </c>
      <c r="T67">
        <f>IFERROR(VLOOKUP($B67,futures_data!$L:$W,2,0),"")</f>
        <v>98.81</v>
      </c>
      <c r="U67">
        <f>IFERROR(VLOOKUP($B67,futures_data!$L:$W,3,0),"")</f>
        <v>21.81</v>
      </c>
      <c r="V67">
        <f>IFERROR(VLOOKUP($B67,futures_data!$L:$W,4,0),"")</f>
        <v>2.52</v>
      </c>
      <c r="W67">
        <f>IFERROR(VLOOKUP($B67,futures_data!$L:$W,5,0),"")</f>
        <v>176.79</v>
      </c>
      <c r="X67">
        <f>IFERROR(VLOOKUP($B67,futures_data!$L:$W,6,0),"")</f>
        <v>148.75</v>
      </c>
      <c r="Y67">
        <f>IFERROR(VLOOKUP($B67,futures_data!$L:$W,7,0),"")</f>
        <v>-6.14</v>
      </c>
      <c r="Z67" t="str">
        <f>IFERROR(VLOOKUP($B67,futures_data!$L:$W,8,0),"")</f>
        <v>Significant Long Buildup</v>
      </c>
      <c r="AA67">
        <f>IFERROR(VLOOKUP($B67,futures_data!$L:$W,9,0),"")</f>
        <v>13.97</v>
      </c>
      <c r="AB67">
        <f>IFERROR(VLOOKUP($B67,futures_data!$L:$W,10,0),"")</f>
        <v>-0.8</v>
      </c>
      <c r="AC67">
        <f>IFERROR(VLOOKUP($B67,futures_data!$L:$W,11,0),"")</f>
        <v>22.58</v>
      </c>
      <c r="AD67" t="str">
        <f>IFERROR(VLOOKUP($B67,futures_data!$L:$W,12,0),"")</f>
        <v>Short Buildup</v>
      </c>
      <c r="AE67" t="str">
        <f t="shared" ref="AE67:AE130" si="4">IF(Z67="","",IF(OR(Z67="Short Covering",Z67="Long Buildup",Z67="Significant Long Buildup",Z67="Significant Short Covering"),"BULLISH","BEARISH"))</f>
        <v>BULLISH</v>
      </c>
      <c r="AF67" t="str">
        <f t="shared" ref="AF67:AF130" si="5">IF(AD67="","",IF(OR(AD67="Short Covering",AD67="Long Buildup",AD67="Significant Long Buildup",AD67="Significant Short Covering"),"BULLISH","BEARISH"))</f>
        <v>BEARISH</v>
      </c>
      <c r="AG67" s="43" t="str">
        <f>IFERROR(VLOOKUP($B67,futures_20D_Auto!$B:$F,2,0),"")</f>
        <v>2023-10-16_13:53:59</v>
      </c>
      <c r="AH67" s="43" t="str">
        <f>IFERROR(VLOOKUP($B67,futures_20D_Auto!$B:$F,3,0),"")</f>
        <v>BULLISH</v>
      </c>
      <c r="AI67" s="43">
        <f>IFERROR(VLOOKUP($B67,futures_20D_Auto!$B:$F,4,0),"")</f>
        <v>456075000</v>
      </c>
      <c r="AJ67" s="43">
        <f>IFERROR(VLOOKUP($B67,futures_20D_Auto!$B:$F,5,0),"")</f>
        <v>67.495685312104072</v>
      </c>
      <c r="AK67">
        <f>IFERROR(VLOOKUP($B67,Premarket!$A:$K,2,0),"")</f>
        <v>147</v>
      </c>
      <c r="AL67">
        <f>IFERROR(VLOOKUP($B67,Premarket!$A:$K,3,0),"")</f>
        <v>147.69999999999999</v>
      </c>
      <c r="AM67">
        <f>IFERROR(VLOOKUP($B67,Premarket!$A:$K,4,0),"")</f>
        <v>0.7</v>
      </c>
      <c r="AN67">
        <f>IFERROR(VLOOKUP($B67,Premarket!$A:$K,5,0),"")</f>
        <v>0.48</v>
      </c>
      <c r="AU67" s="45">
        <f>IFERROR(VLOOKUP($B67,master_rankings!$B:$AF,4,FALSE),"")</f>
        <v>148.69999999999999</v>
      </c>
      <c r="AV67" s="45">
        <f>IFERROR(VLOOKUP($B67,master_rankings!$B:$AF,5,FALSE),"")</f>
        <v>-0.8336112</v>
      </c>
      <c r="AW67" s="45">
        <f>IFERROR(VLOOKUP($B67,master_rankings!$B:$AF,6,FALSE),"")</f>
        <v>-1.25</v>
      </c>
      <c r="AX67" s="45">
        <f>IFERROR(VLOOKUP($B67,master_rankings!$B:$AF,7,FALSE),"")</f>
        <v>119915000</v>
      </c>
      <c r="AY67" s="45">
        <f>IFERROR(VLOOKUP($B67,master_rankings!$B:$AF,8,FALSE),"")</f>
        <v>4.9859919000000001</v>
      </c>
      <c r="AZ67" s="45">
        <f>IFERROR(VLOOKUP($B67,master_rankings!$B:$AF,9,FALSE),"")</f>
        <v>5695000</v>
      </c>
      <c r="BA67" s="45" t="str">
        <f>IFERROR(VLOOKUP($B67,master_rankings!$B:$AF,10,FALSE),"")</f>
        <v>Short Build Up</v>
      </c>
      <c r="BB67" s="45">
        <f>IFERROR(VLOOKUP($B67,master_rankings!$B:$AF,11,FALSE),"")</f>
        <v>10000</v>
      </c>
      <c r="BC67" s="45">
        <f>IFERROR(VLOOKUP($B67,master_rankings!$B:$AF,12,FALSE),"")</f>
        <v>1</v>
      </c>
      <c r="BD67" s="45">
        <f>IFERROR(VLOOKUP($B67,master_rankings!$B:$AF,13,FALSE),"")</f>
        <v>300000</v>
      </c>
      <c r="BE67" s="45" t="str">
        <f>IFERROR(VLOOKUP($B67,master_rankings!$B:$AF,14,FALSE),"")</f>
        <v>BANK</v>
      </c>
      <c r="BF67" s="45" t="str">
        <f>IFERROR(VLOOKUP($B67,master_rankings!$B:$AF,15,FALSE),"")</f>
        <v>BANKS-PVT SECTOR</v>
      </c>
      <c r="BG67" s="45" t="str">
        <f>IFERROR(VLOOKUP($B67,master_rankings!$B:$AF,16,FALSE),"")</f>
        <v>LARGECAP</v>
      </c>
      <c r="BH67" s="45">
        <f>IFERROR(VLOOKUP($B67,master_rankings!$B:$AF,17,FALSE),"")</f>
        <v>20915.18</v>
      </c>
      <c r="BI67" s="45" t="str">
        <f>IFERROR(VLOOKUP($B67,master_rankings!$B:$AF,18,FALSE),"")</f>
        <v>BANK-13 of 15</v>
      </c>
      <c r="BJ67" s="45" t="str">
        <f>IFERROR(VLOOKUP($B67,master_rankings!$B:$AF,19,FALSE),"")</f>
        <v>NiftyRank-161</v>
      </c>
      <c r="BK67" s="45" t="str">
        <f>IFERROR(VLOOKUP($B67,master_rankings!$B:$AF,30,FALSE),"")</f>
        <v>SOR4</v>
      </c>
      <c r="BL67" s="45" t="str">
        <f>IFERROR(VLOOKUP($B67,master_rankings!$B:$AF,31,FALSE),"")</f>
        <v>SPR17</v>
      </c>
      <c r="BM67" s="45" t="str">
        <f t="shared" ref="BM67:BM130" si="6">IF(AND(_xlfn.NUMBERVALUE(REPLACE(BK67,1,3,""))&lt;21,_xlfn.NUMBERVALUE(REPLACE(BK67,1,3,""))&gt;0),"TopOI","")</f>
        <v>TopOI</v>
      </c>
      <c r="BN67" t="str">
        <f t="shared" ref="BN67:BN130" si="7">IF(AND(_xlfn.NUMBERVALUE(REPLACE(BL67,1,3,""))&lt;21,_xlfn.NUMBERVALUE(REPLACE(BL67,1,3,""))&gt;0),"TopPrice","")</f>
        <v>TopPrice</v>
      </c>
    </row>
    <row r="68" spans="1:66" x14ac:dyDescent="0.25">
      <c r="A68">
        <f>Qty_freeze!A68</f>
        <v>67</v>
      </c>
      <c r="B68" t="str">
        <f>TRIM(Qty_freeze!B68)</f>
        <v>GAIL</v>
      </c>
      <c r="C68" t="str">
        <f>IFERROR(VLOOKUP(B68,Mkt_Lots!Q:R,2,0),"")</f>
        <v xml:space="preserve">GAIL (INDIA) LTD                    </v>
      </c>
      <c r="D68" s="9">
        <f>IFERROR(VLOOKUP($B68,Options_data!$L:$AB,2,0),"")</f>
        <v>1.7</v>
      </c>
      <c r="E68" s="9">
        <f>IFERROR(VLOOKUP($B68,Options_data!$L:$AB,3,0),"")</f>
        <v>1.32</v>
      </c>
      <c r="F68" s="9">
        <f>IFERROR(VLOOKUP($B68,Options_data!$L:$AB,4,0),"")</f>
        <v>31.18</v>
      </c>
      <c r="G68" s="9">
        <f>IFERROR(VLOOKUP($B68,Options_data!$L:$AB,5,0),"")</f>
        <v>30.62</v>
      </c>
      <c r="H68" s="9">
        <f>IFERROR(VLOOKUP($B68,Options_data!$L:$AB,6,0),"")</f>
        <v>6.99</v>
      </c>
      <c r="I68" s="9">
        <f>IFERROR(VLOOKUP($B68,Options_data!$L:$AB,7,0),"")</f>
        <v>80.849999999999994</v>
      </c>
      <c r="J68" s="9">
        <f>IFERROR(VLOOKUP($B68,Options_data!$L:$AB,8,0),"")</f>
        <v>73.02</v>
      </c>
      <c r="K68" s="9">
        <f>IFERROR(VLOOKUP($B68,Options_data!$L:$AB,9,0),"")</f>
        <v>56.82</v>
      </c>
      <c r="L68" s="9" t="b">
        <f>IFERROR(VLOOKUP($B68,Options_data!$L:$AB,10,0),"")</f>
        <v>1</v>
      </c>
      <c r="M68" s="9">
        <f>IFERROR(VLOOKUP($B68,Options_data!$L:$AB,11,0),"")</f>
        <v>30.05</v>
      </c>
      <c r="N68" s="10" t="str">
        <f>IFERROR(VLOOKUP($B68,Options_data!$L:$AB,12,0),"")</f>
        <v/>
      </c>
      <c r="O68" s="9">
        <f>IFERROR(VLOOKUP($B68,Options_data!$L:$AB,13,0),"")</f>
        <v>130.4</v>
      </c>
      <c r="P68" s="9">
        <f>IFERROR(VLOOKUP($B68,Options_data!$L:$AB,14,0),"")</f>
        <v>3.91</v>
      </c>
      <c r="Q68" s="9" t="str">
        <f>IFERROR(VLOOKUP($B68,Options_data!$L:$AB,15,0),"")</f>
        <v>Liquid</v>
      </c>
      <c r="R68" s="9" t="str">
        <f>IFERROR(VLOOKUP($B68,Options_data!$L:$AB,16,0),"")</f>
        <v>IVP</v>
      </c>
      <c r="S68" s="9" t="str">
        <f>IFERROR(VLOOKUP($B68,Options_data!$L:$AB,17,0),"")</f>
        <v/>
      </c>
      <c r="T68">
        <f>IFERROR(VLOOKUP($B68,futures_data!$L:$W,2,0),"")</f>
        <v>79.37</v>
      </c>
      <c r="U68">
        <f>IFERROR(VLOOKUP($B68,futures_data!$L:$W,3,0),"")</f>
        <v>12.79</v>
      </c>
      <c r="V68">
        <f>IFERROR(VLOOKUP($B68,futures_data!$L:$W,4,0),"")</f>
        <v>6.93</v>
      </c>
      <c r="W68">
        <f>IFERROR(VLOOKUP($B68,futures_data!$L:$W,5,0),"")</f>
        <v>131.35</v>
      </c>
      <c r="X68">
        <f>IFERROR(VLOOKUP($B68,futures_data!$L:$W,6,0),"")</f>
        <v>130.4</v>
      </c>
      <c r="Y68">
        <f>IFERROR(VLOOKUP($B68,futures_data!$L:$W,7,0),"")</f>
        <v>6.95</v>
      </c>
      <c r="Z68" t="str">
        <f>IFERROR(VLOOKUP($B68,futures_data!$L:$W,8,0),"")</f>
        <v>Significant Long Buildup</v>
      </c>
      <c r="AA68">
        <f>IFERROR(VLOOKUP($B68,futures_data!$L:$W,9,0),"")</f>
        <v>4.3499999999999996</v>
      </c>
      <c r="AB68">
        <f>IFERROR(VLOOKUP($B68,futures_data!$L:$W,10,0),"")</f>
        <v>1.32</v>
      </c>
      <c r="AC68">
        <f>IFERROR(VLOOKUP($B68,futures_data!$L:$W,11,0),"")</f>
        <v>-17.78</v>
      </c>
      <c r="AD68" t="str">
        <f>IFERROR(VLOOKUP($B68,futures_data!$L:$W,12,0),"")</f>
        <v>Long Buildup</v>
      </c>
      <c r="AE68" t="str">
        <f t="shared" si="4"/>
        <v>BULLISH</v>
      </c>
      <c r="AF68" t="str">
        <f t="shared" si="5"/>
        <v>BULLISH</v>
      </c>
      <c r="AG68" s="43" t="str">
        <f>IFERROR(VLOOKUP($B68,futures_20D_Auto!$B:$F,2,0),"")</f>
        <v>2023-10-16_13:51:53</v>
      </c>
      <c r="AH68" s="43" t="str">
        <f>IFERROR(VLOOKUP($B68,futures_20D_Auto!$B:$F,3,0),"")</f>
        <v>BULLISH</v>
      </c>
      <c r="AI68" s="43">
        <f>IFERROR(VLOOKUP($B68,futures_20D_Auto!$B:$F,4,0),"")</f>
        <v>161909250</v>
      </c>
      <c r="AJ68" s="43">
        <f>IFERROR(VLOOKUP($B68,futures_20D_Auto!$B:$F,5,0),"")</f>
        <v>42.596945108495767</v>
      </c>
      <c r="AK68">
        <f>IFERROR(VLOOKUP($B68,Premarket!$A:$K,2,0),"")</f>
        <v>123.55</v>
      </c>
      <c r="AL68">
        <f>IFERROR(VLOOKUP($B68,Premarket!$A:$K,3,0),"")</f>
        <v>123.55</v>
      </c>
      <c r="AM68" t="str">
        <f>IFERROR(VLOOKUP($B68,Premarket!$A:$K,4,0),"")</f>
        <v>-</v>
      </c>
      <c r="AN68" t="str">
        <f>IFERROR(VLOOKUP($B68,Premarket!$A:$K,5,0),"")</f>
        <v>-</v>
      </c>
      <c r="AU68" s="45">
        <f>IFERROR(VLOOKUP($B68,master_rankings!$B:$AF,4,FALSE),"")</f>
        <v>130.35</v>
      </c>
      <c r="AV68" s="45">
        <f>IFERROR(VLOOKUP($B68,master_rankings!$B:$AF,5,FALSE),"")</f>
        <v>1.2820513</v>
      </c>
      <c r="AW68" s="45">
        <f>IFERROR(VLOOKUP($B68,master_rankings!$B:$AF,6,FALSE),"")</f>
        <v>1.65</v>
      </c>
      <c r="AX68" s="45">
        <f>IFERROR(VLOOKUP($B68,master_rankings!$B:$AF,7,FALSE),"")</f>
        <v>153857250</v>
      </c>
      <c r="AY68" s="45">
        <f>IFERROR(VLOOKUP($B68,master_rankings!$B:$AF,8,FALSE),"")</f>
        <v>2.1505375999999998</v>
      </c>
      <c r="AZ68" s="45">
        <f>IFERROR(VLOOKUP($B68,master_rankings!$B:$AF,9,FALSE),"")</f>
        <v>3239100</v>
      </c>
      <c r="BA68" s="45" t="str">
        <f>IFERROR(VLOOKUP($B68,master_rankings!$B:$AF,10,FALSE),"")</f>
        <v>Long Build Up</v>
      </c>
      <c r="BB68" s="45">
        <f>IFERROR(VLOOKUP($B68,master_rankings!$B:$AF,11,FALSE),"")</f>
        <v>6100</v>
      </c>
      <c r="BC68" s="45">
        <f>IFERROR(VLOOKUP($B68,master_rankings!$B:$AF,12,FALSE),"")</f>
        <v>2.5</v>
      </c>
      <c r="BD68" s="45">
        <f>IFERROR(VLOOKUP($B68,master_rankings!$B:$AF,13,FALSE),"")</f>
        <v>183000</v>
      </c>
      <c r="BE68" s="45" t="str">
        <f>IFERROR(VLOOKUP($B68,master_rankings!$B:$AF,14,FALSE),"")</f>
        <v>INDUSTRIALS</v>
      </c>
      <c r="BF68" s="45" t="str">
        <f>IFERROR(VLOOKUP($B68,master_rankings!$B:$AF,15,FALSE),"")</f>
        <v>MISCELLANEOUS</v>
      </c>
      <c r="BG68" s="45" t="str">
        <f>IFERROR(VLOOKUP($B68,master_rankings!$B:$AF,16,FALSE),"")</f>
        <v>LARGECAP</v>
      </c>
      <c r="BH68" s="45">
        <f>IFERROR(VLOOKUP($B68,master_rankings!$B:$AF,17,FALSE),"")</f>
        <v>64074.76</v>
      </c>
      <c r="BI68" s="45" t="str">
        <f>IFERROR(VLOOKUP($B68,master_rankings!$B:$AF,18,FALSE),"")</f>
        <v>INDUSTRIALS-13 of 36</v>
      </c>
      <c r="BJ68" s="45" t="str">
        <f>IFERROR(VLOOKUP($B68,master_rankings!$B:$AF,19,FALSE),"")</f>
        <v>NiftyRank-73</v>
      </c>
      <c r="BK68" s="45" t="str">
        <f>IFERROR(VLOOKUP($B68,master_rankings!$B:$AF,30,FALSE),"")</f>
        <v>LOR13</v>
      </c>
      <c r="BL68" s="45" t="str">
        <f>IFERROR(VLOOKUP($B68,master_rankings!$B:$AF,31,FALSE),"")</f>
        <v>LPR17</v>
      </c>
      <c r="BM68" s="45" t="str">
        <f t="shared" si="6"/>
        <v>TopOI</v>
      </c>
      <c r="BN68" t="str">
        <f t="shared" si="7"/>
        <v>TopPrice</v>
      </c>
    </row>
    <row r="69" spans="1:66" x14ac:dyDescent="0.25">
      <c r="A69">
        <f>Qty_freeze!A69</f>
        <v>68</v>
      </c>
      <c r="B69" t="str">
        <f>TRIM(Qty_freeze!B69)</f>
        <v>GLENMARK</v>
      </c>
      <c r="C69" t="str">
        <f>IFERROR(VLOOKUP(B69,Mkt_Lots!Q:R,2,0),"")</f>
        <v xml:space="preserve">GLENMARK PHARMACEUTICALS            </v>
      </c>
      <c r="D69" s="9">
        <f>IFERROR(VLOOKUP($B69,Options_data!$L:$AB,2,0),"")</f>
        <v>-2.95</v>
      </c>
      <c r="E69" s="9">
        <f>IFERROR(VLOOKUP($B69,Options_data!$L:$AB,3,0),"")</f>
        <v>-0.37</v>
      </c>
      <c r="F69" s="9">
        <f>IFERROR(VLOOKUP($B69,Options_data!$L:$AB,4,0),"")</f>
        <v>35.07</v>
      </c>
      <c r="G69" s="9">
        <f>IFERROR(VLOOKUP($B69,Options_data!$L:$AB,5,0),"")</f>
        <v>34.83</v>
      </c>
      <c r="H69" s="9">
        <f>IFERROR(VLOOKUP($B69,Options_data!$L:$AB,6,0),"")</f>
        <v>8.5</v>
      </c>
      <c r="I69" s="9">
        <f>IFERROR(VLOOKUP($B69,Options_data!$L:$AB,7,0),"")</f>
        <v>75</v>
      </c>
      <c r="J69" s="9">
        <f>IFERROR(VLOOKUP($B69,Options_data!$L:$AB,8,0),"")</f>
        <v>74.599999999999994</v>
      </c>
      <c r="K69" s="9">
        <f>IFERROR(VLOOKUP($B69,Options_data!$L:$AB,9,0),"")</f>
        <v>50.37</v>
      </c>
      <c r="L69" s="9" t="b">
        <f>IFERROR(VLOOKUP($B69,Options_data!$L:$AB,10,0),"")</f>
        <v>0</v>
      </c>
      <c r="M69" s="9">
        <f>IFERROR(VLOOKUP($B69,Options_data!$L:$AB,11,0),"")</f>
        <v>34.590000000000003</v>
      </c>
      <c r="N69" s="10" t="str">
        <f>IFERROR(VLOOKUP($B69,Options_data!$L:$AB,12,0),"")</f>
        <v/>
      </c>
      <c r="O69" s="9">
        <f>IFERROR(VLOOKUP($B69,Options_data!$L:$AB,13,0),"")</f>
        <v>797.95</v>
      </c>
      <c r="P69" s="9">
        <f>IFERROR(VLOOKUP($B69,Options_data!$L:$AB,14,0),"")</f>
        <v>4.38</v>
      </c>
      <c r="Q69" s="9" t="str">
        <f>IFERROR(VLOOKUP($B69,Options_data!$L:$AB,15,0),"")</f>
        <v/>
      </c>
      <c r="R69" s="9" t="str">
        <f>IFERROR(VLOOKUP($B69,Options_data!$L:$AB,16,0),"")</f>
        <v>IVP</v>
      </c>
      <c r="S69" s="9" t="str">
        <f>IFERROR(VLOOKUP($B69,Options_data!$L:$AB,17,0),"")</f>
        <v/>
      </c>
      <c r="T69">
        <f>IFERROR(VLOOKUP($B69,futures_data!$L:$W,2,0),"")</f>
        <v>31.35</v>
      </c>
      <c r="U69">
        <f>IFERROR(VLOOKUP($B69,futures_data!$L:$W,3,0),"")</f>
        <v>5.54</v>
      </c>
      <c r="V69">
        <f>IFERROR(VLOOKUP($B69,futures_data!$L:$W,4,0),"")</f>
        <v>1.29</v>
      </c>
      <c r="W69">
        <f>IFERROR(VLOOKUP($B69,futures_data!$L:$W,5,0),"")</f>
        <v>88.62</v>
      </c>
      <c r="X69">
        <f>IFERROR(VLOOKUP($B69,futures_data!$L:$W,6,0),"")</f>
        <v>797.95</v>
      </c>
      <c r="Y69">
        <f>IFERROR(VLOOKUP($B69,futures_data!$L:$W,7,0),"")</f>
        <v>8.5</v>
      </c>
      <c r="Z69" t="str">
        <f>IFERROR(VLOOKUP($B69,futures_data!$L:$W,8,0),"")</f>
        <v>Long Buildup</v>
      </c>
      <c r="AA69">
        <f>IFERROR(VLOOKUP($B69,futures_data!$L:$W,9,0),"")</f>
        <v>0.13</v>
      </c>
      <c r="AB69">
        <f>IFERROR(VLOOKUP($B69,futures_data!$L:$W,10,0),"")</f>
        <v>-0.37</v>
      </c>
      <c r="AC69">
        <f>IFERROR(VLOOKUP($B69,futures_data!$L:$W,11,0),"")</f>
        <v>-37.92</v>
      </c>
      <c r="AD69" t="str">
        <f>IFERROR(VLOOKUP($B69,futures_data!$L:$W,12,0),"")</f>
        <v>Short Buildup</v>
      </c>
      <c r="AE69" t="str">
        <f t="shared" si="4"/>
        <v>BULLISH</v>
      </c>
      <c r="AF69" t="str">
        <f t="shared" si="5"/>
        <v>BEARISH</v>
      </c>
      <c r="AG69" s="43" t="str">
        <f>IFERROR(VLOOKUP($B69,futures_20D_Auto!$B:$F,2,0),"")</f>
        <v/>
      </c>
      <c r="AH69" s="43" t="str">
        <f>IFERROR(VLOOKUP($B69,futures_20D_Auto!$B:$F,3,0),"")</f>
        <v/>
      </c>
      <c r="AI69" s="43" t="str">
        <f>IFERROR(VLOOKUP($B69,futures_20D_Auto!$B:$F,4,0),"")</f>
        <v/>
      </c>
      <c r="AJ69" s="43" t="str">
        <f>IFERROR(VLOOKUP($B69,futures_20D_Auto!$B:$F,5,0),"")</f>
        <v/>
      </c>
      <c r="AK69">
        <f>IFERROR(VLOOKUP($B69,Premarket!$A:$K,2,0),"")</f>
        <v>780.7</v>
      </c>
      <c r="AL69">
        <f>IFERROR(VLOOKUP($B69,Premarket!$A:$K,3,0),"")</f>
        <v>785.85</v>
      </c>
      <c r="AM69">
        <f>IFERROR(VLOOKUP($B69,Premarket!$A:$K,4,0),"")</f>
        <v>5.15</v>
      </c>
      <c r="AN69">
        <f>IFERROR(VLOOKUP($B69,Premarket!$A:$K,5,0),"")</f>
        <v>0.66</v>
      </c>
      <c r="AU69" s="45" t="str">
        <f>IFERROR(VLOOKUP($B69,master_rankings!$B:$AF,4,FALSE),"")</f>
        <v/>
      </c>
      <c r="AV69" s="45" t="str">
        <f>IFERROR(VLOOKUP($B69,master_rankings!$B:$AF,5,FALSE),"")</f>
        <v/>
      </c>
      <c r="AW69" s="45" t="str">
        <f>IFERROR(VLOOKUP($B69,master_rankings!$B:$AF,6,FALSE),"")</f>
        <v/>
      </c>
      <c r="AX69" s="45" t="str">
        <f>IFERROR(VLOOKUP($B69,master_rankings!$B:$AF,7,FALSE),"")</f>
        <v/>
      </c>
      <c r="AY69" s="45" t="str">
        <f>IFERROR(VLOOKUP($B69,master_rankings!$B:$AF,8,FALSE),"")</f>
        <v/>
      </c>
      <c r="AZ69" s="45" t="str">
        <f>IFERROR(VLOOKUP($B69,master_rankings!$B:$AF,9,FALSE),"")</f>
        <v/>
      </c>
      <c r="BA69" s="45" t="str">
        <f>IFERROR(VLOOKUP($B69,master_rankings!$B:$AF,10,FALSE),"")</f>
        <v/>
      </c>
      <c r="BB69" s="45" t="str">
        <f>IFERROR(VLOOKUP($B69,master_rankings!$B:$AF,11,FALSE),"")</f>
        <v/>
      </c>
      <c r="BC69" s="45" t="str">
        <f>IFERROR(VLOOKUP($B69,master_rankings!$B:$AF,12,FALSE),"")</f>
        <v/>
      </c>
      <c r="BD69" s="45" t="str">
        <f>IFERROR(VLOOKUP($B69,master_rankings!$B:$AF,13,FALSE),"")</f>
        <v/>
      </c>
      <c r="BE69" s="45" t="str">
        <f>IFERROR(VLOOKUP($B69,master_rankings!$B:$AF,14,FALSE),"")</f>
        <v/>
      </c>
      <c r="BF69" s="45" t="str">
        <f>IFERROR(VLOOKUP($B69,master_rankings!$B:$AF,15,FALSE),"")</f>
        <v/>
      </c>
      <c r="BG69" s="45" t="str">
        <f>IFERROR(VLOOKUP($B69,master_rankings!$B:$AF,16,FALSE),"")</f>
        <v/>
      </c>
      <c r="BH69" s="45" t="str">
        <f>IFERROR(VLOOKUP($B69,master_rankings!$B:$AF,17,FALSE),"")</f>
        <v/>
      </c>
      <c r="BI69" s="45" t="str">
        <f>IFERROR(VLOOKUP($B69,master_rankings!$B:$AF,18,FALSE),"")</f>
        <v/>
      </c>
      <c r="BJ69" s="45" t="str">
        <f>IFERROR(VLOOKUP($B69,master_rankings!$B:$AF,19,FALSE),"")</f>
        <v/>
      </c>
      <c r="BK69" s="45" t="str">
        <f>IFERROR(VLOOKUP($B69,master_rankings!$B:$AF,30,FALSE),"")</f>
        <v/>
      </c>
      <c r="BL69" s="45" t="str">
        <f>IFERROR(VLOOKUP($B69,master_rankings!$B:$AF,31,FALSE),"")</f>
        <v/>
      </c>
      <c r="BM69" s="45" t="str">
        <f t="shared" si="6"/>
        <v/>
      </c>
      <c r="BN69" t="str">
        <f t="shared" si="7"/>
        <v/>
      </c>
    </row>
    <row r="70" spans="1:66" x14ac:dyDescent="0.25">
      <c r="A70">
        <f>Qty_freeze!A70</f>
        <v>69</v>
      </c>
      <c r="B70" t="str">
        <f>TRIM(Qty_freeze!B70)</f>
        <v>GMRINFRA</v>
      </c>
      <c r="C70" t="str">
        <f>IFERROR(VLOOKUP(B70,Mkt_Lots!Q:R,2,0),"")</f>
        <v xml:space="preserve">GMR AIRPORTS INFRA LTD              </v>
      </c>
      <c r="D70" s="9">
        <f>IFERROR(VLOOKUP($B70,Options_data!$L:$AB,2,0),"")</f>
        <v>-0.75</v>
      </c>
      <c r="E70" s="9">
        <f>IFERROR(VLOOKUP($B70,Options_data!$L:$AB,3,0),"")</f>
        <v>-1.26</v>
      </c>
      <c r="F70" s="9">
        <f>IFERROR(VLOOKUP($B70,Options_data!$L:$AB,4,0),"")</f>
        <v>45.39</v>
      </c>
      <c r="G70" s="9">
        <f>IFERROR(VLOOKUP($B70,Options_data!$L:$AB,5,0),"")</f>
        <v>42.46</v>
      </c>
      <c r="H70" s="9">
        <f>IFERROR(VLOOKUP($B70,Options_data!$L:$AB,6,0),"")</f>
        <v>10.37</v>
      </c>
      <c r="I70" s="9">
        <f>IFERROR(VLOOKUP($B70,Options_data!$L:$AB,7,0),"")</f>
        <v>89.92</v>
      </c>
      <c r="J70" s="9">
        <f>IFERROR(VLOOKUP($B70,Options_data!$L:$AB,8,0),"")</f>
        <v>77.78</v>
      </c>
      <c r="K70" s="9">
        <f>IFERROR(VLOOKUP($B70,Options_data!$L:$AB,9,0),"")</f>
        <v>52.5</v>
      </c>
      <c r="L70" s="9" t="b">
        <f>IFERROR(VLOOKUP($B70,Options_data!$L:$AB,10,0),"")</f>
        <v>0</v>
      </c>
      <c r="M70" s="9">
        <f>IFERROR(VLOOKUP($B70,Options_data!$L:$AB,11,0),"")</f>
        <v>39.54</v>
      </c>
      <c r="N70" s="10" t="str">
        <f>IFERROR(VLOOKUP($B70,Options_data!$L:$AB,12,0),"")</f>
        <v/>
      </c>
      <c r="O70" s="9">
        <f>IFERROR(VLOOKUP($B70,Options_data!$L:$AB,13,0),"")</f>
        <v>58.7</v>
      </c>
      <c r="P70" s="9">
        <f>IFERROR(VLOOKUP($B70,Options_data!$L:$AB,14,0),"")</f>
        <v>5.2</v>
      </c>
      <c r="Q70" s="9" t="str">
        <f>IFERROR(VLOOKUP($B70,Options_data!$L:$AB,15,0),"")</f>
        <v/>
      </c>
      <c r="R70" s="9" t="str">
        <f>IFERROR(VLOOKUP($B70,Options_data!$L:$AB,16,0),"")</f>
        <v>IVP</v>
      </c>
      <c r="S70" s="9" t="str">
        <f>IFERROR(VLOOKUP($B70,Options_data!$L:$AB,17,0),"")</f>
        <v/>
      </c>
      <c r="T70">
        <f>IFERROR(VLOOKUP($B70,futures_data!$L:$W,2,0),"")</f>
        <v>10.32</v>
      </c>
      <c r="U70">
        <f>IFERROR(VLOOKUP($B70,futures_data!$L:$W,3,0),"")</f>
        <v>3.45</v>
      </c>
      <c r="V70">
        <f>IFERROR(VLOOKUP($B70,futures_data!$L:$W,4,0),"")</f>
        <v>1.47</v>
      </c>
      <c r="W70">
        <f>IFERROR(VLOOKUP($B70,futures_data!$L:$W,5,0),"")</f>
        <v>55.07</v>
      </c>
      <c r="X70">
        <f>IFERROR(VLOOKUP($B70,futures_data!$L:$W,6,0),"")</f>
        <v>58.7</v>
      </c>
      <c r="Y70">
        <f>IFERROR(VLOOKUP($B70,futures_data!$L:$W,7,0),"")</f>
        <v>10.37</v>
      </c>
      <c r="Z70" t="str">
        <f>IFERROR(VLOOKUP($B70,futures_data!$L:$W,8,0),"")</f>
        <v>Long Buildup</v>
      </c>
      <c r="AA70">
        <f>IFERROR(VLOOKUP($B70,futures_data!$L:$W,9,0),"")</f>
        <v>1.78</v>
      </c>
      <c r="AB70">
        <f>IFERROR(VLOOKUP($B70,futures_data!$L:$W,10,0),"")</f>
        <v>-1.26</v>
      </c>
      <c r="AC70">
        <f>IFERROR(VLOOKUP($B70,futures_data!$L:$W,11,0),"")</f>
        <v>-20.68</v>
      </c>
      <c r="AD70" t="str">
        <f>IFERROR(VLOOKUP($B70,futures_data!$L:$W,12,0),"")</f>
        <v>Short Buildup</v>
      </c>
      <c r="AE70" t="str">
        <f t="shared" si="4"/>
        <v>BULLISH</v>
      </c>
      <c r="AF70" t="str">
        <f t="shared" si="5"/>
        <v>BEARISH</v>
      </c>
      <c r="AG70" s="43" t="str">
        <f>IFERROR(VLOOKUP($B70,futures_20D_Auto!$B:$F,2,0),"")</f>
        <v/>
      </c>
      <c r="AH70" s="43" t="str">
        <f>IFERROR(VLOOKUP($B70,futures_20D_Auto!$B:$F,3,0),"")</f>
        <v/>
      </c>
      <c r="AI70" s="43" t="str">
        <f>IFERROR(VLOOKUP($B70,futures_20D_Auto!$B:$F,4,0),"")</f>
        <v/>
      </c>
      <c r="AJ70" s="43" t="str">
        <f>IFERROR(VLOOKUP($B70,futures_20D_Auto!$B:$F,5,0),"")</f>
        <v/>
      </c>
      <c r="AK70">
        <f>IFERROR(VLOOKUP($B70,Premarket!$A:$K,2,0),"")</f>
        <v>59.3</v>
      </c>
      <c r="AL70">
        <f>IFERROR(VLOOKUP($B70,Premarket!$A:$K,3,0),"")</f>
        <v>59.6</v>
      </c>
      <c r="AM70">
        <f>IFERROR(VLOOKUP($B70,Premarket!$A:$K,4,0),"")</f>
        <v>0.3</v>
      </c>
      <c r="AN70">
        <f>IFERROR(VLOOKUP($B70,Premarket!$A:$K,5,0),"")</f>
        <v>0.51</v>
      </c>
      <c r="AU70" s="45">
        <f>IFERROR(VLOOKUP($B70,master_rankings!$B:$AF,4,FALSE),"")</f>
        <v>58.85</v>
      </c>
      <c r="AV70" s="45">
        <f>IFERROR(VLOOKUP($B70,master_rankings!$B:$AF,5,FALSE),"")</f>
        <v>-1.0092515</v>
      </c>
      <c r="AW70" s="45">
        <f>IFERROR(VLOOKUP($B70,master_rankings!$B:$AF,6,FALSE),"")</f>
        <v>-0.6</v>
      </c>
      <c r="AX70" s="45">
        <f>IFERROR(VLOOKUP($B70,master_rankings!$B:$AF,7,FALSE),"")</f>
        <v>133852500</v>
      </c>
      <c r="AY70" s="45">
        <f>IFERROR(VLOOKUP($B70,master_rankings!$B:$AF,8,FALSE),"")</f>
        <v>0.88180429999999999</v>
      </c>
      <c r="AZ70" s="45">
        <f>IFERROR(VLOOKUP($B70,master_rankings!$B:$AF,9,FALSE),"")</f>
        <v>1170000</v>
      </c>
      <c r="BA70" s="45" t="str">
        <f>IFERROR(VLOOKUP($B70,master_rankings!$B:$AF,10,FALSE),"")</f>
        <v>Short Build Up</v>
      </c>
      <c r="BB70" s="45">
        <f>IFERROR(VLOOKUP($B70,master_rankings!$B:$AF,11,FALSE),"")</f>
        <v>22500</v>
      </c>
      <c r="BC70" s="45">
        <f>IFERROR(VLOOKUP($B70,master_rankings!$B:$AF,12,FALSE),"")</f>
        <v>1</v>
      </c>
      <c r="BD70" s="45">
        <f>IFERROR(VLOOKUP($B70,master_rankings!$B:$AF,13,FALSE),"")</f>
        <v>450000</v>
      </c>
      <c r="BE70" s="45" t="str">
        <f>IFERROR(VLOOKUP($B70,master_rankings!$B:$AF,14,FALSE),"")</f>
        <v>REALTY</v>
      </c>
      <c r="BF70" s="45" t="str">
        <f>IFERROR(VLOOKUP($B70,master_rankings!$B:$AF,15,FALSE),"")</f>
        <v>ENGG-TUNKEY SERV</v>
      </c>
      <c r="BG70" s="45" t="str">
        <f>IFERROR(VLOOKUP($B70,master_rankings!$B:$AF,16,FALSE),"")</f>
        <v>LARGECAP</v>
      </c>
      <c r="BH70" s="45">
        <f>IFERROR(VLOOKUP($B70,master_rankings!$B:$AF,17,FALSE),"")</f>
        <v>27373.01</v>
      </c>
      <c r="BI70" s="45" t="str">
        <f>IFERROR(VLOOKUP($B70,master_rankings!$B:$AF,18,FALSE),"")</f>
        <v>REALTY-6 of 7</v>
      </c>
      <c r="BJ70" s="45" t="str">
        <f>IFERROR(VLOOKUP($B70,master_rankings!$B:$AF,19,FALSE),"")</f>
        <v>NiftyRank-146</v>
      </c>
      <c r="BK70" s="45" t="str">
        <f>IFERROR(VLOOKUP($B70,master_rankings!$B:$AF,30,FALSE),"")</f>
        <v>SOR21</v>
      </c>
      <c r="BL70" s="45" t="str">
        <f>IFERROR(VLOOKUP($B70,master_rankings!$B:$AF,31,FALSE),"")</f>
        <v>SPR14</v>
      </c>
      <c r="BM70" s="45" t="str">
        <f t="shared" si="6"/>
        <v/>
      </c>
      <c r="BN70" t="str">
        <f t="shared" si="7"/>
        <v>TopPrice</v>
      </c>
    </row>
    <row r="71" spans="1:66" x14ac:dyDescent="0.25">
      <c r="A71">
        <f>Qty_freeze!A71</f>
        <v>70</v>
      </c>
      <c r="B71" t="str">
        <f>TRIM(Qty_freeze!B71)</f>
        <v>GNFC</v>
      </c>
      <c r="C71" t="str">
        <f>IFERROR(VLOOKUP(B71,Mkt_Lots!Q:R,2,0),"")</f>
        <v xml:space="preserve">GUJ NAR VAL FER &amp; CHEM L            </v>
      </c>
      <c r="D71" s="9">
        <f>IFERROR(VLOOKUP($B71,Options_data!$L:$AB,2,0),"")</f>
        <v>32.049999999999997</v>
      </c>
      <c r="E71" s="9">
        <f>IFERROR(VLOOKUP($B71,Options_data!$L:$AB,3,0),"")</f>
        <v>5.04</v>
      </c>
      <c r="F71" s="9">
        <f>IFERROR(VLOOKUP($B71,Options_data!$L:$AB,4,0),"")</f>
        <v>36.06</v>
      </c>
      <c r="G71" s="9">
        <f>IFERROR(VLOOKUP($B71,Options_data!$L:$AB,5,0),"")</f>
        <v>35.97</v>
      </c>
      <c r="H71" s="9">
        <f>IFERROR(VLOOKUP($B71,Options_data!$L:$AB,6,0),"")</f>
        <v>8.18</v>
      </c>
      <c r="I71" s="9">
        <f>IFERROR(VLOOKUP($B71,Options_data!$L:$AB,7,0),"")</f>
        <v>50.2</v>
      </c>
      <c r="J71" s="9">
        <f>IFERROR(VLOOKUP($B71,Options_data!$L:$AB,8,0),"")</f>
        <v>84.13</v>
      </c>
      <c r="K71" s="9">
        <f>IFERROR(VLOOKUP($B71,Options_data!$L:$AB,9,0),"")</f>
        <v>35.369999999999997</v>
      </c>
      <c r="L71" s="9" t="b">
        <f>IFERROR(VLOOKUP($B71,Options_data!$L:$AB,10,0),"")</f>
        <v>0</v>
      </c>
      <c r="M71" s="9">
        <f>IFERROR(VLOOKUP($B71,Options_data!$L:$AB,11,0),"")</f>
        <v>35.89</v>
      </c>
      <c r="N71" s="10" t="str">
        <f>IFERROR(VLOOKUP($B71,Options_data!$L:$AB,12,0),"")</f>
        <v/>
      </c>
      <c r="O71" s="9">
        <f>IFERROR(VLOOKUP($B71,Options_data!$L:$AB,13,0),"")</f>
        <v>668.5</v>
      </c>
      <c r="P71" s="9">
        <f>IFERROR(VLOOKUP($B71,Options_data!$L:$AB,14,0),"")</f>
        <v>4.6100000000000003</v>
      </c>
      <c r="Q71" s="9" t="str">
        <f>IFERROR(VLOOKUP($B71,Options_data!$L:$AB,15,0),"")</f>
        <v/>
      </c>
      <c r="R71" s="9" t="str">
        <f>IFERROR(VLOOKUP($B71,Options_data!$L:$AB,16,0),"")</f>
        <v>IVP</v>
      </c>
      <c r="S71" s="9" t="str">
        <f>IFERROR(VLOOKUP($B71,Options_data!$L:$AB,17,0),"")</f>
        <v/>
      </c>
      <c r="T71">
        <f>IFERROR(VLOOKUP($B71,futures_data!$L:$W,2,0),"")</f>
        <v>98.81</v>
      </c>
      <c r="U71">
        <f>IFERROR(VLOOKUP($B71,futures_data!$L:$W,3,0),"")</f>
        <v>24.22</v>
      </c>
      <c r="V71">
        <f>IFERROR(VLOOKUP($B71,futures_data!$L:$W,4,0),"")</f>
        <v>8.9600000000000009</v>
      </c>
      <c r="W71">
        <f>IFERROR(VLOOKUP($B71,futures_data!$L:$W,5,0),"")</f>
        <v>603.91</v>
      </c>
      <c r="X71">
        <f>IFERROR(VLOOKUP($B71,futures_data!$L:$W,6,0),"")</f>
        <v>668.5</v>
      </c>
      <c r="Y71">
        <f>IFERROR(VLOOKUP($B71,futures_data!$L:$W,7,0),"")</f>
        <v>8.18</v>
      </c>
      <c r="Z71" t="str">
        <f>IFERROR(VLOOKUP($B71,futures_data!$L:$W,8,0),"")</f>
        <v>Significant Long Buildup</v>
      </c>
      <c r="AA71">
        <f>IFERROR(VLOOKUP($B71,futures_data!$L:$W,9,0),"")</f>
        <v>20.73</v>
      </c>
      <c r="AB71">
        <f>IFERROR(VLOOKUP($B71,futures_data!$L:$W,10,0),"")</f>
        <v>5.04</v>
      </c>
      <c r="AC71">
        <f>IFERROR(VLOOKUP($B71,futures_data!$L:$W,11,0),"")</f>
        <v>308.31</v>
      </c>
      <c r="AD71" t="str">
        <f>IFERROR(VLOOKUP($B71,futures_data!$L:$W,12,0),"")</f>
        <v>Significant Long Buildup</v>
      </c>
      <c r="AE71" t="str">
        <f t="shared" si="4"/>
        <v>BULLISH</v>
      </c>
      <c r="AF71" t="str">
        <f t="shared" si="5"/>
        <v>BULLISH</v>
      </c>
      <c r="AG71" s="43" t="str">
        <f>IFERROR(VLOOKUP($B71,futures_20D_Auto!$B:$F,2,0),"")</f>
        <v>2023-10-16_13:52:11</v>
      </c>
      <c r="AH71" s="43" t="str">
        <f>IFERROR(VLOOKUP($B71,futures_20D_Auto!$B:$F,3,0),"")</f>
        <v>BULLISH</v>
      </c>
      <c r="AI71" s="43">
        <f>IFERROR(VLOOKUP($B71,futures_20D_Auto!$B:$F,4,0),"")</f>
        <v>12304500</v>
      </c>
      <c r="AJ71" s="43">
        <f>IFERROR(VLOOKUP($B71,futures_20D_Auto!$B:$F,5,0),"")</f>
        <v>53.337483910683297</v>
      </c>
      <c r="AK71">
        <f>IFERROR(VLOOKUP($B71,Premarket!$A:$K,2,0),"")</f>
        <v>624.45000000000005</v>
      </c>
      <c r="AL71">
        <f>IFERROR(VLOOKUP($B71,Premarket!$A:$K,3,0),"")</f>
        <v>627.85</v>
      </c>
      <c r="AM71">
        <f>IFERROR(VLOOKUP($B71,Premarket!$A:$K,4,0),"")</f>
        <v>3.4</v>
      </c>
      <c r="AN71">
        <f>IFERROR(VLOOKUP($B71,Premarket!$A:$K,5,0),"")</f>
        <v>0.54</v>
      </c>
      <c r="AU71" s="45">
        <f>IFERROR(VLOOKUP($B71,master_rankings!$B:$AF,4,FALSE),"")</f>
        <v>671.45</v>
      </c>
      <c r="AV71" s="45">
        <f>IFERROR(VLOOKUP($B71,master_rankings!$B:$AF,5,FALSE),"")</f>
        <v>5.4992536999999997</v>
      </c>
      <c r="AW71" s="45">
        <f>IFERROR(VLOOKUP($B71,master_rankings!$B:$AF,6,FALSE),"")</f>
        <v>35</v>
      </c>
      <c r="AX71" s="45">
        <f>IFERROR(VLOOKUP($B71,master_rankings!$B:$AF,7,FALSE),"")</f>
        <v>10277800</v>
      </c>
      <c r="AY71" s="45">
        <f>IFERROR(VLOOKUP($B71,master_rankings!$B:$AF,8,FALSE),"")</f>
        <v>15.6862745</v>
      </c>
      <c r="AZ71" s="45">
        <f>IFERROR(VLOOKUP($B71,master_rankings!$B:$AF,9,FALSE),"")</f>
        <v>1393600</v>
      </c>
      <c r="BA71" s="45" t="str">
        <f>IFERROR(VLOOKUP($B71,master_rankings!$B:$AF,10,FALSE),"")</f>
        <v>Long Build Up</v>
      </c>
      <c r="BB71" s="45">
        <f>IFERROR(VLOOKUP($B71,master_rankings!$B:$AF,11,FALSE),"")</f>
        <v>1300</v>
      </c>
      <c r="BC71" s="45">
        <f>IFERROR(VLOOKUP($B71,master_rankings!$B:$AF,12,FALSE),"")</f>
        <v>10</v>
      </c>
      <c r="BD71" s="45">
        <f>IFERROR(VLOOKUP($B71,master_rankings!$B:$AF,13,FALSE),"")</f>
        <v>52000</v>
      </c>
      <c r="BE71" s="45" t="str">
        <f>IFERROR(VLOOKUP($B71,master_rankings!$B:$AF,14,FALSE),"")</f>
        <v>INDUSTRIALS</v>
      </c>
      <c r="BF71" s="45" t="str">
        <f>IFERROR(VLOOKUP($B71,master_rankings!$B:$AF,15,FALSE),"")</f>
        <v>FERTILIZERS</v>
      </c>
      <c r="BG71" s="45" t="str">
        <f>IFERROR(VLOOKUP($B71,master_rankings!$B:$AF,16,FALSE),"")</f>
        <v>MIDCAP</v>
      </c>
      <c r="BH71" s="45">
        <f>IFERROR(VLOOKUP($B71,master_rankings!$B:$AF,17,FALSE),"")</f>
        <v>7603.86</v>
      </c>
      <c r="BI71" s="45" t="str">
        <f>IFERROR(VLOOKUP($B71,master_rankings!$B:$AF,18,FALSE),"")</f>
        <v>INDUSTRIALS-36 of 36</v>
      </c>
      <c r="BJ71" s="45" t="str">
        <f>IFERROR(VLOOKUP($B71,master_rankings!$B:$AF,19,FALSE),"")</f>
        <v>NiftyRank-196</v>
      </c>
      <c r="BK71" s="45" t="str">
        <f>IFERROR(VLOOKUP($B71,master_rankings!$B:$AF,30,FALSE),"")</f>
        <v>LOR2</v>
      </c>
      <c r="BL71" s="45" t="str">
        <f>IFERROR(VLOOKUP($B71,master_rankings!$B:$AF,31,FALSE),"")</f>
        <v>LPR1</v>
      </c>
      <c r="BM71" s="45" t="str">
        <f t="shared" si="6"/>
        <v>TopOI</v>
      </c>
      <c r="BN71" t="str">
        <f t="shared" si="7"/>
        <v>TopPrice</v>
      </c>
    </row>
    <row r="72" spans="1:66" x14ac:dyDescent="0.25">
      <c r="A72">
        <f>Qty_freeze!A72</f>
        <v>71</v>
      </c>
      <c r="B72" t="str">
        <f>TRIM(Qty_freeze!B72)</f>
        <v>GODREJCP</v>
      </c>
      <c r="C72" t="str">
        <f>IFERROR(VLOOKUP(B72,Mkt_Lots!Q:R,2,0),"")</f>
        <v xml:space="preserve">GODREJ CONSUMER PRODUCTS            </v>
      </c>
      <c r="D72" s="9">
        <f>IFERROR(VLOOKUP($B72,Options_data!$L:$AB,2,0),"")</f>
        <v>2.4</v>
      </c>
      <c r="E72" s="9">
        <f>IFERROR(VLOOKUP($B72,Options_data!$L:$AB,3,0),"")</f>
        <v>0.24</v>
      </c>
      <c r="F72" s="9">
        <f>IFERROR(VLOOKUP($B72,Options_data!$L:$AB,4,0),"")</f>
        <v>23.31</v>
      </c>
      <c r="G72" s="9">
        <f>IFERROR(VLOOKUP($B72,Options_data!$L:$AB,5,0),"")</f>
        <v>23.06</v>
      </c>
      <c r="H72" s="9">
        <f>IFERROR(VLOOKUP($B72,Options_data!$L:$AB,6,0),"")</f>
        <v>8.82</v>
      </c>
      <c r="I72" s="9">
        <f>IFERROR(VLOOKUP($B72,Options_data!$L:$AB,7,0),"")</f>
        <v>30.24</v>
      </c>
      <c r="J72" s="9">
        <f>IFERROR(VLOOKUP($B72,Options_data!$L:$AB,8,0),"")</f>
        <v>53.97</v>
      </c>
      <c r="K72" s="9">
        <f>IFERROR(VLOOKUP($B72,Options_data!$L:$AB,9,0),"")</f>
        <v>31.83</v>
      </c>
      <c r="L72" s="9" t="b">
        <f>IFERROR(VLOOKUP($B72,Options_data!$L:$AB,10,0),"")</f>
        <v>1</v>
      </c>
      <c r="M72" s="9">
        <f>IFERROR(VLOOKUP($B72,Options_data!$L:$AB,11,0),"")</f>
        <v>22.82</v>
      </c>
      <c r="N72" s="10" t="str">
        <f>IFERROR(VLOOKUP($B72,Options_data!$L:$AB,12,0),"")</f>
        <v/>
      </c>
      <c r="O72" s="9">
        <f>IFERROR(VLOOKUP($B72,Options_data!$L:$AB,13,0),"")</f>
        <v>985.75</v>
      </c>
      <c r="P72" s="9">
        <f>IFERROR(VLOOKUP($B72,Options_data!$L:$AB,14,0),"")</f>
        <v>2.87</v>
      </c>
      <c r="Q72" s="9" t="str">
        <f>IFERROR(VLOOKUP($B72,Options_data!$L:$AB,15,0),"")</f>
        <v>Liquid</v>
      </c>
      <c r="R72" s="9" t="str">
        <f>IFERROR(VLOOKUP($B72,Options_data!$L:$AB,16,0),"")</f>
        <v/>
      </c>
      <c r="S72" s="9" t="str">
        <f>IFERROR(VLOOKUP($B72,Options_data!$L:$AB,17,0),"")</f>
        <v/>
      </c>
      <c r="T72">
        <f>IFERROR(VLOOKUP($B72,futures_data!$L:$W,2,0),"")</f>
        <v>11.9</v>
      </c>
      <c r="U72">
        <f>IFERROR(VLOOKUP($B72,futures_data!$L:$W,3,0),"")</f>
        <v>-2.4700000000000002</v>
      </c>
      <c r="V72">
        <f>IFERROR(VLOOKUP($B72,futures_data!$L:$W,4,0),"")</f>
        <v>1.72</v>
      </c>
      <c r="W72">
        <f>IFERROR(VLOOKUP($B72,futures_data!$L:$W,5,0),"")</f>
        <v>82.28</v>
      </c>
      <c r="X72">
        <f>IFERROR(VLOOKUP($B72,futures_data!$L:$W,6,0),"")</f>
        <v>985.75</v>
      </c>
      <c r="Y72">
        <f>IFERROR(VLOOKUP($B72,futures_data!$L:$W,7,0),"")</f>
        <v>8.82</v>
      </c>
      <c r="Z72" t="str">
        <f>IFERROR(VLOOKUP($B72,futures_data!$L:$W,8,0),"")</f>
        <v>Short Covering</v>
      </c>
      <c r="AA72">
        <f>IFERROR(VLOOKUP($B72,futures_data!$L:$W,9,0),"")</f>
        <v>0.41</v>
      </c>
      <c r="AB72">
        <f>IFERROR(VLOOKUP($B72,futures_data!$L:$W,10,0),"")</f>
        <v>0.24</v>
      </c>
      <c r="AC72">
        <f>IFERROR(VLOOKUP($B72,futures_data!$L:$W,11,0),"")</f>
        <v>-13.33</v>
      </c>
      <c r="AD72" t="str">
        <f>IFERROR(VLOOKUP($B72,futures_data!$L:$W,12,0),"")</f>
        <v>Long Buildup</v>
      </c>
      <c r="AE72" t="str">
        <f t="shared" si="4"/>
        <v>BULLISH</v>
      </c>
      <c r="AF72" t="str">
        <f t="shared" si="5"/>
        <v>BULLISH</v>
      </c>
      <c r="AG72" s="43" t="str">
        <f>IFERROR(VLOOKUP($B72,futures_20D_Auto!$B:$F,2,0),"")</f>
        <v/>
      </c>
      <c r="AH72" s="43" t="str">
        <f>IFERROR(VLOOKUP($B72,futures_20D_Auto!$B:$F,3,0),"")</f>
        <v/>
      </c>
      <c r="AI72" s="43" t="str">
        <f>IFERROR(VLOOKUP($B72,futures_20D_Auto!$B:$F,4,0),"")</f>
        <v/>
      </c>
      <c r="AJ72" s="43" t="str">
        <f>IFERROR(VLOOKUP($B72,futures_20D_Auto!$B:$F,5,0),"")</f>
        <v/>
      </c>
      <c r="AK72">
        <f>IFERROR(VLOOKUP($B72,Premarket!$A:$K,2,0),"")</f>
        <v>985.85</v>
      </c>
      <c r="AL72">
        <f>IFERROR(VLOOKUP($B72,Premarket!$A:$K,3,0),"")</f>
        <v>984.9</v>
      </c>
      <c r="AM72">
        <f>IFERROR(VLOOKUP($B72,Premarket!$A:$K,4,0),"")</f>
        <v>-0.95</v>
      </c>
      <c r="AN72">
        <f>IFERROR(VLOOKUP($B72,Premarket!$A:$K,5,0),"")</f>
        <v>-0.1</v>
      </c>
      <c r="AU72" s="45" t="str">
        <f>IFERROR(VLOOKUP($B72,master_rankings!$B:$AF,4,FALSE),"")</f>
        <v/>
      </c>
      <c r="AV72" s="45" t="str">
        <f>IFERROR(VLOOKUP($B72,master_rankings!$B:$AF,5,FALSE),"")</f>
        <v/>
      </c>
      <c r="AW72" s="45" t="str">
        <f>IFERROR(VLOOKUP($B72,master_rankings!$B:$AF,6,FALSE),"")</f>
        <v/>
      </c>
      <c r="AX72" s="45" t="str">
        <f>IFERROR(VLOOKUP($B72,master_rankings!$B:$AF,7,FALSE),"")</f>
        <v/>
      </c>
      <c r="AY72" s="45" t="str">
        <f>IFERROR(VLOOKUP($B72,master_rankings!$B:$AF,8,FALSE),"")</f>
        <v/>
      </c>
      <c r="AZ72" s="45" t="str">
        <f>IFERROR(VLOOKUP($B72,master_rankings!$B:$AF,9,FALSE),"")</f>
        <v/>
      </c>
      <c r="BA72" s="45" t="str">
        <f>IFERROR(VLOOKUP($B72,master_rankings!$B:$AF,10,FALSE),"")</f>
        <v/>
      </c>
      <c r="BB72" s="45" t="str">
        <f>IFERROR(VLOOKUP($B72,master_rankings!$B:$AF,11,FALSE),"")</f>
        <v/>
      </c>
      <c r="BC72" s="45" t="str">
        <f>IFERROR(VLOOKUP($B72,master_rankings!$B:$AF,12,FALSE),"")</f>
        <v/>
      </c>
      <c r="BD72" s="45" t="str">
        <f>IFERROR(VLOOKUP($B72,master_rankings!$B:$AF,13,FALSE),"")</f>
        <v/>
      </c>
      <c r="BE72" s="45" t="str">
        <f>IFERROR(VLOOKUP($B72,master_rankings!$B:$AF,14,FALSE),"")</f>
        <v/>
      </c>
      <c r="BF72" s="45" t="str">
        <f>IFERROR(VLOOKUP($B72,master_rankings!$B:$AF,15,FALSE),"")</f>
        <v/>
      </c>
      <c r="BG72" s="45" t="str">
        <f>IFERROR(VLOOKUP($B72,master_rankings!$B:$AF,16,FALSE),"")</f>
        <v/>
      </c>
      <c r="BH72" s="45" t="str">
        <f>IFERROR(VLOOKUP($B72,master_rankings!$B:$AF,17,FALSE),"")</f>
        <v/>
      </c>
      <c r="BI72" s="45" t="str">
        <f>IFERROR(VLOOKUP($B72,master_rankings!$B:$AF,18,FALSE),"")</f>
        <v/>
      </c>
      <c r="BJ72" s="45" t="str">
        <f>IFERROR(VLOOKUP($B72,master_rankings!$B:$AF,19,FALSE),"")</f>
        <v/>
      </c>
      <c r="BK72" s="45" t="str">
        <f>IFERROR(VLOOKUP($B72,master_rankings!$B:$AF,30,FALSE),"")</f>
        <v/>
      </c>
      <c r="BL72" s="45" t="str">
        <f>IFERROR(VLOOKUP($B72,master_rankings!$B:$AF,31,FALSE),"")</f>
        <v/>
      </c>
      <c r="BM72" s="45" t="str">
        <f t="shared" si="6"/>
        <v/>
      </c>
      <c r="BN72" t="str">
        <f t="shared" si="7"/>
        <v/>
      </c>
    </row>
    <row r="73" spans="1:66" x14ac:dyDescent="0.25">
      <c r="A73">
        <f>Qty_freeze!A73</f>
        <v>72</v>
      </c>
      <c r="B73" t="str">
        <f>TRIM(Qty_freeze!B73)</f>
        <v>GODREJPROP</v>
      </c>
      <c r="C73" t="str">
        <f>IFERROR(VLOOKUP(B73,Mkt_Lots!Q:R,2,0),"")</f>
        <v xml:space="preserve">GODREJ PROPERTIES LTD               </v>
      </c>
      <c r="D73" s="9">
        <f>IFERROR(VLOOKUP($B73,Options_data!$L:$AB,2,0),"")</f>
        <v>10.6</v>
      </c>
      <c r="E73" s="9">
        <f>IFERROR(VLOOKUP($B73,Options_data!$L:$AB,3,0),"")</f>
        <v>0.63</v>
      </c>
      <c r="F73" s="9">
        <f>IFERROR(VLOOKUP($B73,Options_data!$L:$AB,4,0),"")</f>
        <v>32.5</v>
      </c>
      <c r="G73" s="9">
        <f>IFERROR(VLOOKUP($B73,Options_data!$L:$AB,5,0),"")</f>
        <v>33.11</v>
      </c>
      <c r="H73" s="9">
        <f>IFERROR(VLOOKUP($B73,Options_data!$L:$AB,6,0),"")</f>
        <v>9.82</v>
      </c>
      <c r="I73" s="9">
        <f>IFERROR(VLOOKUP($B73,Options_data!$L:$AB,7,0),"")</f>
        <v>56.05</v>
      </c>
      <c r="J73" s="9">
        <f>IFERROR(VLOOKUP($B73,Options_data!$L:$AB,8,0),"")</f>
        <v>77.78</v>
      </c>
      <c r="K73" s="9">
        <f>IFERROR(VLOOKUP($B73,Options_data!$L:$AB,9,0),"")</f>
        <v>38.08</v>
      </c>
      <c r="L73" s="9" t="b">
        <f>IFERROR(VLOOKUP($B73,Options_data!$L:$AB,10,0),"")</f>
        <v>1</v>
      </c>
      <c r="M73" s="9">
        <f>IFERROR(VLOOKUP($B73,Options_data!$L:$AB,11,0),"")</f>
        <v>33.72</v>
      </c>
      <c r="N73" s="10" t="str">
        <f>IFERROR(VLOOKUP($B73,Options_data!$L:$AB,12,0),"")</f>
        <v/>
      </c>
      <c r="O73" s="9">
        <f>IFERROR(VLOOKUP($B73,Options_data!$L:$AB,13,0),"")</f>
        <v>1701</v>
      </c>
      <c r="P73" s="9">
        <f>IFERROR(VLOOKUP($B73,Options_data!$L:$AB,14,0),"")</f>
        <v>3.96</v>
      </c>
      <c r="Q73" s="9" t="str">
        <f>IFERROR(VLOOKUP($B73,Options_data!$L:$AB,15,0),"")</f>
        <v>Liquid</v>
      </c>
      <c r="R73" s="9" t="str">
        <f>IFERROR(VLOOKUP($B73,Options_data!$L:$AB,16,0),"")</f>
        <v>IVP</v>
      </c>
      <c r="S73" s="9" t="str">
        <f>IFERROR(VLOOKUP($B73,Options_data!$L:$AB,17,0),"")</f>
        <v/>
      </c>
      <c r="T73">
        <f>IFERROR(VLOOKUP($B73,futures_data!$L:$W,2,0),"")</f>
        <v>38.49</v>
      </c>
      <c r="U73">
        <f>IFERROR(VLOOKUP($B73,futures_data!$L:$W,3,0),"")</f>
        <v>-2.97</v>
      </c>
      <c r="V73">
        <f>IFERROR(VLOOKUP($B73,futures_data!$L:$W,4,0),"")</f>
        <v>4.17</v>
      </c>
      <c r="W73">
        <f>IFERROR(VLOOKUP($B73,futures_data!$L:$W,5,0),"")</f>
        <v>31.4</v>
      </c>
      <c r="X73">
        <f>IFERROR(VLOOKUP($B73,futures_data!$L:$W,6,0),"")</f>
        <v>1701</v>
      </c>
      <c r="Y73">
        <f>IFERROR(VLOOKUP($B73,futures_data!$L:$W,7,0),"")</f>
        <v>9.82</v>
      </c>
      <c r="Z73" t="str">
        <f>IFERROR(VLOOKUP($B73,futures_data!$L:$W,8,0),"")</f>
        <v>Short Covering</v>
      </c>
      <c r="AA73">
        <f>IFERROR(VLOOKUP($B73,futures_data!$L:$W,9,0),"")</f>
        <v>0.92</v>
      </c>
      <c r="AB73">
        <f>IFERROR(VLOOKUP($B73,futures_data!$L:$W,10,0),"")</f>
        <v>0.63</v>
      </c>
      <c r="AC73">
        <f>IFERROR(VLOOKUP($B73,futures_data!$L:$W,11,0),"")</f>
        <v>-53.74</v>
      </c>
      <c r="AD73" t="str">
        <f>IFERROR(VLOOKUP($B73,futures_data!$L:$W,12,0),"")</f>
        <v>Long Buildup</v>
      </c>
      <c r="AE73" t="str">
        <f t="shared" si="4"/>
        <v>BULLISH</v>
      </c>
      <c r="AF73" t="str">
        <f t="shared" si="5"/>
        <v>BULLISH</v>
      </c>
      <c r="AG73" s="43" t="str">
        <f>IFERROR(VLOOKUP($B73,futures_20D_Auto!$B:$F,2,0),"")</f>
        <v>2023-10-16_21:15:00</v>
      </c>
      <c r="AH73" s="43" t="str">
        <f>IFERROR(VLOOKUP($B73,futures_20D_Auto!$B:$F,3,0),"")</f>
        <v>BULLISH</v>
      </c>
      <c r="AI73" s="43">
        <f>IFERROR(VLOOKUP($B73,futures_20D_Auto!$B:$F,4,0),"")</f>
        <v>5748925</v>
      </c>
      <c r="AJ73" s="43">
        <f>IFERROR(VLOOKUP($B73,futures_20D_Auto!$B:$F,5,0),"")</f>
        <v>53.115214466580113</v>
      </c>
      <c r="AK73">
        <f>IFERROR(VLOOKUP($B73,Premarket!$A:$K,2,0),"")</f>
        <v>1727.45</v>
      </c>
      <c r="AL73">
        <f>IFERROR(VLOOKUP($B73,Premarket!$A:$K,3,0),"")</f>
        <v>1732</v>
      </c>
      <c r="AM73">
        <f>IFERROR(VLOOKUP($B73,Premarket!$A:$K,4,0),"")</f>
        <v>4.55</v>
      </c>
      <c r="AN73">
        <f>IFERROR(VLOOKUP($B73,Premarket!$A:$K,5,0),"")</f>
        <v>0.26</v>
      </c>
      <c r="AU73" s="45">
        <f>IFERROR(VLOOKUP($B73,master_rankings!$B:$AF,4,FALSE),"")</f>
        <v>1702</v>
      </c>
      <c r="AV73" s="45">
        <f>IFERROR(VLOOKUP($B73,master_rankings!$B:$AF,5,FALSE),"")</f>
        <v>0.68622810000000001</v>
      </c>
      <c r="AW73" s="45">
        <f>IFERROR(VLOOKUP($B73,master_rankings!$B:$AF,6,FALSE),"")</f>
        <v>11.6</v>
      </c>
      <c r="AX73" s="45">
        <f>IFERROR(VLOOKUP($B73,master_rankings!$B:$AF,7,FALSE),"")</f>
        <v>3783375</v>
      </c>
      <c r="AY73" s="45">
        <f>IFERROR(VLOOKUP($B73,master_rankings!$B:$AF,8,FALSE),"")</f>
        <v>0.25173060000000003</v>
      </c>
      <c r="AZ73" s="45">
        <f>IFERROR(VLOOKUP($B73,master_rankings!$B:$AF,9,FALSE),"")</f>
        <v>9500</v>
      </c>
      <c r="BA73" s="45" t="str">
        <f>IFERROR(VLOOKUP($B73,master_rankings!$B:$AF,10,FALSE),"")</f>
        <v>Long Build Up</v>
      </c>
      <c r="BB73" s="45">
        <f>IFERROR(VLOOKUP($B73,master_rankings!$B:$AF,11,FALSE),"")</f>
        <v>325</v>
      </c>
      <c r="BC73" s="45">
        <f>IFERROR(VLOOKUP($B73,master_rankings!$B:$AF,12,FALSE),"")</f>
        <v>50</v>
      </c>
      <c r="BD73" s="45">
        <f>IFERROR(VLOOKUP($B73,master_rankings!$B:$AF,13,FALSE),"")</f>
        <v>9750</v>
      </c>
      <c r="BE73" s="45" t="str">
        <f>IFERROR(VLOOKUP($B73,master_rankings!$B:$AF,14,FALSE),"")</f>
        <v>REALTY</v>
      </c>
      <c r="BF73" s="45" t="str">
        <f>IFERROR(VLOOKUP($B73,master_rankings!$B:$AF,15,FALSE),"")</f>
        <v>CONSTRUCTION</v>
      </c>
      <c r="BG73" s="45" t="str">
        <f>IFERROR(VLOOKUP($B73,master_rankings!$B:$AF,16,FALSE),"")</f>
        <v>LARGECAP</v>
      </c>
      <c r="BH73" s="45">
        <f>IFERROR(VLOOKUP($B73,master_rankings!$B:$AF,17,FALSE),"")</f>
        <v>54606.44</v>
      </c>
      <c r="BI73" s="45" t="str">
        <f>IFERROR(VLOOKUP($B73,master_rankings!$B:$AF,18,FALSE),"")</f>
        <v>REALTY-4 of 7</v>
      </c>
      <c r="BJ73" s="45" t="str">
        <f>IFERROR(VLOOKUP($B73,master_rankings!$B:$AF,19,FALSE),"")</f>
        <v>NiftyRank-80</v>
      </c>
      <c r="BK73" s="45" t="str">
        <f>IFERROR(VLOOKUP($B73,master_rankings!$B:$AF,30,FALSE),"")</f>
        <v>LOR36</v>
      </c>
      <c r="BL73" s="45" t="str">
        <f>IFERROR(VLOOKUP($B73,master_rankings!$B:$AF,31,FALSE),"")</f>
        <v>LPR26</v>
      </c>
      <c r="BM73" s="45" t="str">
        <f t="shared" si="6"/>
        <v/>
      </c>
      <c r="BN73" t="str">
        <f t="shared" si="7"/>
        <v/>
      </c>
    </row>
    <row r="74" spans="1:66" x14ac:dyDescent="0.25">
      <c r="A74">
        <f>Qty_freeze!A74</f>
        <v>73</v>
      </c>
      <c r="B74" t="str">
        <f>TRIM(Qty_freeze!B74)</f>
        <v>GRANULES</v>
      </c>
      <c r="C74" t="str">
        <f>IFERROR(VLOOKUP(B74,Mkt_Lots!Q:R,2,0),"")</f>
        <v xml:space="preserve">GRANULES INDIA LIMITED              </v>
      </c>
      <c r="D74" s="9">
        <f>IFERROR(VLOOKUP($B74,Options_data!$L:$AB,2,0),"")</f>
        <v>-0.5</v>
      </c>
      <c r="E74" s="9">
        <f>IFERROR(VLOOKUP($B74,Options_data!$L:$AB,3,0),"")</f>
        <v>-0.14000000000000001</v>
      </c>
      <c r="F74" s="9">
        <f>IFERROR(VLOOKUP($B74,Options_data!$L:$AB,4,0),"")</f>
        <v>31.53</v>
      </c>
      <c r="G74" s="9">
        <f>IFERROR(VLOOKUP($B74,Options_data!$L:$AB,5,0),"")</f>
        <v>32.119999999999997</v>
      </c>
      <c r="H74" s="9">
        <f>IFERROR(VLOOKUP($B74,Options_data!$L:$AB,6,0),"")</f>
        <v>8.08</v>
      </c>
      <c r="I74" s="9">
        <f>IFERROR(VLOOKUP($B74,Options_data!$L:$AB,7,0),"")</f>
        <v>47.58</v>
      </c>
      <c r="J74" s="9">
        <f>IFERROR(VLOOKUP($B74,Options_data!$L:$AB,8,0),"")</f>
        <v>28.57</v>
      </c>
      <c r="K74" s="9">
        <f>IFERROR(VLOOKUP($B74,Options_data!$L:$AB,9,0),"")</f>
        <v>39.380000000000003</v>
      </c>
      <c r="L74" s="9" t="b">
        <f>IFERROR(VLOOKUP($B74,Options_data!$L:$AB,10,0),"")</f>
        <v>0</v>
      </c>
      <c r="M74" s="9">
        <f>IFERROR(VLOOKUP($B74,Options_data!$L:$AB,11,0),"")</f>
        <v>32.71</v>
      </c>
      <c r="N74" s="10" t="str">
        <f>IFERROR(VLOOKUP($B74,Options_data!$L:$AB,12,0),"")</f>
        <v/>
      </c>
      <c r="O74" s="9">
        <f>IFERROR(VLOOKUP($B74,Options_data!$L:$AB,13,0),"")</f>
        <v>353.75</v>
      </c>
      <c r="P74" s="9">
        <f>IFERROR(VLOOKUP($B74,Options_data!$L:$AB,14,0),"")</f>
        <v>3.79</v>
      </c>
      <c r="Q74" s="9" t="str">
        <f>IFERROR(VLOOKUP($B74,Options_data!$L:$AB,15,0),"")</f>
        <v/>
      </c>
      <c r="R74" s="9" t="str">
        <f>IFERROR(VLOOKUP($B74,Options_data!$L:$AB,16,0),"")</f>
        <v/>
      </c>
      <c r="S74" s="9" t="str">
        <f>IFERROR(VLOOKUP($B74,Options_data!$L:$AB,17,0),"")</f>
        <v/>
      </c>
      <c r="T74">
        <f>IFERROR(VLOOKUP($B74,futures_data!$L:$W,2,0),"")</f>
        <v>36.11</v>
      </c>
      <c r="U74">
        <f>IFERROR(VLOOKUP($B74,futures_data!$L:$W,3,0),"")</f>
        <v>2.42</v>
      </c>
      <c r="V74">
        <f>IFERROR(VLOOKUP($B74,futures_data!$L:$W,4,0),"")</f>
        <v>-0.81</v>
      </c>
      <c r="W74">
        <f>IFERROR(VLOOKUP($B74,futures_data!$L:$W,5,0),"")</f>
        <v>64.430000000000007</v>
      </c>
      <c r="X74">
        <f>IFERROR(VLOOKUP($B74,futures_data!$L:$W,6,0),"")</f>
        <v>353.75</v>
      </c>
      <c r="Y74">
        <f>IFERROR(VLOOKUP($B74,futures_data!$L:$W,7,0),"")</f>
        <v>8.08</v>
      </c>
      <c r="Z74" t="str">
        <f>IFERROR(VLOOKUP($B74,futures_data!$L:$W,8,0),"")</f>
        <v>Short Buildup</v>
      </c>
      <c r="AA74">
        <f>IFERROR(VLOOKUP($B74,futures_data!$L:$W,9,0),"")</f>
        <v>1.95</v>
      </c>
      <c r="AB74">
        <f>IFERROR(VLOOKUP($B74,futures_data!$L:$W,10,0),"")</f>
        <v>-0.14000000000000001</v>
      </c>
      <c r="AC74">
        <f>IFERROR(VLOOKUP($B74,futures_data!$L:$W,11,0),"")</f>
        <v>-28.98</v>
      </c>
      <c r="AD74" t="str">
        <f>IFERROR(VLOOKUP($B74,futures_data!$L:$W,12,0),"")</f>
        <v>Short Buildup</v>
      </c>
      <c r="AE74" t="str">
        <f t="shared" si="4"/>
        <v>BEARISH</v>
      </c>
      <c r="AF74" t="str">
        <f t="shared" si="5"/>
        <v>BEARISH</v>
      </c>
      <c r="AG74" s="43" t="str">
        <f>IFERROR(VLOOKUP($B74,futures_20D_Auto!$B:$F,2,0),"")</f>
        <v/>
      </c>
      <c r="AH74" s="43" t="str">
        <f>IFERROR(VLOOKUP($B74,futures_20D_Auto!$B:$F,3,0),"")</f>
        <v/>
      </c>
      <c r="AI74" s="43" t="str">
        <f>IFERROR(VLOOKUP($B74,futures_20D_Auto!$B:$F,4,0),"")</f>
        <v/>
      </c>
      <c r="AJ74" s="43" t="str">
        <f>IFERROR(VLOOKUP($B74,futures_20D_Auto!$B:$F,5,0),"")</f>
        <v/>
      </c>
      <c r="AK74">
        <f>IFERROR(VLOOKUP($B74,Premarket!$A:$K,2,0),"")</f>
        <v>353.2</v>
      </c>
      <c r="AL74">
        <f>IFERROR(VLOOKUP($B74,Premarket!$A:$K,3,0),"")</f>
        <v>353.2</v>
      </c>
      <c r="AM74" t="str">
        <f>IFERROR(VLOOKUP($B74,Premarket!$A:$K,4,0),"")</f>
        <v>-</v>
      </c>
      <c r="AN74" t="str">
        <f>IFERROR(VLOOKUP($B74,Premarket!$A:$K,5,0),"")</f>
        <v>-</v>
      </c>
      <c r="AU74" s="45" t="str">
        <f>IFERROR(VLOOKUP($B74,master_rankings!$B:$AF,4,FALSE),"")</f>
        <v/>
      </c>
      <c r="AV74" s="45" t="str">
        <f>IFERROR(VLOOKUP($B74,master_rankings!$B:$AF,5,FALSE),"")</f>
        <v/>
      </c>
      <c r="AW74" s="45" t="str">
        <f>IFERROR(VLOOKUP($B74,master_rankings!$B:$AF,6,FALSE),"")</f>
        <v/>
      </c>
      <c r="AX74" s="45" t="str">
        <f>IFERROR(VLOOKUP($B74,master_rankings!$B:$AF,7,FALSE),"")</f>
        <v/>
      </c>
      <c r="AY74" s="45" t="str">
        <f>IFERROR(VLOOKUP($B74,master_rankings!$B:$AF,8,FALSE),"")</f>
        <v/>
      </c>
      <c r="AZ74" s="45" t="str">
        <f>IFERROR(VLOOKUP($B74,master_rankings!$B:$AF,9,FALSE),"")</f>
        <v/>
      </c>
      <c r="BA74" s="45" t="str">
        <f>IFERROR(VLOOKUP($B74,master_rankings!$B:$AF,10,FALSE),"")</f>
        <v/>
      </c>
      <c r="BB74" s="45" t="str">
        <f>IFERROR(VLOOKUP($B74,master_rankings!$B:$AF,11,FALSE),"")</f>
        <v/>
      </c>
      <c r="BC74" s="45" t="str">
        <f>IFERROR(VLOOKUP($B74,master_rankings!$B:$AF,12,FALSE),"")</f>
        <v/>
      </c>
      <c r="BD74" s="45" t="str">
        <f>IFERROR(VLOOKUP($B74,master_rankings!$B:$AF,13,FALSE),"")</f>
        <v/>
      </c>
      <c r="BE74" s="45" t="str">
        <f>IFERROR(VLOOKUP($B74,master_rankings!$B:$AF,14,FALSE),"")</f>
        <v/>
      </c>
      <c r="BF74" s="45" t="str">
        <f>IFERROR(VLOOKUP($B74,master_rankings!$B:$AF,15,FALSE),"")</f>
        <v/>
      </c>
      <c r="BG74" s="45" t="str">
        <f>IFERROR(VLOOKUP($B74,master_rankings!$B:$AF,16,FALSE),"")</f>
        <v/>
      </c>
      <c r="BH74" s="45" t="str">
        <f>IFERROR(VLOOKUP($B74,master_rankings!$B:$AF,17,FALSE),"")</f>
        <v/>
      </c>
      <c r="BI74" s="45" t="str">
        <f>IFERROR(VLOOKUP($B74,master_rankings!$B:$AF,18,FALSE),"")</f>
        <v/>
      </c>
      <c r="BJ74" s="45" t="str">
        <f>IFERROR(VLOOKUP($B74,master_rankings!$B:$AF,19,FALSE),"")</f>
        <v/>
      </c>
      <c r="BK74" s="45" t="str">
        <f>IFERROR(VLOOKUP($B74,master_rankings!$B:$AF,30,FALSE),"")</f>
        <v/>
      </c>
      <c r="BL74" s="45" t="str">
        <f>IFERROR(VLOOKUP($B74,master_rankings!$B:$AF,31,FALSE),"")</f>
        <v/>
      </c>
      <c r="BM74" s="45" t="str">
        <f t="shared" si="6"/>
        <v/>
      </c>
      <c r="BN74" t="str">
        <f t="shared" si="7"/>
        <v/>
      </c>
    </row>
    <row r="75" spans="1:66" x14ac:dyDescent="0.25">
      <c r="A75">
        <f>Qty_freeze!A75</f>
        <v>74</v>
      </c>
      <c r="B75" t="str">
        <f>TRIM(Qty_freeze!B75)</f>
        <v>GRASIM</v>
      </c>
      <c r="C75" t="str">
        <f>IFERROR(VLOOKUP(B75,Mkt_Lots!Q:R,2,0),"")</f>
        <v xml:space="preserve">GRASIM INDUSTRIES LTD               </v>
      </c>
      <c r="D75" s="9">
        <f>IFERROR(VLOOKUP($B75,Options_data!$L:$AB,2,0),"")</f>
        <v>-5.5</v>
      </c>
      <c r="E75" s="9">
        <f>IFERROR(VLOOKUP($B75,Options_data!$L:$AB,3,0),"")</f>
        <v>-0.28000000000000003</v>
      </c>
      <c r="F75" s="9">
        <f>IFERROR(VLOOKUP($B75,Options_data!$L:$AB,4,0),"")</f>
        <v>23.22</v>
      </c>
      <c r="G75" s="9">
        <f>IFERROR(VLOOKUP($B75,Options_data!$L:$AB,5,0),"")</f>
        <v>23.13</v>
      </c>
      <c r="H75" s="9">
        <f>IFERROR(VLOOKUP($B75,Options_data!$L:$AB,6,0),"")</f>
        <v>8.44</v>
      </c>
      <c r="I75" s="9">
        <f>IFERROR(VLOOKUP($B75,Options_data!$L:$AB,7,0),"")</f>
        <v>38.1</v>
      </c>
      <c r="J75" s="9">
        <f>IFERROR(VLOOKUP($B75,Options_data!$L:$AB,8,0),"")</f>
        <v>39.68</v>
      </c>
      <c r="K75" s="9">
        <f>IFERROR(VLOOKUP($B75,Options_data!$L:$AB,9,0),"")</f>
        <v>39.159999999999997</v>
      </c>
      <c r="L75" s="9" t="b">
        <f>IFERROR(VLOOKUP($B75,Options_data!$L:$AB,10,0),"")</f>
        <v>1</v>
      </c>
      <c r="M75" s="9">
        <f>IFERROR(VLOOKUP($B75,Options_data!$L:$AB,11,0),"")</f>
        <v>23.04</v>
      </c>
      <c r="N75" s="10" t="str">
        <f>IFERROR(VLOOKUP($B75,Options_data!$L:$AB,12,0),"")</f>
        <v/>
      </c>
      <c r="O75" s="9">
        <f>IFERROR(VLOOKUP($B75,Options_data!$L:$AB,13,0),"")</f>
        <v>1978.8</v>
      </c>
      <c r="P75" s="9">
        <f>IFERROR(VLOOKUP($B75,Options_data!$L:$AB,14,0),"")</f>
        <v>2.94</v>
      </c>
      <c r="Q75" s="9" t="str">
        <f>IFERROR(VLOOKUP($B75,Options_data!$L:$AB,15,0),"")</f>
        <v>Liquid</v>
      </c>
      <c r="R75" s="9" t="str">
        <f>IFERROR(VLOOKUP($B75,Options_data!$L:$AB,16,0),"")</f>
        <v/>
      </c>
      <c r="S75" s="9" t="str">
        <f>IFERROR(VLOOKUP($B75,Options_data!$L:$AB,17,0),"")</f>
        <v/>
      </c>
      <c r="T75">
        <f>IFERROR(VLOOKUP($B75,futures_data!$L:$W,2,0),"")</f>
        <v>56.35</v>
      </c>
      <c r="U75">
        <f>IFERROR(VLOOKUP($B75,futures_data!$L:$W,3,0),"")</f>
        <v>-3.29</v>
      </c>
      <c r="V75">
        <f>IFERROR(VLOOKUP($B75,futures_data!$L:$W,4,0),"")</f>
        <v>4.57</v>
      </c>
      <c r="W75">
        <f>IFERROR(VLOOKUP($B75,futures_data!$L:$W,5,0),"")</f>
        <v>84.82</v>
      </c>
      <c r="X75">
        <f>IFERROR(VLOOKUP($B75,futures_data!$L:$W,6,0),"")</f>
        <v>1978.8</v>
      </c>
      <c r="Y75">
        <f>IFERROR(VLOOKUP($B75,futures_data!$L:$W,7,0),"")</f>
        <v>8.44</v>
      </c>
      <c r="Z75" t="str">
        <f>IFERROR(VLOOKUP($B75,futures_data!$L:$W,8,0),"")</f>
        <v>Short Covering</v>
      </c>
      <c r="AA75">
        <f>IFERROR(VLOOKUP($B75,futures_data!$L:$W,9,0),"")</f>
        <v>1.87</v>
      </c>
      <c r="AB75">
        <f>IFERROR(VLOOKUP($B75,futures_data!$L:$W,10,0),"")</f>
        <v>-0.28000000000000003</v>
      </c>
      <c r="AC75">
        <f>IFERROR(VLOOKUP($B75,futures_data!$L:$W,11,0),"")</f>
        <v>29.96</v>
      </c>
      <c r="AD75" t="str">
        <f>IFERROR(VLOOKUP($B75,futures_data!$L:$W,12,0),"")</f>
        <v>Short Buildup</v>
      </c>
      <c r="AE75" t="str">
        <f t="shared" si="4"/>
        <v>BULLISH</v>
      </c>
      <c r="AF75" t="str">
        <f t="shared" si="5"/>
        <v>BEARISH</v>
      </c>
      <c r="AG75" s="43" t="str">
        <f>IFERROR(VLOOKUP($B75,futures_20D_Auto!$B:$F,2,0),"")</f>
        <v/>
      </c>
      <c r="AH75" s="43" t="str">
        <f>IFERROR(VLOOKUP($B75,futures_20D_Auto!$B:$F,3,0),"")</f>
        <v/>
      </c>
      <c r="AI75" s="43" t="str">
        <f>IFERROR(VLOOKUP($B75,futures_20D_Auto!$B:$F,4,0),"")</f>
        <v/>
      </c>
      <c r="AJ75" s="43" t="str">
        <f>IFERROR(VLOOKUP($B75,futures_20D_Auto!$B:$F,5,0),"")</f>
        <v/>
      </c>
      <c r="AK75">
        <f>IFERROR(VLOOKUP($B75,Premarket!$A:$K,2,0),"")</f>
        <v>1980.1</v>
      </c>
      <c r="AL75">
        <f>IFERROR(VLOOKUP($B75,Premarket!$A:$K,3,0),"")</f>
        <v>1990.9</v>
      </c>
      <c r="AM75">
        <f>IFERROR(VLOOKUP($B75,Premarket!$A:$K,4,0),"")</f>
        <v>10.8</v>
      </c>
      <c r="AN75">
        <f>IFERROR(VLOOKUP($B75,Premarket!$A:$K,5,0),"")</f>
        <v>0.55000000000000004</v>
      </c>
      <c r="AU75" s="45" t="str">
        <f>IFERROR(VLOOKUP($B75,master_rankings!$B:$AF,4,FALSE),"")</f>
        <v/>
      </c>
      <c r="AV75" s="45" t="str">
        <f>IFERROR(VLOOKUP($B75,master_rankings!$B:$AF,5,FALSE),"")</f>
        <v/>
      </c>
      <c r="AW75" s="45" t="str">
        <f>IFERROR(VLOOKUP($B75,master_rankings!$B:$AF,6,FALSE),"")</f>
        <v/>
      </c>
      <c r="AX75" s="45" t="str">
        <f>IFERROR(VLOOKUP($B75,master_rankings!$B:$AF,7,FALSE),"")</f>
        <v/>
      </c>
      <c r="AY75" s="45" t="str">
        <f>IFERROR(VLOOKUP($B75,master_rankings!$B:$AF,8,FALSE),"")</f>
        <v/>
      </c>
      <c r="AZ75" s="45" t="str">
        <f>IFERROR(VLOOKUP($B75,master_rankings!$B:$AF,9,FALSE),"")</f>
        <v/>
      </c>
      <c r="BA75" s="45" t="str">
        <f>IFERROR(VLOOKUP($B75,master_rankings!$B:$AF,10,FALSE),"")</f>
        <v/>
      </c>
      <c r="BB75" s="45" t="str">
        <f>IFERROR(VLOOKUP($B75,master_rankings!$B:$AF,11,FALSE),"")</f>
        <v/>
      </c>
      <c r="BC75" s="45" t="str">
        <f>IFERROR(VLOOKUP($B75,master_rankings!$B:$AF,12,FALSE),"")</f>
        <v/>
      </c>
      <c r="BD75" s="45" t="str">
        <f>IFERROR(VLOOKUP($B75,master_rankings!$B:$AF,13,FALSE),"")</f>
        <v/>
      </c>
      <c r="BE75" s="45" t="str">
        <f>IFERROR(VLOOKUP($B75,master_rankings!$B:$AF,14,FALSE),"")</f>
        <v/>
      </c>
      <c r="BF75" s="45" t="str">
        <f>IFERROR(VLOOKUP($B75,master_rankings!$B:$AF,15,FALSE),"")</f>
        <v/>
      </c>
      <c r="BG75" s="45" t="str">
        <f>IFERROR(VLOOKUP($B75,master_rankings!$B:$AF,16,FALSE),"")</f>
        <v/>
      </c>
      <c r="BH75" s="45" t="str">
        <f>IFERROR(VLOOKUP($B75,master_rankings!$B:$AF,17,FALSE),"")</f>
        <v/>
      </c>
      <c r="BI75" s="45" t="str">
        <f>IFERROR(VLOOKUP($B75,master_rankings!$B:$AF,18,FALSE),"")</f>
        <v/>
      </c>
      <c r="BJ75" s="45" t="str">
        <f>IFERROR(VLOOKUP($B75,master_rankings!$B:$AF,19,FALSE),"")</f>
        <v/>
      </c>
      <c r="BK75" s="45" t="str">
        <f>IFERROR(VLOOKUP($B75,master_rankings!$B:$AF,30,FALSE),"")</f>
        <v/>
      </c>
      <c r="BL75" s="45" t="str">
        <f>IFERROR(VLOOKUP($B75,master_rankings!$B:$AF,31,FALSE),"")</f>
        <v/>
      </c>
      <c r="BM75" s="45" t="str">
        <f t="shared" si="6"/>
        <v/>
      </c>
      <c r="BN75" t="str">
        <f t="shared" si="7"/>
        <v/>
      </c>
    </row>
    <row r="76" spans="1:66" x14ac:dyDescent="0.25">
      <c r="A76">
        <f>Qty_freeze!A76</f>
        <v>75</v>
      </c>
      <c r="B76" t="str">
        <f>TRIM(Qty_freeze!B76)</f>
        <v>GUJGASLTD</v>
      </c>
      <c r="C76" t="str">
        <f>IFERROR(VLOOKUP(B76,Mkt_Lots!Q:R,2,0),"")</f>
        <v xml:space="preserve">GUJARAT GAS LIMITED                 </v>
      </c>
      <c r="D76" s="9">
        <f>IFERROR(VLOOKUP($B76,Options_data!$L:$AB,2,0),"")</f>
        <v>-0.9</v>
      </c>
      <c r="E76" s="9">
        <f>IFERROR(VLOOKUP($B76,Options_data!$L:$AB,3,0),"")</f>
        <v>-0.21</v>
      </c>
      <c r="F76" s="9">
        <f>IFERROR(VLOOKUP($B76,Options_data!$L:$AB,4,0),"")</f>
        <v>31.35</v>
      </c>
      <c r="G76" s="9">
        <f>IFERROR(VLOOKUP($B76,Options_data!$L:$AB,5,0),"")</f>
        <v>30.57</v>
      </c>
      <c r="H76" s="9">
        <f>IFERROR(VLOOKUP($B76,Options_data!$L:$AB,6,0),"")</f>
        <v>11.9</v>
      </c>
      <c r="I76" s="9">
        <f>IFERROR(VLOOKUP($B76,Options_data!$L:$AB,7,0),"")</f>
        <v>38.51</v>
      </c>
      <c r="J76" s="9">
        <f>IFERROR(VLOOKUP($B76,Options_data!$L:$AB,8,0),"")</f>
        <v>77.78</v>
      </c>
      <c r="K76" s="9">
        <f>IFERROR(VLOOKUP($B76,Options_data!$L:$AB,9,0),"")</f>
        <v>31.16</v>
      </c>
      <c r="L76" s="9" t="b">
        <f>IFERROR(VLOOKUP($B76,Options_data!$L:$AB,10,0),"")</f>
        <v>1</v>
      </c>
      <c r="M76" s="9">
        <f>IFERROR(VLOOKUP($B76,Options_data!$L:$AB,11,0),"")</f>
        <v>29.79</v>
      </c>
      <c r="N76" s="10">
        <f>IFERROR(VLOOKUP($B76,Options_data!$L:$AB,12,0),"")</f>
        <v>45232</v>
      </c>
      <c r="O76" s="9">
        <f>IFERROR(VLOOKUP($B76,Options_data!$L:$AB,13,0),"")</f>
        <v>425.85</v>
      </c>
      <c r="P76" s="9">
        <f>IFERROR(VLOOKUP($B76,Options_data!$L:$AB,14,0),"")</f>
        <v>3.95</v>
      </c>
      <c r="Q76" s="9" t="str">
        <f>IFERROR(VLOOKUP($B76,Options_data!$L:$AB,15,0),"")</f>
        <v>Liquid</v>
      </c>
      <c r="R76" s="9" t="str">
        <f>IFERROR(VLOOKUP($B76,Options_data!$L:$AB,16,0),"")</f>
        <v>IVP</v>
      </c>
      <c r="S76" s="9" t="str">
        <f>IFERROR(VLOOKUP($B76,Options_data!$L:$AB,17,0),"")</f>
        <v>R</v>
      </c>
      <c r="T76">
        <f>IFERROR(VLOOKUP($B76,futures_data!$L:$W,2,0),"")</f>
        <v>41.07</v>
      </c>
      <c r="U76">
        <f>IFERROR(VLOOKUP($B76,futures_data!$L:$W,3,0),"")</f>
        <v>7.09</v>
      </c>
      <c r="V76">
        <f>IFERROR(VLOOKUP($B76,futures_data!$L:$W,4,0),"")</f>
        <v>0.5</v>
      </c>
      <c r="W76">
        <f>IFERROR(VLOOKUP($B76,futures_data!$L:$W,5,0),"")</f>
        <v>86.19</v>
      </c>
      <c r="X76">
        <f>IFERROR(VLOOKUP($B76,futures_data!$L:$W,6,0),"")</f>
        <v>425.85</v>
      </c>
      <c r="Y76">
        <f>IFERROR(VLOOKUP($B76,futures_data!$L:$W,7,0),"")</f>
        <v>11.9</v>
      </c>
      <c r="Z76" t="str">
        <f>IFERROR(VLOOKUP($B76,futures_data!$L:$W,8,0),"")</f>
        <v>Long Buildup</v>
      </c>
      <c r="AA76">
        <f>IFERROR(VLOOKUP($B76,futures_data!$L:$W,9,0),"")</f>
        <v>2.92</v>
      </c>
      <c r="AB76">
        <f>IFERROR(VLOOKUP($B76,futures_data!$L:$W,10,0),"")</f>
        <v>-0.21</v>
      </c>
      <c r="AC76">
        <f>IFERROR(VLOOKUP($B76,futures_data!$L:$W,11,0),"")</f>
        <v>-9.1199999999999992</v>
      </c>
      <c r="AD76" t="str">
        <f>IFERROR(VLOOKUP($B76,futures_data!$L:$W,12,0),"")</f>
        <v>Short Buildup</v>
      </c>
      <c r="AE76" t="str">
        <f t="shared" si="4"/>
        <v>BULLISH</v>
      </c>
      <c r="AF76" t="str">
        <f t="shared" si="5"/>
        <v>BEARISH</v>
      </c>
      <c r="AG76" s="43" t="str">
        <f>IFERROR(VLOOKUP($B76,futures_20D_Auto!$B:$F,2,0),"")</f>
        <v>2023-10-16_21:14:23</v>
      </c>
      <c r="AH76" s="43" t="str">
        <f>IFERROR(VLOOKUP($B76,futures_20D_Auto!$B:$F,3,0),"")</f>
        <v>BEARISH</v>
      </c>
      <c r="AI76" s="43">
        <f>IFERROR(VLOOKUP($B76,futures_20D_Auto!$B:$F,4,0),"")</f>
        <v>-34051250</v>
      </c>
      <c r="AJ76" s="43">
        <f>IFERROR(VLOOKUP($B76,futures_20D_Auto!$B:$F,5,0),"")</f>
        <v>62.495614609242047</v>
      </c>
      <c r="AK76">
        <f>IFERROR(VLOOKUP($B76,Premarket!$A:$K,2,0),"")</f>
        <v>421.75</v>
      </c>
      <c r="AL76">
        <f>IFERROR(VLOOKUP($B76,Premarket!$A:$K,3,0),"")</f>
        <v>422.6</v>
      </c>
      <c r="AM76">
        <f>IFERROR(VLOOKUP($B76,Premarket!$A:$K,4,0),"")</f>
        <v>0.85</v>
      </c>
      <c r="AN76">
        <f>IFERROR(VLOOKUP($B76,Premarket!$A:$K,5,0),"")</f>
        <v>0.2</v>
      </c>
      <c r="AU76" s="45">
        <f>IFERROR(VLOOKUP($B76,master_rankings!$B:$AF,4,FALSE),"")</f>
        <v>425.75</v>
      </c>
      <c r="AV76" s="45">
        <f>IFERROR(VLOOKUP($B76,master_rankings!$B:$AF,5,FALSE),"")</f>
        <v>-0.23432919999999999</v>
      </c>
      <c r="AW76" s="45">
        <f>IFERROR(VLOOKUP($B76,master_rankings!$B:$AF,6,FALSE),"")</f>
        <v>-1</v>
      </c>
      <c r="AX76" s="45">
        <f>IFERROR(VLOOKUP($B76,master_rankings!$B:$AF,7,FALSE),"")</f>
        <v>11578750</v>
      </c>
      <c r="AY76" s="45">
        <f>IFERROR(VLOOKUP($B76,master_rankings!$B:$AF,8,FALSE),"")</f>
        <v>2.0154185</v>
      </c>
      <c r="AZ76" s="45">
        <f>IFERROR(VLOOKUP($B76,master_rankings!$B:$AF,9,FALSE),"")</f>
        <v>228750</v>
      </c>
      <c r="BA76" s="45" t="str">
        <f>IFERROR(VLOOKUP($B76,master_rankings!$B:$AF,10,FALSE),"")</f>
        <v>Short Build Up</v>
      </c>
      <c r="BB76" s="45">
        <f>IFERROR(VLOOKUP($B76,master_rankings!$B:$AF,11,FALSE),"")</f>
        <v>1250</v>
      </c>
      <c r="BC76" s="45">
        <f>IFERROR(VLOOKUP($B76,master_rankings!$B:$AF,12,FALSE),"")</f>
        <v>10</v>
      </c>
      <c r="BD76" s="45">
        <f>IFERROR(VLOOKUP($B76,master_rankings!$B:$AF,13,FALSE),"")</f>
        <v>37500</v>
      </c>
      <c r="BE76" s="45" t="str">
        <f>IFERROR(VLOOKUP($B76,master_rankings!$B:$AF,14,FALSE),"")</f>
        <v>MISCELLANEOUS</v>
      </c>
      <c r="BF76" s="45" t="str">
        <f>IFERROR(VLOOKUP($B76,master_rankings!$B:$AF,15,FALSE),"")</f>
        <v>MISCELLANEOUS</v>
      </c>
      <c r="BG76" s="45" t="str">
        <f>IFERROR(VLOOKUP($B76,master_rankings!$B:$AF,16,FALSE),"")</f>
        <v>LARGECAP</v>
      </c>
      <c r="BH76" s="45">
        <f>IFERROR(VLOOKUP($B76,master_rankings!$B:$AF,17,FALSE),"")</f>
        <v>48517.74</v>
      </c>
      <c r="BI76" s="45" t="str">
        <f>IFERROR(VLOOKUP($B76,master_rankings!$B:$AF,18,FALSE),"")</f>
        <v>MISCELLANEOUS-6 of 9</v>
      </c>
      <c r="BJ76" s="45" t="str">
        <f>IFERROR(VLOOKUP($B76,master_rankings!$B:$AF,19,FALSE),"")</f>
        <v>NiftyRank-89</v>
      </c>
      <c r="BK76" s="45" t="str">
        <f>IFERROR(VLOOKUP($B76,master_rankings!$B:$AF,30,FALSE),"")</f>
        <v>SOR14</v>
      </c>
      <c r="BL76" s="45" t="str">
        <f>IFERROR(VLOOKUP($B76,master_rankings!$B:$AF,31,FALSE),"")</f>
        <v>SPR31</v>
      </c>
      <c r="BM76" s="45" t="str">
        <f t="shared" si="6"/>
        <v>TopOI</v>
      </c>
      <c r="BN76" t="str">
        <f t="shared" si="7"/>
        <v/>
      </c>
    </row>
    <row r="77" spans="1:66" x14ac:dyDescent="0.25">
      <c r="A77">
        <f>Qty_freeze!A77</f>
        <v>76</v>
      </c>
      <c r="B77" t="str">
        <f>TRIM(Qty_freeze!B77)</f>
        <v>HAL</v>
      </c>
      <c r="C77" t="str">
        <f>IFERROR(VLOOKUP(B77,Mkt_Lots!Q:R,2,0),"")</f>
        <v xml:space="preserve">HINDUSTAN AERONAUTICS LTD           </v>
      </c>
      <c r="D77" s="9">
        <f>IFERROR(VLOOKUP($B77,Options_data!$L:$AB,2,0),"")</f>
        <v>-7.7</v>
      </c>
      <c r="E77" s="9">
        <f>IFERROR(VLOOKUP($B77,Options_data!$L:$AB,3,0),"")</f>
        <v>-0.39</v>
      </c>
      <c r="F77" s="9">
        <f>IFERROR(VLOOKUP($B77,Options_data!$L:$AB,4,0),"")</f>
        <v>30.07</v>
      </c>
      <c r="G77" s="9">
        <f>IFERROR(VLOOKUP($B77,Options_data!$L:$AB,5,0),"")</f>
        <v>28.97</v>
      </c>
      <c r="H77" s="9">
        <f>IFERROR(VLOOKUP($B77,Options_data!$L:$AB,6,0),"")</f>
        <v>11.04</v>
      </c>
      <c r="I77" s="9">
        <f>IFERROR(VLOOKUP($B77,Options_data!$L:$AB,7,0),"")</f>
        <v>13.51</v>
      </c>
      <c r="J77" s="9">
        <f>IFERROR(VLOOKUP($B77,Options_data!$L:$AB,8,0),"")</f>
        <v>15.87</v>
      </c>
      <c r="K77" s="9">
        <f>IFERROR(VLOOKUP($B77,Options_data!$L:$AB,9,0),"")</f>
        <v>16.04</v>
      </c>
      <c r="L77" s="9" t="b">
        <f>IFERROR(VLOOKUP($B77,Options_data!$L:$AB,10,0),"")</f>
        <v>1</v>
      </c>
      <c r="M77" s="9">
        <f>IFERROR(VLOOKUP($B77,Options_data!$L:$AB,11,0),"")</f>
        <v>27.88</v>
      </c>
      <c r="N77" s="10" t="str">
        <f>IFERROR(VLOOKUP($B77,Options_data!$L:$AB,12,0),"")</f>
        <v/>
      </c>
      <c r="O77" s="9">
        <f>IFERROR(VLOOKUP($B77,Options_data!$L:$AB,13,0),"")</f>
        <v>1970.75</v>
      </c>
      <c r="P77" s="9">
        <f>IFERROR(VLOOKUP($B77,Options_data!$L:$AB,14,0),"")</f>
        <v>3.6</v>
      </c>
      <c r="Q77" s="9" t="str">
        <f>IFERROR(VLOOKUP($B77,Options_data!$L:$AB,15,0),"")</f>
        <v>Liquid</v>
      </c>
      <c r="R77" s="9" t="str">
        <f>IFERROR(VLOOKUP($B77,Options_data!$L:$AB,16,0),"")</f>
        <v/>
      </c>
      <c r="S77" s="9" t="str">
        <f>IFERROR(VLOOKUP($B77,Options_data!$L:$AB,17,0),"")</f>
        <v/>
      </c>
      <c r="T77">
        <f>IFERROR(VLOOKUP($B77,futures_data!$L:$W,2,0),"")</f>
        <v>11.51</v>
      </c>
      <c r="U77">
        <f>IFERROR(VLOOKUP($B77,futures_data!$L:$W,3,0),"")</f>
        <v>-3.73</v>
      </c>
      <c r="V77">
        <f>IFERROR(VLOOKUP($B77,futures_data!$L:$W,4,0),"")</f>
        <v>2.4500000000000002</v>
      </c>
      <c r="W77">
        <f>IFERROR(VLOOKUP($B77,futures_data!$L:$W,5,0),"")</f>
        <v>64.2</v>
      </c>
      <c r="X77">
        <f>IFERROR(VLOOKUP($B77,futures_data!$L:$W,6,0),"")</f>
        <v>1970.75</v>
      </c>
      <c r="Y77">
        <f>IFERROR(VLOOKUP($B77,futures_data!$L:$W,7,0),"")</f>
        <v>11.04</v>
      </c>
      <c r="Z77" t="str">
        <f>IFERROR(VLOOKUP($B77,futures_data!$L:$W,8,0),"")</f>
        <v>Short Covering</v>
      </c>
      <c r="AA77">
        <f>IFERROR(VLOOKUP($B77,futures_data!$L:$W,9,0),"")</f>
        <v>3.02</v>
      </c>
      <c r="AB77">
        <f>IFERROR(VLOOKUP($B77,futures_data!$L:$W,10,0),"")</f>
        <v>-0.39</v>
      </c>
      <c r="AC77">
        <f>IFERROR(VLOOKUP($B77,futures_data!$L:$W,11,0),"")</f>
        <v>-29.65</v>
      </c>
      <c r="AD77" t="str">
        <f>IFERROR(VLOOKUP($B77,futures_data!$L:$W,12,0),"")</f>
        <v>Short Buildup</v>
      </c>
      <c r="AE77" t="str">
        <f t="shared" si="4"/>
        <v>BULLISH</v>
      </c>
      <c r="AF77" t="str">
        <f t="shared" si="5"/>
        <v>BEARISH</v>
      </c>
      <c r="AG77" s="43" t="str">
        <f>IFERROR(VLOOKUP($B77,futures_20D_Auto!$B:$F,2,0),"")</f>
        <v/>
      </c>
      <c r="AH77" s="43" t="str">
        <f>IFERROR(VLOOKUP($B77,futures_20D_Auto!$B:$F,3,0),"")</f>
        <v/>
      </c>
      <c r="AI77" s="43" t="str">
        <f>IFERROR(VLOOKUP($B77,futures_20D_Auto!$B:$F,4,0),"")</f>
        <v/>
      </c>
      <c r="AJ77" s="43" t="str">
        <f>IFERROR(VLOOKUP($B77,futures_20D_Auto!$B:$F,5,0),"")</f>
        <v/>
      </c>
      <c r="AK77">
        <f>IFERROR(VLOOKUP($B77,Premarket!$A:$K,2,0),"")</f>
        <v>1961.6</v>
      </c>
      <c r="AL77">
        <f>IFERROR(VLOOKUP($B77,Premarket!$A:$K,3,0),"")</f>
        <v>1961.6</v>
      </c>
      <c r="AM77" t="str">
        <f>IFERROR(VLOOKUP($B77,Premarket!$A:$K,4,0),"")</f>
        <v>-</v>
      </c>
      <c r="AN77" t="str">
        <f>IFERROR(VLOOKUP($B77,Premarket!$A:$K,5,0),"")</f>
        <v>-</v>
      </c>
      <c r="AU77" s="45">
        <f>IFERROR(VLOOKUP($B77,master_rankings!$B:$AF,4,FALSE),"")</f>
        <v>1969.85</v>
      </c>
      <c r="AV77" s="45">
        <f>IFERROR(VLOOKUP($B77,master_rankings!$B:$AF,5,FALSE),"")</f>
        <v>-0.43468370000000001</v>
      </c>
      <c r="AW77" s="45">
        <f>IFERROR(VLOOKUP($B77,master_rankings!$B:$AF,6,FALSE),"")</f>
        <v>-8.6</v>
      </c>
      <c r="AX77" s="45">
        <f>IFERROR(VLOOKUP($B77,master_rankings!$B:$AF,7,FALSE),"")</f>
        <v>8415000</v>
      </c>
      <c r="AY77" s="45">
        <f>IFERROR(VLOOKUP($B77,master_rankings!$B:$AF,8,FALSE),"")</f>
        <v>0.42964550000000001</v>
      </c>
      <c r="AZ77" s="45">
        <f>IFERROR(VLOOKUP($B77,master_rankings!$B:$AF,9,FALSE),"")</f>
        <v>36000</v>
      </c>
      <c r="BA77" s="45" t="str">
        <f>IFERROR(VLOOKUP($B77,master_rankings!$B:$AF,10,FALSE),"")</f>
        <v>Short Build Up</v>
      </c>
      <c r="BB77" s="45">
        <f>IFERROR(VLOOKUP($B77,master_rankings!$B:$AF,11,FALSE),"")</f>
        <v>475</v>
      </c>
      <c r="BC77" s="45">
        <f>IFERROR(VLOOKUP($B77,master_rankings!$B:$AF,12,FALSE),"")</f>
        <v>20</v>
      </c>
      <c r="BD77" s="45">
        <f>IFERROR(VLOOKUP($B77,master_rankings!$B:$AF,13,FALSE),"")</f>
        <v>14250</v>
      </c>
      <c r="BE77" s="45" t="str">
        <f>IFERROR(VLOOKUP($B77,master_rankings!$B:$AF,14,FALSE),"")</f>
        <v>FMCG</v>
      </c>
      <c r="BF77" s="45" t="str">
        <f>IFERROR(VLOOKUP($B77,master_rankings!$B:$AF,15,FALSE),"")</f>
        <v>ENGINEERING</v>
      </c>
      <c r="BG77" s="45" t="str">
        <f>IFERROR(VLOOKUP($B77,master_rankings!$B:$AF,16,FALSE),"")</f>
        <v>LARGECAP</v>
      </c>
      <c r="BH77" s="45">
        <f>IFERROR(VLOOKUP($B77,master_rankings!$B:$AF,17,FALSE),"")</f>
        <v>45665.63</v>
      </c>
      <c r="BI77" s="45" t="str">
        <f>IFERROR(VLOOKUP($B77,master_rankings!$B:$AF,18,FALSE),"")</f>
        <v>FMCG-15 of 28</v>
      </c>
      <c r="BJ77" s="45" t="str">
        <f>IFERROR(VLOOKUP($B77,master_rankings!$B:$AF,19,FALSE),"")</f>
        <v>NiftyRank-95</v>
      </c>
      <c r="BK77" s="45" t="str">
        <f>IFERROR(VLOOKUP($B77,master_rankings!$B:$AF,30,FALSE),"")</f>
        <v>SOR28</v>
      </c>
      <c r="BL77" s="45" t="str">
        <f>IFERROR(VLOOKUP($B77,master_rankings!$B:$AF,31,FALSE),"")</f>
        <v>SPR26</v>
      </c>
      <c r="BM77" s="45" t="str">
        <f t="shared" si="6"/>
        <v/>
      </c>
      <c r="BN77" t="str">
        <f t="shared" si="7"/>
        <v/>
      </c>
    </row>
    <row r="78" spans="1:66" x14ac:dyDescent="0.25">
      <c r="A78">
        <f>Qty_freeze!A78</f>
        <v>77</v>
      </c>
      <c r="B78" t="str">
        <f>TRIM(Qty_freeze!B78)</f>
        <v>HAVELLS</v>
      </c>
      <c r="C78" t="str">
        <f>IFERROR(VLOOKUP(B78,Mkt_Lots!Q:R,2,0),"")</f>
        <v xml:space="preserve">HAVELLS INDIA LIMITED               </v>
      </c>
      <c r="D78" s="9">
        <f>IFERROR(VLOOKUP($B78,Options_data!$L:$AB,2,0),"")</f>
        <v>21.2</v>
      </c>
      <c r="E78" s="9">
        <f>IFERROR(VLOOKUP($B78,Options_data!$L:$AB,3,0),"")</f>
        <v>1.52</v>
      </c>
      <c r="F78" s="9">
        <f>IFERROR(VLOOKUP($B78,Options_data!$L:$AB,4,0),"")</f>
        <v>40.369999999999997</v>
      </c>
      <c r="G78" s="9">
        <f>IFERROR(VLOOKUP($B78,Options_data!$L:$AB,5,0),"")</f>
        <v>40.4</v>
      </c>
      <c r="H78" s="9">
        <f>IFERROR(VLOOKUP($B78,Options_data!$L:$AB,6,0),"")</f>
        <v>18.48</v>
      </c>
      <c r="I78" s="9">
        <f>IFERROR(VLOOKUP($B78,Options_data!$L:$AB,7,0),"")</f>
        <v>98.79</v>
      </c>
      <c r="J78" s="9">
        <f>IFERROR(VLOOKUP($B78,Options_data!$L:$AB,8,0),"")</f>
        <v>96.83</v>
      </c>
      <c r="K78" s="9">
        <f>IFERROR(VLOOKUP($B78,Options_data!$L:$AB,9,0),"")</f>
        <v>71.569999999999993</v>
      </c>
      <c r="L78" s="9" t="b">
        <f>IFERROR(VLOOKUP($B78,Options_data!$L:$AB,10,0),"")</f>
        <v>1</v>
      </c>
      <c r="M78" s="9">
        <f>IFERROR(VLOOKUP($B78,Options_data!$L:$AB,11,0),"")</f>
        <v>40.42</v>
      </c>
      <c r="N78" s="10">
        <f>IFERROR(VLOOKUP($B78,Options_data!$L:$AB,12,0),"")</f>
        <v>45218</v>
      </c>
      <c r="O78" s="9">
        <f>IFERROR(VLOOKUP($B78,Options_data!$L:$AB,13,0),"")</f>
        <v>1414</v>
      </c>
      <c r="P78" s="9">
        <f>IFERROR(VLOOKUP($B78,Options_data!$L:$AB,14,0),"")</f>
        <v>5.37</v>
      </c>
      <c r="Q78" s="9" t="str">
        <f>IFERROR(VLOOKUP($B78,Options_data!$L:$AB,15,0),"")</f>
        <v>Liquid</v>
      </c>
      <c r="R78" s="9" t="str">
        <f>IFERROR(VLOOKUP($B78,Options_data!$L:$AB,16,0),"")</f>
        <v>IVP</v>
      </c>
      <c r="S78" s="9" t="str">
        <f>IFERROR(VLOOKUP($B78,Options_data!$L:$AB,17,0),"")</f>
        <v>R</v>
      </c>
      <c r="T78">
        <f>IFERROR(VLOOKUP($B78,futures_data!$L:$W,2,0),"")</f>
        <v>62.3</v>
      </c>
      <c r="U78">
        <f>IFERROR(VLOOKUP($B78,futures_data!$L:$W,3,0),"")</f>
        <v>4.7699999999999996</v>
      </c>
      <c r="V78">
        <f>IFERROR(VLOOKUP($B78,futures_data!$L:$W,4,0),"")</f>
        <v>1.74</v>
      </c>
      <c r="W78">
        <f>IFERROR(VLOOKUP($B78,futures_data!$L:$W,5,0),"")</f>
        <v>140.13</v>
      </c>
      <c r="X78">
        <f>IFERROR(VLOOKUP($B78,futures_data!$L:$W,6,0),"")</f>
        <v>1414</v>
      </c>
      <c r="Y78">
        <f>IFERROR(VLOOKUP($B78,futures_data!$L:$W,7,0),"")</f>
        <v>18.45</v>
      </c>
      <c r="Z78" t="str">
        <f>IFERROR(VLOOKUP($B78,futures_data!$L:$W,8,0),"")</f>
        <v>Long Buildup</v>
      </c>
      <c r="AA78">
        <f>IFERROR(VLOOKUP($B78,futures_data!$L:$W,9,0),"")</f>
        <v>2</v>
      </c>
      <c r="AB78">
        <f>IFERROR(VLOOKUP($B78,futures_data!$L:$W,10,0),"")</f>
        <v>1.52</v>
      </c>
      <c r="AC78">
        <f>IFERROR(VLOOKUP($B78,futures_data!$L:$W,11,0),"")</f>
        <v>53.74</v>
      </c>
      <c r="AD78" t="str">
        <f>IFERROR(VLOOKUP($B78,futures_data!$L:$W,12,0),"")</f>
        <v>Significant Long Buildup</v>
      </c>
      <c r="AE78" t="str">
        <f t="shared" si="4"/>
        <v>BULLISH</v>
      </c>
      <c r="AF78" t="str">
        <f t="shared" si="5"/>
        <v>BULLISH</v>
      </c>
      <c r="AG78" s="43" t="str">
        <f>IFERROR(VLOOKUP($B78,futures_20D_Auto!$B:$F,2,0),"")</f>
        <v>2023-10-16_21:14:29</v>
      </c>
      <c r="AH78" s="43" t="str">
        <f>IFERROR(VLOOKUP($B78,futures_20D_Auto!$B:$F,3,0),"")</f>
        <v>BEARISH</v>
      </c>
      <c r="AI78" s="43">
        <f>IFERROR(VLOOKUP($B78,futures_20D_Auto!$B:$F,4,0),"")</f>
        <v>-11126500</v>
      </c>
      <c r="AJ78" s="43">
        <f>IFERROR(VLOOKUP($B78,futures_20D_Auto!$B:$F,5,0),"")</f>
        <v>56.988699441599977</v>
      </c>
      <c r="AK78">
        <f>IFERROR(VLOOKUP($B78,Premarket!$A:$K,2,0),"")</f>
        <v>1390.95</v>
      </c>
      <c r="AL78">
        <f>IFERROR(VLOOKUP($B78,Premarket!$A:$K,3,0),"")</f>
        <v>1400</v>
      </c>
      <c r="AM78">
        <f>IFERROR(VLOOKUP($B78,Premarket!$A:$K,4,0),"")</f>
        <v>9.0500000000000007</v>
      </c>
      <c r="AN78">
        <f>IFERROR(VLOOKUP($B78,Premarket!$A:$K,5,0),"")</f>
        <v>0.65</v>
      </c>
      <c r="AU78" s="45">
        <f>IFERROR(VLOOKUP($B78,master_rankings!$B:$AF,4,FALSE),"")</f>
        <v>1413.65</v>
      </c>
      <c r="AV78" s="45">
        <f>IFERROR(VLOOKUP($B78,master_rankings!$B:$AF,5,FALSE),"")</f>
        <v>1.4969844999999999</v>
      </c>
      <c r="AW78" s="45">
        <f>IFERROR(VLOOKUP($B78,master_rankings!$B:$AF,6,FALSE),"")</f>
        <v>20.85</v>
      </c>
      <c r="AX78" s="45">
        <f>IFERROR(VLOOKUP($B78,master_rankings!$B:$AF,7,FALSE),"")</f>
        <v>5850000</v>
      </c>
      <c r="AY78" s="45">
        <f>IFERROR(VLOOKUP($B78,master_rankings!$B:$AF,8,FALSE),"")</f>
        <v>0.71447020000000006</v>
      </c>
      <c r="AZ78" s="45">
        <f>IFERROR(VLOOKUP($B78,master_rankings!$B:$AF,9,FALSE),"")</f>
        <v>41500</v>
      </c>
      <c r="BA78" s="45" t="str">
        <f>IFERROR(VLOOKUP($B78,master_rankings!$B:$AF,10,FALSE),"")</f>
        <v>Long Build Up</v>
      </c>
      <c r="BB78" s="45">
        <f>IFERROR(VLOOKUP($B78,master_rankings!$B:$AF,11,FALSE),"")</f>
        <v>500</v>
      </c>
      <c r="BC78" s="45">
        <f>IFERROR(VLOOKUP($B78,master_rankings!$B:$AF,12,FALSE),"")</f>
        <v>20</v>
      </c>
      <c r="BD78" s="45">
        <f>IFERROR(VLOOKUP($B78,master_rankings!$B:$AF,13,FALSE),"")</f>
        <v>15000</v>
      </c>
      <c r="BE78" s="45" t="str">
        <f>IFERROR(VLOOKUP($B78,master_rankings!$B:$AF,14,FALSE),"")</f>
        <v>FMCG</v>
      </c>
      <c r="BF78" s="45" t="str">
        <f>IFERROR(VLOOKUP($B78,master_rankings!$B:$AF,15,FALSE),"")</f>
        <v>ELECTRIC EQUIP</v>
      </c>
      <c r="BG78" s="45" t="str">
        <f>IFERROR(VLOOKUP($B78,master_rankings!$B:$AF,16,FALSE),"")</f>
        <v>LARGECAP</v>
      </c>
      <c r="BH78" s="45">
        <f>IFERROR(VLOOKUP($B78,master_rankings!$B:$AF,17,FALSE),"")</f>
        <v>84228.37</v>
      </c>
      <c r="BI78" s="45" t="str">
        <f>IFERROR(VLOOKUP($B78,master_rankings!$B:$AF,18,FALSE),"")</f>
        <v>FMCG-8 of 28</v>
      </c>
      <c r="BJ78" s="45" t="str">
        <f>IFERROR(VLOOKUP($B78,master_rankings!$B:$AF,19,FALSE),"")</f>
        <v>NiftyRank-53</v>
      </c>
      <c r="BK78" s="45" t="str">
        <f>IFERROR(VLOOKUP($B78,master_rankings!$B:$AF,30,FALSE),"")</f>
        <v>LOR27</v>
      </c>
      <c r="BL78" s="45" t="str">
        <f>IFERROR(VLOOKUP($B78,master_rankings!$B:$AF,31,FALSE),"")</f>
        <v>LPR13</v>
      </c>
      <c r="BM78" s="45" t="str">
        <f t="shared" si="6"/>
        <v/>
      </c>
      <c r="BN78" t="str">
        <f t="shared" si="7"/>
        <v>TopPrice</v>
      </c>
    </row>
    <row r="79" spans="1:66" x14ac:dyDescent="0.25">
      <c r="A79">
        <f>Qty_freeze!A79</f>
        <v>78</v>
      </c>
      <c r="B79" t="str">
        <f>TRIM(Qty_freeze!B79)</f>
        <v>HCLTECH</v>
      </c>
      <c r="C79" t="str">
        <f>IFERROR(VLOOKUP(B79,Mkt_Lots!Q:R,2,0),"")</f>
        <v xml:space="preserve">HCL TECHNOLOGIES LTD                </v>
      </c>
      <c r="D79" s="9">
        <f>IFERROR(VLOOKUP($B79,Options_data!$L:$AB,2,0),"")</f>
        <v>11.35</v>
      </c>
      <c r="E79" s="9">
        <f>IFERROR(VLOOKUP($B79,Options_data!$L:$AB,3,0),"")</f>
        <v>0.91</v>
      </c>
      <c r="F79" s="9">
        <f>IFERROR(VLOOKUP($B79,Options_data!$L:$AB,4,0),"")</f>
        <v>19.23</v>
      </c>
      <c r="G79" s="9">
        <f>IFERROR(VLOOKUP($B79,Options_data!$L:$AB,5,0),"")</f>
        <v>20.28</v>
      </c>
      <c r="H79" s="9">
        <f>IFERROR(VLOOKUP($B79,Options_data!$L:$AB,6,0),"")</f>
        <v>-2.5499999999999998</v>
      </c>
      <c r="I79" s="9">
        <f>IFERROR(VLOOKUP($B79,Options_data!$L:$AB,7,0),"")</f>
        <v>41.33</v>
      </c>
      <c r="J79" s="9">
        <f>IFERROR(VLOOKUP($B79,Options_data!$L:$AB,8,0),"")</f>
        <v>46.83</v>
      </c>
      <c r="K79" s="9">
        <f>IFERROR(VLOOKUP($B79,Options_data!$L:$AB,9,0),"")</f>
        <v>18.8</v>
      </c>
      <c r="L79" s="9" t="b">
        <f>IFERROR(VLOOKUP($B79,Options_data!$L:$AB,10,0),"")</f>
        <v>1</v>
      </c>
      <c r="M79" s="9">
        <f>IFERROR(VLOOKUP($B79,Options_data!$L:$AB,11,0),"")</f>
        <v>21.32</v>
      </c>
      <c r="N79" s="10" t="str">
        <f>IFERROR(VLOOKUP($B79,Options_data!$L:$AB,12,0),"")</f>
        <v/>
      </c>
      <c r="O79" s="9">
        <f>IFERROR(VLOOKUP($B79,Options_data!$L:$AB,13,0),"")</f>
        <v>1259.5</v>
      </c>
      <c r="P79" s="9">
        <f>IFERROR(VLOOKUP($B79,Options_data!$L:$AB,14,0),"")</f>
        <v>2.37</v>
      </c>
      <c r="Q79" s="9" t="str">
        <f>IFERROR(VLOOKUP($B79,Options_data!$L:$AB,15,0),"")</f>
        <v>Liquid</v>
      </c>
      <c r="R79" s="9" t="str">
        <f>IFERROR(VLOOKUP($B79,Options_data!$L:$AB,16,0),"")</f>
        <v/>
      </c>
      <c r="S79" s="9" t="str">
        <f>IFERROR(VLOOKUP($B79,Options_data!$L:$AB,17,0),"")</f>
        <v/>
      </c>
      <c r="T79">
        <f>IFERROR(VLOOKUP($B79,futures_data!$L:$W,2,0),"")</f>
        <v>67.06</v>
      </c>
      <c r="U79">
        <f>IFERROR(VLOOKUP($B79,futures_data!$L:$W,3,0),"")</f>
        <v>-2.34</v>
      </c>
      <c r="V79">
        <f>IFERROR(VLOOKUP($B79,futures_data!$L:$W,4,0),"")</f>
        <v>1.18</v>
      </c>
      <c r="W79">
        <f>IFERROR(VLOOKUP($B79,futures_data!$L:$W,5,0),"")</f>
        <v>52.42</v>
      </c>
      <c r="X79">
        <f>IFERROR(VLOOKUP($B79,futures_data!$L:$W,6,0),"")</f>
        <v>1259.5</v>
      </c>
      <c r="Y79">
        <f>IFERROR(VLOOKUP($B79,futures_data!$L:$W,7,0),"")</f>
        <v>-2.59</v>
      </c>
      <c r="Z79" t="str">
        <f>IFERROR(VLOOKUP($B79,futures_data!$L:$W,8,0),"")</f>
        <v>Short Covering</v>
      </c>
      <c r="AA79">
        <f>IFERROR(VLOOKUP($B79,futures_data!$L:$W,9,0),"")</f>
        <v>-0.11</v>
      </c>
      <c r="AB79">
        <f>IFERROR(VLOOKUP($B79,futures_data!$L:$W,10,0),"")</f>
        <v>0.91</v>
      </c>
      <c r="AC79">
        <f>IFERROR(VLOOKUP($B79,futures_data!$L:$W,11,0),"")</f>
        <v>-68.95</v>
      </c>
      <c r="AD79" t="str">
        <f>IFERROR(VLOOKUP($B79,futures_data!$L:$W,12,0),"")</f>
        <v>Short Covering</v>
      </c>
      <c r="AE79" t="str">
        <f t="shared" si="4"/>
        <v>BULLISH</v>
      </c>
      <c r="AF79" t="str">
        <f t="shared" si="5"/>
        <v>BULLISH</v>
      </c>
      <c r="AG79" s="43" t="str">
        <f>IFERROR(VLOOKUP($B79,futures_20D_Auto!$B:$F,2,0),"")</f>
        <v/>
      </c>
      <c r="AH79" s="43" t="str">
        <f>IFERROR(VLOOKUP($B79,futures_20D_Auto!$B:$F,3,0),"")</f>
        <v/>
      </c>
      <c r="AI79" s="43" t="str">
        <f>IFERROR(VLOOKUP($B79,futures_20D_Auto!$B:$F,4,0),"")</f>
        <v/>
      </c>
      <c r="AJ79" s="43" t="str">
        <f>IFERROR(VLOOKUP($B79,futures_20D_Auto!$B:$F,5,0),"")</f>
        <v/>
      </c>
      <c r="AK79">
        <f>IFERROR(VLOOKUP($B79,Premarket!$A:$K,2,0),"")</f>
        <v>1245.5999999999999</v>
      </c>
      <c r="AL79">
        <f>IFERROR(VLOOKUP($B79,Premarket!$A:$K,3,0),"")</f>
        <v>1245</v>
      </c>
      <c r="AM79">
        <f>IFERROR(VLOOKUP($B79,Premarket!$A:$K,4,0),"")</f>
        <v>-0.6</v>
      </c>
      <c r="AN79">
        <f>IFERROR(VLOOKUP($B79,Premarket!$A:$K,5,0),"")</f>
        <v>-0.05</v>
      </c>
      <c r="AU79" s="45" t="str">
        <f>IFERROR(VLOOKUP($B79,master_rankings!$B:$AF,4,FALSE),"")</f>
        <v/>
      </c>
      <c r="AV79" s="45" t="str">
        <f>IFERROR(VLOOKUP($B79,master_rankings!$B:$AF,5,FALSE),"")</f>
        <v/>
      </c>
      <c r="AW79" s="45" t="str">
        <f>IFERROR(VLOOKUP($B79,master_rankings!$B:$AF,6,FALSE),"")</f>
        <v/>
      </c>
      <c r="AX79" s="45" t="str">
        <f>IFERROR(VLOOKUP($B79,master_rankings!$B:$AF,7,FALSE),"")</f>
        <v/>
      </c>
      <c r="AY79" s="45" t="str">
        <f>IFERROR(VLOOKUP($B79,master_rankings!$B:$AF,8,FALSE),"")</f>
        <v/>
      </c>
      <c r="AZ79" s="45" t="str">
        <f>IFERROR(VLOOKUP($B79,master_rankings!$B:$AF,9,FALSE),"")</f>
        <v/>
      </c>
      <c r="BA79" s="45" t="str">
        <f>IFERROR(VLOOKUP($B79,master_rankings!$B:$AF,10,FALSE),"")</f>
        <v/>
      </c>
      <c r="BB79" s="45" t="str">
        <f>IFERROR(VLOOKUP($B79,master_rankings!$B:$AF,11,FALSE),"")</f>
        <v/>
      </c>
      <c r="BC79" s="45" t="str">
        <f>IFERROR(VLOOKUP($B79,master_rankings!$B:$AF,12,FALSE),"")</f>
        <v/>
      </c>
      <c r="BD79" s="45" t="str">
        <f>IFERROR(VLOOKUP($B79,master_rankings!$B:$AF,13,FALSE),"")</f>
        <v/>
      </c>
      <c r="BE79" s="45" t="str">
        <f>IFERROR(VLOOKUP($B79,master_rankings!$B:$AF,14,FALSE),"")</f>
        <v/>
      </c>
      <c r="BF79" s="45" t="str">
        <f>IFERROR(VLOOKUP($B79,master_rankings!$B:$AF,15,FALSE),"")</f>
        <v/>
      </c>
      <c r="BG79" s="45" t="str">
        <f>IFERROR(VLOOKUP($B79,master_rankings!$B:$AF,16,FALSE),"")</f>
        <v/>
      </c>
      <c r="BH79" s="45" t="str">
        <f>IFERROR(VLOOKUP($B79,master_rankings!$B:$AF,17,FALSE),"")</f>
        <v/>
      </c>
      <c r="BI79" s="45" t="str">
        <f>IFERROR(VLOOKUP($B79,master_rankings!$B:$AF,18,FALSE),"")</f>
        <v/>
      </c>
      <c r="BJ79" s="45" t="str">
        <f>IFERROR(VLOOKUP($B79,master_rankings!$B:$AF,19,FALSE),"")</f>
        <v/>
      </c>
      <c r="BK79" s="45" t="str">
        <f>IFERROR(VLOOKUP($B79,master_rankings!$B:$AF,30,FALSE),"")</f>
        <v/>
      </c>
      <c r="BL79" s="45" t="str">
        <f>IFERROR(VLOOKUP($B79,master_rankings!$B:$AF,31,FALSE),"")</f>
        <v/>
      </c>
      <c r="BM79" s="45" t="str">
        <f t="shared" si="6"/>
        <v/>
      </c>
      <c r="BN79" t="str">
        <f t="shared" si="7"/>
        <v/>
      </c>
    </row>
    <row r="80" spans="1:66" x14ac:dyDescent="0.25">
      <c r="A80">
        <f>Qty_freeze!A80</f>
        <v>79</v>
      </c>
      <c r="B80" t="str">
        <f>TRIM(Qty_freeze!B80)</f>
        <v>HDFCAMC</v>
      </c>
      <c r="C80" t="str">
        <f>IFERROR(VLOOKUP(B80,Mkt_Lots!Q:R,2,0),"")</f>
        <v xml:space="preserve">HDFC AMC LIMITED                    </v>
      </c>
      <c r="D80" s="9">
        <f>IFERROR(VLOOKUP($B80,Options_data!$L:$AB,2,0),"")</f>
        <v>2.7</v>
      </c>
      <c r="E80" s="9">
        <f>IFERROR(VLOOKUP($B80,Options_data!$L:$AB,3,0),"")</f>
        <v>0.09</v>
      </c>
      <c r="F80" s="9">
        <f>IFERROR(VLOOKUP($B80,Options_data!$L:$AB,4,0),"")</f>
        <v>26.02</v>
      </c>
      <c r="G80" s="9">
        <f>IFERROR(VLOOKUP($B80,Options_data!$L:$AB,5,0),"")</f>
        <v>26.96</v>
      </c>
      <c r="H80" s="9">
        <f>IFERROR(VLOOKUP($B80,Options_data!$L:$AB,6,0),"")</f>
        <v>4.5</v>
      </c>
      <c r="I80" s="9">
        <f>IFERROR(VLOOKUP($B80,Options_data!$L:$AB,7,0),"")</f>
        <v>38.71</v>
      </c>
      <c r="J80" s="9">
        <f>IFERROR(VLOOKUP($B80,Options_data!$L:$AB,8,0),"")</f>
        <v>4.76</v>
      </c>
      <c r="K80" s="9">
        <f>IFERROR(VLOOKUP($B80,Options_data!$L:$AB,9,0),"")</f>
        <v>30.2</v>
      </c>
      <c r="L80" s="9" t="b">
        <f>IFERROR(VLOOKUP($B80,Options_data!$L:$AB,10,0),"")</f>
        <v>1</v>
      </c>
      <c r="M80" s="9">
        <f>IFERROR(VLOOKUP($B80,Options_data!$L:$AB,11,0),"")</f>
        <v>27.89</v>
      </c>
      <c r="N80" s="10" t="str">
        <f>IFERROR(VLOOKUP($B80,Options_data!$L:$AB,12,0),"")</f>
        <v/>
      </c>
      <c r="O80" s="9">
        <f>IFERROR(VLOOKUP($B80,Options_data!$L:$AB,13,0),"")</f>
        <v>2864.55</v>
      </c>
      <c r="P80" s="9">
        <f>IFERROR(VLOOKUP($B80,Options_data!$L:$AB,14,0),"")</f>
        <v>3.13</v>
      </c>
      <c r="Q80" s="9" t="str">
        <f>IFERROR(VLOOKUP($B80,Options_data!$L:$AB,15,0),"")</f>
        <v>Liquid</v>
      </c>
      <c r="R80" s="9" t="str">
        <f>IFERROR(VLOOKUP($B80,Options_data!$L:$AB,16,0),"")</f>
        <v/>
      </c>
      <c r="S80" s="9" t="str">
        <f>IFERROR(VLOOKUP($B80,Options_data!$L:$AB,17,0),"")</f>
        <v/>
      </c>
      <c r="T80">
        <f>IFERROR(VLOOKUP($B80,futures_data!$L:$W,2,0),"")</f>
        <v>56.35</v>
      </c>
      <c r="U80">
        <f>IFERROR(VLOOKUP($B80,futures_data!$L:$W,3,0),"")</f>
        <v>-5</v>
      </c>
      <c r="V80">
        <f>IFERROR(VLOOKUP($B80,futures_data!$L:$W,4,0),"")</f>
        <v>6.37</v>
      </c>
      <c r="W80">
        <f>IFERROR(VLOOKUP($B80,futures_data!$L:$W,5,0),"")</f>
        <v>58.56</v>
      </c>
      <c r="X80">
        <f>IFERROR(VLOOKUP($B80,futures_data!$L:$W,6,0),"")</f>
        <v>2864.55</v>
      </c>
      <c r="Y80">
        <f>IFERROR(VLOOKUP($B80,futures_data!$L:$W,7,0),"")</f>
        <v>4.46</v>
      </c>
      <c r="Z80" t="str">
        <f>IFERROR(VLOOKUP($B80,futures_data!$L:$W,8,0),"")</f>
        <v>Significant Short Covering</v>
      </c>
      <c r="AA80">
        <f>IFERROR(VLOOKUP($B80,futures_data!$L:$W,9,0),"")</f>
        <v>-1.95</v>
      </c>
      <c r="AB80">
        <f>IFERROR(VLOOKUP($B80,futures_data!$L:$W,10,0),"")</f>
        <v>0.09</v>
      </c>
      <c r="AC80">
        <f>IFERROR(VLOOKUP($B80,futures_data!$L:$W,11,0),"")</f>
        <v>-71.09</v>
      </c>
      <c r="AD80" t="str">
        <f>IFERROR(VLOOKUP($B80,futures_data!$L:$W,12,0),"")</f>
        <v>Short Covering</v>
      </c>
      <c r="AE80" t="str">
        <f t="shared" si="4"/>
        <v>BULLISH</v>
      </c>
      <c r="AF80" t="str">
        <f t="shared" si="5"/>
        <v>BULLISH</v>
      </c>
      <c r="AG80" s="43" t="str">
        <f>IFERROR(VLOOKUP($B80,futures_20D_Auto!$B:$F,2,0),"")</f>
        <v/>
      </c>
      <c r="AH80" s="43" t="str">
        <f>IFERROR(VLOOKUP($B80,futures_20D_Auto!$B:$F,3,0),"")</f>
        <v/>
      </c>
      <c r="AI80" s="43" t="str">
        <f>IFERROR(VLOOKUP($B80,futures_20D_Auto!$B:$F,4,0),"")</f>
        <v/>
      </c>
      <c r="AJ80" s="43" t="str">
        <f>IFERROR(VLOOKUP($B80,futures_20D_Auto!$B:$F,5,0),"")</f>
        <v/>
      </c>
      <c r="AK80">
        <f>IFERROR(VLOOKUP($B80,Premarket!$A:$K,2,0),"")</f>
        <v>2747.2</v>
      </c>
      <c r="AL80">
        <f>IFERROR(VLOOKUP($B80,Premarket!$A:$K,3,0),"")</f>
        <v>2759.9</v>
      </c>
      <c r="AM80">
        <f>IFERROR(VLOOKUP($B80,Premarket!$A:$K,4,0),"")</f>
        <v>12.7</v>
      </c>
      <c r="AN80">
        <f>IFERROR(VLOOKUP($B80,Premarket!$A:$K,5,0),"")</f>
        <v>0.46</v>
      </c>
      <c r="AU80" s="45" t="str">
        <f>IFERROR(VLOOKUP($B80,master_rankings!$B:$AF,4,FALSE),"")</f>
        <v/>
      </c>
      <c r="AV80" s="45" t="str">
        <f>IFERROR(VLOOKUP($B80,master_rankings!$B:$AF,5,FALSE),"")</f>
        <v/>
      </c>
      <c r="AW80" s="45" t="str">
        <f>IFERROR(VLOOKUP($B80,master_rankings!$B:$AF,6,FALSE),"")</f>
        <v/>
      </c>
      <c r="AX80" s="45" t="str">
        <f>IFERROR(VLOOKUP($B80,master_rankings!$B:$AF,7,FALSE),"")</f>
        <v/>
      </c>
      <c r="AY80" s="45" t="str">
        <f>IFERROR(VLOOKUP($B80,master_rankings!$B:$AF,8,FALSE),"")</f>
        <v/>
      </c>
      <c r="AZ80" s="45" t="str">
        <f>IFERROR(VLOOKUP($B80,master_rankings!$B:$AF,9,FALSE),"")</f>
        <v/>
      </c>
      <c r="BA80" s="45" t="str">
        <f>IFERROR(VLOOKUP($B80,master_rankings!$B:$AF,10,FALSE),"")</f>
        <v/>
      </c>
      <c r="BB80" s="45" t="str">
        <f>IFERROR(VLOOKUP($B80,master_rankings!$B:$AF,11,FALSE),"")</f>
        <v/>
      </c>
      <c r="BC80" s="45" t="str">
        <f>IFERROR(VLOOKUP($B80,master_rankings!$B:$AF,12,FALSE),"")</f>
        <v/>
      </c>
      <c r="BD80" s="45" t="str">
        <f>IFERROR(VLOOKUP($B80,master_rankings!$B:$AF,13,FALSE),"")</f>
        <v/>
      </c>
      <c r="BE80" s="45" t="str">
        <f>IFERROR(VLOOKUP($B80,master_rankings!$B:$AF,14,FALSE),"")</f>
        <v/>
      </c>
      <c r="BF80" s="45" t="str">
        <f>IFERROR(VLOOKUP($B80,master_rankings!$B:$AF,15,FALSE),"")</f>
        <v/>
      </c>
      <c r="BG80" s="45" t="str">
        <f>IFERROR(VLOOKUP($B80,master_rankings!$B:$AF,16,FALSE),"")</f>
        <v/>
      </c>
      <c r="BH80" s="45" t="str">
        <f>IFERROR(VLOOKUP($B80,master_rankings!$B:$AF,17,FALSE),"")</f>
        <v/>
      </c>
      <c r="BI80" s="45" t="str">
        <f>IFERROR(VLOOKUP($B80,master_rankings!$B:$AF,18,FALSE),"")</f>
        <v/>
      </c>
      <c r="BJ80" s="45" t="str">
        <f>IFERROR(VLOOKUP($B80,master_rankings!$B:$AF,19,FALSE),"")</f>
        <v/>
      </c>
      <c r="BK80" s="45" t="str">
        <f>IFERROR(VLOOKUP($B80,master_rankings!$B:$AF,30,FALSE),"")</f>
        <v/>
      </c>
      <c r="BL80" s="45" t="str">
        <f>IFERROR(VLOOKUP($B80,master_rankings!$B:$AF,31,FALSE),"")</f>
        <v/>
      </c>
      <c r="BM80" s="45" t="str">
        <f t="shared" si="6"/>
        <v/>
      </c>
      <c r="BN80" t="str">
        <f t="shared" si="7"/>
        <v/>
      </c>
    </row>
    <row r="81" spans="1:66" x14ac:dyDescent="0.25">
      <c r="A81">
        <f>Qty_freeze!A81</f>
        <v>80</v>
      </c>
      <c r="B81" t="str">
        <f>TRIM(Qty_freeze!B81)</f>
        <v>HDFCBANK</v>
      </c>
      <c r="C81" t="str">
        <f>IFERROR(VLOOKUP(B81,Mkt_Lots!Q:R,2,0),"")</f>
        <v xml:space="preserve">HDFC BANK LTD                       </v>
      </c>
      <c r="D81" s="9">
        <f>IFERROR(VLOOKUP($B81,Options_data!$L:$AB,2,0),"")</f>
        <v>-3</v>
      </c>
      <c r="E81" s="9">
        <f>IFERROR(VLOOKUP($B81,Options_data!$L:$AB,3,0),"")</f>
        <v>-0.2</v>
      </c>
      <c r="F81" s="9">
        <f>IFERROR(VLOOKUP($B81,Options_data!$L:$AB,4,0),"")</f>
        <v>24.41</v>
      </c>
      <c r="G81" s="9">
        <f>IFERROR(VLOOKUP($B81,Options_data!$L:$AB,5,0),"")</f>
        <v>24.9</v>
      </c>
      <c r="H81" s="9">
        <f>IFERROR(VLOOKUP($B81,Options_data!$L:$AB,6,0),"")</f>
        <v>16.57</v>
      </c>
      <c r="I81" s="9">
        <f>IFERROR(VLOOKUP($B81,Options_data!$L:$AB,7,0),"")</f>
        <v>98.39</v>
      </c>
      <c r="J81" s="9">
        <f>IFERROR(VLOOKUP($B81,Options_data!$L:$AB,8,0),"")</f>
        <v>100</v>
      </c>
      <c r="K81" s="9">
        <f>IFERROR(VLOOKUP($B81,Options_data!$L:$AB,9,0),"")</f>
        <v>90.79</v>
      </c>
      <c r="L81" s="9" t="b">
        <f>IFERROR(VLOOKUP($B81,Options_data!$L:$AB,10,0),"")</f>
        <v>1</v>
      </c>
      <c r="M81" s="9">
        <f>IFERROR(VLOOKUP($B81,Options_data!$L:$AB,11,0),"")</f>
        <v>25.38</v>
      </c>
      <c r="N81" s="10">
        <f>IFERROR(VLOOKUP($B81,Options_data!$L:$AB,12,0),"")</f>
        <v>45215</v>
      </c>
      <c r="O81" s="9">
        <f>IFERROR(VLOOKUP($B81,Options_data!$L:$AB,13,0),"")</f>
        <v>1533.2</v>
      </c>
      <c r="P81" s="9">
        <f>IFERROR(VLOOKUP($B81,Options_data!$L:$AB,14,0),"")</f>
        <v>3.03</v>
      </c>
      <c r="Q81" s="9" t="str">
        <f>IFERROR(VLOOKUP($B81,Options_data!$L:$AB,15,0),"")</f>
        <v>Liquid</v>
      </c>
      <c r="R81" s="9" t="str">
        <f>IFERROR(VLOOKUP($B81,Options_data!$L:$AB,16,0),"")</f>
        <v>IVP</v>
      </c>
      <c r="S81" s="9" t="str">
        <f>IFERROR(VLOOKUP($B81,Options_data!$L:$AB,17,0),"")</f>
        <v>R</v>
      </c>
      <c r="T81">
        <f>IFERROR(VLOOKUP($B81,futures_data!$L:$W,2,0),"")</f>
        <v>63.49</v>
      </c>
      <c r="U81">
        <f>IFERROR(VLOOKUP($B81,futures_data!$L:$W,3,0),"")</f>
        <v>-2.48</v>
      </c>
      <c r="V81">
        <f>IFERROR(VLOOKUP($B81,futures_data!$L:$W,4,0),"")</f>
        <v>0.9</v>
      </c>
      <c r="W81">
        <f>IFERROR(VLOOKUP($B81,futures_data!$L:$W,5,0),"")</f>
        <v>133.27000000000001</v>
      </c>
      <c r="X81">
        <f>IFERROR(VLOOKUP($B81,futures_data!$L:$W,6,0),"")</f>
        <v>1533.2</v>
      </c>
      <c r="Y81">
        <f>IFERROR(VLOOKUP($B81,futures_data!$L:$W,7,0),"")</f>
        <v>16.57</v>
      </c>
      <c r="Z81" t="str">
        <f>IFERROR(VLOOKUP($B81,futures_data!$L:$W,8,0),"")</f>
        <v>Short Covering</v>
      </c>
      <c r="AA81">
        <f>IFERROR(VLOOKUP($B81,futures_data!$L:$W,9,0),"")</f>
        <v>2.42</v>
      </c>
      <c r="AB81">
        <f>IFERROR(VLOOKUP($B81,futures_data!$L:$W,10,0),"")</f>
        <v>-0.2</v>
      </c>
      <c r="AC81">
        <f>IFERROR(VLOOKUP($B81,futures_data!$L:$W,11,0),"")</f>
        <v>-21.85</v>
      </c>
      <c r="AD81" t="str">
        <f>IFERROR(VLOOKUP($B81,futures_data!$L:$W,12,0),"")</f>
        <v>Short Buildup</v>
      </c>
      <c r="AE81" t="str">
        <f t="shared" si="4"/>
        <v>BULLISH</v>
      </c>
      <c r="AF81" t="str">
        <f t="shared" si="5"/>
        <v>BEARISH</v>
      </c>
      <c r="AG81" s="43" t="str">
        <f>IFERROR(VLOOKUP($B81,futures_20D_Auto!$B:$F,2,0),"")</f>
        <v>2023-10-16_13:53:53</v>
      </c>
      <c r="AH81" s="43" t="str">
        <f>IFERROR(VLOOKUP($B81,futures_20D_Auto!$B:$F,3,0),"")</f>
        <v>BULLISH</v>
      </c>
      <c r="AI81" s="43">
        <f>IFERROR(VLOOKUP($B81,futures_20D_Auto!$B:$F,4,0),"")</f>
        <v>449009000</v>
      </c>
      <c r="AJ81" s="43">
        <f>IFERROR(VLOOKUP($B81,futures_20D_Auto!$B:$F,5,0),"")</f>
        <v>43.111742355494812</v>
      </c>
      <c r="AK81">
        <f>IFERROR(VLOOKUP($B81,Premarket!$A:$K,2,0),"")</f>
        <v>1539.6</v>
      </c>
      <c r="AL81">
        <f>IFERROR(VLOOKUP($B81,Premarket!$A:$K,3,0),"")</f>
        <v>1536.1</v>
      </c>
      <c r="AM81">
        <f>IFERROR(VLOOKUP($B81,Premarket!$A:$K,4,0),"")</f>
        <v>-3.5</v>
      </c>
      <c r="AN81">
        <f>IFERROR(VLOOKUP($B81,Premarket!$A:$K,5,0),"")</f>
        <v>-0.23</v>
      </c>
      <c r="AU81" s="45">
        <f>IFERROR(VLOOKUP($B81,master_rankings!$B:$AF,4,FALSE),"")</f>
        <v>1530.65</v>
      </c>
      <c r="AV81" s="45">
        <f>IFERROR(VLOOKUP($B81,master_rankings!$B:$AF,5,FALSE),"")</f>
        <v>-0.36128110000000002</v>
      </c>
      <c r="AW81" s="45">
        <f>IFERROR(VLOOKUP($B81,master_rankings!$B:$AF,6,FALSE),"")</f>
        <v>-5.55</v>
      </c>
      <c r="AX81" s="45">
        <f>IFERROR(VLOOKUP($B81,master_rankings!$B:$AF,7,FALSE),"")</f>
        <v>146680600</v>
      </c>
      <c r="AY81" s="45">
        <f>IFERROR(VLOOKUP($B81,master_rankings!$B:$AF,8,FALSE),"")</f>
        <v>0.41605950000000003</v>
      </c>
      <c r="AZ81" s="45">
        <f>IFERROR(VLOOKUP($B81,master_rankings!$B:$AF,9,FALSE),"")</f>
        <v>607750</v>
      </c>
      <c r="BA81" s="45" t="str">
        <f>IFERROR(VLOOKUP($B81,master_rankings!$B:$AF,10,FALSE),"")</f>
        <v>Short Build Up</v>
      </c>
      <c r="BB81" s="45">
        <f>IFERROR(VLOOKUP($B81,master_rankings!$B:$AF,11,FALSE),"")</f>
        <v>550</v>
      </c>
      <c r="BC81" s="45">
        <f>IFERROR(VLOOKUP($B81,master_rankings!$B:$AF,12,FALSE),"")</f>
        <v>10</v>
      </c>
      <c r="BD81" s="45">
        <f>IFERROR(VLOOKUP($B81,master_rankings!$B:$AF,13,FALSE),"")</f>
        <v>16500</v>
      </c>
      <c r="BE81" s="45" t="str">
        <f>IFERROR(VLOOKUP($B81,master_rankings!$B:$AF,14,FALSE),"")</f>
        <v>BANK</v>
      </c>
      <c r="BF81" s="45" t="str">
        <f>IFERROR(VLOOKUP($B81,master_rankings!$B:$AF,15,FALSE),"")</f>
        <v>BANKS-PVT SECTOR</v>
      </c>
      <c r="BG81" s="45" t="str">
        <f>IFERROR(VLOOKUP($B81,master_rankings!$B:$AF,16,FALSE),"")</f>
        <v>LARGECAP</v>
      </c>
      <c r="BH81" s="45">
        <f>IFERROR(VLOOKUP($B81,master_rankings!$B:$AF,17,FALSE),"")</f>
        <v>856383.86</v>
      </c>
      <c r="BI81" s="45" t="str">
        <f>IFERROR(VLOOKUP($B81,master_rankings!$B:$AF,18,FALSE),"")</f>
        <v>BANK-1 of 15</v>
      </c>
      <c r="BJ81" s="45" t="str">
        <f>IFERROR(VLOOKUP($B81,master_rankings!$B:$AF,19,FALSE),"")</f>
        <v>NiftyRank-3</v>
      </c>
      <c r="BK81" s="45" t="str">
        <f>IFERROR(VLOOKUP($B81,master_rankings!$B:$AF,30,FALSE),"")</f>
        <v>SOR29</v>
      </c>
      <c r="BL81" s="45" t="str">
        <f>IFERROR(VLOOKUP($B81,master_rankings!$B:$AF,31,FALSE),"")</f>
        <v>SPR30</v>
      </c>
      <c r="BM81" s="45" t="str">
        <f t="shared" si="6"/>
        <v/>
      </c>
      <c r="BN81" t="str">
        <f t="shared" si="7"/>
        <v/>
      </c>
    </row>
    <row r="82" spans="1:66" x14ac:dyDescent="0.25">
      <c r="A82">
        <f>Qty_freeze!A82</f>
        <v>81</v>
      </c>
      <c r="B82" t="str">
        <f>TRIM(Qty_freeze!B82)</f>
        <v>HDFCLIFE</v>
      </c>
      <c r="C82" t="str">
        <f>IFERROR(VLOOKUP(B82,Mkt_Lots!Q:R,2,0),"")</f>
        <v xml:space="preserve">HDFC LIFE INS CO LTD                </v>
      </c>
      <c r="D82" s="9">
        <f>IFERROR(VLOOKUP($B82,Options_data!$L:$AB,2,0),"")</f>
        <v>4.9000000000000004</v>
      </c>
      <c r="E82" s="9">
        <f>IFERROR(VLOOKUP($B82,Options_data!$L:$AB,3,0),"")</f>
        <v>0.78</v>
      </c>
      <c r="F82" s="9">
        <f>IFERROR(VLOOKUP($B82,Options_data!$L:$AB,4,0),"")</f>
        <v>23.65</v>
      </c>
      <c r="G82" s="9">
        <f>IFERROR(VLOOKUP($B82,Options_data!$L:$AB,5,0),"")</f>
        <v>25</v>
      </c>
      <c r="H82" s="9">
        <f>IFERROR(VLOOKUP($B82,Options_data!$L:$AB,6,0),"")</f>
        <v>-0.71</v>
      </c>
      <c r="I82" s="9">
        <f>IFERROR(VLOOKUP($B82,Options_data!$L:$AB,7,0),"")</f>
        <v>63.31</v>
      </c>
      <c r="J82" s="9">
        <f>IFERROR(VLOOKUP($B82,Options_data!$L:$AB,8,0),"")</f>
        <v>79.37</v>
      </c>
      <c r="K82" s="9">
        <f>IFERROR(VLOOKUP($B82,Options_data!$L:$AB,9,0),"")</f>
        <v>33.409999999999997</v>
      </c>
      <c r="L82" s="9" t="b">
        <f>IFERROR(VLOOKUP($B82,Options_data!$L:$AB,10,0),"")</f>
        <v>1</v>
      </c>
      <c r="M82" s="9">
        <f>IFERROR(VLOOKUP($B82,Options_data!$L:$AB,11,0),"")</f>
        <v>26.35</v>
      </c>
      <c r="N82" s="10" t="str">
        <f>IFERROR(VLOOKUP($B82,Options_data!$L:$AB,12,0),"")</f>
        <v/>
      </c>
      <c r="O82" s="9">
        <f>IFERROR(VLOOKUP($B82,Options_data!$L:$AB,13,0),"")</f>
        <v>630.5</v>
      </c>
      <c r="P82" s="9">
        <f>IFERROR(VLOOKUP($B82,Options_data!$L:$AB,14,0),"")</f>
        <v>2.91</v>
      </c>
      <c r="Q82" s="9" t="str">
        <f>IFERROR(VLOOKUP($B82,Options_data!$L:$AB,15,0),"")</f>
        <v>Liquid</v>
      </c>
      <c r="R82" s="9" t="str">
        <f>IFERROR(VLOOKUP($B82,Options_data!$L:$AB,16,0),"")</f>
        <v>IVP</v>
      </c>
      <c r="S82" s="9" t="str">
        <f>IFERROR(VLOOKUP($B82,Options_data!$L:$AB,17,0),"")</f>
        <v/>
      </c>
      <c r="T82">
        <f>IFERROR(VLOOKUP($B82,futures_data!$L:$W,2,0),"")</f>
        <v>74.599999999999994</v>
      </c>
      <c r="U82">
        <f>IFERROR(VLOOKUP($B82,futures_data!$L:$W,3,0),"")</f>
        <v>12.98</v>
      </c>
      <c r="V82">
        <f>IFERROR(VLOOKUP($B82,futures_data!$L:$W,4,0),"")</f>
        <v>2.02</v>
      </c>
      <c r="W82">
        <f>IFERROR(VLOOKUP($B82,futures_data!$L:$W,5,0),"")</f>
        <v>135.30000000000001</v>
      </c>
      <c r="X82">
        <f>IFERROR(VLOOKUP($B82,futures_data!$L:$W,6,0),"")</f>
        <v>630.5</v>
      </c>
      <c r="Y82">
        <f>IFERROR(VLOOKUP($B82,futures_data!$L:$W,7,0),"")</f>
        <v>-0.71</v>
      </c>
      <c r="Z82" t="str">
        <f>IFERROR(VLOOKUP($B82,futures_data!$L:$W,8,0),"")</f>
        <v>Significant Long Buildup</v>
      </c>
      <c r="AA82">
        <f>IFERROR(VLOOKUP($B82,futures_data!$L:$W,9,0),"")</f>
        <v>2.56</v>
      </c>
      <c r="AB82">
        <f>IFERROR(VLOOKUP($B82,futures_data!$L:$W,10,0),"")</f>
        <v>0.78</v>
      </c>
      <c r="AC82">
        <f>IFERROR(VLOOKUP($B82,futures_data!$L:$W,11,0),"")</f>
        <v>-43.53</v>
      </c>
      <c r="AD82" t="str">
        <f>IFERROR(VLOOKUP($B82,futures_data!$L:$W,12,0),"")</f>
        <v>Long Buildup</v>
      </c>
      <c r="AE82" t="str">
        <f t="shared" si="4"/>
        <v>BULLISH</v>
      </c>
      <c r="AF82" t="str">
        <f t="shared" si="5"/>
        <v>BULLISH</v>
      </c>
      <c r="AG82" s="43" t="str">
        <f>IFERROR(VLOOKUP($B82,futures_20D_Auto!$B:$F,2,0),"")</f>
        <v>2023-10-16_21:41:16</v>
      </c>
      <c r="AH82" s="43" t="str">
        <f>IFERROR(VLOOKUP($B82,futures_20D_Auto!$B:$F,3,0),"")</f>
        <v>BEARISH</v>
      </c>
      <c r="AI82" s="43">
        <f>IFERROR(VLOOKUP($B82,futures_20D_Auto!$B:$F,4,0),"")</f>
        <v>-18000000</v>
      </c>
      <c r="AJ82" s="43">
        <f>IFERROR(VLOOKUP($B82,futures_20D_Auto!$B:$F,5,0),"")</f>
        <v>62.286389999999997</v>
      </c>
      <c r="AK82">
        <f>IFERROR(VLOOKUP($B82,Premarket!$A:$K,2,0),"")</f>
        <v>621.5</v>
      </c>
      <c r="AL82">
        <f>IFERROR(VLOOKUP($B82,Premarket!$A:$K,3,0),"")</f>
        <v>622.04999999999995</v>
      </c>
      <c r="AM82">
        <f>IFERROR(VLOOKUP($B82,Premarket!$A:$K,4,0),"")</f>
        <v>0.55000000000000004</v>
      </c>
      <c r="AN82">
        <f>IFERROR(VLOOKUP($B82,Premarket!$A:$K,5,0),"")</f>
        <v>0.09</v>
      </c>
      <c r="AU82" s="45" t="str">
        <f>IFERROR(VLOOKUP($B82,master_rankings!$B:$AF,4,FALSE),"")</f>
        <v/>
      </c>
      <c r="AV82" s="45" t="str">
        <f>IFERROR(VLOOKUP($B82,master_rankings!$B:$AF,5,FALSE),"")</f>
        <v/>
      </c>
      <c r="AW82" s="45" t="str">
        <f>IFERROR(VLOOKUP($B82,master_rankings!$B:$AF,6,FALSE),"")</f>
        <v/>
      </c>
      <c r="AX82" s="45" t="str">
        <f>IFERROR(VLOOKUP($B82,master_rankings!$B:$AF,7,FALSE),"")</f>
        <v/>
      </c>
      <c r="AY82" s="45" t="str">
        <f>IFERROR(VLOOKUP($B82,master_rankings!$B:$AF,8,FALSE),"")</f>
        <v/>
      </c>
      <c r="AZ82" s="45" t="str">
        <f>IFERROR(VLOOKUP($B82,master_rankings!$B:$AF,9,FALSE),"")</f>
        <v/>
      </c>
      <c r="BA82" s="45" t="str">
        <f>IFERROR(VLOOKUP($B82,master_rankings!$B:$AF,10,FALSE),"")</f>
        <v/>
      </c>
      <c r="BB82" s="45" t="str">
        <f>IFERROR(VLOOKUP($B82,master_rankings!$B:$AF,11,FALSE),"")</f>
        <v/>
      </c>
      <c r="BC82" s="45" t="str">
        <f>IFERROR(VLOOKUP($B82,master_rankings!$B:$AF,12,FALSE),"")</f>
        <v/>
      </c>
      <c r="BD82" s="45" t="str">
        <f>IFERROR(VLOOKUP($B82,master_rankings!$B:$AF,13,FALSE),"")</f>
        <v/>
      </c>
      <c r="BE82" s="45" t="str">
        <f>IFERROR(VLOOKUP($B82,master_rankings!$B:$AF,14,FALSE),"")</f>
        <v/>
      </c>
      <c r="BF82" s="45" t="str">
        <f>IFERROR(VLOOKUP($B82,master_rankings!$B:$AF,15,FALSE),"")</f>
        <v/>
      </c>
      <c r="BG82" s="45" t="str">
        <f>IFERROR(VLOOKUP($B82,master_rankings!$B:$AF,16,FALSE),"")</f>
        <v/>
      </c>
      <c r="BH82" s="45" t="str">
        <f>IFERROR(VLOOKUP($B82,master_rankings!$B:$AF,17,FALSE),"")</f>
        <v/>
      </c>
      <c r="BI82" s="45" t="str">
        <f>IFERROR(VLOOKUP($B82,master_rankings!$B:$AF,18,FALSE),"")</f>
        <v/>
      </c>
      <c r="BJ82" s="45" t="str">
        <f>IFERROR(VLOOKUP($B82,master_rankings!$B:$AF,19,FALSE),"")</f>
        <v/>
      </c>
      <c r="BK82" s="45" t="str">
        <f>IFERROR(VLOOKUP($B82,master_rankings!$B:$AF,30,FALSE),"")</f>
        <v/>
      </c>
      <c r="BL82" s="45" t="str">
        <f>IFERROR(VLOOKUP($B82,master_rankings!$B:$AF,31,FALSE),"")</f>
        <v/>
      </c>
      <c r="BM82" s="45" t="str">
        <f t="shared" si="6"/>
        <v/>
      </c>
      <c r="BN82" t="str">
        <f t="shared" si="7"/>
        <v/>
      </c>
    </row>
    <row r="83" spans="1:66" x14ac:dyDescent="0.25">
      <c r="A83">
        <f>Qty_freeze!A83</f>
        <v>82</v>
      </c>
      <c r="B83" t="str">
        <f>TRIM(Qty_freeze!B83)</f>
        <v>HEROMOTOCO</v>
      </c>
      <c r="C83" t="str">
        <f>IFERROR(VLOOKUP(B83,Mkt_Lots!Q:R,2,0),"")</f>
        <v xml:space="preserve">HERO MOTOCORP LIMITED               </v>
      </c>
      <c r="D83" s="9">
        <f>IFERROR(VLOOKUP($B83,Options_data!$L:$AB,2,0),"")</f>
        <v>63.8</v>
      </c>
      <c r="E83" s="9">
        <f>IFERROR(VLOOKUP($B83,Options_data!$L:$AB,3,0),"")</f>
        <v>2.0499999999999998</v>
      </c>
      <c r="F83" s="9">
        <f>IFERROR(VLOOKUP($B83,Options_data!$L:$AB,4,0),"")</f>
        <v>24.2</v>
      </c>
      <c r="G83" s="9">
        <f>IFERROR(VLOOKUP($B83,Options_data!$L:$AB,5,0),"")</f>
        <v>26.18</v>
      </c>
      <c r="H83" s="9">
        <f>IFERROR(VLOOKUP($B83,Options_data!$L:$AB,6,0),"")</f>
        <v>11.69</v>
      </c>
      <c r="I83" s="9">
        <f>IFERROR(VLOOKUP($B83,Options_data!$L:$AB,7,0),"")</f>
        <v>82.26</v>
      </c>
      <c r="J83" s="9">
        <f>IFERROR(VLOOKUP($B83,Options_data!$L:$AB,8,0),"")</f>
        <v>66.67</v>
      </c>
      <c r="K83" s="9">
        <f>IFERROR(VLOOKUP($B83,Options_data!$L:$AB,9,0),"")</f>
        <v>61.72</v>
      </c>
      <c r="L83" s="9" t="b">
        <f>IFERROR(VLOOKUP($B83,Options_data!$L:$AB,10,0),"")</f>
        <v>1</v>
      </c>
      <c r="M83" s="9">
        <f>IFERROR(VLOOKUP($B83,Options_data!$L:$AB,11,0),"")</f>
        <v>28.16</v>
      </c>
      <c r="N83" s="10" t="str">
        <f>IFERROR(VLOOKUP($B83,Options_data!$L:$AB,12,0),"")</f>
        <v/>
      </c>
      <c r="O83" s="9">
        <f>IFERROR(VLOOKUP($B83,Options_data!$L:$AB,13,0),"")</f>
        <v>3172.85</v>
      </c>
      <c r="P83" s="9">
        <f>IFERROR(VLOOKUP($B83,Options_data!$L:$AB,14,0),"")</f>
        <v>3.06</v>
      </c>
      <c r="Q83" s="9" t="str">
        <f>IFERROR(VLOOKUP($B83,Options_data!$L:$AB,15,0),"")</f>
        <v>Liquid</v>
      </c>
      <c r="R83" s="9" t="str">
        <f>IFERROR(VLOOKUP($B83,Options_data!$L:$AB,16,0),"")</f>
        <v/>
      </c>
      <c r="S83" s="9" t="str">
        <f>IFERROR(VLOOKUP($B83,Options_data!$L:$AB,17,0),"")</f>
        <v/>
      </c>
      <c r="T83">
        <f>IFERROR(VLOOKUP($B83,futures_data!$L:$W,2,0),"")</f>
        <v>82.94</v>
      </c>
      <c r="U83">
        <f>IFERROR(VLOOKUP($B83,futures_data!$L:$W,3,0),"")</f>
        <v>9.27</v>
      </c>
      <c r="V83">
        <f>IFERROR(VLOOKUP($B83,futures_data!$L:$W,4,0),"")</f>
        <v>7.49</v>
      </c>
      <c r="W83">
        <f>IFERROR(VLOOKUP($B83,futures_data!$L:$W,5,0),"")</f>
        <v>124.36</v>
      </c>
      <c r="X83">
        <f>IFERROR(VLOOKUP($B83,futures_data!$L:$W,6,0),"")</f>
        <v>3172.85</v>
      </c>
      <c r="Y83">
        <f>IFERROR(VLOOKUP($B83,futures_data!$L:$W,7,0),"")</f>
        <v>11.69</v>
      </c>
      <c r="Z83" t="str">
        <f>IFERROR(VLOOKUP($B83,futures_data!$L:$W,8,0),"")</f>
        <v>Significant Long Buildup</v>
      </c>
      <c r="AA83">
        <f>IFERROR(VLOOKUP($B83,futures_data!$L:$W,9,0),"")</f>
        <v>11.89</v>
      </c>
      <c r="AB83">
        <f>IFERROR(VLOOKUP($B83,futures_data!$L:$W,10,0),"")</f>
        <v>2.0499999999999998</v>
      </c>
      <c r="AC83">
        <f>IFERROR(VLOOKUP($B83,futures_data!$L:$W,11,0),"")</f>
        <v>168.66</v>
      </c>
      <c r="AD83" t="str">
        <f>IFERROR(VLOOKUP($B83,futures_data!$L:$W,12,0),"")</f>
        <v>Significant Long Buildup</v>
      </c>
      <c r="AE83" t="str">
        <f t="shared" si="4"/>
        <v>BULLISH</v>
      </c>
      <c r="AF83" t="str">
        <f t="shared" si="5"/>
        <v>BULLISH</v>
      </c>
      <c r="AG83" s="43" t="str">
        <f>IFERROR(VLOOKUP($B83,futures_20D_Auto!$B:$F,2,0),"")</f>
        <v/>
      </c>
      <c r="AH83" s="43" t="str">
        <f>IFERROR(VLOOKUP($B83,futures_20D_Auto!$B:$F,3,0),"")</f>
        <v/>
      </c>
      <c r="AI83" s="43" t="str">
        <f>IFERROR(VLOOKUP($B83,futures_20D_Auto!$B:$F,4,0),"")</f>
        <v/>
      </c>
      <c r="AJ83" s="43" t="str">
        <f>IFERROR(VLOOKUP($B83,futures_20D_Auto!$B:$F,5,0),"")</f>
        <v/>
      </c>
      <c r="AK83">
        <f>IFERROR(VLOOKUP($B83,Premarket!$A:$K,2,0),"")</f>
        <v>3100.85</v>
      </c>
      <c r="AL83">
        <f>IFERROR(VLOOKUP($B83,Premarket!$A:$K,3,0),"")</f>
        <v>3116.95</v>
      </c>
      <c r="AM83">
        <f>IFERROR(VLOOKUP($B83,Premarket!$A:$K,4,0),"")</f>
        <v>16.100000000000001</v>
      </c>
      <c r="AN83">
        <f>IFERROR(VLOOKUP($B83,Premarket!$A:$K,5,0),"")</f>
        <v>0.52</v>
      </c>
      <c r="AU83" s="45">
        <f>IFERROR(VLOOKUP($B83,master_rankings!$B:$AF,4,FALSE),"")</f>
        <v>3172.2</v>
      </c>
      <c r="AV83" s="45">
        <f>IFERROR(VLOOKUP($B83,master_rankings!$B:$AF,5,FALSE),"")</f>
        <v>2.0311670999999998</v>
      </c>
      <c r="AW83" s="45">
        <f>IFERROR(VLOOKUP($B83,master_rankings!$B:$AF,6,FALSE),"")</f>
        <v>63.15</v>
      </c>
      <c r="AX83" s="45">
        <f>IFERROR(VLOOKUP($B83,master_rankings!$B:$AF,7,FALSE),"")</f>
        <v>3846600</v>
      </c>
      <c r="AY83" s="45">
        <f>IFERROR(VLOOKUP($B83,master_rankings!$B:$AF,8,FALSE),"")</f>
        <v>4.1253856999999998</v>
      </c>
      <c r="AZ83" s="45">
        <f>IFERROR(VLOOKUP($B83,master_rankings!$B:$AF,9,FALSE),"")</f>
        <v>152400</v>
      </c>
      <c r="BA83" s="45" t="str">
        <f>IFERROR(VLOOKUP($B83,master_rankings!$B:$AF,10,FALSE),"")</f>
        <v>Long Build Up</v>
      </c>
      <c r="BB83" s="45">
        <f>IFERROR(VLOOKUP($B83,master_rankings!$B:$AF,11,FALSE),"")</f>
        <v>300</v>
      </c>
      <c r="BC83" s="45">
        <f>IFERROR(VLOOKUP($B83,master_rankings!$B:$AF,12,FALSE),"")</f>
        <v>20</v>
      </c>
      <c r="BD83" s="45">
        <f>IFERROR(VLOOKUP($B83,master_rankings!$B:$AF,13,FALSE),"")</f>
        <v>9000</v>
      </c>
      <c r="BE83" s="45" t="str">
        <f>IFERROR(VLOOKUP($B83,master_rankings!$B:$AF,14,FALSE),"")</f>
        <v>AUTO</v>
      </c>
      <c r="BF83" s="45" t="str">
        <f>IFERROR(VLOOKUP($B83,master_rankings!$B:$AF,15,FALSE),"")</f>
        <v>AUTO-M CYCLE/MOP</v>
      </c>
      <c r="BG83" s="45" t="str">
        <f>IFERROR(VLOOKUP($B83,master_rankings!$B:$AF,16,FALSE),"")</f>
        <v>LARGECAP</v>
      </c>
      <c r="BH83" s="45">
        <f>IFERROR(VLOOKUP($B83,master_rankings!$B:$AF,17,FALSE),"")</f>
        <v>51343.95</v>
      </c>
      <c r="BI83" s="45" t="str">
        <f>IFERROR(VLOOKUP($B83,master_rankings!$B:$AF,18,FALSE),"")</f>
        <v>AUTO-8 of 16</v>
      </c>
      <c r="BJ83" s="45" t="str">
        <f>IFERROR(VLOOKUP($B83,master_rankings!$B:$AF,19,FALSE),"")</f>
        <v>NiftyRank-86</v>
      </c>
      <c r="BK83" s="45" t="str">
        <f>IFERROR(VLOOKUP($B83,master_rankings!$B:$AF,30,FALSE),"")</f>
        <v>LOR5</v>
      </c>
      <c r="BL83" s="45" t="str">
        <f>IFERROR(VLOOKUP($B83,master_rankings!$B:$AF,31,FALSE),"")</f>
        <v>LPR4</v>
      </c>
      <c r="BM83" s="45" t="str">
        <f t="shared" si="6"/>
        <v>TopOI</v>
      </c>
      <c r="BN83" t="str">
        <f t="shared" si="7"/>
        <v>TopPrice</v>
      </c>
    </row>
    <row r="84" spans="1:66" x14ac:dyDescent="0.25">
      <c r="A84">
        <f>Qty_freeze!A84</f>
        <v>83</v>
      </c>
      <c r="B84" t="str">
        <f>TRIM(Qty_freeze!B84)</f>
        <v>HINDALCO</v>
      </c>
      <c r="C84" t="str">
        <f>IFERROR(VLOOKUP(B84,Mkt_Lots!Q:R,2,0),"")</f>
        <v xml:space="preserve">HINDALCO  INDUSTRIES  LTD           </v>
      </c>
      <c r="D84" s="9">
        <f>IFERROR(VLOOKUP($B84,Options_data!$L:$AB,2,0),"")</f>
        <v>2.9</v>
      </c>
      <c r="E84" s="9">
        <f>IFERROR(VLOOKUP($B84,Options_data!$L:$AB,3,0),"")</f>
        <v>0.6</v>
      </c>
      <c r="F84" s="9">
        <f>IFERROR(VLOOKUP($B84,Options_data!$L:$AB,4,0),"")</f>
        <v>28.17</v>
      </c>
      <c r="G84" s="9">
        <f>IFERROR(VLOOKUP($B84,Options_data!$L:$AB,5,0),"")</f>
        <v>28.56</v>
      </c>
      <c r="H84" s="9">
        <f>IFERROR(VLOOKUP($B84,Options_data!$L:$AB,6,0),"")</f>
        <v>6.09</v>
      </c>
      <c r="I84" s="9">
        <f>IFERROR(VLOOKUP($B84,Options_data!$L:$AB,7,0),"")</f>
        <v>34.68</v>
      </c>
      <c r="J84" s="9">
        <f>IFERROR(VLOOKUP($B84,Options_data!$L:$AB,8,0),"")</f>
        <v>65.08</v>
      </c>
      <c r="K84" s="9">
        <f>IFERROR(VLOOKUP($B84,Options_data!$L:$AB,9,0),"")</f>
        <v>41.43</v>
      </c>
      <c r="L84" s="9" t="b">
        <f>IFERROR(VLOOKUP($B84,Options_data!$L:$AB,10,0),"")</f>
        <v>1</v>
      </c>
      <c r="M84" s="9">
        <f>IFERROR(VLOOKUP($B84,Options_data!$L:$AB,11,0),"")</f>
        <v>28.95</v>
      </c>
      <c r="N84" s="10">
        <f>IFERROR(VLOOKUP($B84,Options_data!$L:$AB,12,0),"")</f>
        <v>45240</v>
      </c>
      <c r="O84" s="9">
        <f>IFERROR(VLOOKUP($B84,Options_data!$L:$AB,13,0),"")</f>
        <v>484.85</v>
      </c>
      <c r="P84" s="9">
        <f>IFERROR(VLOOKUP($B84,Options_data!$L:$AB,14,0),"")</f>
        <v>3.61</v>
      </c>
      <c r="Q84" s="9" t="str">
        <f>IFERROR(VLOOKUP($B84,Options_data!$L:$AB,15,0),"")</f>
        <v>Liquid</v>
      </c>
      <c r="R84" s="9" t="str">
        <f>IFERROR(VLOOKUP($B84,Options_data!$L:$AB,16,0),"")</f>
        <v/>
      </c>
      <c r="S84" s="9" t="str">
        <f>IFERROR(VLOOKUP($B84,Options_data!$L:$AB,17,0),"")</f>
        <v>R</v>
      </c>
      <c r="T84">
        <f>IFERROR(VLOOKUP($B84,futures_data!$L:$W,2,0),"")</f>
        <v>36.51</v>
      </c>
      <c r="U84">
        <f>IFERROR(VLOOKUP($B84,futures_data!$L:$W,3,0),"")</f>
        <v>14.61</v>
      </c>
      <c r="V84">
        <f>IFERROR(VLOOKUP($B84,futures_data!$L:$W,4,0),"")</f>
        <v>2.77</v>
      </c>
      <c r="W84">
        <f>IFERROR(VLOOKUP($B84,futures_data!$L:$W,5,0),"")</f>
        <v>63.04</v>
      </c>
      <c r="X84">
        <f>IFERROR(VLOOKUP($B84,futures_data!$L:$W,6,0),"")</f>
        <v>484.85</v>
      </c>
      <c r="Y84">
        <f>IFERROR(VLOOKUP($B84,futures_data!$L:$W,7,0),"")</f>
        <v>6.09</v>
      </c>
      <c r="Z84" t="str">
        <f>IFERROR(VLOOKUP($B84,futures_data!$L:$W,8,0),"")</f>
        <v>Significant Long Buildup</v>
      </c>
      <c r="AA84">
        <f>IFERROR(VLOOKUP($B84,futures_data!$L:$W,9,0),"")</f>
        <v>-0.28999999999999998</v>
      </c>
      <c r="AB84">
        <f>IFERROR(VLOOKUP($B84,futures_data!$L:$W,10,0),"")</f>
        <v>0.6</v>
      </c>
      <c r="AC84">
        <f>IFERROR(VLOOKUP($B84,futures_data!$L:$W,11,0),"")</f>
        <v>-32.619999999999997</v>
      </c>
      <c r="AD84" t="str">
        <f>IFERROR(VLOOKUP($B84,futures_data!$L:$W,12,0),"")</f>
        <v>Short Covering</v>
      </c>
      <c r="AE84" t="str">
        <f t="shared" si="4"/>
        <v>BULLISH</v>
      </c>
      <c r="AF84" t="str">
        <f t="shared" si="5"/>
        <v>BULLISH</v>
      </c>
      <c r="AG84" s="43" t="str">
        <f>IFERROR(VLOOKUP($B84,futures_20D_Auto!$B:$F,2,0),"")</f>
        <v>2023-10-16_21:15:55</v>
      </c>
      <c r="AH84" s="43" t="str">
        <f>IFERROR(VLOOKUP($B84,futures_20D_Auto!$B:$F,3,0),"")</f>
        <v>BEARISH</v>
      </c>
      <c r="AI84" s="43">
        <f>IFERROR(VLOOKUP($B84,futures_20D_Auto!$B:$F,4,0),"")</f>
        <v>-26030200</v>
      </c>
      <c r="AJ84" s="43">
        <f>IFERROR(VLOOKUP($B84,futures_20D_Auto!$B:$F,5,0),"")</f>
        <v>43.269472386731238</v>
      </c>
      <c r="AK84">
        <f>IFERROR(VLOOKUP($B84,Premarket!$A:$K,2,0),"")</f>
        <v>483.9</v>
      </c>
      <c r="AL84">
        <f>IFERROR(VLOOKUP($B84,Premarket!$A:$K,3,0),"")</f>
        <v>483.1</v>
      </c>
      <c r="AM84">
        <f>IFERROR(VLOOKUP($B84,Premarket!$A:$K,4,0),"")</f>
        <v>-0.8</v>
      </c>
      <c r="AN84">
        <f>IFERROR(VLOOKUP($B84,Premarket!$A:$K,5,0),"")</f>
        <v>-0.17</v>
      </c>
      <c r="AU84" s="45" t="str">
        <f>IFERROR(VLOOKUP($B84,master_rankings!$B:$AF,4,FALSE),"")</f>
        <v/>
      </c>
      <c r="AV84" s="45" t="str">
        <f>IFERROR(VLOOKUP($B84,master_rankings!$B:$AF,5,FALSE),"")</f>
        <v/>
      </c>
      <c r="AW84" s="45" t="str">
        <f>IFERROR(VLOOKUP($B84,master_rankings!$B:$AF,6,FALSE),"")</f>
        <v/>
      </c>
      <c r="AX84" s="45" t="str">
        <f>IFERROR(VLOOKUP($B84,master_rankings!$B:$AF,7,FALSE),"")</f>
        <v/>
      </c>
      <c r="AY84" s="45" t="str">
        <f>IFERROR(VLOOKUP($B84,master_rankings!$B:$AF,8,FALSE),"")</f>
        <v/>
      </c>
      <c r="AZ84" s="45" t="str">
        <f>IFERROR(VLOOKUP($B84,master_rankings!$B:$AF,9,FALSE),"")</f>
        <v/>
      </c>
      <c r="BA84" s="45" t="str">
        <f>IFERROR(VLOOKUP($B84,master_rankings!$B:$AF,10,FALSE),"")</f>
        <v/>
      </c>
      <c r="BB84" s="45" t="str">
        <f>IFERROR(VLOOKUP($B84,master_rankings!$B:$AF,11,FALSE),"")</f>
        <v/>
      </c>
      <c r="BC84" s="45" t="str">
        <f>IFERROR(VLOOKUP($B84,master_rankings!$B:$AF,12,FALSE),"")</f>
        <v/>
      </c>
      <c r="BD84" s="45" t="str">
        <f>IFERROR(VLOOKUP($B84,master_rankings!$B:$AF,13,FALSE),"")</f>
        <v/>
      </c>
      <c r="BE84" s="45" t="str">
        <f>IFERROR(VLOOKUP($B84,master_rankings!$B:$AF,14,FALSE),"")</f>
        <v/>
      </c>
      <c r="BF84" s="45" t="str">
        <f>IFERROR(VLOOKUP($B84,master_rankings!$B:$AF,15,FALSE),"")</f>
        <v/>
      </c>
      <c r="BG84" s="45" t="str">
        <f>IFERROR(VLOOKUP($B84,master_rankings!$B:$AF,16,FALSE),"")</f>
        <v/>
      </c>
      <c r="BH84" s="45" t="str">
        <f>IFERROR(VLOOKUP($B84,master_rankings!$B:$AF,17,FALSE),"")</f>
        <v/>
      </c>
      <c r="BI84" s="45" t="str">
        <f>IFERROR(VLOOKUP($B84,master_rankings!$B:$AF,18,FALSE),"")</f>
        <v/>
      </c>
      <c r="BJ84" s="45" t="str">
        <f>IFERROR(VLOOKUP($B84,master_rankings!$B:$AF,19,FALSE),"")</f>
        <v/>
      </c>
      <c r="BK84" s="45" t="str">
        <f>IFERROR(VLOOKUP($B84,master_rankings!$B:$AF,30,FALSE),"")</f>
        <v/>
      </c>
      <c r="BL84" s="45" t="str">
        <f>IFERROR(VLOOKUP($B84,master_rankings!$B:$AF,31,FALSE),"")</f>
        <v/>
      </c>
      <c r="BM84" s="45" t="str">
        <f t="shared" si="6"/>
        <v/>
      </c>
      <c r="BN84" t="str">
        <f t="shared" si="7"/>
        <v/>
      </c>
    </row>
    <row r="85" spans="1:66" x14ac:dyDescent="0.25">
      <c r="A85">
        <f>Qty_freeze!A85</f>
        <v>84</v>
      </c>
      <c r="B85" t="str">
        <f>TRIM(Qty_freeze!B85)</f>
        <v>HINDCOPPER</v>
      </c>
      <c r="C85" t="str">
        <f>IFERROR(VLOOKUP(B85,Mkt_Lots!Q:R,2,0),"")</f>
        <v xml:space="preserve">HINDUSTAN COPPER LTD                </v>
      </c>
      <c r="D85" s="9">
        <f>IFERROR(VLOOKUP($B85,Options_data!$L:$AB,2,0),"")</f>
        <v>2.15</v>
      </c>
      <c r="E85" s="9">
        <f>IFERROR(VLOOKUP($B85,Options_data!$L:$AB,3,0),"")</f>
        <v>1.37</v>
      </c>
      <c r="F85" s="9">
        <f>IFERROR(VLOOKUP($B85,Options_data!$L:$AB,4,0),"")</f>
        <v>43.75</v>
      </c>
      <c r="G85" s="9">
        <f>IFERROR(VLOOKUP($B85,Options_data!$L:$AB,5,0),"")</f>
        <v>40.43</v>
      </c>
      <c r="H85" s="9">
        <f>IFERROR(VLOOKUP($B85,Options_data!$L:$AB,6,0),"")</f>
        <v>3.77</v>
      </c>
      <c r="I85" s="9">
        <f>IFERROR(VLOOKUP($B85,Options_data!$L:$AB,7,0),"")</f>
        <v>80.42</v>
      </c>
      <c r="J85" s="9">
        <f>IFERROR(VLOOKUP($B85,Options_data!$L:$AB,8,0),"")</f>
        <v>74.599999999999994</v>
      </c>
      <c r="K85" s="9">
        <f>IFERROR(VLOOKUP($B85,Options_data!$L:$AB,9,0),"")</f>
        <v>63.21</v>
      </c>
      <c r="L85" s="9" t="b">
        <f>IFERROR(VLOOKUP($B85,Options_data!$L:$AB,10,0),"")</f>
        <v>0</v>
      </c>
      <c r="M85" s="9">
        <f>IFERROR(VLOOKUP($B85,Options_data!$L:$AB,11,0),"")</f>
        <v>37.1</v>
      </c>
      <c r="N85" s="10" t="str">
        <f>IFERROR(VLOOKUP($B85,Options_data!$L:$AB,12,0),"")</f>
        <v/>
      </c>
      <c r="O85" s="9">
        <f>IFERROR(VLOOKUP($B85,Options_data!$L:$AB,13,0),"")</f>
        <v>159.30000000000001</v>
      </c>
      <c r="P85" s="9">
        <f>IFERROR(VLOOKUP($B85,Options_data!$L:$AB,14,0),"")</f>
        <v>0</v>
      </c>
      <c r="Q85" s="9" t="str">
        <f>IFERROR(VLOOKUP($B85,Options_data!$L:$AB,15,0),"")</f>
        <v/>
      </c>
      <c r="R85" s="9" t="str">
        <f>IFERROR(VLOOKUP($B85,Options_data!$L:$AB,16,0),"")</f>
        <v>IVP</v>
      </c>
      <c r="S85" s="9" t="str">
        <f>IFERROR(VLOOKUP($B85,Options_data!$L:$AB,17,0),"")</f>
        <v/>
      </c>
      <c r="T85">
        <f>IFERROR(VLOOKUP($B85,futures_data!$L:$W,2,0),"")</f>
        <v>12.7</v>
      </c>
      <c r="U85">
        <f>IFERROR(VLOOKUP($B85,futures_data!$L:$W,3,0),"")</f>
        <v>-1.69</v>
      </c>
      <c r="V85">
        <f>IFERROR(VLOOKUP($B85,futures_data!$L:$W,4,0),"")</f>
        <v>6.38</v>
      </c>
      <c r="W85">
        <f>IFERROR(VLOOKUP($B85,futures_data!$L:$W,5,0),"")</f>
        <v>18.920000000000002</v>
      </c>
      <c r="X85">
        <f>IFERROR(VLOOKUP($B85,futures_data!$L:$W,6,0),"")</f>
        <v>159.30000000000001</v>
      </c>
      <c r="Y85">
        <f>IFERROR(VLOOKUP($B85,futures_data!$L:$W,7,0),"")</f>
        <v>3.75</v>
      </c>
      <c r="Z85" t="str">
        <f>IFERROR(VLOOKUP($B85,futures_data!$L:$W,8,0),"")</f>
        <v>Short Covering</v>
      </c>
      <c r="AA85">
        <f>IFERROR(VLOOKUP($B85,futures_data!$L:$W,9,0),"")</f>
        <v>-0.87</v>
      </c>
      <c r="AB85">
        <f>IFERROR(VLOOKUP($B85,futures_data!$L:$W,10,0),"")</f>
        <v>1.37</v>
      </c>
      <c r="AC85">
        <f>IFERROR(VLOOKUP($B85,futures_data!$L:$W,11,0),"")</f>
        <v>14.66</v>
      </c>
      <c r="AD85" t="str">
        <f>IFERROR(VLOOKUP($B85,futures_data!$L:$W,12,0),"")</f>
        <v>Short Covering</v>
      </c>
      <c r="AE85" t="str">
        <f t="shared" si="4"/>
        <v>BULLISH</v>
      </c>
      <c r="AF85" t="str">
        <f t="shared" si="5"/>
        <v>BULLISH</v>
      </c>
      <c r="AG85" s="43" t="str">
        <f>IFERROR(VLOOKUP($B85,futures_20D_Auto!$B:$F,2,0),"")</f>
        <v/>
      </c>
      <c r="AH85" s="43" t="str">
        <f>IFERROR(VLOOKUP($B85,futures_20D_Auto!$B:$F,3,0),"")</f>
        <v/>
      </c>
      <c r="AI85" s="43" t="str">
        <f>IFERROR(VLOOKUP($B85,futures_20D_Auto!$B:$F,4,0),"")</f>
        <v/>
      </c>
      <c r="AJ85" s="43" t="str">
        <f>IFERROR(VLOOKUP($B85,futures_20D_Auto!$B:$F,5,0),"")</f>
        <v/>
      </c>
      <c r="AK85">
        <f>IFERROR(VLOOKUP($B85,Premarket!$A:$K,2,0),"")</f>
        <v>153.85</v>
      </c>
      <c r="AL85">
        <f>IFERROR(VLOOKUP($B85,Premarket!$A:$K,3,0),"")</f>
        <v>155</v>
      </c>
      <c r="AM85">
        <f>IFERROR(VLOOKUP($B85,Premarket!$A:$K,4,0),"")</f>
        <v>1.1499999999999999</v>
      </c>
      <c r="AN85">
        <f>IFERROR(VLOOKUP($B85,Premarket!$A:$K,5,0),"")</f>
        <v>0.75</v>
      </c>
      <c r="AU85" s="45" t="str">
        <f>IFERROR(VLOOKUP($B85,master_rankings!$B:$AF,4,FALSE),"")</f>
        <v/>
      </c>
      <c r="AV85" s="45" t="str">
        <f>IFERROR(VLOOKUP($B85,master_rankings!$B:$AF,5,FALSE),"")</f>
        <v/>
      </c>
      <c r="AW85" s="45" t="str">
        <f>IFERROR(VLOOKUP($B85,master_rankings!$B:$AF,6,FALSE),"")</f>
        <v/>
      </c>
      <c r="AX85" s="45" t="str">
        <f>IFERROR(VLOOKUP($B85,master_rankings!$B:$AF,7,FALSE),"")</f>
        <v/>
      </c>
      <c r="AY85" s="45" t="str">
        <f>IFERROR(VLOOKUP($B85,master_rankings!$B:$AF,8,FALSE),"")</f>
        <v/>
      </c>
      <c r="AZ85" s="45" t="str">
        <f>IFERROR(VLOOKUP($B85,master_rankings!$B:$AF,9,FALSE),"")</f>
        <v/>
      </c>
      <c r="BA85" s="45" t="str">
        <f>IFERROR(VLOOKUP($B85,master_rankings!$B:$AF,10,FALSE),"")</f>
        <v/>
      </c>
      <c r="BB85" s="45" t="str">
        <f>IFERROR(VLOOKUP($B85,master_rankings!$B:$AF,11,FALSE),"")</f>
        <v/>
      </c>
      <c r="BC85" s="45" t="str">
        <f>IFERROR(VLOOKUP($B85,master_rankings!$B:$AF,12,FALSE),"")</f>
        <v/>
      </c>
      <c r="BD85" s="45" t="str">
        <f>IFERROR(VLOOKUP($B85,master_rankings!$B:$AF,13,FALSE),"")</f>
        <v/>
      </c>
      <c r="BE85" s="45" t="str">
        <f>IFERROR(VLOOKUP($B85,master_rankings!$B:$AF,14,FALSE),"")</f>
        <v/>
      </c>
      <c r="BF85" s="45" t="str">
        <f>IFERROR(VLOOKUP($B85,master_rankings!$B:$AF,15,FALSE),"")</f>
        <v/>
      </c>
      <c r="BG85" s="45" t="str">
        <f>IFERROR(VLOOKUP($B85,master_rankings!$B:$AF,16,FALSE),"")</f>
        <v/>
      </c>
      <c r="BH85" s="45" t="str">
        <f>IFERROR(VLOOKUP($B85,master_rankings!$B:$AF,17,FALSE),"")</f>
        <v/>
      </c>
      <c r="BI85" s="45" t="str">
        <f>IFERROR(VLOOKUP($B85,master_rankings!$B:$AF,18,FALSE),"")</f>
        <v/>
      </c>
      <c r="BJ85" s="45" t="str">
        <f>IFERROR(VLOOKUP($B85,master_rankings!$B:$AF,19,FALSE),"")</f>
        <v/>
      </c>
      <c r="BK85" s="45" t="str">
        <f>IFERROR(VLOOKUP($B85,master_rankings!$B:$AF,30,FALSE),"")</f>
        <v/>
      </c>
      <c r="BL85" s="45" t="str">
        <f>IFERROR(VLOOKUP($B85,master_rankings!$B:$AF,31,FALSE),"")</f>
        <v/>
      </c>
      <c r="BM85" s="45" t="str">
        <f t="shared" si="6"/>
        <v/>
      </c>
      <c r="BN85" t="str">
        <f t="shared" si="7"/>
        <v/>
      </c>
    </row>
    <row r="86" spans="1:66" x14ac:dyDescent="0.25">
      <c r="A86">
        <f>Qty_freeze!A86</f>
        <v>85</v>
      </c>
      <c r="B86" t="str">
        <f>TRIM(Qty_freeze!B86)</f>
        <v>HINDPETRO</v>
      </c>
      <c r="C86" t="str">
        <f>IFERROR(VLOOKUP(B86,Mkt_Lots!Q:R,2,0),"")</f>
        <v xml:space="preserve">HINDUSTAN PETROLEUM CORP            </v>
      </c>
      <c r="D86" s="9">
        <f>IFERROR(VLOOKUP($B86,Options_data!$L:$AB,2,0),"")</f>
        <v>0.2</v>
      </c>
      <c r="E86" s="9">
        <f>IFERROR(VLOOKUP($B86,Options_data!$L:$AB,3,0),"")</f>
        <v>0.08</v>
      </c>
      <c r="F86" s="9">
        <f>IFERROR(VLOOKUP($B86,Options_data!$L:$AB,4,0),"")</f>
        <v>30.96</v>
      </c>
      <c r="G86" s="9">
        <f>IFERROR(VLOOKUP($B86,Options_data!$L:$AB,5,0),"")</f>
        <v>30.22</v>
      </c>
      <c r="H86" s="9">
        <f>IFERROR(VLOOKUP($B86,Options_data!$L:$AB,6,0),"")</f>
        <v>7.35</v>
      </c>
      <c r="I86" s="9">
        <f>IFERROR(VLOOKUP($B86,Options_data!$L:$AB,7,0),"")</f>
        <v>61.69</v>
      </c>
      <c r="J86" s="9">
        <f>IFERROR(VLOOKUP($B86,Options_data!$L:$AB,8,0),"")</f>
        <v>34.92</v>
      </c>
      <c r="K86" s="9">
        <f>IFERROR(VLOOKUP($B86,Options_data!$L:$AB,9,0),"")</f>
        <v>45</v>
      </c>
      <c r="L86" s="9" t="b">
        <f>IFERROR(VLOOKUP($B86,Options_data!$L:$AB,10,0),"")</f>
        <v>1</v>
      </c>
      <c r="M86" s="9">
        <f>IFERROR(VLOOKUP($B86,Options_data!$L:$AB,11,0),"")</f>
        <v>29.49</v>
      </c>
      <c r="N86" s="10" t="str">
        <f>IFERROR(VLOOKUP($B86,Options_data!$L:$AB,12,0),"")</f>
        <v/>
      </c>
      <c r="O86" s="9">
        <f>IFERROR(VLOOKUP($B86,Options_data!$L:$AB,13,0),"")</f>
        <v>256.85000000000002</v>
      </c>
      <c r="P86" s="9">
        <f>IFERROR(VLOOKUP($B86,Options_data!$L:$AB,14,0),"")</f>
        <v>3.83</v>
      </c>
      <c r="Q86" s="9" t="str">
        <f>IFERROR(VLOOKUP($B86,Options_data!$L:$AB,15,0),"")</f>
        <v>Liquid</v>
      </c>
      <c r="R86" s="9" t="str">
        <f>IFERROR(VLOOKUP($B86,Options_data!$L:$AB,16,0),"")</f>
        <v/>
      </c>
      <c r="S86" s="9" t="str">
        <f>IFERROR(VLOOKUP($B86,Options_data!$L:$AB,17,0),"")</f>
        <v/>
      </c>
      <c r="T86">
        <f>IFERROR(VLOOKUP($B86,futures_data!$L:$W,2,0),"")</f>
        <v>42.06</v>
      </c>
      <c r="U86">
        <f>IFERROR(VLOOKUP($B86,futures_data!$L:$W,3,0),"")</f>
        <v>-1.75</v>
      </c>
      <c r="V86">
        <f>IFERROR(VLOOKUP($B86,futures_data!$L:$W,4,0),"")</f>
        <v>1.9</v>
      </c>
      <c r="W86">
        <f>IFERROR(VLOOKUP($B86,futures_data!$L:$W,5,0),"")</f>
        <v>89.36</v>
      </c>
      <c r="X86">
        <f>IFERROR(VLOOKUP($B86,futures_data!$L:$W,6,0),"")</f>
        <v>256.85000000000002</v>
      </c>
      <c r="Y86">
        <f>IFERROR(VLOOKUP($B86,futures_data!$L:$W,7,0),"")</f>
        <v>7.35</v>
      </c>
      <c r="Z86" t="str">
        <f>IFERROR(VLOOKUP($B86,futures_data!$L:$W,8,0),"")</f>
        <v>Short Covering</v>
      </c>
      <c r="AA86">
        <f>IFERROR(VLOOKUP($B86,futures_data!$L:$W,9,0),"")</f>
        <v>0.08</v>
      </c>
      <c r="AB86">
        <f>IFERROR(VLOOKUP($B86,futures_data!$L:$W,10,0),"")</f>
        <v>0.08</v>
      </c>
      <c r="AC86">
        <f>IFERROR(VLOOKUP($B86,futures_data!$L:$W,11,0),"")</f>
        <v>26.07</v>
      </c>
      <c r="AD86" t="str">
        <f>IFERROR(VLOOKUP($B86,futures_data!$L:$W,12,0),"")</f>
        <v>Long Buildup</v>
      </c>
      <c r="AE86" t="str">
        <f t="shared" si="4"/>
        <v>BULLISH</v>
      </c>
      <c r="AF86" t="str">
        <f t="shared" si="5"/>
        <v>BULLISH</v>
      </c>
      <c r="AG86" s="43" t="str">
        <f>IFERROR(VLOOKUP($B86,futures_20D_Auto!$B:$F,2,0),"")</f>
        <v/>
      </c>
      <c r="AH86" s="43" t="str">
        <f>IFERROR(VLOOKUP($B86,futures_20D_Auto!$B:$F,3,0),"")</f>
        <v/>
      </c>
      <c r="AI86" s="43" t="str">
        <f>IFERROR(VLOOKUP($B86,futures_20D_Auto!$B:$F,4,0),"")</f>
        <v/>
      </c>
      <c r="AJ86" s="43" t="str">
        <f>IFERROR(VLOOKUP($B86,futures_20D_Auto!$B:$F,5,0),"")</f>
        <v/>
      </c>
      <c r="AK86">
        <f>IFERROR(VLOOKUP($B86,Premarket!$A:$K,2,0),"")</f>
        <v>254.1</v>
      </c>
      <c r="AL86">
        <f>IFERROR(VLOOKUP($B86,Premarket!$A:$K,3,0),"")</f>
        <v>255.5</v>
      </c>
      <c r="AM86">
        <f>IFERROR(VLOOKUP($B86,Premarket!$A:$K,4,0),"")</f>
        <v>1.4</v>
      </c>
      <c r="AN86">
        <f>IFERROR(VLOOKUP($B86,Premarket!$A:$K,5,0),"")</f>
        <v>0.55000000000000004</v>
      </c>
      <c r="AU86" s="45" t="str">
        <f>IFERROR(VLOOKUP($B86,master_rankings!$B:$AF,4,FALSE),"")</f>
        <v/>
      </c>
      <c r="AV86" s="45" t="str">
        <f>IFERROR(VLOOKUP($B86,master_rankings!$B:$AF,5,FALSE),"")</f>
        <v/>
      </c>
      <c r="AW86" s="45" t="str">
        <f>IFERROR(VLOOKUP($B86,master_rankings!$B:$AF,6,FALSE),"")</f>
        <v/>
      </c>
      <c r="AX86" s="45" t="str">
        <f>IFERROR(VLOOKUP($B86,master_rankings!$B:$AF,7,FALSE),"")</f>
        <v/>
      </c>
      <c r="AY86" s="45" t="str">
        <f>IFERROR(VLOOKUP($B86,master_rankings!$B:$AF,8,FALSE),"")</f>
        <v/>
      </c>
      <c r="AZ86" s="45" t="str">
        <f>IFERROR(VLOOKUP($B86,master_rankings!$B:$AF,9,FALSE),"")</f>
        <v/>
      </c>
      <c r="BA86" s="45" t="str">
        <f>IFERROR(VLOOKUP($B86,master_rankings!$B:$AF,10,FALSE),"")</f>
        <v/>
      </c>
      <c r="BB86" s="45" t="str">
        <f>IFERROR(VLOOKUP($B86,master_rankings!$B:$AF,11,FALSE),"")</f>
        <v/>
      </c>
      <c r="BC86" s="45" t="str">
        <f>IFERROR(VLOOKUP($B86,master_rankings!$B:$AF,12,FALSE),"")</f>
        <v/>
      </c>
      <c r="BD86" s="45" t="str">
        <f>IFERROR(VLOOKUP($B86,master_rankings!$B:$AF,13,FALSE),"")</f>
        <v/>
      </c>
      <c r="BE86" s="45" t="str">
        <f>IFERROR(VLOOKUP($B86,master_rankings!$B:$AF,14,FALSE),"")</f>
        <v/>
      </c>
      <c r="BF86" s="45" t="str">
        <f>IFERROR(VLOOKUP($B86,master_rankings!$B:$AF,15,FALSE),"")</f>
        <v/>
      </c>
      <c r="BG86" s="45" t="str">
        <f>IFERROR(VLOOKUP($B86,master_rankings!$B:$AF,16,FALSE),"")</f>
        <v/>
      </c>
      <c r="BH86" s="45" t="str">
        <f>IFERROR(VLOOKUP($B86,master_rankings!$B:$AF,17,FALSE),"")</f>
        <v/>
      </c>
      <c r="BI86" s="45" t="str">
        <f>IFERROR(VLOOKUP($B86,master_rankings!$B:$AF,18,FALSE),"")</f>
        <v/>
      </c>
      <c r="BJ86" s="45" t="str">
        <f>IFERROR(VLOOKUP($B86,master_rankings!$B:$AF,19,FALSE),"")</f>
        <v/>
      </c>
      <c r="BK86" s="45" t="str">
        <f>IFERROR(VLOOKUP($B86,master_rankings!$B:$AF,30,FALSE),"")</f>
        <v/>
      </c>
      <c r="BL86" s="45" t="str">
        <f>IFERROR(VLOOKUP($B86,master_rankings!$B:$AF,31,FALSE),"")</f>
        <v/>
      </c>
      <c r="BM86" s="45" t="str">
        <f t="shared" si="6"/>
        <v/>
      </c>
      <c r="BN86" t="str">
        <f t="shared" si="7"/>
        <v/>
      </c>
    </row>
    <row r="87" spans="1:66" x14ac:dyDescent="0.25">
      <c r="A87">
        <f>Qty_freeze!A87</f>
        <v>86</v>
      </c>
      <c r="B87" t="str">
        <f>TRIM(Qty_freeze!B87)</f>
        <v>HINDUNILVR</v>
      </c>
      <c r="C87" t="str">
        <f>IFERROR(VLOOKUP(B87,Mkt_Lots!Q:R,2,0),"")</f>
        <v xml:space="preserve">HINDUSTAN UNILEVER LTD.             </v>
      </c>
      <c r="D87" s="9">
        <f>IFERROR(VLOOKUP($B87,Options_data!$L:$AB,2,0),"")</f>
        <v>-10.050000000000001</v>
      </c>
      <c r="E87" s="9">
        <f>IFERROR(VLOOKUP($B87,Options_data!$L:$AB,3,0),"")</f>
        <v>-0.39</v>
      </c>
      <c r="F87" s="9">
        <f>IFERROR(VLOOKUP($B87,Options_data!$L:$AB,4,0),"")</f>
        <v>18.82</v>
      </c>
      <c r="G87" s="9">
        <f>IFERROR(VLOOKUP($B87,Options_data!$L:$AB,5,0),"")</f>
        <v>19.04</v>
      </c>
      <c r="H87" s="9">
        <f>IFERROR(VLOOKUP($B87,Options_data!$L:$AB,6,0),"")</f>
        <v>20.13</v>
      </c>
      <c r="I87" s="9">
        <f>IFERROR(VLOOKUP($B87,Options_data!$L:$AB,7,0),"")</f>
        <v>70.16</v>
      </c>
      <c r="J87" s="9">
        <f>IFERROR(VLOOKUP($B87,Options_data!$L:$AB,8,0),"")</f>
        <v>92.06</v>
      </c>
      <c r="K87" s="9">
        <f>IFERROR(VLOOKUP($B87,Options_data!$L:$AB,9,0),"")</f>
        <v>47.08</v>
      </c>
      <c r="L87" s="9" t="b">
        <f>IFERROR(VLOOKUP($B87,Options_data!$L:$AB,10,0),"")</f>
        <v>1</v>
      </c>
      <c r="M87" s="9">
        <f>IFERROR(VLOOKUP($B87,Options_data!$L:$AB,11,0),"")</f>
        <v>19.27</v>
      </c>
      <c r="N87" s="10">
        <f>IFERROR(VLOOKUP($B87,Options_data!$L:$AB,12,0),"")</f>
        <v>45218</v>
      </c>
      <c r="O87" s="9">
        <f>IFERROR(VLOOKUP($B87,Options_data!$L:$AB,13,0),"")</f>
        <v>2559.9</v>
      </c>
      <c r="P87" s="9">
        <f>IFERROR(VLOOKUP($B87,Options_data!$L:$AB,14,0),"")</f>
        <v>2.4</v>
      </c>
      <c r="Q87" s="9" t="str">
        <f>IFERROR(VLOOKUP($B87,Options_data!$L:$AB,15,0),"")</f>
        <v>Liquid</v>
      </c>
      <c r="R87" s="9" t="str">
        <f>IFERROR(VLOOKUP($B87,Options_data!$L:$AB,16,0),"")</f>
        <v>IVP</v>
      </c>
      <c r="S87" s="9" t="str">
        <f>IFERROR(VLOOKUP($B87,Options_data!$L:$AB,17,0),"")</f>
        <v>R</v>
      </c>
      <c r="T87">
        <f>IFERROR(VLOOKUP($B87,futures_data!$L:$W,2,0),"")</f>
        <v>40.869999999999997</v>
      </c>
      <c r="U87">
        <f>IFERROR(VLOOKUP($B87,futures_data!$L:$W,3,0),"")</f>
        <v>6.66</v>
      </c>
      <c r="V87">
        <f>IFERROR(VLOOKUP($B87,futures_data!$L:$W,4,0),"")</f>
        <v>1.81</v>
      </c>
      <c r="W87">
        <f>IFERROR(VLOOKUP($B87,futures_data!$L:$W,5,0),"")</f>
        <v>57.72</v>
      </c>
      <c r="X87">
        <f>IFERROR(VLOOKUP($B87,futures_data!$L:$W,6,0),"")</f>
        <v>2559.9</v>
      </c>
      <c r="Y87">
        <f>IFERROR(VLOOKUP($B87,futures_data!$L:$W,7,0),"")</f>
        <v>20.13</v>
      </c>
      <c r="Z87" t="str">
        <f>IFERROR(VLOOKUP($B87,futures_data!$L:$W,8,0),"")</f>
        <v>Long Buildup</v>
      </c>
      <c r="AA87">
        <f>IFERROR(VLOOKUP($B87,futures_data!$L:$W,9,0),"")</f>
        <v>1.79</v>
      </c>
      <c r="AB87">
        <f>IFERROR(VLOOKUP($B87,futures_data!$L:$W,10,0),"")</f>
        <v>-0.39</v>
      </c>
      <c r="AC87">
        <f>IFERROR(VLOOKUP($B87,futures_data!$L:$W,11,0),"")</f>
        <v>-41.41</v>
      </c>
      <c r="AD87" t="str">
        <f>IFERROR(VLOOKUP($B87,futures_data!$L:$W,12,0),"")</f>
        <v>Short Buildup</v>
      </c>
      <c r="AE87" t="str">
        <f t="shared" si="4"/>
        <v>BULLISH</v>
      </c>
      <c r="AF87" t="str">
        <f t="shared" si="5"/>
        <v>BEARISH</v>
      </c>
      <c r="AG87" s="43" t="str">
        <f>IFERROR(VLOOKUP($B87,futures_20D_Auto!$B:$F,2,0),"")</f>
        <v>2023-10-16_21:39:17</v>
      </c>
      <c r="AH87" s="43" t="str">
        <f>IFERROR(VLOOKUP($B87,futures_20D_Auto!$B:$F,3,0),"")</f>
        <v>BULLISH</v>
      </c>
      <c r="AI87" s="43">
        <f>IFERROR(VLOOKUP($B87,futures_20D_Auto!$B:$F,4,0),"")</f>
        <v>43083300</v>
      </c>
      <c r="AJ87" s="43">
        <f>IFERROR(VLOOKUP($B87,futures_20D_Auto!$B:$F,5,0),"")</f>
        <v>71.176199999999994</v>
      </c>
      <c r="AK87">
        <f>IFERROR(VLOOKUP($B87,Premarket!$A:$K,2,0),"")</f>
        <v>2556.4</v>
      </c>
      <c r="AL87">
        <f>IFERROR(VLOOKUP($B87,Premarket!$A:$K,3,0),"")</f>
        <v>2555</v>
      </c>
      <c r="AM87">
        <f>IFERROR(VLOOKUP($B87,Premarket!$A:$K,4,0),"")</f>
        <v>-1.4</v>
      </c>
      <c r="AN87">
        <f>IFERROR(VLOOKUP($B87,Premarket!$A:$K,5,0),"")</f>
        <v>-0.05</v>
      </c>
      <c r="AU87" s="45" t="str">
        <f>IFERROR(VLOOKUP($B87,master_rankings!$B:$AF,4,FALSE),"")</f>
        <v/>
      </c>
      <c r="AV87" s="45" t="str">
        <f>IFERROR(VLOOKUP($B87,master_rankings!$B:$AF,5,FALSE),"")</f>
        <v/>
      </c>
      <c r="AW87" s="45" t="str">
        <f>IFERROR(VLOOKUP($B87,master_rankings!$B:$AF,6,FALSE),"")</f>
        <v/>
      </c>
      <c r="AX87" s="45" t="str">
        <f>IFERROR(VLOOKUP($B87,master_rankings!$B:$AF,7,FALSE),"")</f>
        <v/>
      </c>
      <c r="AY87" s="45" t="str">
        <f>IFERROR(VLOOKUP($B87,master_rankings!$B:$AF,8,FALSE),"")</f>
        <v/>
      </c>
      <c r="AZ87" s="45" t="str">
        <f>IFERROR(VLOOKUP($B87,master_rankings!$B:$AF,9,FALSE),"")</f>
        <v/>
      </c>
      <c r="BA87" s="45" t="str">
        <f>IFERROR(VLOOKUP($B87,master_rankings!$B:$AF,10,FALSE),"")</f>
        <v/>
      </c>
      <c r="BB87" s="45" t="str">
        <f>IFERROR(VLOOKUP($B87,master_rankings!$B:$AF,11,FALSE),"")</f>
        <v/>
      </c>
      <c r="BC87" s="45" t="str">
        <f>IFERROR(VLOOKUP($B87,master_rankings!$B:$AF,12,FALSE),"")</f>
        <v/>
      </c>
      <c r="BD87" s="45" t="str">
        <f>IFERROR(VLOOKUP($B87,master_rankings!$B:$AF,13,FALSE),"")</f>
        <v/>
      </c>
      <c r="BE87" s="45" t="str">
        <f>IFERROR(VLOOKUP($B87,master_rankings!$B:$AF,14,FALSE),"")</f>
        <v/>
      </c>
      <c r="BF87" s="45" t="str">
        <f>IFERROR(VLOOKUP($B87,master_rankings!$B:$AF,15,FALSE),"")</f>
        <v/>
      </c>
      <c r="BG87" s="45" t="str">
        <f>IFERROR(VLOOKUP($B87,master_rankings!$B:$AF,16,FALSE),"")</f>
        <v/>
      </c>
      <c r="BH87" s="45" t="str">
        <f>IFERROR(VLOOKUP($B87,master_rankings!$B:$AF,17,FALSE),"")</f>
        <v/>
      </c>
      <c r="BI87" s="45" t="str">
        <f>IFERROR(VLOOKUP($B87,master_rankings!$B:$AF,18,FALSE),"")</f>
        <v/>
      </c>
      <c r="BJ87" s="45" t="str">
        <f>IFERROR(VLOOKUP($B87,master_rankings!$B:$AF,19,FALSE),"")</f>
        <v/>
      </c>
      <c r="BK87" s="45" t="str">
        <f>IFERROR(VLOOKUP($B87,master_rankings!$B:$AF,30,FALSE),"")</f>
        <v/>
      </c>
      <c r="BL87" s="45" t="str">
        <f>IFERROR(VLOOKUP($B87,master_rankings!$B:$AF,31,FALSE),"")</f>
        <v/>
      </c>
      <c r="BM87" s="45" t="str">
        <f t="shared" si="6"/>
        <v/>
      </c>
      <c r="BN87" t="str">
        <f t="shared" si="7"/>
        <v/>
      </c>
    </row>
    <row r="88" spans="1:66" x14ac:dyDescent="0.25">
      <c r="A88">
        <f>Qty_freeze!A88</f>
        <v>87</v>
      </c>
      <c r="B88" t="str">
        <f>TRIM(Qty_freeze!B88)</f>
        <v>IBULHSGFIN</v>
      </c>
      <c r="C88" t="str">
        <f>IFERROR(VLOOKUP(B88,Mkt_Lots!Q:R,2,0),"")</f>
        <v xml:space="preserve">INDIABULLS HSG FIN LTD              </v>
      </c>
      <c r="D88" s="9">
        <f>IFERROR(VLOOKUP($B88,Options_data!$L:$AB,2,0),"")</f>
        <v>0.15</v>
      </c>
      <c r="E88" s="9">
        <f>IFERROR(VLOOKUP($B88,Options_data!$L:$AB,3,0),"")</f>
        <v>0.09</v>
      </c>
      <c r="F88" s="9">
        <f>IFERROR(VLOOKUP($B88,Options_data!$L:$AB,4,0),"")</f>
        <v>64.89</v>
      </c>
      <c r="G88" s="9">
        <f>IFERROR(VLOOKUP($B88,Options_data!$L:$AB,5,0),"")</f>
        <v>60.15</v>
      </c>
      <c r="H88" s="9">
        <f>IFERROR(VLOOKUP($B88,Options_data!$L:$AB,6,0),"")</f>
        <v>-4.16</v>
      </c>
      <c r="I88" s="9">
        <f>IFERROR(VLOOKUP($B88,Options_data!$L:$AB,7,0),"")</f>
        <v>87.18</v>
      </c>
      <c r="J88" s="9">
        <f>IFERROR(VLOOKUP($B88,Options_data!$L:$AB,8,0),"")</f>
        <v>74.599999999999994</v>
      </c>
      <c r="K88" s="9">
        <f>IFERROR(VLOOKUP($B88,Options_data!$L:$AB,9,0),"")</f>
        <v>60.36</v>
      </c>
      <c r="L88" s="9" t="b">
        <f>IFERROR(VLOOKUP($B88,Options_data!$L:$AB,10,0),"")</f>
        <v>0</v>
      </c>
      <c r="M88" s="9">
        <f>IFERROR(VLOOKUP($B88,Options_data!$L:$AB,11,0),"")</f>
        <v>55.4</v>
      </c>
      <c r="N88" s="10" t="str">
        <f>IFERROR(VLOOKUP($B88,Options_data!$L:$AB,12,0),"")</f>
        <v/>
      </c>
      <c r="O88" s="9">
        <f>IFERROR(VLOOKUP($B88,Options_data!$L:$AB,13,0),"")</f>
        <v>171.5</v>
      </c>
      <c r="P88" s="9">
        <f>IFERROR(VLOOKUP($B88,Options_data!$L:$AB,14,0),"")</f>
        <v>0</v>
      </c>
      <c r="Q88" s="9" t="str">
        <f>IFERROR(VLOOKUP($B88,Options_data!$L:$AB,15,0),"")</f>
        <v/>
      </c>
      <c r="R88" s="9" t="str">
        <f>IFERROR(VLOOKUP($B88,Options_data!$L:$AB,16,0),"")</f>
        <v>IVP</v>
      </c>
      <c r="S88" s="9" t="str">
        <f>IFERROR(VLOOKUP($B88,Options_data!$L:$AB,17,0),"")</f>
        <v/>
      </c>
      <c r="T88">
        <f>IFERROR(VLOOKUP($B88,futures_data!$L:$W,2,0),"")</f>
        <v>5.16</v>
      </c>
      <c r="U88">
        <f>IFERROR(VLOOKUP($B88,futures_data!$L:$W,3,0),"")</f>
        <v>-1.64</v>
      </c>
      <c r="V88">
        <f>IFERROR(VLOOKUP($B88,futures_data!$L:$W,4,0),"")</f>
        <v>-0.95</v>
      </c>
      <c r="W88">
        <f>IFERROR(VLOOKUP($B88,futures_data!$L:$W,5,0),"")</f>
        <v>42.76</v>
      </c>
      <c r="X88">
        <f>IFERROR(VLOOKUP($B88,futures_data!$L:$W,6,0),"")</f>
        <v>171.5</v>
      </c>
      <c r="Y88">
        <f>IFERROR(VLOOKUP($B88,futures_data!$L:$W,7,0),"")</f>
        <v>-4.16</v>
      </c>
      <c r="Z88" t="str">
        <f>IFERROR(VLOOKUP($B88,futures_data!$L:$W,8,0),"")</f>
        <v>Long Unwinding</v>
      </c>
      <c r="AA88">
        <f>IFERROR(VLOOKUP($B88,futures_data!$L:$W,9,0),"")</f>
        <v>-0.03</v>
      </c>
      <c r="AB88">
        <f>IFERROR(VLOOKUP($B88,futures_data!$L:$W,10,0),"")</f>
        <v>0.09</v>
      </c>
      <c r="AC88">
        <f>IFERROR(VLOOKUP($B88,futures_data!$L:$W,11,0),"")</f>
        <v>-15.25</v>
      </c>
      <c r="AD88" t="str">
        <f>IFERROR(VLOOKUP($B88,futures_data!$L:$W,12,0),"")</f>
        <v>Short Covering</v>
      </c>
      <c r="AE88" t="str">
        <f t="shared" si="4"/>
        <v>BEARISH</v>
      </c>
      <c r="AF88" t="str">
        <f t="shared" si="5"/>
        <v>BULLISH</v>
      </c>
      <c r="AG88" s="43" t="str">
        <f>IFERROR(VLOOKUP($B88,futures_20D_Auto!$B:$F,2,0),"")</f>
        <v/>
      </c>
      <c r="AH88" s="43" t="str">
        <f>IFERROR(VLOOKUP($B88,futures_20D_Auto!$B:$F,3,0),"")</f>
        <v/>
      </c>
      <c r="AI88" s="43" t="str">
        <f>IFERROR(VLOOKUP($B88,futures_20D_Auto!$B:$F,4,0),"")</f>
        <v/>
      </c>
      <c r="AJ88" s="43" t="str">
        <f>IFERROR(VLOOKUP($B88,futures_20D_Auto!$B:$F,5,0),"")</f>
        <v/>
      </c>
      <c r="AK88">
        <f>IFERROR(VLOOKUP($B88,Premarket!$A:$K,2,0),"")</f>
        <v>177.85</v>
      </c>
      <c r="AL88">
        <f>IFERROR(VLOOKUP($B88,Premarket!$A:$K,3,0),"")</f>
        <v>178.3</v>
      </c>
      <c r="AM88">
        <f>IFERROR(VLOOKUP($B88,Premarket!$A:$K,4,0),"")</f>
        <v>0.45</v>
      </c>
      <c r="AN88">
        <f>IFERROR(VLOOKUP($B88,Premarket!$A:$K,5,0),"")</f>
        <v>0.25</v>
      </c>
      <c r="AU88" s="45" t="str">
        <f>IFERROR(VLOOKUP($B88,master_rankings!$B:$AF,4,FALSE),"")</f>
        <v/>
      </c>
      <c r="AV88" s="45" t="str">
        <f>IFERROR(VLOOKUP($B88,master_rankings!$B:$AF,5,FALSE),"")</f>
        <v/>
      </c>
      <c r="AW88" s="45" t="str">
        <f>IFERROR(VLOOKUP($B88,master_rankings!$B:$AF,6,FALSE),"")</f>
        <v/>
      </c>
      <c r="AX88" s="45" t="str">
        <f>IFERROR(VLOOKUP($B88,master_rankings!$B:$AF,7,FALSE),"")</f>
        <v/>
      </c>
      <c r="AY88" s="45" t="str">
        <f>IFERROR(VLOOKUP($B88,master_rankings!$B:$AF,8,FALSE),"")</f>
        <v/>
      </c>
      <c r="AZ88" s="45" t="str">
        <f>IFERROR(VLOOKUP($B88,master_rankings!$B:$AF,9,FALSE),"")</f>
        <v/>
      </c>
      <c r="BA88" s="45" t="str">
        <f>IFERROR(VLOOKUP($B88,master_rankings!$B:$AF,10,FALSE),"")</f>
        <v/>
      </c>
      <c r="BB88" s="45" t="str">
        <f>IFERROR(VLOOKUP($B88,master_rankings!$B:$AF,11,FALSE),"")</f>
        <v/>
      </c>
      <c r="BC88" s="45" t="str">
        <f>IFERROR(VLOOKUP($B88,master_rankings!$B:$AF,12,FALSE),"")</f>
        <v/>
      </c>
      <c r="BD88" s="45" t="str">
        <f>IFERROR(VLOOKUP($B88,master_rankings!$B:$AF,13,FALSE),"")</f>
        <v/>
      </c>
      <c r="BE88" s="45" t="str">
        <f>IFERROR(VLOOKUP($B88,master_rankings!$B:$AF,14,FALSE),"")</f>
        <v/>
      </c>
      <c r="BF88" s="45" t="str">
        <f>IFERROR(VLOOKUP($B88,master_rankings!$B:$AF,15,FALSE),"")</f>
        <v/>
      </c>
      <c r="BG88" s="45" t="str">
        <f>IFERROR(VLOOKUP($B88,master_rankings!$B:$AF,16,FALSE),"")</f>
        <v/>
      </c>
      <c r="BH88" s="45" t="str">
        <f>IFERROR(VLOOKUP($B88,master_rankings!$B:$AF,17,FALSE),"")</f>
        <v/>
      </c>
      <c r="BI88" s="45" t="str">
        <f>IFERROR(VLOOKUP($B88,master_rankings!$B:$AF,18,FALSE),"")</f>
        <v/>
      </c>
      <c r="BJ88" s="45" t="str">
        <f>IFERROR(VLOOKUP($B88,master_rankings!$B:$AF,19,FALSE),"")</f>
        <v/>
      </c>
      <c r="BK88" s="45" t="str">
        <f>IFERROR(VLOOKUP($B88,master_rankings!$B:$AF,30,FALSE),"")</f>
        <v/>
      </c>
      <c r="BL88" s="45" t="str">
        <f>IFERROR(VLOOKUP($B88,master_rankings!$B:$AF,31,FALSE),"")</f>
        <v/>
      </c>
      <c r="BM88" s="45" t="str">
        <f t="shared" si="6"/>
        <v/>
      </c>
      <c r="BN88" t="str">
        <f t="shared" si="7"/>
        <v/>
      </c>
    </row>
    <row r="89" spans="1:66" x14ac:dyDescent="0.25">
      <c r="A89">
        <f>Qty_freeze!A89</f>
        <v>88</v>
      </c>
      <c r="B89" t="str">
        <f>TRIM(Qty_freeze!B89)</f>
        <v>ICICIBANK</v>
      </c>
      <c r="C89" t="str">
        <f>IFERROR(VLOOKUP(B89,Mkt_Lots!Q:R,2,0),"")</f>
        <v xml:space="preserve">ICICI BANK LTD.                     </v>
      </c>
      <c r="D89" s="9">
        <f>IFERROR(VLOOKUP($B89,Options_data!$L:$AB,2,0),"")</f>
        <v>-1.1000000000000001</v>
      </c>
      <c r="E89" s="9">
        <f>IFERROR(VLOOKUP($B89,Options_data!$L:$AB,3,0),"")</f>
        <v>-0.12</v>
      </c>
      <c r="F89" s="9">
        <f>IFERROR(VLOOKUP($B89,Options_data!$L:$AB,4,0),"")</f>
        <v>23.63</v>
      </c>
      <c r="G89" s="9">
        <f>IFERROR(VLOOKUP($B89,Options_data!$L:$AB,5,0),"")</f>
        <v>23.02</v>
      </c>
      <c r="H89" s="9">
        <f>IFERROR(VLOOKUP($B89,Options_data!$L:$AB,6,0),"")</f>
        <v>12.73</v>
      </c>
      <c r="I89" s="9">
        <f>IFERROR(VLOOKUP($B89,Options_data!$L:$AB,7,0),"")</f>
        <v>76.41</v>
      </c>
      <c r="J89" s="9">
        <f>IFERROR(VLOOKUP($B89,Options_data!$L:$AB,8,0),"")</f>
        <v>92.06</v>
      </c>
      <c r="K89" s="9">
        <f>IFERROR(VLOOKUP($B89,Options_data!$L:$AB,9,0),"")</f>
        <v>47.92</v>
      </c>
      <c r="L89" s="9" t="b">
        <f>IFERROR(VLOOKUP($B89,Options_data!$L:$AB,10,0),"")</f>
        <v>1</v>
      </c>
      <c r="M89" s="9">
        <f>IFERROR(VLOOKUP($B89,Options_data!$L:$AB,11,0),"")</f>
        <v>22.41</v>
      </c>
      <c r="N89" s="10">
        <f>IFERROR(VLOOKUP($B89,Options_data!$L:$AB,12,0),"")</f>
        <v>45220</v>
      </c>
      <c r="O89" s="9">
        <f>IFERROR(VLOOKUP($B89,Options_data!$L:$AB,13,0),"")</f>
        <v>952.65</v>
      </c>
      <c r="P89" s="9">
        <f>IFERROR(VLOOKUP($B89,Options_data!$L:$AB,14,0),"")</f>
        <v>2.92</v>
      </c>
      <c r="Q89" s="9" t="str">
        <f>IFERROR(VLOOKUP($B89,Options_data!$L:$AB,15,0),"")</f>
        <v>Liquid</v>
      </c>
      <c r="R89" s="9" t="str">
        <f>IFERROR(VLOOKUP($B89,Options_data!$L:$AB,16,0),"")</f>
        <v>IVP</v>
      </c>
      <c r="S89" s="9" t="str">
        <f>IFERROR(VLOOKUP($B89,Options_data!$L:$AB,17,0),"")</f>
        <v>R</v>
      </c>
      <c r="T89">
        <f>IFERROR(VLOOKUP($B89,futures_data!$L:$W,2,0),"")</f>
        <v>6.75</v>
      </c>
      <c r="U89">
        <f>IFERROR(VLOOKUP($B89,futures_data!$L:$W,3,0),"")</f>
        <v>-4.96</v>
      </c>
      <c r="V89">
        <f>IFERROR(VLOOKUP($B89,futures_data!$L:$W,4,0),"")</f>
        <v>1.36</v>
      </c>
      <c r="W89">
        <f>IFERROR(VLOOKUP($B89,futures_data!$L:$W,5,0),"")</f>
        <v>38.03</v>
      </c>
      <c r="X89">
        <f>IFERROR(VLOOKUP($B89,futures_data!$L:$W,6,0),"")</f>
        <v>952.65</v>
      </c>
      <c r="Y89">
        <f>IFERROR(VLOOKUP($B89,futures_data!$L:$W,7,0),"")</f>
        <v>12.73</v>
      </c>
      <c r="Z89" t="str">
        <f>IFERROR(VLOOKUP($B89,futures_data!$L:$W,8,0),"")</f>
        <v>Short Covering</v>
      </c>
      <c r="AA89">
        <f>IFERROR(VLOOKUP($B89,futures_data!$L:$W,9,0),"")</f>
        <v>1.08</v>
      </c>
      <c r="AB89">
        <f>IFERROR(VLOOKUP($B89,futures_data!$L:$W,10,0),"")</f>
        <v>-0.12</v>
      </c>
      <c r="AC89">
        <f>IFERROR(VLOOKUP($B89,futures_data!$L:$W,11,0),"")</f>
        <v>-70.2</v>
      </c>
      <c r="AD89" t="str">
        <f>IFERROR(VLOOKUP($B89,futures_data!$L:$W,12,0),"")</f>
        <v>Short Buildup</v>
      </c>
      <c r="AE89" t="str">
        <f t="shared" si="4"/>
        <v>BULLISH</v>
      </c>
      <c r="AF89" t="str">
        <f t="shared" si="5"/>
        <v>BEARISH</v>
      </c>
      <c r="AG89" s="43" t="str">
        <f>IFERROR(VLOOKUP($B89,futures_20D_Auto!$B:$F,2,0),"")</f>
        <v>2023-10-16_21:39:53</v>
      </c>
      <c r="AH89" s="43" t="str">
        <f>IFERROR(VLOOKUP($B89,futures_20D_Auto!$B:$F,3,0),"")</f>
        <v>BEARISH</v>
      </c>
      <c r="AI89" s="43">
        <f>IFERROR(VLOOKUP($B89,futures_20D_Auto!$B:$F,4,0),"")</f>
        <v>-180000000</v>
      </c>
      <c r="AJ89" s="43">
        <f>IFERROR(VLOOKUP($B89,futures_20D_Auto!$B:$F,5,0),"")</f>
        <v>47.563339999999997</v>
      </c>
      <c r="AK89">
        <f>IFERROR(VLOOKUP($B89,Premarket!$A:$K,2,0),"")</f>
        <v>953.1</v>
      </c>
      <c r="AL89">
        <f>IFERROR(VLOOKUP($B89,Premarket!$A:$K,3,0),"")</f>
        <v>952.85</v>
      </c>
      <c r="AM89">
        <f>IFERROR(VLOOKUP($B89,Premarket!$A:$K,4,0),"")</f>
        <v>-0.25</v>
      </c>
      <c r="AN89">
        <f>IFERROR(VLOOKUP($B89,Premarket!$A:$K,5,0),"")</f>
        <v>-0.03</v>
      </c>
      <c r="AU89" s="45" t="str">
        <f>IFERROR(VLOOKUP($B89,master_rankings!$B:$AF,4,FALSE),"")</f>
        <v/>
      </c>
      <c r="AV89" s="45" t="str">
        <f>IFERROR(VLOOKUP($B89,master_rankings!$B:$AF,5,FALSE),"")</f>
        <v/>
      </c>
      <c r="AW89" s="45" t="str">
        <f>IFERROR(VLOOKUP($B89,master_rankings!$B:$AF,6,FALSE),"")</f>
        <v/>
      </c>
      <c r="AX89" s="45" t="str">
        <f>IFERROR(VLOOKUP($B89,master_rankings!$B:$AF,7,FALSE),"")</f>
        <v/>
      </c>
      <c r="AY89" s="45" t="str">
        <f>IFERROR(VLOOKUP($B89,master_rankings!$B:$AF,8,FALSE),"")</f>
        <v/>
      </c>
      <c r="AZ89" s="45" t="str">
        <f>IFERROR(VLOOKUP($B89,master_rankings!$B:$AF,9,FALSE),"")</f>
        <v/>
      </c>
      <c r="BA89" s="45" t="str">
        <f>IFERROR(VLOOKUP($B89,master_rankings!$B:$AF,10,FALSE),"")</f>
        <v/>
      </c>
      <c r="BB89" s="45" t="str">
        <f>IFERROR(VLOOKUP($B89,master_rankings!$B:$AF,11,FALSE),"")</f>
        <v/>
      </c>
      <c r="BC89" s="45" t="str">
        <f>IFERROR(VLOOKUP($B89,master_rankings!$B:$AF,12,FALSE),"")</f>
        <v/>
      </c>
      <c r="BD89" s="45" t="str">
        <f>IFERROR(VLOOKUP($B89,master_rankings!$B:$AF,13,FALSE),"")</f>
        <v/>
      </c>
      <c r="BE89" s="45" t="str">
        <f>IFERROR(VLOOKUP($B89,master_rankings!$B:$AF,14,FALSE),"")</f>
        <v/>
      </c>
      <c r="BF89" s="45" t="str">
        <f>IFERROR(VLOOKUP($B89,master_rankings!$B:$AF,15,FALSE),"")</f>
        <v/>
      </c>
      <c r="BG89" s="45" t="str">
        <f>IFERROR(VLOOKUP($B89,master_rankings!$B:$AF,16,FALSE),"")</f>
        <v/>
      </c>
      <c r="BH89" s="45" t="str">
        <f>IFERROR(VLOOKUP($B89,master_rankings!$B:$AF,17,FALSE),"")</f>
        <v/>
      </c>
      <c r="BI89" s="45" t="str">
        <f>IFERROR(VLOOKUP($B89,master_rankings!$B:$AF,18,FALSE),"")</f>
        <v/>
      </c>
      <c r="BJ89" s="45" t="str">
        <f>IFERROR(VLOOKUP($B89,master_rankings!$B:$AF,19,FALSE),"")</f>
        <v/>
      </c>
      <c r="BK89" s="45" t="str">
        <f>IFERROR(VLOOKUP($B89,master_rankings!$B:$AF,30,FALSE),"")</f>
        <v/>
      </c>
      <c r="BL89" s="45" t="str">
        <f>IFERROR(VLOOKUP($B89,master_rankings!$B:$AF,31,FALSE),"")</f>
        <v/>
      </c>
      <c r="BM89" s="45" t="str">
        <f t="shared" si="6"/>
        <v/>
      </c>
      <c r="BN89" t="str">
        <f t="shared" si="7"/>
        <v/>
      </c>
    </row>
    <row r="90" spans="1:66" x14ac:dyDescent="0.25">
      <c r="A90">
        <f>Qty_freeze!A90</f>
        <v>89</v>
      </c>
      <c r="B90" t="str">
        <f>TRIM(Qty_freeze!B90)</f>
        <v>ICICIGI</v>
      </c>
      <c r="C90" t="str">
        <f>IFERROR(VLOOKUP(B90,Mkt_Lots!Q:R,2,0),"")</f>
        <v xml:space="preserve">ICICI LOMBARD GIC LIMITED           </v>
      </c>
      <c r="D90" s="9">
        <f>IFERROR(VLOOKUP($B90,Options_data!$L:$AB,2,0),"")</f>
        <v>18.75</v>
      </c>
      <c r="E90" s="9">
        <f>IFERROR(VLOOKUP($B90,Options_data!$L:$AB,3,0),"")</f>
        <v>1.42</v>
      </c>
      <c r="F90" s="9">
        <f>IFERROR(VLOOKUP($B90,Options_data!$L:$AB,4,0),"")</f>
        <v>30.77</v>
      </c>
      <c r="G90" s="9">
        <f>IFERROR(VLOOKUP($B90,Options_data!$L:$AB,5,0),"")</f>
        <v>31.15</v>
      </c>
      <c r="H90" s="9">
        <f>IFERROR(VLOOKUP($B90,Options_data!$L:$AB,6,0),"")</f>
        <v>16.100000000000001</v>
      </c>
      <c r="I90" s="9">
        <f>IFERROR(VLOOKUP($B90,Options_data!$L:$AB,7,0),"")</f>
        <v>92.74</v>
      </c>
      <c r="J90" s="9">
        <f>IFERROR(VLOOKUP($B90,Options_data!$L:$AB,8,0),"")</f>
        <v>96.83</v>
      </c>
      <c r="K90" s="9">
        <f>IFERROR(VLOOKUP($B90,Options_data!$L:$AB,9,0),"")</f>
        <v>51.04</v>
      </c>
      <c r="L90" s="9" t="b">
        <f>IFERROR(VLOOKUP($B90,Options_data!$L:$AB,10,0),"")</f>
        <v>1</v>
      </c>
      <c r="M90" s="9">
        <f>IFERROR(VLOOKUP($B90,Options_data!$L:$AB,11,0),"")</f>
        <v>31.52</v>
      </c>
      <c r="N90" s="10">
        <f>IFERROR(VLOOKUP($B90,Options_data!$L:$AB,12,0),"")</f>
        <v>45217</v>
      </c>
      <c r="O90" s="9">
        <f>IFERROR(VLOOKUP($B90,Options_data!$L:$AB,13,0),"")</f>
        <v>1338.15</v>
      </c>
      <c r="P90" s="9">
        <f>IFERROR(VLOOKUP($B90,Options_data!$L:$AB,14,0),"")</f>
        <v>3.96</v>
      </c>
      <c r="Q90" s="9" t="str">
        <f>IFERROR(VLOOKUP($B90,Options_data!$L:$AB,15,0),"")</f>
        <v>Liquid</v>
      </c>
      <c r="R90" s="9" t="str">
        <f>IFERROR(VLOOKUP($B90,Options_data!$L:$AB,16,0),"")</f>
        <v>IVP</v>
      </c>
      <c r="S90" s="9" t="str">
        <f>IFERROR(VLOOKUP($B90,Options_data!$L:$AB,17,0),"")</f>
        <v>R</v>
      </c>
      <c r="T90">
        <f>IFERROR(VLOOKUP($B90,futures_data!$L:$W,2,0),"")</f>
        <v>50.6</v>
      </c>
      <c r="U90">
        <f>IFERROR(VLOOKUP($B90,futures_data!$L:$W,3,0),"")</f>
        <v>2.5</v>
      </c>
      <c r="V90">
        <f>IFERROR(VLOOKUP($B90,futures_data!$L:$W,4,0),"")</f>
        <v>2.91</v>
      </c>
      <c r="W90">
        <f>IFERROR(VLOOKUP($B90,futures_data!$L:$W,5,0),"")</f>
        <v>154.32</v>
      </c>
      <c r="X90">
        <f>IFERROR(VLOOKUP($B90,futures_data!$L:$W,6,0),"")</f>
        <v>1338.15</v>
      </c>
      <c r="Y90">
        <f>IFERROR(VLOOKUP($B90,futures_data!$L:$W,7,0),"")</f>
        <v>16.100000000000001</v>
      </c>
      <c r="Z90" t="str">
        <f>IFERROR(VLOOKUP($B90,futures_data!$L:$W,8,0),"")</f>
        <v>Long Buildup</v>
      </c>
      <c r="AA90">
        <f>IFERROR(VLOOKUP($B90,futures_data!$L:$W,9,0),"")</f>
        <v>5.54</v>
      </c>
      <c r="AB90">
        <f>IFERROR(VLOOKUP($B90,futures_data!$L:$W,10,0),"")</f>
        <v>1.42</v>
      </c>
      <c r="AC90">
        <f>IFERROR(VLOOKUP($B90,futures_data!$L:$W,11,0),"")</f>
        <v>52.37</v>
      </c>
      <c r="AD90" t="str">
        <f>IFERROR(VLOOKUP($B90,futures_data!$L:$W,12,0),"")</f>
        <v>Significant Long Buildup</v>
      </c>
      <c r="AE90" t="str">
        <f t="shared" si="4"/>
        <v>BULLISH</v>
      </c>
      <c r="AF90" t="str">
        <f t="shared" si="5"/>
        <v>BULLISH</v>
      </c>
      <c r="AG90" s="43" t="str">
        <f>IFERROR(VLOOKUP($B90,futures_20D_Auto!$B:$F,2,0),"")</f>
        <v>2023-10-16_13:52:46</v>
      </c>
      <c r="AH90" s="43" t="str">
        <f>IFERROR(VLOOKUP($B90,futures_20D_Auto!$B:$F,3,0),"")</f>
        <v>BEARISH</v>
      </c>
      <c r="AI90" s="43">
        <f>IFERROR(VLOOKUP($B90,futures_20D_Auto!$B:$F,4,0),"")</f>
        <v>-2731500</v>
      </c>
      <c r="AJ90" s="43">
        <f>IFERROR(VLOOKUP($B90,futures_20D_Auto!$B:$F,5,0),"")</f>
        <v>52.371059597336973</v>
      </c>
      <c r="AK90">
        <f>IFERROR(VLOOKUP($B90,Premarket!$A:$K,2,0),"")</f>
        <v>1313.55</v>
      </c>
      <c r="AL90">
        <f>IFERROR(VLOOKUP($B90,Premarket!$A:$K,3,0),"")</f>
        <v>1317</v>
      </c>
      <c r="AM90">
        <f>IFERROR(VLOOKUP($B90,Premarket!$A:$K,4,0),"")</f>
        <v>3.45</v>
      </c>
      <c r="AN90">
        <f>IFERROR(VLOOKUP($B90,Premarket!$A:$K,5,0),"")</f>
        <v>0.26</v>
      </c>
      <c r="AU90" s="45">
        <f>IFERROR(VLOOKUP($B90,master_rankings!$B:$AF,4,FALSE),"")</f>
        <v>1340.35</v>
      </c>
      <c r="AV90" s="45">
        <f>IFERROR(VLOOKUP($B90,master_rankings!$B:$AF,5,FALSE),"")</f>
        <v>1.5878429999999999</v>
      </c>
      <c r="AW90" s="45">
        <f>IFERROR(VLOOKUP($B90,master_rankings!$B:$AF,6,FALSE),"")</f>
        <v>20.95</v>
      </c>
      <c r="AX90" s="45">
        <f>IFERROR(VLOOKUP($B90,master_rankings!$B:$AF,7,FALSE),"")</f>
        <v>2880000</v>
      </c>
      <c r="AY90" s="45">
        <f>IFERROR(VLOOKUP($B90,master_rankings!$B:$AF,8,FALSE),"")</f>
        <v>3.5040431000000001</v>
      </c>
      <c r="AZ90" s="45">
        <f>IFERROR(VLOOKUP($B90,master_rankings!$B:$AF,9,FALSE),"")</f>
        <v>97500</v>
      </c>
      <c r="BA90" s="45" t="str">
        <f>IFERROR(VLOOKUP($B90,master_rankings!$B:$AF,10,FALSE),"")</f>
        <v>Long Build Up</v>
      </c>
      <c r="BB90" s="45">
        <f>IFERROR(VLOOKUP($B90,master_rankings!$B:$AF,11,FALSE),"")</f>
        <v>425</v>
      </c>
      <c r="BC90" s="45">
        <f>IFERROR(VLOOKUP($B90,master_rankings!$B:$AF,12,FALSE),"")</f>
        <v>20</v>
      </c>
      <c r="BD90" s="45">
        <f>IFERROR(VLOOKUP($B90,master_rankings!$B:$AF,13,FALSE),"")</f>
        <v>17000</v>
      </c>
      <c r="BE90" s="45" t="str">
        <f>IFERROR(VLOOKUP($B90,master_rankings!$B:$AF,14,FALSE),"")</f>
        <v>SERVICES</v>
      </c>
      <c r="BF90" s="45" t="str">
        <f>IFERROR(VLOOKUP($B90,master_rankings!$B:$AF,15,FALSE),"")</f>
        <v>FINANCE &amp; INVEST</v>
      </c>
      <c r="BG90" s="45" t="str">
        <f>IFERROR(VLOOKUP($B90,master_rankings!$B:$AF,16,FALSE),"")</f>
        <v>LARGECAP</v>
      </c>
      <c r="BH90" s="45">
        <f>IFERROR(VLOOKUP($B90,master_rankings!$B:$AF,17,FALSE),"")</f>
        <v>69476.960000000006</v>
      </c>
      <c r="BI90" s="45" t="str">
        <f>IFERROR(VLOOKUP($B90,master_rankings!$B:$AF,18,FALSE),"")</f>
        <v>SERVICES-6 of 9</v>
      </c>
      <c r="BJ90" s="45" t="str">
        <f>IFERROR(VLOOKUP($B90,master_rankings!$B:$AF,19,FALSE),"")</f>
        <v>NiftyRank-70</v>
      </c>
      <c r="BK90" s="45" t="str">
        <f>IFERROR(VLOOKUP($B90,master_rankings!$B:$AF,30,FALSE),"")</f>
        <v>LOR7</v>
      </c>
      <c r="BL90" s="45" t="str">
        <f>IFERROR(VLOOKUP($B90,master_rankings!$B:$AF,31,FALSE),"")</f>
        <v>LPR9</v>
      </c>
      <c r="BM90" s="45" t="str">
        <f t="shared" si="6"/>
        <v>TopOI</v>
      </c>
      <c r="BN90" t="str">
        <f t="shared" si="7"/>
        <v>TopPrice</v>
      </c>
    </row>
    <row r="91" spans="1:66" x14ac:dyDescent="0.25">
      <c r="A91">
        <f>Qty_freeze!A91</f>
        <v>90</v>
      </c>
      <c r="B91" t="str">
        <f>TRIM(Qty_freeze!B91)</f>
        <v>ICICIPRULI</v>
      </c>
      <c r="C91" t="str">
        <f>IFERROR(VLOOKUP(B91,Mkt_Lots!Q:R,2,0),"")</f>
        <v xml:space="preserve">ICICI PRU LIFE INS CO LTD           </v>
      </c>
      <c r="D91" s="9">
        <f>IFERROR(VLOOKUP($B91,Options_data!$L:$AB,2,0),"")</f>
        <v>7.9</v>
      </c>
      <c r="E91" s="9">
        <f>IFERROR(VLOOKUP($B91,Options_data!$L:$AB,3,0),"")</f>
        <v>1.51</v>
      </c>
      <c r="F91" s="9">
        <f>IFERROR(VLOOKUP($B91,Options_data!$L:$AB,4,0),"")</f>
        <v>35.270000000000003</v>
      </c>
      <c r="G91" s="9">
        <f>IFERROR(VLOOKUP($B91,Options_data!$L:$AB,5,0),"")</f>
        <v>35.270000000000003</v>
      </c>
      <c r="H91" s="9">
        <f>IFERROR(VLOOKUP($B91,Options_data!$L:$AB,6,0),"")</f>
        <v>7.66</v>
      </c>
      <c r="I91" s="9">
        <f>IFERROR(VLOOKUP($B91,Options_data!$L:$AB,7,0),"")</f>
        <v>95.97</v>
      </c>
      <c r="J91" s="9">
        <f>IFERROR(VLOOKUP($B91,Options_data!$L:$AB,8,0),"")</f>
        <v>98.41</v>
      </c>
      <c r="K91" s="9">
        <f>IFERROR(VLOOKUP($B91,Options_data!$L:$AB,9,0),"")</f>
        <v>48.35</v>
      </c>
      <c r="L91" s="9" t="b">
        <f>IFERROR(VLOOKUP($B91,Options_data!$L:$AB,10,0),"")</f>
        <v>1</v>
      </c>
      <c r="M91" s="9">
        <f>IFERROR(VLOOKUP($B91,Options_data!$L:$AB,11,0),"")</f>
        <v>35.26</v>
      </c>
      <c r="N91" s="10">
        <f>IFERROR(VLOOKUP($B91,Options_data!$L:$AB,12,0),"")</f>
        <v>45216</v>
      </c>
      <c r="O91" s="9">
        <f>IFERROR(VLOOKUP($B91,Options_data!$L:$AB,13,0),"")</f>
        <v>531.6</v>
      </c>
      <c r="P91" s="9">
        <f>IFERROR(VLOOKUP($B91,Options_data!$L:$AB,14,0),"")</f>
        <v>4.58</v>
      </c>
      <c r="Q91" s="9" t="str">
        <f>IFERROR(VLOOKUP($B91,Options_data!$L:$AB,15,0),"")</f>
        <v>Liquid</v>
      </c>
      <c r="R91" s="9" t="str">
        <f>IFERROR(VLOOKUP($B91,Options_data!$L:$AB,16,0),"")</f>
        <v>IVP</v>
      </c>
      <c r="S91" s="9" t="str">
        <f>IFERROR(VLOOKUP($B91,Options_data!$L:$AB,17,0),"")</f>
        <v>R</v>
      </c>
      <c r="T91">
        <f>IFERROR(VLOOKUP($B91,futures_data!$L:$W,2,0),"")</f>
        <v>59.13</v>
      </c>
      <c r="U91">
        <f>IFERROR(VLOOKUP($B91,futures_data!$L:$W,3,0),"")</f>
        <v>56.11</v>
      </c>
      <c r="V91">
        <f>IFERROR(VLOOKUP($B91,futures_data!$L:$W,4,0),"")</f>
        <v>-2.29</v>
      </c>
      <c r="W91">
        <f>IFERROR(VLOOKUP($B91,futures_data!$L:$W,5,0),"")</f>
        <v>84.1</v>
      </c>
      <c r="X91">
        <f>IFERROR(VLOOKUP($B91,futures_data!$L:$W,6,0),"")</f>
        <v>531.6</v>
      </c>
      <c r="Y91">
        <f>IFERROR(VLOOKUP($B91,futures_data!$L:$W,7,0),"")</f>
        <v>7.63</v>
      </c>
      <c r="Z91" t="str">
        <f>IFERROR(VLOOKUP($B91,futures_data!$L:$W,8,0),"")</f>
        <v>Significant Short Buildup</v>
      </c>
      <c r="AA91">
        <f>IFERROR(VLOOKUP($B91,futures_data!$L:$W,9,0),"")</f>
        <v>1.1599999999999999</v>
      </c>
      <c r="AB91">
        <f>IFERROR(VLOOKUP($B91,futures_data!$L:$W,10,0),"")</f>
        <v>1.51</v>
      </c>
      <c r="AC91">
        <f>IFERROR(VLOOKUP($B91,futures_data!$L:$W,11,0),"")</f>
        <v>59.81</v>
      </c>
      <c r="AD91" t="str">
        <f>IFERROR(VLOOKUP($B91,futures_data!$L:$W,12,0),"")</f>
        <v>Long Buildup</v>
      </c>
      <c r="AE91" t="str">
        <f t="shared" si="4"/>
        <v>BEARISH</v>
      </c>
      <c r="AF91" t="str">
        <f t="shared" si="5"/>
        <v>BULLISH</v>
      </c>
      <c r="AG91" s="43" t="str">
        <f>IFERROR(VLOOKUP($B91,futures_20D_Auto!$B:$F,2,0),"")</f>
        <v>2023-10-16_21:13:51</v>
      </c>
      <c r="AH91" s="43" t="str">
        <f>IFERROR(VLOOKUP($B91,futures_20D_Auto!$B:$F,3,0),"")</f>
        <v>BEARISH</v>
      </c>
      <c r="AI91" s="43">
        <f>IFERROR(VLOOKUP($B91,futures_20D_Auto!$B:$F,4,0),"")</f>
        <v>-19587000</v>
      </c>
      <c r="AJ91" s="43">
        <f>IFERROR(VLOOKUP($B91,futures_20D_Auto!$B:$F,5,0),"")</f>
        <v>52.064683800173263</v>
      </c>
      <c r="AK91">
        <f>IFERROR(VLOOKUP($B91,Premarket!$A:$K,2,0),"")</f>
        <v>524.9</v>
      </c>
      <c r="AL91">
        <f>IFERROR(VLOOKUP($B91,Premarket!$A:$K,3,0),"")</f>
        <v>526</v>
      </c>
      <c r="AM91">
        <f>IFERROR(VLOOKUP($B91,Premarket!$A:$K,4,0),"")</f>
        <v>1.1000000000000001</v>
      </c>
      <c r="AN91">
        <f>IFERROR(VLOOKUP($B91,Premarket!$A:$K,5,0),"")</f>
        <v>0.21</v>
      </c>
      <c r="AU91" s="45" t="str">
        <f>IFERROR(VLOOKUP($B91,master_rankings!$B:$AF,4,FALSE),"")</f>
        <v/>
      </c>
      <c r="AV91" s="45" t="str">
        <f>IFERROR(VLOOKUP($B91,master_rankings!$B:$AF,5,FALSE),"")</f>
        <v/>
      </c>
      <c r="AW91" s="45" t="str">
        <f>IFERROR(VLOOKUP($B91,master_rankings!$B:$AF,6,FALSE),"")</f>
        <v/>
      </c>
      <c r="AX91" s="45" t="str">
        <f>IFERROR(VLOOKUP($B91,master_rankings!$B:$AF,7,FALSE),"")</f>
        <v/>
      </c>
      <c r="AY91" s="45" t="str">
        <f>IFERROR(VLOOKUP($B91,master_rankings!$B:$AF,8,FALSE),"")</f>
        <v/>
      </c>
      <c r="AZ91" s="45" t="str">
        <f>IFERROR(VLOOKUP($B91,master_rankings!$B:$AF,9,FALSE),"")</f>
        <v/>
      </c>
      <c r="BA91" s="45" t="str">
        <f>IFERROR(VLOOKUP($B91,master_rankings!$B:$AF,10,FALSE),"")</f>
        <v/>
      </c>
      <c r="BB91" s="45" t="str">
        <f>IFERROR(VLOOKUP($B91,master_rankings!$B:$AF,11,FALSE),"")</f>
        <v/>
      </c>
      <c r="BC91" s="45" t="str">
        <f>IFERROR(VLOOKUP($B91,master_rankings!$B:$AF,12,FALSE),"")</f>
        <v/>
      </c>
      <c r="BD91" s="45" t="str">
        <f>IFERROR(VLOOKUP($B91,master_rankings!$B:$AF,13,FALSE),"")</f>
        <v/>
      </c>
      <c r="BE91" s="45" t="str">
        <f>IFERROR(VLOOKUP($B91,master_rankings!$B:$AF,14,FALSE),"")</f>
        <v/>
      </c>
      <c r="BF91" s="45" t="str">
        <f>IFERROR(VLOOKUP($B91,master_rankings!$B:$AF,15,FALSE),"")</f>
        <v/>
      </c>
      <c r="BG91" s="45" t="str">
        <f>IFERROR(VLOOKUP($B91,master_rankings!$B:$AF,16,FALSE),"")</f>
        <v/>
      </c>
      <c r="BH91" s="45" t="str">
        <f>IFERROR(VLOOKUP($B91,master_rankings!$B:$AF,17,FALSE),"")</f>
        <v/>
      </c>
      <c r="BI91" s="45" t="str">
        <f>IFERROR(VLOOKUP($B91,master_rankings!$B:$AF,18,FALSE),"")</f>
        <v/>
      </c>
      <c r="BJ91" s="45" t="str">
        <f>IFERROR(VLOOKUP($B91,master_rankings!$B:$AF,19,FALSE),"")</f>
        <v/>
      </c>
      <c r="BK91" s="45" t="str">
        <f>IFERROR(VLOOKUP($B91,master_rankings!$B:$AF,30,FALSE),"")</f>
        <v/>
      </c>
      <c r="BL91" s="45" t="str">
        <f>IFERROR(VLOOKUP($B91,master_rankings!$B:$AF,31,FALSE),"")</f>
        <v/>
      </c>
      <c r="BM91" s="45" t="str">
        <f t="shared" si="6"/>
        <v/>
      </c>
      <c r="BN91" t="str">
        <f t="shared" si="7"/>
        <v/>
      </c>
    </row>
    <row r="92" spans="1:66" x14ac:dyDescent="0.25">
      <c r="A92">
        <f>Qty_freeze!A92</f>
        <v>91</v>
      </c>
      <c r="B92" t="str">
        <f>TRIM(Qty_freeze!B92)</f>
        <v>IDEA</v>
      </c>
      <c r="C92" t="str">
        <f>IFERROR(VLOOKUP(B92,Mkt_Lots!Q:R,2,0),"")</f>
        <v xml:space="preserve">VODAFONE IDEA LIMITED               </v>
      </c>
      <c r="D92" s="9">
        <f>IFERROR(VLOOKUP($B92,Options_data!$L:$AB,2,0),"")</f>
        <v>-0.25</v>
      </c>
      <c r="E92" s="9">
        <f>IFERROR(VLOOKUP($B92,Options_data!$L:$AB,3,0),"")</f>
        <v>-2.0699999999999998</v>
      </c>
      <c r="F92" s="9">
        <f>IFERROR(VLOOKUP($B92,Options_data!$L:$AB,4,0),"")</f>
        <v>80.540000000000006</v>
      </c>
      <c r="G92" s="9">
        <f>IFERROR(VLOOKUP($B92,Options_data!$L:$AB,5,0),"")</f>
        <v>76.14</v>
      </c>
      <c r="H92" s="9">
        <f>IFERROR(VLOOKUP($B92,Options_data!$L:$AB,6,0),"")</f>
        <v>5.66</v>
      </c>
      <c r="I92" s="9">
        <f>IFERROR(VLOOKUP($B92,Options_data!$L:$AB,7,0),"")</f>
        <v>88.71</v>
      </c>
      <c r="J92" s="9">
        <f>IFERROR(VLOOKUP($B92,Options_data!$L:$AB,8,0),"")</f>
        <v>66.67</v>
      </c>
      <c r="K92" s="9">
        <f>IFERROR(VLOOKUP($B92,Options_data!$L:$AB,9,0),"")</f>
        <v>63.89</v>
      </c>
      <c r="L92" s="9" t="b">
        <f>IFERROR(VLOOKUP($B92,Options_data!$L:$AB,10,0),"")</f>
        <v>1</v>
      </c>
      <c r="M92" s="9">
        <f>IFERROR(VLOOKUP($B92,Options_data!$L:$AB,11,0),"")</f>
        <v>71.739999999999995</v>
      </c>
      <c r="N92" s="10" t="str">
        <f>IFERROR(VLOOKUP($B92,Options_data!$L:$AB,12,0),"")</f>
        <v/>
      </c>
      <c r="O92" s="9">
        <f>IFERROR(VLOOKUP($B92,Options_data!$L:$AB,13,0),"")</f>
        <v>11.8</v>
      </c>
      <c r="P92" s="9">
        <f>IFERROR(VLOOKUP($B92,Options_data!$L:$AB,14,0),"")</f>
        <v>10.17</v>
      </c>
      <c r="Q92" s="9" t="str">
        <f>IFERROR(VLOOKUP($B92,Options_data!$L:$AB,15,0),"")</f>
        <v>Liquid</v>
      </c>
      <c r="R92" s="9" t="str">
        <f>IFERROR(VLOOKUP($B92,Options_data!$L:$AB,16,0),"")</f>
        <v/>
      </c>
      <c r="S92" s="9" t="str">
        <f>IFERROR(VLOOKUP($B92,Options_data!$L:$AB,17,0),"")</f>
        <v/>
      </c>
      <c r="T92">
        <f>IFERROR(VLOOKUP($B92,futures_data!$L:$W,2,0),"")</f>
        <v>73.02</v>
      </c>
      <c r="U92">
        <f>IFERROR(VLOOKUP($B92,futures_data!$L:$W,3,0),"")</f>
        <v>-4.91</v>
      </c>
      <c r="V92">
        <f>IFERROR(VLOOKUP($B92,futures_data!$L:$W,4,0),"")</f>
        <v>7.27</v>
      </c>
      <c r="W92">
        <f>IFERROR(VLOOKUP($B92,futures_data!$L:$W,5,0),"")</f>
        <v>82.02</v>
      </c>
      <c r="X92">
        <f>IFERROR(VLOOKUP($B92,futures_data!$L:$W,6,0),"")</f>
        <v>11.8</v>
      </c>
      <c r="Y92">
        <f>IFERROR(VLOOKUP($B92,futures_data!$L:$W,7,0),"")</f>
        <v>5.65</v>
      </c>
      <c r="Z92" t="str">
        <f>IFERROR(VLOOKUP($B92,futures_data!$L:$W,8,0),"")</f>
        <v>Short Covering</v>
      </c>
      <c r="AA92">
        <f>IFERROR(VLOOKUP($B92,futures_data!$L:$W,9,0),"")</f>
        <v>1.56</v>
      </c>
      <c r="AB92">
        <f>IFERROR(VLOOKUP($B92,futures_data!$L:$W,10,0),"")</f>
        <v>-2.0699999999999998</v>
      </c>
      <c r="AC92">
        <f>IFERROR(VLOOKUP($B92,futures_data!$L:$W,11,0),"")</f>
        <v>-24.46</v>
      </c>
      <c r="AD92" t="str">
        <f>IFERROR(VLOOKUP($B92,futures_data!$L:$W,12,0),"")</f>
        <v>Short Buildup</v>
      </c>
      <c r="AE92" t="str">
        <f t="shared" si="4"/>
        <v>BULLISH</v>
      </c>
      <c r="AF92" t="str">
        <f t="shared" si="5"/>
        <v>BEARISH</v>
      </c>
      <c r="AG92" s="43" t="str">
        <f>IFERROR(VLOOKUP($B92,futures_20D_Auto!$B:$F,2,0),"")</f>
        <v/>
      </c>
      <c r="AH92" s="43" t="str">
        <f>IFERROR(VLOOKUP($B92,futures_20D_Auto!$B:$F,3,0),"")</f>
        <v/>
      </c>
      <c r="AI92" s="43" t="str">
        <f>IFERROR(VLOOKUP($B92,futures_20D_Auto!$B:$F,4,0),"")</f>
        <v/>
      </c>
      <c r="AJ92" s="43" t="str">
        <f>IFERROR(VLOOKUP($B92,futures_20D_Auto!$B:$F,5,0),"")</f>
        <v/>
      </c>
      <c r="AK92">
        <f>IFERROR(VLOOKUP($B92,Premarket!$A:$K,2,0),"")</f>
        <v>11.85</v>
      </c>
      <c r="AL92">
        <f>IFERROR(VLOOKUP($B92,Premarket!$A:$K,3,0),"")</f>
        <v>11.9</v>
      </c>
      <c r="AM92">
        <f>IFERROR(VLOOKUP($B92,Premarket!$A:$K,4,0),"")</f>
        <v>0.05</v>
      </c>
      <c r="AN92">
        <f>IFERROR(VLOOKUP($B92,Premarket!$A:$K,5,0),"")</f>
        <v>0.42</v>
      </c>
      <c r="AU92" s="45" t="str">
        <f>IFERROR(VLOOKUP($B92,master_rankings!$B:$AF,4,FALSE),"")</f>
        <v/>
      </c>
      <c r="AV92" s="45" t="str">
        <f>IFERROR(VLOOKUP($B92,master_rankings!$B:$AF,5,FALSE),"")</f>
        <v/>
      </c>
      <c r="AW92" s="45" t="str">
        <f>IFERROR(VLOOKUP($B92,master_rankings!$B:$AF,6,FALSE),"")</f>
        <v/>
      </c>
      <c r="AX92" s="45" t="str">
        <f>IFERROR(VLOOKUP($B92,master_rankings!$B:$AF,7,FALSE),"")</f>
        <v/>
      </c>
      <c r="AY92" s="45" t="str">
        <f>IFERROR(VLOOKUP($B92,master_rankings!$B:$AF,8,FALSE),"")</f>
        <v/>
      </c>
      <c r="AZ92" s="45" t="str">
        <f>IFERROR(VLOOKUP($B92,master_rankings!$B:$AF,9,FALSE),"")</f>
        <v/>
      </c>
      <c r="BA92" s="45" t="str">
        <f>IFERROR(VLOOKUP($B92,master_rankings!$B:$AF,10,FALSE),"")</f>
        <v/>
      </c>
      <c r="BB92" s="45" t="str">
        <f>IFERROR(VLOOKUP($B92,master_rankings!$B:$AF,11,FALSE),"")</f>
        <v/>
      </c>
      <c r="BC92" s="45" t="str">
        <f>IFERROR(VLOOKUP($B92,master_rankings!$B:$AF,12,FALSE),"")</f>
        <v/>
      </c>
      <c r="BD92" s="45" t="str">
        <f>IFERROR(VLOOKUP($B92,master_rankings!$B:$AF,13,FALSE),"")</f>
        <v/>
      </c>
      <c r="BE92" s="45" t="str">
        <f>IFERROR(VLOOKUP($B92,master_rankings!$B:$AF,14,FALSE),"")</f>
        <v/>
      </c>
      <c r="BF92" s="45" t="str">
        <f>IFERROR(VLOOKUP($B92,master_rankings!$B:$AF,15,FALSE),"")</f>
        <v/>
      </c>
      <c r="BG92" s="45" t="str">
        <f>IFERROR(VLOOKUP($B92,master_rankings!$B:$AF,16,FALSE),"")</f>
        <v/>
      </c>
      <c r="BH92" s="45" t="str">
        <f>IFERROR(VLOOKUP($B92,master_rankings!$B:$AF,17,FALSE),"")</f>
        <v/>
      </c>
      <c r="BI92" s="45" t="str">
        <f>IFERROR(VLOOKUP($B92,master_rankings!$B:$AF,18,FALSE),"")</f>
        <v/>
      </c>
      <c r="BJ92" s="45" t="str">
        <f>IFERROR(VLOOKUP($B92,master_rankings!$B:$AF,19,FALSE),"")</f>
        <v/>
      </c>
      <c r="BK92" s="45" t="str">
        <f>IFERROR(VLOOKUP($B92,master_rankings!$B:$AF,30,FALSE),"")</f>
        <v/>
      </c>
      <c r="BL92" s="45" t="str">
        <f>IFERROR(VLOOKUP($B92,master_rankings!$B:$AF,31,FALSE),"")</f>
        <v/>
      </c>
      <c r="BM92" s="45" t="str">
        <f t="shared" si="6"/>
        <v/>
      </c>
      <c r="BN92" t="str">
        <f t="shared" si="7"/>
        <v/>
      </c>
    </row>
    <row r="93" spans="1:66" x14ac:dyDescent="0.25">
      <c r="A93">
        <f>Qty_freeze!A93</f>
        <v>92</v>
      </c>
      <c r="B93" t="str">
        <f>TRIM(Qty_freeze!B93)</f>
        <v>IDFC</v>
      </c>
      <c r="C93" t="str">
        <f>IFERROR(VLOOKUP(B93,Mkt_Lots!Q:R,2,0),"")</f>
        <v xml:space="preserve">IDFC LIMITED                        </v>
      </c>
      <c r="D93" s="9">
        <f>IFERROR(VLOOKUP($B93,Options_data!$L:$AB,2,0),"")</f>
        <v>0.3</v>
      </c>
      <c r="E93" s="9">
        <f>IFERROR(VLOOKUP($B93,Options_data!$L:$AB,3,0),"")</f>
        <v>0.24</v>
      </c>
      <c r="F93" s="9">
        <f>IFERROR(VLOOKUP($B93,Options_data!$L:$AB,4,0),"")</f>
        <v>28.95</v>
      </c>
      <c r="G93" s="9">
        <f>IFERROR(VLOOKUP($B93,Options_data!$L:$AB,5,0),"")</f>
        <v>27.08</v>
      </c>
      <c r="H93" s="9">
        <f>IFERROR(VLOOKUP($B93,Options_data!$L:$AB,6,0),"")</f>
        <v>7.46</v>
      </c>
      <c r="I93" s="9">
        <f>IFERROR(VLOOKUP($B93,Options_data!$L:$AB,7,0),"")</f>
        <v>20.16</v>
      </c>
      <c r="J93" s="9">
        <f>IFERROR(VLOOKUP($B93,Options_data!$L:$AB,8,0),"")</f>
        <v>22.22</v>
      </c>
      <c r="K93" s="9">
        <f>IFERROR(VLOOKUP($B93,Options_data!$L:$AB,9,0),"")</f>
        <v>11.64</v>
      </c>
      <c r="L93" s="9" t="b">
        <f>IFERROR(VLOOKUP($B93,Options_data!$L:$AB,10,0),"")</f>
        <v>0</v>
      </c>
      <c r="M93" s="9">
        <f>IFERROR(VLOOKUP($B93,Options_data!$L:$AB,11,0),"")</f>
        <v>25.21</v>
      </c>
      <c r="N93" s="10">
        <f>IFERROR(VLOOKUP($B93,Options_data!$L:$AB,12,0),"")</f>
        <v>45229</v>
      </c>
      <c r="O93" s="9">
        <f>IFERROR(VLOOKUP($B93,Options_data!$L:$AB,13,0),"")</f>
        <v>125.6</v>
      </c>
      <c r="P93" s="9">
        <f>IFERROR(VLOOKUP($B93,Options_data!$L:$AB,14,0),"")</f>
        <v>3.3</v>
      </c>
      <c r="Q93" s="9" t="str">
        <f>IFERROR(VLOOKUP($B93,Options_data!$L:$AB,15,0),"")</f>
        <v/>
      </c>
      <c r="R93" s="9" t="str">
        <f>IFERROR(VLOOKUP($B93,Options_data!$L:$AB,16,0),"")</f>
        <v/>
      </c>
      <c r="S93" s="9" t="str">
        <f>IFERROR(VLOOKUP($B93,Options_data!$L:$AB,17,0),"")</f>
        <v>R</v>
      </c>
      <c r="T93">
        <f>IFERROR(VLOOKUP($B93,futures_data!$L:$W,2,0),"")</f>
        <v>5.95</v>
      </c>
      <c r="U93">
        <f>IFERROR(VLOOKUP($B93,futures_data!$L:$W,3,0),"")</f>
        <v>-4.79</v>
      </c>
      <c r="V93">
        <f>IFERROR(VLOOKUP($B93,futures_data!$L:$W,4,0),"")</f>
        <v>2.3199999999999998</v>
      </c>
      <c r="W93">
        <f>IFERROR(VLOOKUP($B93,futures_data!$L:$W,5,0),"")</f>
        <v>58.45</v>
      </c>
      <c r="X93">
        <f>IFERROR(VLOOKUP($B93,futures_data!$L:$W,6,0),"")</f>
        <v>125.6</v>
      </c>
      <c r="Y93">
        <f>IFERROR(VLOOKUP($B93,futures_data!$L:$W,7,0),"")</f>
        <v>7.46</v>
      </c>
      <c r="Z93" t="str">
        <f>IFERROR(VLOOKUP($B93,futures_data!$L:$W,8,0),"")</f>
        <v>Short Covering</v>
      </c>
      <c r="AA93">
        <f>IFERROR(VLOOKUP($B93,futures_data!$L:$W,9,0),"")</f>
        <v>-0.75</v>
      </c>
      <c r="AB93">
        <f>IFERROR(VLOOKUP($B93,futures_data!$L:$W,10,0),"")</f>
        <v>0.24</v>
      </c>
      <c r="AC93">
        <f>IFERROR(VLOOKUP($B93,futures_data!$L:$W,11,0),"")</f>
        <v>-18.010000000000002</v>
      </c>
      <c r="AD93" t="str">
        <f>IFERROR(VLOOKUP($B93,futures_data!$L:$W,12,0),"")</f>
        <v>Short Covering</v>
      </c>
      <c r="AE93" t="str">
        <f t="shared" si="4"/>
        <v>BULLISH</v>
      </c>
      <c r="AF93" t="str">
        <f t="shared" si="5"/>
        <v>BULLISH</v>
      </c>
      <c r="AG93" s="43" t="str">
        <f>IFERROR(VLOOKUP($B93,futures_20D_Auto!$B:$F,2,0),"")</f>
        <v/>
      </c>
      <c r="AH93" s="43" t="str">
        <f>IFERROR(VLOOKUP($B93,futures_20D_Auto!$B:$F,3,0),"")</f>
        <v/>
      </c>
      <c r="AI93" s="43" t="str">
        <f>IFERROR(VLOOKUP($B93,futures_20D_Auto!$B:$F,4,0),"")</f>
        <v/>
      </c>
      <c r="AJ93" s="43" t="str">
        <f>IFERROR(VLOOKUP($B93,futures_20D_Auto!$B:$F,5,0),"")</f>
        <v/>
      </c>
      <c r="AK93">
        <f>IFERROR(VLOOKUP($B93,Premarket!$A:$K,2,0),"")</f>
        <v>125.95</v>
      </c>
      <c r="AL93">
        <f>IFERROR(VLOOKUP($B93,Premarket!$A:$K,3,0),"")</f>
        <v>126.45</v>
      </c>
      <c r="AM93">
        <f>IFERROR(VLOOKUP($B93,Premarket!$A:$K,4,0),"")</f>
        <v>0.5</v>
      </c>
      <c r="AN93">
        <f>IFERROR(VLOOKUP($B93,Premarket!$A:$K,5,0),"")</f>
        <v>0.4</v>
      </c>
      <c r="AU93" s="45" t="str">
        <f>IFERROR(VLOOKUP($B93,master_rankings!$B:$AF,4,FALSE),"")</f>
        <v/>
      </c>
      <c r="AV93" s="45" t="str">
        <f>IFERROR(VLOOKUP($B93,master_rankings!$B:$AF,5,FALSE),"")</f>
        <v/>
      </c>
      <c r="AW93" s="45" t="str">
        <f>IFERROR(VLOOKUP($B93,master_rankings!$B:$AF,6,FALSE),"")</f>
        <v/>
      </c>
      <c r="AX93" s="45" t="str">
        <f>IFERROR(VLOOKUP($B93,master_rankings!$B:$AF,7,FALSE),"")</f>
        <v/>
      </c>
      <c r="AY93" s="45" t="str">
        <f>IFERROR(VLOOKUP($B93,master_rankings!$B:$AF,8,FALSE),"")</f>
        <v/>
      </c>
      <c r="AZ93" s="45" t="str">
        <f>IFERROR(VLOOKUP($B93,master_rankings!$B:$AF,9,FALSE),"")</f>
        <v/>
      </c>
      <c r="BA93" s="45" t="str">
        <f>IFERROR(VLOOKUP($B93,master_rankings!$B:$AF,10,FALSE),"")</f>
        <v/>
      </c>
      <c r="BB93" s="45" t="str">
        <f>IFERROR(VLOOKUP($B93,master_rankings!$B:$AF,11,FALSE),"")</f>
        <v/>
      </c>
      <c r="BC93" s="45" t="str">
        <f>IFERROR(VLOOKUP($B93,master_rankings!$B:$AF,12,FALSE),"")</f>
        <v/>
      </c>
      <c r="BD93" s="45" t="str">
        <f>IFERROR(VLOOKUP($B93,master_rankings!$B:$AF,13,FALSE),"")</f>
        <v/>
      </c>
      <c r="BE93" s="45" t="str">
        <f>IFERROR(VLOOKUP($B93,master_rankings!$B:$AF,14,FALSE),"")</f>
        <v/>
      </c>
      <c r="BF93" s="45" t="str">
        <f>IFERROR(VLOOKUP($B93,master_rankings!$B:$AF,15,FALSE),"")</f>
        <v/>
      </c>
      <c r="BG93" s="45" t="str">
        <f>IFERROR(VLOOKUP($B93,master_rankings!$B:$AF,16,FALSE),"")</f>
        <v/>
      </c>
      <c r="BH93" s="45" t="str">
        <f>IFERROR(VLOOKUP($B93,master_rankings!$B:$AF,17,FALSE),"")</f>
        <v/>
      </c>
      <c r="BI93" s="45" t="str">
        <f>IFERROR(VLOOKUP($B93,master_rankings!$B:$AF,18,FALSE),"")</f>
        <v/>
      </c>
      <c r="BJ93" s="45" t="str">
        <f>IFERROR(VLOOKUP($B93,master_rankings!$B:$AF,19,FALSE),"")</f>
        <v/>
      </c>
      <c r="BK93" s="45" t="str">
        <f>IFERROR(VLOOKUP($B93,master_rankings!$B:$AF,30,FALSE),"")</f>
        <v/>
      </c>
      <c r="BL93" s="45" t="str">
        <f>IFERROR(VLOOKUP($B93,master_rankings!$B:$AF,31,FALSE),"")</f>
        <v/>
      </c>
      <c r="BM93" s="45" t="str">
        <f t="shared" si="6"/>
        <v/>
      </c>
      <c r="BN93" t="str">
        <f t="shared" si="7"/>
        <v/>
      </c>
    </row>
    <row r="94" spans="1:66" x14ac:dyDescent="0.25">
      <c r="A94">
        <f>Qty_freeze!A94</f>
        <v>93</v>
      </c>
      <c r="B94" t="str">
        <f>TRIM(Qty_freeze!B94)</f>
        <v>IDFCFIRSTB</v>
      </c>
      <c r="C94" t="str">
        <f>IFERROR(VLOOKUP(B94,Mkt_Lots!Q:R,2,0),"")</f>
        <v xml:space="preserve">IDFC FIRST BANK LIMITED             </v>
      </c>
      <c r="D94" s="9">
        <f>IFERROR(VLOOKUP($B94,Options_data!$L:$AB,2,0),"")</f>
        <v>0.75</v>
      </c>
      <c r="E94" s="9">
        <f>IFERROR(VLOOKUP($B94,Options_data!$L:$AB,3,0),"")</f>
        <v>0.83</v>
      </c>
      <c r="F94" s="9">
        <f>IFERROR(VLOOKUP($B94,Options_data!$L:$AB,4,0),"")</f>
        <v>33.4</v>
      </c>
      <c r="G94" s="9">
        <f>IFERROR(VLOOKUP($B94,Options_data!$L:$AB,5,0),"")</f>
        <v>32.340000000000003</v>
      </c>
      <c r="H94" s="9">
        <f>IFERROR(VLOOKUP($B94,Options_data!$L:$AB,6,0),"")</f>
        <v>7.23</v>
      </c>
      <c r="I94" s="9">
        <f>IFERROR(VLOOKUP($B94,Options_data!$L:$AB,7,0),"")</f>
        <v>43.95</v>
      </c>
      <c r="J94" s="9">
        <f>IFERROR(VLOOKUP($B94,Options_data!$L:$AB,8,0),"")</f>
        <v>53.97</v>
      </c>
      <c r="K94" s="9">
        <f>IFERROR(VLOOKUP($B94,Options_data!$L:$AB,9,0),"")</f>
        <v>23.42</v>
      </c>
      <c r="L94" s="9" t="b">
        <f>IFERROR(VLOOKUP($B94,Options_data!$L:$AB,10,0),"")</f>
        <v>1</v>
      </c>
      <c r="M94" s="9">
        <f>IFERROR(VLOOKUP($B94,Options_data!$L:$AB,11,0),"")</f>
        <v>31.27</v>
      </c>
      <c r="N94" s="10">
        <f>IFERROR(VLOOKUP($B94,Options_data!$L:$AB,12,0),"")</f>
        <v>45227</v>
      </c>
      <c r="O94" s="9">
        <f>IFERROR(VLOOKUP($B94,Options_data!$L:$AB,13,0),"")</f>
        <v>91.2</v>
      </c>
      <c r="P94" s="9">
        <f>IFERROR(VLOOKUP($B94,Options_data!$L:$AB,14,0),"")</f>
        <v>3.84</v>
      </c>
      <c r="Q94" s="9" t="str">
        <f>IFERROR(VLOOKUP($B94,Options_data!$L:$AB,15,0),"")</f>
        <v>Liquid</v>
      </c>
      <c r="R94" s="9" t="str">
        <f>IFERROR(VLOOKUP($B94,Options_data!$L:$AB,16,0),"")</f>
        <v/>
      </c>
      <c r="S94" s="9" t="str">
        <f>IFERROR(VLOOKUP($B94,Options_data!$L:$AB,17,0),"")</f>
        <v>R</v>
      </c>
      <c r="T94">
        <f>IFERROR(VLOOKUP($B94,futures_data!$L:$W,2,0),"")</f>
        <v>28.57</v>
      </c>
      <c r="U94">
        <f>IFERROR(VLOOKUP($B94,futures_data!$L:$W,3,0),"")</f>
        <v>1.1100000000000001</v>
      </c>
      <c r="V94">
        <f>IFERROR(VLOOKUP($B94,futures_data!$L:$W,4,0),"")</f>
        <v>2.0099999999999998</v>
      </c>
      <c r="W94">
        <f>IFERROR(VLOOKUP($B94,futures_data!$L:$W,5,0),"")</f>
        <v>120.64</v>
      </c>
      <c r="X94">
        <f>IFERROR(VLOOKUP($B94,futures_data!$L:$W,6,0),"")</f>
        <v>91.2</v>
      </c>
      <c r="Y94">
        <f>IFERROR(VLOOKUP($B94,futures_data!$L:$W,7,0),"")</f>
        <v>7.23</v>
      </c>
      <c r="Z94" t="str">
        <f>IFERROR(VLOOKUP($B94,futures_data!$L:$W,8,0),"")</f>
        <v>Long Buildup</v>
      </c>
      <c r="AA94">
        <f>IFERROR(VLOOKUP($B94,futures_data!$L:$W,9,0),"")</f>
        <v>1.22</v>
      </c>
      <c r="AB94">
        <f>IFERROR(VLOOKUP($B94,futures_data!$L:$W,10,0),"")</f>
        <v>0.83</v>
      </c>
      <c r="AC94">
        <f>IFERROR(VLOOKUP($B94,futures_data!$L:$W,11,0),"")</f>
        <v>100.75</v>
      </c>
      <c r="AD94" t="str">
        <f>IFERROR(VLOOKUP($B94,futures_data!$L:$W,12,0),"")</f>
        <v>Long Buildup</v>
      </c>
      <c r="AE94" t="str">
        <f t="shared" si="4"/>
        <v>BULLISH</v>
      </c>
      <c r="AF94" t="str">
        <f t="shared" si="5"/>
        <v>BULLISH</v>
      </c>
      <c r="AG94" s="43" t="str">
        <f>IFERROR(VLOOKUP($B94,futures_20D_Auto!$B:$F,2,0),"")</f>
        <v/>
      </c>
      <c r="AH94" s="43" t="str">
        <f>IFERROR(VLOOKUP($B94,futures_20D_Auto!$B:$F,3,0),"")</f>
        <v/>
      </c>
      <c r="AI94" s="43" t="str">
        <f>IFERROR(VLOOKUP($B94,futures_20D_Auto!$B:$F,4,0),"")</f>
        <v/>
      </c>
      <c r="AJ94" s="43" t="str">
        <f>IFERROR(VLOOKUP($B94,futures_20D_Auto!$B:$F,5,0),"")</f>
        <v/>
      </c>
      <c r="AK94">
        <f>IFERROR(VLOOKUP($B94,Premarket!$A:$K,2,0),"")</f>
        <v>91.55</v>
      </c>
      <c r="AL94">
        <f>IFERROR(VLOOKUP($B94,Premarket!$A:$K,3,0),"")</f>
        <v>91.5</v>
      </c>
      <c r="AM94">
        <f>IFERROR(VLOOKUP($B94,Premarket!$A:$K,4,0),"")</f>
        <v>-0.05</v>
      </c>
      <c r="AN94">
        <f>IFERROR(VLOOKUP($B94,Premarket!$A:$K,5,0),"")</f>
        <v>-0.05</v>
      </c>
      <c r="AU94" s="45" t="str">
        <f>IFERROR(VLOOKUP($B94,master_rankings!$B:$AF,4,FALSE),"")</f>
        <v/>
      </c>
      <c r="AV94" s="45" t="str">
        <f>IFERROR(VLOOKUP($B94,master_rankings!$B:$AF,5,FALSE),"")</f>
        <v/>
      </c>
      <c r="AW94" s="45" t="str">
        <f>IFERROR(VLOOKUP($B94,master_rankings!$B:$AF,6,FALSE),"")</f>
        <v/>
      </c>
      <c r="AX94" s="45" t="str">
        <f>IFERROR(VLOOKUP($B94,master_rankings!$B:$AF,7,FALSE),"")</f>
        <v/>
      </c>
      <c r="AY94" s="45" t="str">
        <f>IFERROR(VLOOKUP($B94,master_rankings!$B:$AF,8,FALSE),"")</f>
        <v/>
      </c>
      <c r="AZ94" s="45" t="str">
        <f>IFERROR(VLOOKUP($B94,master_rankings!$B:$AF,9,FALSE),"")</f>
        <v/>
      </c>
      <c r="BA94" s="45" t="str">
        <f>IFERROR(VLOOKUP($B94,master_rankings!$B:$AF,10,FALSE),"")</f>
        <v/>
      </c>
      <c r="BB94" s="45" t="str">
        <f>IFERROR(VLOOKUP($B94,master_rankings!$B:$AF,11,FALSE),"")</f>
        <v/>
      </c>
      <c r="BC94" s="45" t="str">
        <f>IFERROR(VLOOKUP($B94,master_rankings!$B:$AF,12,FALSE),"")</f>
        <v/>
      </c>
      <c r="BD94" s="45" t="str">
        <f>IFERROR(VLOOKUP($B94,master_rankings!$B:$AF,13,FALSE),"")</f>
        <v/>
      </c>
      <c r="BE94" s="45" t="str">
        <f>IFERROR(VLOOKUP($B94,master_rankings!$B:$AF,14,FALSE),"")</f>
        <v/>
      </c>
      <c r="BF94" s="45" t="str">
        <f>IFERROR(VLOOKUP($B94,master_rankings!$B:$AF,15,FALSE),"")</f>
        <v/>
      </c>
      <c r="BG94" s="45" t="str">
        <f>IFERROR(VLOOKUP($B94,master_rankings!$B:$AF,16,FALSE),"")</f>
        <v/>
      </c>
      <c r="BH94" s="45" t="str">
        <f>IFERROR(VLOOKUP($B94,master_rankings!$B:$AF,17,FALSE),"")</f>
        <v/>
      </c>
      <c r="BI94" s="45" t="str">
        <f>IFERROR(VLOOKUP($B94,master_rankings!$B:$AF,18,FALSE),"")</f>
        <v/>
      </c>
      <c r="BJ94" s="45" t="str">
        <f>IFERROR(VLOOKUP($B94,master_rankings!$B:$AF,19,FALSE),"")</f>
        <v/>
      </c>
      <c r="BK94" s="45" t="str">
        <f>IFERROR(VLOOKUP($B94,master_rankings!$B:$AF,30,FALSE),"")</f>
        <v/>
      </c>
      <c r="BL94" s="45" t="str">
        <f>IFERROR(VLOOKUP($B94,master_rankings!$B:$AF,31,FALSE),"")</f>
        <v/>
      </c>
      <c r="BM94" s="45" t="str">
        <f t="shared" si="6"/>
        <v/>
      </c>
      <c r="BN94" t="str">
        <f t="shared" si="7"/>
        <v/>
      </c>
    </row>
    <row r="95" spans="1:66" x14ac:dyDescent="0.25">
      <c r="A95">
        <f>Qty_freeze!A95</f>
        <v>94</v>
      </c>
      <c r="B95" t="str">
        <f>TRIM(Qty_freeze!B95)</f>
        <v>IEX</v>
      </c>
      <c r="C95" t="str">
        <f>IFERROR(VLOOKUP(B95,Mkt_Lots!Q:R,2,0),"")</f>
        <v xml:space="preserve">INDIAN ENERGY EXC LTD               </v>
      </c>
      <c r="D95" s="9">
        <f>IFERROR(VLOOKUP($B95,Options_data!$L:$AB,2,0),"")</f>
        <v>0.4</v>
      </c>
      <c r="E95" s="9">
        <f>IFERROR(VLOOKUP($B95,Options_data!$L:$AB,3,0),"")</f>
        <v>0.3</v>
      </c>
      <c r="F95" s="9">
        <f>IFERROR(VLOOKUP($B95,Options_data!$L:$AB,4,0),"")</f>
        <v>39.82</v>
      </c>
      <c r="G95" s="9">
        <f>IFERROR(VLOOKUP($B95,Options_data!$L:$AB,5,0),"")</f>
        <v>37.9</v>
      </c>
      <c r="H95" s="9">
        <f>IFERROR(VLOOKUP($B95,Options_data!$L:$AB,6,0),"")</f>
        <v>6.88</v>
      </c>
      <c r="I95" s="9">
        <f>IFERROR(VLOOKUP($B95,Options_data!$L:$AB,7,0),"")</f>
        <v>69.56</v>
      </c>
      <c r="J95" s="9">
        <f>IFERROR(VLOOKUP($B95,Options_data!$L:$AB,8,0),"")</f>
        <v>61.9</v>
      </c>
      <c r="K95" s="9">
        <f>IFERROR(VLOOKUP($B95,Options_data!$L:$AB,9,0),"")</f>
        <v>32.82</v>
      </c>
      <c r="L95" s="9" t="b">
        <f>IFERROR(VLOOKUP($B95,Options_data!$L:$AB,10,0),"")</f>
        <v>1</v>
      </c>
      <c r="M95" s="9">
        <f>IFERROR(VLOOKUP($B95,Options_data!$L:$AB,11,0),"")</f>
        <v>35.979999999999997</v>
      </c>
      <c r="N95" s="10" t="str">
        <f>IFERROR(VLOOKUP($B95,Options_data!$L:$AB,12,0),"")</f>
        <v/>
      </c>
      <c r="O95" s="9">
        <f>IFERROR(VLOOKUP($B95,Options_data!$L:$AB,13,0),"")</f>
        <v>135.35</v>
      </c>
      <c r="P95" s="9">
        <f>IFERROR(VLOOKUP($B95,Options_data!$L:$AB,14,0),"")</f>
        <v>4.88</v>
      </c>
      <c r="Q95" s="9" t="str">
        <f>IFERROR(VLOOKUP($B95,Options_data!$L:$AB,15,0),"")</f>
        <v>Liquid</v>
      </c>
      <c r="R95" s="9" t="str">
        <f>IFERROR(VLOOKUP($B95,Options_data!$L:$AB,16,0),"")</f>
        <v/>
      </c>
      <c r="S95" s="9" t="str">
        <f>IFERROR(VLOOKUP($B95,Options_data!$L:$AB,17,0),"")</f>
        <v/>
      </c>
      <c r="T95">
        <f>IFERROR(VLOOKUP($B95,futures_data!$L:$W,2,0),"")</f>
        <v>46.83</v>
      </c>
      <c r="U95">
        <f>IFERROR(VLOOKUP($B95,futures_data!$L:$W,3,0),"")</f>
        <v>0.32</v>
      </c>
      <c r="V95">
        <f>IFERROR(VLOOKUP($B95,futures_data!$L:$W,4,0),"")</f>
        <v>2.65</v>
      </c>
      <c r="W95">
        <f>IFERROR(VLOOKUP($B95,futures_data!$L:$W,5,0),"")</f>
        <v>263.44</v>
      </c>
      <c r="X95">
        <f>IFERROR(VLOOKUP($B95,futures_data!$L:$W,6,0),"")</f>
        <v>135.35</v>
      </c>
      <c r="Y95">
        <f>IFERROR(VLOOKUP($B95,futures_data!$L:$W,7,0),"")</f>
        <v>6.85</v>
      </c>
      <c r="Z95" t="str">
        <f>IFERROR(VLOOKUP($B95,futures_data!$L:$W,8,0),"")</f>
        <v>Long Buildup</v>
      </c>
      <c r="AA95">
        <f>IFERROR(VLOOKUP($B95,futures_data!$L:$W,9,0),"")</f>
        <v>-1.1299999999999999</v>
      </c>
      <c r="AB95">
        <f>IFERROR(VLOOKUP($B95,futures_data!$L:$W,10,0),"")</f>
        <v>0.3</v>
      </c>
      <c r="AC95">
        <f>IFERROR(VLOOKUP($B95,futures_data!$L:$W,11,0),"")</f>
        <v>137.93</v>
      </c>
      <c r="AD95" t="str">
        <f>IFERROR(VLOOKUP($B95,futures_data!$L:$W,12,0),"")</f>
        <v>Short Covering</v>
      </c>
      <c r="AE95" t="str">
        <f t="shared" si="4"/>
        <v>BULLISH</v>
      </c>
      <c r="AF95" t="str">
        <f t="shared" si="5"/>
        <v>BULLISH</v>
      </c>
      <c r="AG95" s="43" t="str">
        <f>IFERROR(VLOOKUP($B95,futures_20D_Auto!$B:$F,2,0),"")</f>
        <v/>
      </c>
      <c r="AH95" s="43" t="str">
        <f>IFERROR(VLOOKUP($B95,futures_20D_Auto!$B:$F,3,0),"")</f>
        <v/>
      </c>
      <c r="AI95" s="43" t="str">
        <f>IFERROR(VLOOKUP($B95,futures_20D_Auto!$B:$F,4,0),"")</f>
        <v/>
      </c>
      <c r="AJ95" s="43" t="str">
        <f>IFERROR(VLOOKUP($B95,futures_20D_Auto!$B:$F,5,0),"")</f>
        <v/>
      </c>
      <c r="AK95">
        <f>IFERROR(VLOOKUP($B95,Premarket!$A:$K,2,0),"")</f>
        <v>133.19999999999999</v>
      </c>
      <c r="AL95">
        <f>IFERROR(VLOOKUP($B95,Premarket!$A:$K,3,0),"")</f>
        <v>133.30000000000001</v>
      </c>
      <c r="AM95">
        <f>IFERROR(VLOOKUP($B95,Premarket!$A:$K,4,0),"")</f>
        <v>0.1</v>
      </c>
      <c r="AN95">
        <f>IFERROR(VLOOKUP($B95,Premarket!$A:$K,5,0),"")</f>
        <v>0.08</v>
      </c>
      <c r="AU95" s="45" t="str">
        <f>IFERROR(VLOOKUP($B95,master_rankings!$B:$AF,4,FALSE),"")</f>
        <v/>
      </c>
      <c r="AV95" s="45" t="str">
        <f>IFERROR(VLOOKUP($B95,master_rankings!$B:$AF,5,FALSE),"")</f>
        <v/>
      </c>
      <c r="AW95" s="45" t="str">
        <f>IFERROR(VLOOKUP($B95,master_rankings!$B:$AF,6,FALSE),"")</f>
        <v/>
      </c>
      <c r="AX95" s="45" t="str">
        <f>IFERROR(VLOOKUP($B95,master_rankings!$B:$AF,7,FALSE),"")</f>
        <v/>
      </c>
      <c r="AY95" s="45" t="str">
        <f>IFERROR(VLOOKUP($B95,master_rankings!$B:$AF,8,FALSE),"")</f>
        <v/>
      </c>
      <c r="AZ95" s="45" t="str">
        <f>IFERROR(VLOOKUP($B95,master_rankings!$B:$AF,9,FALSE),"")</f>
        <v/>
      </c>
      <c r="BA95" s="45" t="str">
        <f>IFERROR(VLOOKUP($B95,master_rankings!$B:$AF,10,FALSE),"")</f>
        <v/>
      </c>
      <c r="BB95" s="45" t="str">
        <f>IFERROR(VLOOKUP($B95,master_rankings!$B:$AF,11,FALSE),"")</f>
        <v/>
      </c>
      <c r="BC95" s="45" t="str">
        <f>IFERROR(VLOOKUP($B95,master_rankings!$B:$AF,12,FALSE),"")</f>
        <v/>
      </c>
      <c r="BD95" s="45" t="str">
        <f>IFERROR(VLOOKUP($B95,master_rankings!$B:$AF,13,FALSE),"")</f>
        <v/>
      </c>
      <c r="BE95" s="45" t="str">
        <f>IFERROR(VLOOKUP($B95,master_rankings!$B:$AF,14,FALSE),"")</f>
        <v/>
      </c>
      <c r="BF95" s="45" t="str">
        <f>IFERROR(VLOOKUP($B95,master_rankings!$B:$AF,15,FALSE),"")</f>
        <v/>
      </c>
      <c r="BG95" s="45" t="str">
        <f>IFERROR(VLOOKUP($B95,master_rankings!$B:$AF,16,FALSE),"")</f>
        <v/>
      </c>
      <c r="BH95" s="45" t="str">
        <f>IFERROR(VLOOKUP($B95,master_rankings!$B:$AF,17,FALSE),"")</f>
        <v/>
      </c>
      <c r="BI95" s="45" t="str">
        <f>IFERROR(VLOOKUP($B95,master_rankings!$B:$AF,18,FALSE),"")</f>
        <v/>
      </c>
      <c r="BJ95" s="45" t="str">
        <f>IFERROR(VLOOKUP($B95,master_rankings!$B:$AF,19,FALSE),"")</f>
        <v/>
      </c>
      <c r="BK95" s="45" t="str">
        <f>IFERROR(VLOOKUP($B95,master_rankings!$B:$AF,30,FALSE),"")</f>
        <v/>
      </c>
      <c r="BL95" s="45" t="str">
        <f>IFERROR(VLOOKUP($B95,master_rankings!$B:$AF,31,FALSE),"")</f>
        <v/>
      </c>
      <c r="BM95" s="45" t="str">
        <f t="shared" si="6"/>
        <v/>
      </c>
      <c r="BN95" t="str">
        <f t="shared" si="7"/>
        <v/>
      </c>
    </row>
    <row r="96" spans="1:66" x14ac:dyDescent="0.25">
      <c r="A96">
        <f>Qty_freeze!A96</f>
        <v>95</v>
      </c>
      <c r="B96" t="str">
        <f>TRIM(Qty_freeze!B96)</f>
        <v>IGL</v>
      </c>
      <c r="C96" t="str">
        <f>IFERROR(VLOOKUP(B96,Mkt_Lots!Q:R,2,0),"")</f>
        <v xml:space="preserve">INDRAPRASTHA GAS LTD                </v>
      </c>
      <c r="D96" s="9">
        <f>IFERROR(VLOOKUP($B96,Options_data!$L:$AB,2,0),"")</f>
        <v>8.5500000000000007</v>
      </c>
      <c r="E96" s="9">
        <f>IFERROR(VLOOKUP($B96,Options_data!$L:$AB,3,0),"")</f>
        <v>1.8</v>
      </c>
      <c r="F96" s="9">
        <f>IFERROR(VLOOKUP($B96,Options_data!$L:$AB,4,0),"")</f>
        <v>27.33</v>
      </c>
      <c r="G96" s="9">
        <f>IFERROR(VLOOKUP($B96,Options_data!$L:$AB,5,0),"")</f>
        <v>28.59</v>
      </c>
      <c r="H96" s="9">
        <f>IFERROR(VLOOKUP($B96,Options_data!$L:$AB,6,0),"")</f>
        <v>3.14</v>
      </c>
      <c r="I96" s="9">
        <f>IFERROR(VLOOKUP($B96,Options_data!$L:$AB,7,0),"")</f>
        <v>29.84</v>
      </c>
      <c r="J96" s="9">
        <f>IFERROR(VLOOKUP($B96,Options_data!$L:$AB,8,0),"")</f>
        <v>44.44</v>
      </c>
      <c r="K96" s="9">
        <f>IFERROR(VLOOKUP($B96,Options_data!$L:$AB,9,0),"")</f>
        <v>32.53</v>
      </c>
      <c r="L96" s="9" t="b">
        <f>IFERROR(VLOOKUP($B96,Options_data!$L:$AB,10,0),"")</f>
        <v>1</v>
      </c>
      <c r="M96" s="9">
        <f>IFERROR(VLOOKUP($B96,Options_data!$L:$AB,11,0),"")</f>
        <v>29.85</v>
      </c>
      <c r="N96" s="10" t="str">
        <f>IFERROR(VLOOKUP($B96,Options_data!$L:$AB,12,0),"")</f>
        <v/>
      </c>
      <c r="O96" s="9">
        <f>IFERROR(VLOOKUP($B96,Options_data!$L:$AB,13,0),"")</f>
        <v>482.55</v>
      </c>
      <c r="P96" s="9">
        <f>IFERROR(VLOOKUP($B96,Options_data!$L:$AB,14,0),"")</f>
        <v>3.65</v>
      </c>
      <c r="Q96" s="9" t="str">
        <f>IFERROR(VLOOKUP($B96,Options_data!$L:$AB,15,0),"")</f>
        <v>Liquid</v>
      </c>
      <c r="R96" s="9" t="str">
        <f>IFERROR(VLOOKUP($B96,Options_data!$L:$AB,16,0),"")</f>
        <v/>
      </c>
      <c r="S96" s="9" t="str">
        <f>IFERROR(VLOOKUP($B96,Options_data!$L:$AB,17,0),"")</f>
        <v/>
      </c>
      <c r="T96">
        <f>IFERROR(VLOOKUP($B96,futures_data!$L:$W,2,0),"")</f>
        <v>66.67</v>
      </c>
      <c r="U96">
        <f>IFERROR(VLOOKUP($B96,futures_data!$L:$W,3,0),"")</f>
        <v>5.17</v>
      </c>
      <c r="V96">
        <f>IFERROR(VLOOKUP($B96,futures_data!$L:$W,4,0),"")</f>
        <v>4.66</v>
      </c>
      <c r="W96">
        <f>IFERROR(VLOOKUP($B96,futures_data!$L:$W,5,0),"")</f>
        <v>111.28</v>
      </c>
      <c r="X96">
        <f>IFERROR(VLOOKUP($B96,futures_data!$L:$W,6,0),"")</f>
        <v>482.55</v>
      </c>
      <c r="Y96">
        <f>IFERROR(VLOOKUP($B96,futures_data!$L:$W,7,0),"")</f>
        <v>3.14</v>
      </c>
      <c r="Z96" t="str">
        <f>IFERROR(VLOOKUP($B96,futures_data!$L:$W,8,0),"")</f>
        <v>Significant Long Buildup</v>
      </c>
      <c r="AA96">
        <f>IFERROR(VLOOKUP($B96,futures_data!$L:$W,9,0),"")</f>
        <v>2.57</v>
      </c>
      <c r="AB96">
        <f>IFERROR(VLOOKUP($B96,futures_data!$L:$W,10,0),"")</f>
        <v>1.8</v>
      </c>
      <c r="AC96">
        <f>IFERROR(VLOOKUP($B96,futures_data!$L:$W,11,0),"")</f>
        <v>2.08</v>
      </c>
      <c r="AD96" t="str">
        <f>IFERROR(VLOOKUP($B96,futures_data!$L:$W,12,0),"")</f>
        <v>Significant Long Buildup</v>
      </c>
      <c r="AE96" t="str">
        <f t="shared" si="4"/>
        <v>BULLISH</v>
      </c>
      <c r="AF96" t="str">
        <f t="shared" si="5"/>
        <v>BULLISH</v>
      </c>
      <c r="AG96" s="43" t="str">
        <f>IFERROR(VLOOKUP($B96,futures_20D_Auto!$B:$F,2,0),"")</f>
        <v>2023-10-16_21:14:35</v>
      </c>
      <c r="AH96" s="43" t="str">
        <f>IFERROR(VLOOKUP($B96,futures_20D_Auto!$B:$F,3,0),"")</f>
        <v>BEARISH</v>
      </c>
      <c r="AI96" s="43">
        <f>IFERROR(VLOOKUP($B96,futures_20D_Auto!$B:$F,4,0),"")</f>
        <v>-29007000</v>
      </c>
      <c r="AJ96" s="43">
        <f>IFERROR(VLOOKUP($B96,futures_20D_Auto!$B:$F,5,0),"")</f>
        <v>57.257991439551823</v>
      </c>
      <c r="AK96">
        <f>IFERROR(VLOOKUP($B96,Premarket!$A:$K,2,0),"")</f>
        <v>460.4</v>
      </c>
      <c r="AL96">
        <f>IFERROR(VLOOKUP($B96,Premarket!$A:$K,3,0),"")</f>
        <v>463</v>
      </c>
      <c r="AM96">
        <f>IFERROR(VLOOKUP($B96,Premarket!$A:$K,4,0),"")</f>
        <v>2.6</v>
      </c>
      <c r="AN96">
        <f>IFERROR(VLOOKUP($B96,Premarket!$A:$K,5,0),"")</f>
        <v>0.56000000000000005</v>
      </c>
      <c r="AU96" s="45">
        <f>IFERROR(VLOOKUP($B96,master_rankings!$B:$AF,4,FALSE),"")</f>
        <v>482.25</v>
      </c>
      <c r="AV96" s="45">
        <f>IFERROR(VLOOKUP($B96,master_rankings!$B:$AF,5,FALSE),"")</f>
        <v>1.7405063000000001</v>
      </c>
      <c r="AW96" s="45">
        <f>IFERROR(VLOOKUP($B96,master_rankings!$B:$AF,6,FALSE),"")</f>
        <v>8.25</v>
      </c>
      <c r="AX96" s="45">
        <f>IFERROR(VLOOKUP($B96,master_rankings!$B:$AF,7,FALSE),"")</f>
        <v>11053625</v>
      </c>
      <c r="AY96" s="45">
        <f>IFERROR(VLOOKUP($B96,master_rankings!$B:$AF,8,FALSE),"")</f>
        <v>1.7466143999999999</v>
      </c>
      <c r="AZ96" s="45">
        <f>IFERROR(VLOOKUP($B96,master_rankings!$B:$AF,9,FALSE),"")</f>
        <v>189750</v>
      </c>
      <c r="BA96" s="45" t="str">
        <f>IFERROR(VLOOKUP($B96,master_rankings!$B:$AF,10,FALSE),"")</f>
        <v>Long Build Up</v>
      </c>
      <c r="BB96" s="45">
        <f>IFERROR(VLOOKUP($B96,master_rankings!$B:$AF,11,FALSE),"")</f>
        <v>1375</v>
      </c>
      <c r="BC96" s="45">
        <f>IFERROR(VLOOKUP($B96,master_rankings!$B:$AF,12,FALSE),"")</f>
        <v>5</v>
      </c>
      <c r="BD96" s="45">
        <f>IFERROR(VLOOKUP($B96,master_rankings!$B:$AF,13,FALSE),"")</f>
        <v>41250</v>
      </c>
      <c r="BE96" s="45" t="str">
        <f>IFERROR(VLOOKUP($B96,master_rankings!$B:$AF,14,FALSE),"")</f>
        <v>INDUSTRIALS</v>
      </c>
      <c r="BF96" s="45" t="str">
        <f>IFERROR(VLOOKUP($B96,master_rankings!$B:$AF,15,FALSE),"")</f>
        <v>MISCELLANEOUS</v>
      </c>
      <c r="BG96" s="45" t="str">
        <f>IFERROR(VLOOKUP($B96,master_rankings!$B:$AF,16,FALSE),"")</f>
        <v>LARGECAP</v>
      </c>
      <c r="BH96" s="45">
        <f>IFERROR(VLOOKUP($B96,master_rankings!$B:$AF,17,FALSE),"")</f>
        <v>32301.54</v>
      </c>
      <c r="BI96" s="45" t="str">
        <f>IFERROR(VLOOKUP($B96,master_rankings!$B:$AF,18,FALSE),"")</f>
        <v>INDUSTRIALS-25 of 36</v>
      </c>
      <c r="BJ96" s="45" t="str">
        <f>IFERROR(VLOOKUP($B96,master_rankings!$B:$AF,19,FALSE),"")</f>
        <v>NiftyRank-132</v>
      </c>
      <c r="BK96" s="45" t="str">
        <f>IFERROR(VLOOKUP($B96,master_rankings!$B:$AF,30,FALSE),"")</f>
        <v>LOR19</v>
      </c>
      <c r="BL96" s="45" t="str">
        <f>IFERROR(VLOOKUP($B96,master_rankings!$B:$AF,31,FALSE),"")</f>
        <v>LPR6</v>
      </c>
      <c r="BM96" s="45" t="str">
        <f t="shared" si="6"/>
        <v>TopOI</v>
      </c>
      <c r="BN96" t="str">
        <f t="shared" si="7"/>
        <v>TopPrice</v>
      </c>
    </row>
    <row r="97" spans="1:66" x14ac:dyDescent="0.25">
      <c r="A97">
        <f>Qty_freeze!A97</f>
        <v>96</v>
      </c>
      <c r="B97" t="str">
        <f>TRIM(Qty_freeze!B97)</f>
        <v>INDHOTEL</v>
      </c>
      <c r="C97" t="str">
        <f>IFERROR(VLOOKUP(B97,Mkt_Lots!Q:R,2,0),"")</f>
        <v xml:space="preserve">THE INDIAN HOTELS CO. LTD           </v>
      </c>
      <c r="D97" s="9">
        <f>IFERROR(VLOOKUP($B97,Options_data!$L:$AB,2,0),"")</f>
        <v>1.45</v>
      </c>
      <c r="E97" s="9">
        <f>IFERROR(VLOOKUP($B97,Options_data!$L:$AB,3,0),"")</f>
        <v>0.35</v>
      </c>
      <c r="F97" s="9">
        <f>IFERROR(VLOOKUP($B97,Options_data!$L:$AB,4,0),"")</f>
        <v>30.71</v>
      </c>
      <c r="G97" s="9">
        <f>IFERROR(VLOOKUP($B97,Options_data!$L:$AB,5,0),"")</f>
        <v>30.2</v>
      </c>
      <c r="H97" s="9">
        <f>IFERROR(VLOOKUP($B97,Options_data!$L:$AB,6,0),"")</f>
        <v>8.83</v>
      </c>
      <c r="I97" s="9">
        <f>IFERROR(VLOOKUP($B97,Options_data!$L:$AB,7,0),"")</f>
        <v>66.73</v>
      </c>
      <c r="J97" s="9">
        <f>IFERROR(VLOOKUP($B97,Options_data!$L:$AB,8,0),"")</f>
        <v>65.87</v>
      </c>
      <c r="K97" s="9">
        <f>IFERROR(VLOOKUP($B97,Options_data!$L:$AB,9,0),"")</f>
        <v>41.34</v>
      </c>
      <c r="L97" s="9" t="b">
        <f>IFERROR(VLOOKUP($B97,Options_data!$L:$AB,10,0),"")</f>
        <v>1</v>
      </c>
      <c r="M97" s="9">
        <f>IFERROR(VLOOKUP($B97,Options_data!$L:$AB,11,0),"")</f>
        <v>29.69</v>
      </c>
      <c r="N97" s="10" t="str">
        <f>IFERROR(VLOOKUP($B97,Options_data!$L:$AB,12,0),"")</f>
        <v/>
      </c>
      <c r="O97" s="9">
        <f>IFERROR(VLOOKUP($B97,Options_data!$L:$AB,13,0),"")</f>
        <v>417.55</v>
      </c>
      <c r="P97" s="9">
        <f>IFERROR(VLOOKUP($B97,Options_data!$L:$AB,14,0),"")</f>
        <v>3.94</v>
      </c>
      <c r="Q97" s="9" t="str">
        <f>IFERROR(VLOOKUP($B97,Options_data!$L:$AB,15,0),"")</f>
        <v>Liquid</v>
      </c>
      <c r="R97" s="9" t="str">
        <f>IFERROR(VLOOKUP($B97,Options_data!$L:$AB,16,0),"")</f>
        <v/>
      </c>
      <c r="S97" s="9" t="str">
        <f>IFERROR(VLOOKUP($B97,Options_data!$L:$AB,17,0),"")</f>
        <v/>
      </c>
      <c r="T97">
        <f>IFERROR(VLOOKUP($B97,futures_data!$L:$W,2,0),"")</f>
        <v>16.670000000000002</v>
      </c>
      <c r="U97">
        <f>IFERROR(VLOOKUP($B97,futures_data!$L:$W,3,0),"")</f>
        <v>13.58</v>
      </c>
      <c r="V97">
        <f>IFERROR(VLOOKUP($B97,futures_data!$L:$W,4,0),"")</f>
        <v>0.06</v>
      </c>
      <c r="W97">
        <f>IFERROR(VLOOKUP($B97,futures_data!$L:$W,5,0),"")</f>
        <v>40.24</v>
      </c>
      <c r="X97">
        <f>IFERROR(VLOOKUP($B97,futures_data!$L:$W,6,0),"")</f>
        <v>417.55</v>
      </c>
      <c r="Y97">
        <f>IFERROR(VLOOKUP($B97,futures_data!$L:$W,7,0),"")</f>
        <v>8.83</v>
      </c>
      <c r="Z97" t="str">
        <f>IFERROR(VLOOKUP($B97,futures_data!$L:$W,8,0),"")</f>
        <v>Long Buildup</v>
      </c>
      <c r="AA97">
        <f>IFERROR(VLOOKUP($B97,futures_data!$L:$W,9,0),"")</f>
        <v>0.79</v>
      </c>
      <c r="AB97">
        <f>IFERROR(VLOOKUP($B97,futures_data!$L:$W,10,0),"")</f>
        <v>0.35</v>
      </c>
      <c r="AC97">
        <f>IFERROR(VLOOKUP($B97,futures_data!$L:$W,11,0),"")</f>
        <v>-54.16</v>
      </c>
      <c r="AD97" t="str">
        <f>IFERROR(VLOOKUP($B97,futures_data!$L:$W,12,0),"")</f>
        <v>Long Buildup</v>
      </c>
      <c r="AE97" t="str">
        <f t="shared" si="4"/>
        <v>BULLISH</v>
      </c>
      <c r="AF97" t="str">
        <f t="shared" si="5"/>
        <v>BULLISH</v>
      </c>
      <c r="AG97" s="43" t="str">
        <f>IFERROR(VLOOKUP($B97,futures_20D_Auto!$B:$F,2,0),"")</f>
        <v/>
      </c>
      <c r="AH97" s="43" t="str">
        <f>IFERROR(VLOOKUP($B97,futures_20D_Auto!$B:$F,3,0),"")</f>
        <v/>
      </c>
      <c r="AI97" s="43" t="str">
        <f>IFERROR(VLOOKUP($B97,futures_20D_Auto!$B:$F,4,0),"")</f>
        <v/>
      </c>
      <c r="AJ97" s="43" t="str">
        <f>IFERROR(VLOOKUP($B97,futures_20D_Auto!$B:$F,5,0),"")</f>
        <v/>
      </c>
      <c r="AK97">
        <f>IFERROR(VLOOKUP($B97,Premarket!$A:$K,2,0),"")</f>
        <v>414.85</v>
      </c>
      <c r="AL97">
        <f>IFERROR(VLOOKUP($B97,Premarket!$A:$K,3,0),"")</f>
        <v>418</v>
      </c>
      <c r="AM97">
        <f>IFERROR(VLOOKUP($B97,Premarket!$A:$K,4,0),"")</f>
        <v>3.15</v>
      </c>
      <c r="AN97">
        <f>IFERROR(VLOOKUP($B97,Premarket!$A:$K,5,0),"")</f>
        <v>0.76</v>
      </c>
      <c r="AU97" s="45">
        <f>IFERROR(VLOOKUP($B97,master_rankings!$B:$AF,4,FALSE),"")</f>
        <v>417.6</v>
      </c>
      <c r="AV97" s="45">
        <f>IFERROR(VLOOKUP($B97,master_rankings!$B:$AF,5,FALSE),"")</f>
        <v>0.36049029999999999</v>
      </c>
      <c r="AW97" s="45">
        <f>IFERROR(VLOOKUP($B97,master_rankings!$B:$AF,6,FALSE),"")</f>
        <v>1.5</v>
      </c>
      <c r="AX97" s="45">
        <f>IFERROR(VLOOKUP($B97,master_rankings!$B:$AF,7,FALSE),"")</f>
        <v>21908000</v>
      </c>
      <c r="AY97" s="45">
        <f>IFERROR(VLOOKUP($B97,master_rankings!$B:$AF,8,FALSE),"")</f>
        <v>0.3940977</v>
      </c>
      <c r="AZ97" s="45">
        <f>IFERROR(VLOOKUP($B97,master_rankings!$B:$AF,9,FALSE),"")</f>
        <v>86000</v>
      </c>
      <c r="BA97" s="45" t="str">
        <f>IFERROR(VLOOKUP($B97,master_rankings!$B:$AF,10,FALSE),"")</f>
        <v>Long Build Up</v>
      </c>
      <c r="BB97" s="45">
        <f>IFERROR(VLOOKUP($B97,master_rankings!$B:$AF,11,FALSE),"")</f>
        <v>4022</v>
      </c>
      <c r="BC97" s="45">
        <f>IFERROR(VLOOKUP($B97,master_rankings!$B:$AF,12,FALSE),"")</f>
        <v>5</v>
      </c>
      <c r="BD97" s="45">
        <f>IFERROR(VLOOKUP($B97,master_rankings!$B:$AF,13,FALSE),"")</f>
        <v>120660</v>
      </c>
      <c r="BE97" s="45" t="str">
        <f>IFERROR(VLOOKUP($B97,master_rankings!$B:$AF,14,FALSE),"")</f>
        <v>SERVICES</v>
      </c>
      <c r="BF97" s="45" t="str">
        <f>IFERROR(VLOOKUP($B97,master_rankings!$B:$AF,15,FALSE),"")</f>
        <v>HOTELS</v>
      </c>
      <c r="BG97" s="45" t="str">
        <f>IFERROR(VLOOKUP($B97,master_rankings!$B:$AF,16,FALSE),"")</f>
        <v>LARGECAP</v>
      </c>
      <c r="BH97" s="45">
        <f>IFERROR(VLOOKUP($B97,master_rankings!$B:$AF,17,FALSE),"")</f>
        <v>25057.68</v>
      </c>
      <c r="BI97" s="45" t="str">
        <f>IFERROR(VLOOKUP($B97,master_rankings!$B:$AF,18,FALSE),"")</f>
        <v>SERVICES-8 of 9</v>
      </c>
      <c r="BJ97" s="45" t="str">
        <f>IFERROR(VLOOKUP($B97,master_rankings!$B:$AF,19,FALSE),"")</f>
        <v>NiftyRank-152</v>
      </c>
      <c r="BK97" s="45" t="str">
        <f>IFERROR(VLOOKUP($B97,master_rankings!$B:$AF,30,FALSE),"")</f>
        <v>LOR32</v>
      </c>
      <c r="BL97" s="45" t="str">
        <f>IFERROR(VLOOKUP($B97,master_rankings!$B:$AF,31,FALSE),"")</f>
        <v>LPR34</v>
      </c>
      <c r="BM97" s="45" t="str">
        <f t="shared" si="6"/>
        <v/>
      </c>
      <c r="BN97" t="str">
        <f t="shared" si="7"/>
        <v/>
      </c>
    </row>
    <row r="98" spans="1:66" x14ac:dyDescent="0.25">
      <c r="A98">
        <f>Qty_freeze!A98</f>
        <v>97</v>
      </c>
      <c r="B98" t="str">
        <f>TRIM(Qty_freeze!B98)</f>
        <v>INDIACEM</v>
      </c>
      <c r="C98" t="str">
        <f>IFERROR(VLOOKUP(B98,Mkt_Lots!Q:R,2,0),"")</f>
        <v xml:space="preserve">THE INDIA CEMENTS LIMITED           </v>
      </c>
      <c r="D98" s="9">
        <f>IFERROR(VLOOKUP($B98,Options_data!$L:$AB,2,0),"")</f>
        <v>-4.25</v>
      </c>
      <c r="E98" s="9">
        <f>IFERROR(VLOOKUP($B98,Options_data!$L:$AB,3,0),"")</f>
        <v>-1.9</v>
      </c>
      <c r="F98" s="9">
        <f>IFERROR(VLOOKUP($B98,Options_data!$L:$AB,4,0),"")</f>
        <v>49.48</v>
      </c>
      <c r="G98" s="9">
        <f>IFERROR(VLOOKUP($B98,Options_data!$L:$AB,5,0),"")</f>
        <v>43.51</v>
      </c>
      <c r="H98" s="9">
        <f>IFERROR(VLOOKUP($B98,Options_data!$L:$AB,6,0),"")</f>
        <v>7.94</v>
      </c>
      <c r="I98" s="9">
        <f>IFERROR(VLOOKUP($B98,Options_data!$L:$AB,7,0),"")</f>
        <v>75.2</v>
      </c>
      <c r="J98" s="9">
        <f>IFERROR(VLOOKUP($B98,Options_data!$L:$AB,8,0),"")</f>
        <v>66.67</v>
      </c>
      <c r="K98" s="9">
        <f>IFERROR(VLOOKUP($B98,Options_data!$L:$AB,9,0),"")</f>
        <v>54.77</v>
      </c>
      <c r="L98" s="9" t="b">
        <f>IFERROR(VLOOKUP($B98,Options_data!$L:$AB,10,0),"")</f>
        <v>0</v>
      </c>
      <c r="M98" s="9">
        <f>IFERROR(VLOOKUP($B98,Options_data!$L:$AB,11,0),"")</f>
        <v>37.54</v>
      </c>
      <c r="N98" s="10" t="str">
        <f>IFERROR(VLOOKUP($B98,Options_data!$L:$AB,12,0),"")</f>
        <v/>
      </c>
      <c r="O98" s="9">
        <f>IFERROR(VLOOKUP($B98,Options_data!$L:$AB,13,0),"")</f>
        <v>219.2</v>
      </c>
      <c r="P98" s="9">
        <f>IFERROR(VLOOKUP($B98,Options_data!$L:$AB,14,0),"")</f>
        <v>5.91</v>
      </c>
      <c r="Q98" s="9" t="str">
        <f>IFERROR(VLOOKUP($B98,Options_data!$L:$AB,15,0),"")</f>
        <v/>
      </c>
      <c r="R98" s="9" t="str">
        <f>IFERROR(VLOOKUP($B98,Options_data!$L:$AB,16,0),"")</f>
        <v/>
      </c>
      <c r="S98" s="9" t="str">
        <f>IFERROR(VLOOKUP($B98,Options_data!$L:$AB,17,0),"")</f>
        <v/>
      </c>
      <c r="T98">
        <f>IFERROR(VLOOKUP($B98,futures_data!$L:$W,2,0),"")</f>
        <v>11.51</v>
      </c>
      <c r="U98">
        <f>IFERROR(VLOOKUP($B98,futures_data!$L:$W,3,0),"")</f>
        <v>15.7</v>
      </c>
      <c r="V98">
        <f>IFERROR(VLOOKUP($B98,futures_data!$L:$W,4,0),"")</f>
        <v>-2.94</v>
      </c>
      <c r="W98">
        <f>IFERROR(VLOOKUP($B98,futures_data!$L:$W,5,0),"")</f>
        <v>8.49</v>
      </c>
      <c r="X98">
        <f>IFERROR(VLOOKUP($B98,futures_data!$L:$W,6,0),"")</f>
        <v>219.2</v>
      </c>
      <c r="Y98">
        <f>IFERROR(VLOOKUP($B98,futures_data!$L:$W,7,0),"")</f>
        <v>7.94</v>
      </c>
      <c r="Z98" t="str">
        <f>IFERROR(VLOOKUP($B98,futures_data!$L:$W,8,0),"")</f>
        <v>Significant Short Buildup</v>
      </c>
      <c r="AA98">
        <f>IFERROR(VLOOKUP($B98,futures_data!$L:$W,9,0),"")</f>
        <v>-1.38</v>
      </c>
      <c r="AB98">
        <f>IFERROR(VLOOKUP($B98,futures_data!$L:$W,10,0),"")</f>
        <v>-1.9</v>
      </c>
      <c r="AC98">
        <f>IFERROR(VLOOKUP($B98,futures_data!$L:$W,11,0),"")</f>
        <v>-34.409999999999997</v>
      </c>
      <c r="AD98" t="str">
        <f>IFERROR(VLOOKUP($B98,futures_data!$L:$W,12,0),"")</f>
        <v>Long Unwinding</v>
      </c>
      <c r="AE98" t="str">
        <f t="shared" si="4"/>
        <v>BEARISH</v>
      </c>
      <c r="AF98" t="str">
        <f t="shared" si="5"/>
        <v>BEARISH</v>
      </c>
      <c r="AG98" s="43" t="str">
        <f>IFERROR(VLOOKUP($B98,futures_20D_Auto!$B:$F,2,0),"")</f>
        <v/>
      </c>
      <c r="AH98" s="43" t="str">
        <f>IFERROR(VLOOKUP($B98,futures_20D_Auto!$B:$F,3,0),"")</f>
        <v/>
      </c>
      <c r="AI98" s="43" t="str">
        <f>IFERROR(VLOOKUP($B98,futures_20D_Auto!$B:$F,4,0),"")</f>
        <v/>
      </c>
      <c r="AJ98" s="43" t="str">
        <f>IFERROR(VLOOKUP($B98,futures_20D_Auto!$B:$F,5,0),"")</f>
        <v/>
      </c>
      <c r="AK98">
        <f>IFERROR(VLOOKUP($B98,Premarket!$A:$K,2,0),"")</f>
        <v>228.85</v>
      </c>
      <c r="AL98">
        <f>IFERROR(VLOOKUP($B98,Premarket!$A:$K,3,0),"")</f>
        <v>229.35</v>
      </c>
      <c r="AM98">
        <f>IFERROR(VLOOKUP($B98,Premarket!$A:$K,4,0),"")</f>
        <v>0.5</v>
      </c>
      <c r="AN98">
        <f>IFERROR(VLOOKUP($B98,Premarket!$A:$K,5,0),"")</f>
        <v>0.22</v>
      </c>
      <c r="AU98" s="45" t="str">
        <f>IFERROR(VLOOKUP($B98,master_rankings!$B:$AF,4,FALSE),"")</f>
        <v/>
      </c>
      <c r="AV98" s="45" t="str">
        <f>IFERROR(VLOOKUP($B98,master_rankings!$B:$AF,5,FALSE),"")</f>
        <v/>
      </c>
      <c r="AW98" s="45" t="str">
        <f>IFERROR(VLOOKUP($B98,master_rankings!$B:$AF,6,FALSE),"")</f>
        <v/>
      </c>
      <c r="AX98" s="45" t="str">
        <f>IFERROR(VLOOKUP($B98,master_rankings!$B:$AF,7,FALSE),"")</f>
        <v/>
      </c>
      <c r="AY98" s="45" t="str">
        <f>IFERROR(VLOOKUP($B98,master_rankings!$B:$AF,8,FALSE),"")</f>
        <v/>
      </c>
      <c r="AZ98" s="45" t="str">
        <f>IFERROR(VLOOKUP($B98,master_rankings!$B:$AF,9,FALSE),"")</f>
        <v/>
      </c>
      <c r="BA98" s="45" t="str">
        <f>IFERROR(VLOOKUP($B98,master_rankings!$B:$AF,10,FALSE),"")</f>
        <v/>
      </c>
      <c r="BB98" s="45" t="str">
        <f>IFERROR(VLOOKUP($B98,master_rankings!$B:$AF,11,FALSE),"")</f>
        <v/>
      </c>
      <c r="BC98" s="45" t="str">
        <f>IFERROR(VLOOKUP($B98,master_rankings!$B:$AF,12,FALSE),"")</f>
        <v/>
      </c>
      <c r="BD98" s="45" t="str">
        <f>IFERROR(VLOOKUP($B98,master_rankings!$B:$AF,13,FALSE),"")</f>
        <v/>
      </c>
      <c r="BE98" s="45" t="str">
        <f>IFERROR(VLOOKUP($B98,master_rankings!$B:$AF,14,FALSE),"")</f>
        <v/>
      </c>
      <c r="BF98" s="45" t="str">
        <f>IFERROR(VLOOKUP($B98,master_rankings!$B:$AF,15,FALSE),"")</f>
        <v/>
      </c>
      <c r="BG98" s="45" t="str">
        <f>IFERROR(VLOOKUP($B98,master_rankings!$B:$AF,16,FALSE),"")</f>
        <v/>
      </c>
      <c r="BH98" s="45" t="str">
        <f>IFERROR(VLOOKUP($B98,master_rankings!$B:$AF,17,FALSE),"")</f>
        <v/>
      </c>
      <c r="BI98" s="45" t="str">
        <f>IFERROR(VLOOKUP($B98,master_rankings!$B:$AF,18,FALSE),"")</f>
        <v/>
      </c>
      <c r="BJ98" s="45" t="str">
        <f>IFERROR(VLOOKUP($B98,master_rankings!$B:$AF,19,FALSE),"")</f>
        <v/>
      </c>
      <c r="BK98" s="45" t="str">
        <f>IFERROR(VLOOKUP($B98,master_rankings!$B:$AF,30,FALSE),"")</f>
        <v/>
      </c>
      <c r="BL98" s="45" t="str">
        <f>IFERROR(VLOOKUP($B98,master_rankings!$B:$AF,31,FALSE),"")</f>
        <v/>
      </c>
      <c r="BM98" s="45" t="str">
        <f t="shared" si="6"/>
        <v/>
      </c>
      <c r="BN98" t="str">
        <f t="shared" si="7"/>
        <v/>
      </c>
    </row>
    <row r="99" spans="1:66" x14ac:dyDescent="0.25">
      <c r="A99">
        <f>Qty_freeze!A99</f>
        <v>98</v>
      </c>
      <c r="B99" t="str">
        <f>TRIM(Qty_freeze!B99)</f>
        <v>INDIAMART</v>
      </c>
      <c r="C99" t="str">
        <f>IFERROR(VLOOKUP(B99,Mkt_Lots!Q:R,2,0),"")</f>
        <v xml:space="preserve">INDIAMART INTERMESH LTD             </v>
      </c>
      <c r="D99" s="9">
        <f>IFERROR(VLOOKUP($B99,Options_data!$L:$AB,2,0),"")</f>
        <v>1.05</v>
      </c>
      <c r="E99" s="9">
        <f>IFERROR(VLOOKUP($B99,Options_data!$L:$AB,3,0),"")</f>
        <v>0.04</v>
      </c>
      <c r="F99" s="9">
        <f>IFERROR(VLOOKUP($B99,Options_data!$L:$AB,4,0),"")</f>
        <v>39.03</v>
      </c>
      <c r="G99" s="9">
        <f>IFERROR(VLOOKUP($B99,Options_data!$L:$AB,5,0),"")</f>
        <v>38.44</v>
      </c>
      <c r="H99" s="9">
        <f>IFERROR(VLOOKUP($B99,Options_data!$L:$AB,6,0),"")</f>
        <v>10.97</v>
      </c>
      <c r="I99" s="9">
        <f>IFERROR(VLOOKUP($B99,Options_data!$L:$AB,7,0),"")</f>
        <v>91.94</v>
      </c>
      <c r="J99" s="9">
        <f>IFERROR(VLOOKUP($B99,Options_data!$L:$AB,8,0),"")</f>
        <v>92.06</v>
      </c>
      <c r="K99" s="9">
        <f>IFERROR(VLOOKUP($B99,Options_data!$L:$AB,9,0),"")</f>
        <v>56.01</v>
      </c>
      <c r="L99" s="9" t="b">
        <f>IFERROR(VLOOKUP($B99,Options_data!$L:$AB,10,0),"")</f>
        <v>1</v>
      </c>
      <c r="M99" s="9">
        <f>IFERROR(VLOOKUP($B99,Options_data!$L:$AB,11,0),"")</f>
        <v>37.86</v>
      </c>
      <c r="N99" s="10" t="str">
        <f>IFERROR(VLOOKUP($B99,Options_data!$L:$AB,12,0),"")</f>
        <v/>
      </c>
      <c r="O99" s="9">
        <f>IFERROR(VLOOKUP($B99,Options_data!$L:$AB,13,0),"")</f>
        <v>2833.1</v>
      </c>
      <c r="P99" s="9">
        <f>IFERROR(VLOOKUP($B99,Options_data!$L:$AB,14,0),"")</f>
        <v>5.0199999999999996</v>
      </c>
      <c r="Q99" s="9" t="str">
        <f>IFERROR(VLOOKUP($B99,Options_data!$L:$AB,15,0),"")</f>
        <v>Liquid</v>
      </c>
      <c r="R99" s="9" t="str">
        <f>IFERROR(VLOOKUP($B99,Options_data!$L:$AB,16,0),"")</f>
        <v>IVP</v>
      </c>
      <c r="S99" s="9" t="str">
        <f>IFERROR(VLOOKUP($B99,Options_data!$L:$AB,17,0),"")</f>
        <v/>
      </c>
      <c r="T99">
        <f>IFERROR(VLOOKUP($B99,futures_data!$L:$W,2,0),"")</f>
        <v>43.65</v>
      </c>
      <c r="U99">
        <f>IFERROR(VLOOKUP($B99,futures_data!$L:$W,3,0),"")</f>
        <v>16.82</v>
      </c>
      <c r="V99">
        <f>IFERROR(VLOOKUP($B99,futures_data!$L:$W,4,0),"")</f>
        <v>0.97</v>
      </c>
      <c r="W99">
        <f>IFERROR(VLOOKUP($B99,futures_data!$L:$W,5,0),"")</f>
        <v>253.5</v>
      </c>
      <c r="X99">
        <f>IFERROR(VLOOKUP($B99,futures_data!$L:$W,6,0),"")</f>
        <v>2833.1</v>
      </c>
      <c r="Y99">
        <f>IFERROR(VLOOKUP($B99,futures_data!$L:$W,7,0),"")</f>
        <v>10.97</v>
      </c>
      <c r="Z99" t="str">
        <f>IFERROR(VLOOKUP($B99,futures_data!$L:$W,8,0),"")</f>
        <v>Long Buildup</v>
      </c>
      <c r="AA99">
        <f>IFERROR(VLOOKUP($B99,futures_data!$L:$W,9,0),"")</f>
        <v>2.27</v>
      </c>
      <c r="AB99">
        <f>IFERROR(VLOOKUP($B99,futures_data!$L:$W,10,0),"")</f>
        <v>0.04</v>
      </c>
      <c r="AC99">
        <f>IFERROR(VLOOKUP($B99,futures_data!$L:$W,11,0),"")</f>
        <v>275.58999999999997</v>
      </c>
      <c r="AD99" t="str">
        <f>IFERROR(VLOOKUP($B99,futures_data!$L:$W,12,0),"")</f>
        <v>Long Buildup</v>
      </c>
      <c r="AE99" t="str">
        <f t="shared" si="4"/>
        <v>BULLISH</v>
      </c>
      <c r="AF99" t="str">
        <f t="shared" si="5"/>
        <v>BULLISH</v>
      </c>
      <c r="AG99" s="43" t="str">
        <f>IFERROR(VLOOKUP($B99,futures_20D_Auto!$B:$F,2,0),"")</f>
        <v>2023-10-16_21:14:41</v>
      </c>
      <c r="AH99" s="43" t="str">
        <f>IFERROR(VLOOKUP($B99,futures_20D_Auto!$B:$F,3,0),"")</f>
        <v>BEARISH</v>
      </c>
      <c r="AI99" s="43">
        <f>IFERROR(VLOOKUP($B99,futures_20D_Auto!$B:$F,4,0),"")</f>
        <v>-3256800</v>
      </c>
      <c r="AJ99" s="43">
        <f>IFERROR(VLOOKUP($B99,futures_20D_Auto!$B:$F,5,0),"")</f>
        <v>44.251597712748072</v>
      </c>
      <c r="AK99">
        <f>IFERROR(VLOOKUP($B99,Premarket!$A:$K,2,0),"")</f>
        <v>2831.05</v>
      </c>
      <c r="AL99">
        <f>IFERROR(VLOOKUP($B99,Premarket!$A:$K,3,0),"")</f>
        <v>2840</v>
      </c>
      <c r="AM99">
        <f>IFERROR(VLOOKUP($B99,Premarket!$A:$K,4,0),"")</f>
        <v>8.9499999999999993</v>
      </c>
      <c r="AN99">
        <f>IFERROR(VLOOKUP($B99,Premarket!$A:$K,5,0),"")</f>
        <v>0.32</v>
      </c>
      <c r="AU99" s="45">
        <f>IFERROR(VLOOKUP($B99,master_rankings!$B:$AF,4,FALSE),"")</f>
        <v>2829.7</v>
      </c>
      <c r="AV99" s="45">
        <f>IFERROR(VLOOKUP($B99,master_rankings!$B:$AF,5,FALSE),"")</f>
        <v>-8.2978800000000005E-2</v>
      </c>
      <c r="AW99" s="45">
        <f>IFERROR(VLOOKUP($B99,master_rankings!$B:$AF,6,FALSE),"")</f>
        <v>-2.35</v>
      </c>
      <c r="AX99" s="45">
        <f>IFERROR(VLOOKUP($B99,master_rankings!$B:$AF,7,FALSE),"")</f>
        <v>687900</v>
      </c>
      <c r="AY99" s="45">
        <f>IFERROR(VLOOKUP($B99,master_rankings!$B:$AF,8,FALSE),"")</f>
        <v>0.79120880000000005</v>
      </c>
      <c r="AZ99" s="45">
        <f>IFERROR(VLOOKUP($B99,master_rankings!$B:$AF,9,FALSE),"")</f>
        <v>5400</v>
      </c>
      <c r="BA99" s="45" t="str">
        <f>IFERROR(VLOOKUP($B99,master_rankings!$B:$AF,10,FALSE),"")</f>
        <v>Short Build Up</v>
      </c>
      <c r="BB99" s="45">
        <f>IFERROR(VLOOKUP($B99,master_rankings!$B:$AF,11,FALSE),"")</f>
        <v>75</v>
      </c>
      <c r="BC99" s="45">
        <f>IFERROR(VLOOKUP($B99,master_rankings!$B:$AF,12,FALSE),"")</f>
        <v>100</v>
      </c>
      <c r="BD99" s="45">
        <f>IFERROR(VLOOKUP($B99,master_rankings!$B:$AF,13,FALSE),"")</f>
        <v>3000</v>
      </c>
      <c r="BE99" s="45" t="str">
        <f>IFERROR(VLOOKUP($B99,master_rankings!$B:$AF,14,FALSE),"")</f>
        <v>I.T</v>
      </c>
      <c r="BF99" s="45" t="str">
        <f>IFERROR(VLOOKUP($B99,master_rankings!$B:$AF,15,FALSE),"")</f>
        <v>MISCELLANEOUS</v>
      </c>
      <c r="BG99" s="45" t="str">
        <f>IFERROR(VLOOKUP($B99,master_rankings!$B:$AF,16,FALSE),"")</f>
        <v>LARGECAP</v>
      </c>
      <c r="BH99" s="45">
        <f>IFERROR(VLOOKUP($B99,master_rankings!$B:$AF,17,FALSE),"")</f>
        <v>20691.91</v>
      </c>
      <c r="BI99" s="45" t="str">
        <f>IFERROR(VLOOKUP($B99,master_rankings!$B:$AF,18,FALSE),"")</f>
        <v>I.T-14 of 16</v>
      </c>
      <c r="BJ99" s="45" t="str">
        <f>IFERROR(VLOOKUP($B99,master_rankings!$B:$AF,19,FALSE),"")</f>
        <v>NiftyRank-165</v>
      </c>
      <c r="BK99" s="45" t="str">
        <f>IFERROR(VLOOKUP($B99,master_rankings!$B:$AF,30,FALSE),"")</f>
        <v>SOR24</v>
      </c>
      <c r="BL99" s="45" t="str">
        <f>IFERROR(VLOOKUP($B99,master_rankings!$B:$AF,31,FALSE),"")</f>
        <v>SPR36</v>
      </c>
      <c r="BM99" s="45" t="str">
        <f t="shared" si="6"/>
        <v/>
      </c>
      <c r="BN99" t="str">
        <f t="shared" si="7"/>
        <v/>
      </c>
    </row>
    <row r="100" spans="1:66" x14ac:dyDescent="0.25">
      <c r="A100">
        <f>Qty_freeze!A100</f>
        <v>99</v>
      </c>
      <c r="B100" t="str">
        <f>TRIM(Qty_freeze!B100)</f>
        <v>INDIGO</v>
      </c>
      <c r="C100" t="str">
        <f>IFERROR(VLOOKUP(B100,Mkt_Lots!Q:R,2,0),"")</f>
        <v xml:space="preserve">INTERGLOBE AVIATION LTD             </v>
      </c>
      <c r="D100" s="9">
        <f>IFERROR(VLOOKUP($B100,Options_data!$L:$AB,2,0),"")</f>
        <v>-21.25</v>
      </c>
      <c r="E100" s="9">
        <f>IFERROR(VLOOKUP($B100,Options_data!$L:$AB,3,0),"")</f>
        <v>-0.81</v>
      </c>
      <c r="F100" s="9">
        <f>IFERROR(VLOOKUP($B100,Options_data!$L:$AB,4,0),"")</f>
        <v>26.53</v>
      </c>
      <c r="G100" s="9">
        <f>IFERROR(VLOOKUP($B100,Options_data!$L:$AB,5,0),"")</f>
        <v>26.27</v>
      </c>
      <c r="H100" s="9">
        <f>IFERROR(VLOOKUP($B100,Options_data!$L:$AB,6,0),"")</f>
        <v>5.25</v>
      </c>
      <c r="I100" s="9">
        <f>IFERROR(VLOOKUP($B100,Options_data!$L:$AB,7,0),"")</f>
        <v>15.32</v>
      </c>
      <c r="J100" s="9">
        <f>IFERROR(VLOOKUP($B100,Options_data!$L:$AB,8,0),"")</f>
        <v>38.1</v>
      </c>
      <c r="K100" s="9">
        <f>IFERROR(VLOOKUP($B100,Options_data!$L:$AB,9,0),"")</f>
        <v>16.73</v>
      </c>
      <c r="L100" s="9" t="b">
        <f>IFERROR(VLOOKUP($B100,Options_data!$L:$AB,10,0),"")</f>
        <v>1</v>
      </c>
      <c r="M100" s="9">
        <f>IFERROR(VLOOKUP($B100,Options_data!$L:$AB,11,0),"")</f>
        <v>26.02</v>
      </c>
      <c r="N100" s="10" t="str">
        <f>IFERROR(VLOOKUP($B100,Options_data!$L:$AB,12,0),"")</f>
        <v/>
      </c>
      <c r="O100" s="9">
        <f>IFERROR(VLOOKUP($B100,Options_data!$L:$AB,13,0),"")</f>
        <v>2596.9499999999998</v>
      </c>
      <c r="P100" s="9">
        <f>IFERROR(VLOOKUP($B100,Options_data!$L:$AB,14,0),"")</f>
        <v>3.23</v>
      </c>
      <c r="Q100" s="9" t="str">
        <f>IFERROR(VLOOKUP($B100,Options_data!$L:$AB,15,0),"")</f>
        <v>Liquid</v>
      </c>
      <c r="R100" s="9" t="str">
        <f>IFERROR(VLOOKUP($B100,Options_data!$L:$AB,16,0),"")</f>
        <v/>
      </c>
      <c r="S100" s="9" t="str">
        <f>IFERROR(VLOOKUP($B100,Options_data!$L:$AB,17,0),"")</f>
        <v/>
      </c>
      <c r="T100">
        <f>IFERROR(VLOOKUP($B100,futures_data!$L:$W,2,0),"")</f>
        <v>25.79</v>
      </c>
      <c r="U100">
        <f>IFERROR(VLOOKUP($B100,futures_data!$L:$W,3,0),"")</f>
        <v>34.33</v>
      </c>
      <c r="V100">
        <f>IFERROR(VLOOKUP($B100,futures_data!$L:$W,4,0),"")</f>
        <v>4.72</v>
      </c>
      <c r="W100">
        <f>IFERROR(VLOOKUP($B100,futures_data!$L:$W,5,0),"")</f>
        <v>27.99</v>
      </c>
      <c r="X100">
        <f>IFERROR(VLOOKUP($B100,futures_data!$L:$W,6,0),"")</f>
        <v>2596.9499999999998</v>
      </c>
      <c r="Y100">
        <f>IFERROR(VLOOKUP($B100,futures_data!$L:$W,7,0),"")</f>
        <v>5.25</v>
      </c>
      <c r="Z100" t="str">
        <f>IFERROR(VLOOKUP($B100,futures_data!$L:$W,8,0),"")</f>
        <v>Significant Long Buildup</v>
      </c>
      <c r="AA100">
        <f>IFERROR(VLOOKUP($B100,futures_data!$L:$W,9,0),"")</f>
        <v>2.33</v>
      </c>
      <c r="AB100">
        <f>IFERROR(VLOOKUP($B100,futures_data!$L:$W,10,0),"")</f>
        <v>-0.81</v>
      </c>
      <c r="AC100">
        <f>IFERROR(VLOOKUP($B100,futures_data!$L:$W,11,0),"")</f>
        <v>-79.72</v>
      </c>
      <c r="AD100" t="str">
        <f>IFERROR(VLOOKUP($B100,futures_data!$L:$W,12,0),"")</f>
        <v>Short Buildup</v>
      </c>
      <c r="AE100" t="str">
        <f t="shared" si="4"/>
        <v>BULLISH</v>
      </c>
      <c r="AF100" t="str">
        <f t="shared" si="5"/>
        <v>BEARISH</v>
      </c>
      <c r="AG100" s="43" t="str">
        <f>IFERROR(VLOOKUP($B100,futures_20D_Auto!$B:$F,2,0),"")</f>
        <v/>
      </c>
      <c r="AH100" s="43" t="str">
        <f>IFERROR(VLOOKUP($B100,futures_20D_Auto!$B:$F,3,0),"")</f>
        <v/>
      </c>
      <c r="AI100" s="43" t="str">
        <f>IFERROR(VLOOKUP($B100,futures_20D_Auto!$B:$F,4,0),"")</f>
        <v/>
      </c>
      <c r="AJ100" s="43" t="str">
        <f>IFERROR(VLOOKUP($B100,futures_20D_Auto!$B:$F,5,0),"")</f>
        <v/>
      </c>
      <c r="AK100">
        <f>IFERROR(VLOOKUP($B100,Premarket!$A:$K,2,0),"")</f>
        <v>2533.15</v>
      </c>
      <c r="AL100">
        <f>IFERROR(VLOOKUP($B100,Premarket!$A:$K,3,0),"")</f>
        <v>2526</v>
      </c>
      <c r="AM100">
        <f>IFERROR(VLOOKUP($B100,Premarket!$A:$K,4,0),"")</f>
        <v>-7.15</v>
      </c>
      <c r="AN100">
        <f>IFERROR(VLOOKUP($B100,Premarket!$A:$K,5,0),"")</f>
        <v>-0.28000000000000003</v>
      </c>
      <c r="AU100" s="45">
        <f>IFERROR(VLOOKUP($B100,master_rankings!$B:$AF,4,FALSE),"")</f>
        <v>2599.6</v>
      </c>
      <c r="AV100" s="45">
        <f>IFERROR(VLOOKUP($B100,master_rankings!$B:$AF,5,FALSE),"")</f>
        <v>-0.71041169999999998</v>
      </c>
      <c r="AW100" s="45">
        <f>IFERROR(VLOOKUP($B100,master_rankings!$B:$AF,6,FALSE),"")</f>
        <v>-18.600000000000001</v>
      </c>
      <c r="AX100" s="45">
        <f>IFERROR(VLOOKUP($B100,master_rankings!$B:$AF,7,FALSE),"")</f>
        <v>5857800</v>
      </c>
      <c r="AY100" s="45">
        <f>IFERROR(VLOOKUP($B100,master_rankings!$B:$AF,8,FALSE),"")</f>
        <v>1.6079513000000001</v>
      </c>
      <c r="AZ100" s="45">
        <f>IFERROR(VLOOKUP($B100,master_rankings!$B:$AF,9,FALSE),"")</f>
        <v>92700</v>
      </c>
      <c r="BA100" s="45" t="str">
        <f>IFERROR(VLOOKUP($B100,master_rankings!$B:$AF,10,FALSE),"")</f>
        <v>Short Build Up</v>
      </c>
      <c r="BB100" s="45">
        <f>IFERROR(VLOOKUP($B100,master_rankings!$B:$AF,11,FALSE),"")</f>
        <v>250</v>
      </c>
      <c r="BC100" s="45">
        <f>IFERROR(VLOOKUP($B100,master_rankings!$B:$AF,12,FALSE),"")</f>
        <v>20</v>
      </c>
      <c r="BD100" s="45">
        <f>IFERROR(VLOOKUP($B100,master_rankings!$B:$AF,13,FALSE),"")</f>
        <v>10000</v>
      </c>
      <c r="BE100" s="45" t="str">
        <f>IFERROR(VLOOKUP($B100,master_rankings!$B:$AF,14,FALSE),"")</f>
        <v>SERVICES</v>
      </c>
      <c r="BF100" s="45" t="str">
        <f>IFERROR(VLOOKUP($B100,master_rankings!$B:$AF,15,FALSE),"")</f>
        <v>TRANSPORT - AIR</v>
      </c>
      <c r="BG100" s="45" t="str">
        <f>IFERROR(VLOOKUP($B100,master_rankings!$B:$AF,16,FALSE),"")</f>
        <v>LARGECAP</v>
      </c>
      <c r="BH100" s="45">
        <f>IFERROR(VLOOKUP($B100,master_rankings!$B:$AF,17,FALSE),"")</f>
        <v>83401.61</v>
      </c>
      <c r="BI100" s="45" t="str">
        <f>IFERROR(VLOOKUP($B100,master_rankings!$B:$AF,18,FALSE),"")</f>
        <v>SERVICES-5 of 9</v>
      </c>
      <c r="BJ100" s="45" t="str">
        <f>IFERROR(VLOOKUP($B100,master_rankings!$B:$AF,19,FALSE),"")</f>
        <v>NiftyRank-55</v>
      </c>
      <c r="BK100" s="45" t="str">
        <f>IFERROR(VLOOKUP($B100,master_rankings!$B:$AF,30,FALSE),"")</f>
        <v>SOR15</v>
      </c>
      <c r="BL100" s="45" t="str">
        <f>IFERROR(VLOOKUP($B100,master_rankings!$B:$AF,31,FALSE),"")</f>
        <v>SPR20</v>
      </c>
      <c r="BM100" s="45" t="str">
        <f t="shared" si="6"/>
        <v>TopOI</v>
      </c>
      <c r="BN100" t="str">
        <f t="shared" si="7"/>
        <v>TopPrice</v>
      </c>
    </row>
    <row r="101" spans="1:66" x14ac:dyDescent="0.25">
      <c r="A101">
        <f>Qty_freeze!A101</f>
        <v>100</v>
      </c>
      <c r="B101" t="str">
        <f>TRIM(Qty_freeze!B101)</f>
        <v>INDUSINDBK</v>
      </c>
      <c r="C101" t="str">
        <f>IFERROR(VLOOKUP(B101,Mkt_Lots!Q:R,2,0),"")</f>
        <v xml:space="preserve">INDUSIND BANK LIMITED               </v>
      </c>
      <c r="D101" s="9">
        <f>IFERROR(VLOOKUP($B101,Options_data!$L:$AB,2,0),"")</f>
        <v>-17.7</v>
      </c>
      <c r="E101" s="9">
        <f>IFERROR(VLOOKUP($B101,Options_data!$L:$AB,3,0),"")</f>
        <v>-1.21</v>
      </c>
      <c r="F101" s="9">
        <f>IFERROR(VLOOKUP($B101,Options_data!$L:$AB,4,0),"")</f>
        <v>32.869999999999997</v>
      </c>
      <c r="G101" s="9">
        <f>IFERROR(VLOOKUP($B101,Options_data!$L:$AB,5,0),"")</f>
        <v>32.81</v>
      </c>
      <c r="H101" s="9">
        <f>IFERROR(VLOOKUP($B101,Options_data!$L:$AB,6,0),"")</f>
        <v>12.56</v>
      </c>
      <c r="I101" s="9">
        <f>IFERROR(VLOOKUP($B101,Options_data!$L:$AB,7,0),"")</f>
        <v>83.06</v>
      </c>
      <c r="J101" s="9">
        <f>IFERROR(VLOOKUP($B101,Options_data!$L:$AB,8,0),"")</f>
        <v>96.83</v>
      </c>
      <c r="K101" s="9">
        <f>IFERROR(VLOOKUP($B101,Options_data!$L:$AB,9,0),"")</f>
        <v>55.78</v>
      </c>
      <c r="L101" s="9" t="b">
        <f>IFERROR(VLOOKUP($B101,Options_data!$L:$AB,10,0),"")</f>
        <v>1</v>
      </c>
      <c r="M101" s="9">
        <f>IFERROR(VLOOKUP($B101,Options_data!$L:$AB,11,0),"")</f>
        <v>32.75</v>
      </c>
      <c r="N101" s="10">
        <f>IFERROR(VLOOKUP($B101,Options_data!$L:$AB,12,0),"")</f>
        <v>45217</v>
      </c>
      <c r="O101" s="9">
        <f>IFERROR(VLOOKUP($B101,Options_data!$L:$AB,13,0),"")</f>
        <v>1448.25</v>
      </c>
      <c r="P101" s="9">
        <f>IFERROR(VLOOKUP($B101,Options_data!$L:$AB,14,0),"")</f>
        <v>4.25</v>
      </c>
      <c r="Q101" s="9" t="str">
        <f>IFERROR(VLOOKUP($B101,Options_data!$L:$AB,15,0),"")</f>
        <v>Liquid</v>
      </c>
      <c r="R101" s="9" t="str">
        <f>IFERROR(VLOOKUP($B101,Options_data!$L:$AB,16,0),"")</f>
        <v>IVP</v>
      </c>
      <c r="S101" s="9" t="str">
        <f>IFERROR(VLOOKUP($B101,Options_data!$L:$AB,17,0),"")</f>
        <v>R</v>
      </c>
      <c r="T101">
        <f>IFERROR(VLOOKUP($B101,futures_data!$L:$W,2,0),"")</f>
        <v>27.38</v>
      </c>
      <c r="U101">
        <f>IFERROR(VLOOKUP($B101,futures_data!$L:$W,3,0),"")</f>
        <v>1.63</v>
      </c>
      <c r="V101">
        <f>IFERROR(VLOOKUP($B101,futures_data!$L:$W,4,0),"")</f>
        <v>1.05</v>
      </c>
      <c r="W101">
        <f>IFERROR(VLOOKUP($B101,futures_data!$L:$W,5,0),"")</f>
        <v>35.57</v>
      </c>
      <c r="X101">
        <f>IFERROR(VLOOKUP($B101,futures_data!$L:$W,6,0),"")</f>
        <v>1448.25</v>
      </c>
      <c r="Y101">
        <f>IFERROR(VLOOKUP($B101,futures_data!$L:$W,7,0),"")</f>
        <v>12.56</v>
      </c>
      <c r="Z101" t="str">
        <f>IFERROR(VLOOKUP($B101,futures_data!$L:$W,8,0),"")</f>
        <v>Long Buildup</v>
      </c>
      <c r="AA101">
        <f>IFERROR(VLOOKUP($B101,futures_data!$L:$W,9,0),"")</f>
        <v>1</v>
      </c>
      <c r="AB101">
        <f>IFERROR(VLOOKUP($B101,futures_data!$L:$W,10,0),"")</f>
        <v>-1.21</v>
      </c>
      <c r="AC101">
        <f>IFERROR(VLOOKUP($B101,futures_data!$L:$W,11,0),"")</f>
        <v>-80.62</v>
      </c>
      <c r="AD101" t="str">
        <f>IFERROR(VLOOKUP($B101,futures_data!$L:$W,12,0),"")</f>
        <v>Short Buildup</v>
      </c>
      <c r="AE101" t="str">
        <f t="shared" si="4"/>
        <v>BULLISH</v>
      </c>
      <c r="AF101" t="str">
        <f t="shared" si="5"/>
        <v>BEARISH</v>
      </c>
      <c r="AG101" s="43" t="str">
        <f>IFERROR(VLOOKUP($B101,futures_20D_Auto!$B:$F,2,0),"")</f>
        <v>2023-10-16_21:39:23</v>
      </c>
      <c r="AH101" s="43" t="str">
        <f>IFERROR(VLOOKUP($B101,futures_20D_Auto!$B:$F,3,0),"")</f>
        <v>BEARISH</v>
      </c>
      <c r="AI101" s="43">
        <f>IFERROR(VLOOKUP($B101,futures_20D_Auto!$B:$F,4,0),"")</f>
        <v>-45000000</v>
      </c>
      <c r="AJ101" s="43">
        <f>IFERROR(VLOOKUP($B101,futures_20D_Auto!$B:$F,5,0),"")</f>
        <v>48.557270000000003</v>
      </c>
      <c r="AK101">
        <f>IFERROR(VLOOKUP($B101,Premarket!$A:$K,2,0),"")</f>
        <v>1421.2</v>
      </c>
      <c r="AL101">
        <f>IFERROR(VLOOKUP($B101,Premarket!$A:$K,3,0),"")</f>
        <v>1433.3</v>
      </c>
      <c r="AM101">
        <f>IFERROR(VLOOKUP($B101,Premarket!$A:$K,4,0),"")</f>
        <v>12.1</v>
      </c>
      <c r="AN101">
        <f>IFERROR(VLOOKUP($B101,Premarket!$A:$K,5,0),"")</f>
        <v>0.85</v>
      </c>
      <c r="AU101" s="45" t="str">
        <f>IFERROR(VLOOKUP($B101,master_rankings!$B:$AF,4,FALSE),"")</f>
        <v/>
      </c>
      <c r="AV101" s="45" t="str">
        <f>IFERROR(VLOOKUP($B101,master_rankings!$B:$AF,5,FALSE),"")</f>
        <v/>
      </c>
      <c r="AW101" s="45" t="str">
        <f>IFERROR(VLOOKUP($B101,master_rankings!$B:$AF,6,FALSE),"")</f>
        <v/>
      </c>
      <c r="AX101" s="45" t="str">
        <f>IFERROR(VLOOKUP($B101,master_rankings!$B:$AF,7,FALSE),"")</f>
        <v/>
      </c>
      <c r="AY101" s="45" t="str">
        <f>IFERROR(VLOOKUP($B101,master_rankings!$B:$AF,8,FALSE),"")</f>
        <v/>
      </c>
      <c r="AZ101" s="45" t="str">
        <f>IFERROR(VLOOKUP($B101,master_rankings!$B:$AF,9,FALSE),"")</f>
        <v/>
      </c>
      <c r="BA101" s="45" t="str">
        <f>IFERROR(VLOOKUP($B101,master_rankings!$B:$AF,10,FALSE),"")</f>
        <v/>
      </c>
      <c r="BB101" s="45" t="str">
        <f>IFERROR(VLOOKUP($B101,master_rankings!$B:$AF,11,FALSE),"")</f>
        <v/>
      </c>
      <c r="BC101" s="45" t="str">
        <f>IFERROR(VLOOKUP($B101,master_rankings!$B:$AF,12,FALSE),"")</f>
        <v/>
      </c>
      <c r="BD101" s="45" t="str">
        <f>IFERROR(VLOOKUP($B101,master_rankings!$B:$AF,13,FALSE),"")</f>
        <v/>
      </c>
      <c r="BE101" s="45" t="str">
        <f>IFERROR(VLOOKUP($B101,master_rankings!$B:$AF,14,FALSE),"")</f>
        <v/>
      </c>
      <c r="BF101" s="45" t="str">
        <f>IFERROR(VLOOKUP($B101,master_rankings!$B:$AF,15,FALSE),"")</f>
        <v/>
      </c>
      <c r="BG101" s="45" t="str">
        <f>IFERROR(VLOOKUP($B101,master_rankings!$B:$AF,16,FALSE),"")</f>
        <v/>
      </c>
      <c r="BH101" s="45" t="str">
        <f>IFERROR(VLOOKUP($B101,master_rankings!$B:$AF,17,FALSE),"")</f>
        <v/>
      </c>
      <c r="BI101" s="45" t="str">
        <f>IFERROR(VLOOKUP($B101,master_rankings!$B:$AF,18,FALSE),"")</f>
        <v/>
      </c>
      <c r="BJ101" s="45" t="str">
        <f>IFERROR(VLOOKUP($B101,master_rankings!$B:$AF,19,FALSE),"")</f>
        <v/>
      </c>
      <c r="BK101" s="45" t="str">
        <f>IFERROR(VLOOKUP($B101,master_rankings!$B:$AF,30,FALSE),"")</f>
        <v/>
      </c>
      <c r="BL101" s="45" t="str">
        <f>IFERROR(VLOOKUP($B101,master_rankings!$B:$AF,31,FALSE),"")</f>
        <v/>
      </c>
      <c r="BM101" s="45" t="str">
        <f t="shared" si="6"/>
        <v/>
      </c>
      <c r="BN101" t="str">
        <f t="shared" si="7"/>
        <v/>
      </c>
    </row>
    <row r="102" spans="1:66" x14ac:dyDescent="0.25">
      <c r="A102">
        <f>Qty_freeze!A102</f>
        <v>101</v>
      </c>
      <c r="B102" t="str">
        <f>TRIM(Qty_freeze!B102)</f>
        <v>INDUSTOWER</v>
      </c>
      <c r="C102" t="str">
        <f>IFERROR(VLOOKUP(B102,Mkt_Lots!Q:R,2,0),"")</f>
        <v xml:space="preserve">INDUS TOWERS LIMITED                </v>
      </c>
      <c r="D102" s="9">
        <f>IFERROR(VLOOKUP($B102,Options_data!$L:$AB,2,0),"")</f>
        <v>-3.4</v>
      </c>
      <c r="E102" s="9">
        <f>IFERROR(VLOOKUP($B102,Options_data!$L:$AB,3,0),"")</f>
        <v>-1.78</v>
      </c>
      <c r="F102" s="9">
        <f>IFERROR(VLOOKUP($B102,Options_data!$L:$AB,4,0),"")</f>
        <v>43.21</v>
      </c>
      <c r="G102" s="9">
        <f>IFERROR(VLOOKUP($B102,Options_data!$L:$AB,5,0),"")</f>
        <v>40.5</v>
      </c>
      <c r="H102" s="9">
        <f>IFERROR(VLOOKUP($B102,Options_data!$L:$AB,6,0),"")</f>
        <v>5.47</v>
      </c>
      <c r="I102" s="9">
        <f>IFERROR(VLOOKUP($B102,Options_data!$L:$AB,7,0),"")</f>
        <v>67.739999999999995</v>
      </c>
      <c r="J102" s="9">
        <f>IFERROR(VLOOKUP($B102,Options_data!$L:$AB,8,0),"")</f>
        <v>50.79</v>
      </c>
      <c r="K102" s="9">
        <f>IFERROR(VLOOKUP($B102,Options_data!$L:$AB,9,0),"")</f>
        <v>58.01</v>
      </c>
      <c r="L102" s="9" t="b">
        <f>IFERROR(VLOOKUP($B102,Options_data!$L:$AB,10,0),"")</f>
        <v>1</v>
      </c>
      <c r="M102" s="9">
        <f>IFERROR(VLOOKUP($B102,Options_data!$L:$AB,11,0),"")</f>
        <v>37.799999999999997</v>
      </c>
      <c r="N102" s="10">
        <f>IFERROR(VLOOKUP($B102,Options_data!$L:$AB,12,0),"")</f>
        <v>45224</v>
      </c>
      <c r="O102" s="9">
        <f>IFERROR(VLOOKUP($B102,Options_data!$L:$AB,13,0),"")</f>
        <v>188.05</v>
      </c>
      <c r="P102" s="9">
        <f>IFERROR(VLOOKUP($B102,Options_data!$L:$AB,14,0),"")</f>
        <v>5.05</v>
      </c>
      <c r="Q102" s="9" t="str">
        <f>IFERROR(VLOOKUP($B102,Options_data!$L:$AB,15,0),"")</f>
        <v>Liquid</v>
      </c>
      <c r="R102" s="9" t="str">
        <f>IFERROR(VLOOKUP($B102,Options_data!$L:$AB,16,0),"")</f>
        <v/>
      </c>
      <c r="S102" s="9" t="str">
        <f>IFERROR(VLOOKUP($B102,Options_data!$L:$AB,17,0),"")</f>
        <v>R</v>
      </c>
      <c r="T102">
        <f>IFERROR(VLOOKUP($B102,futures_data!$L:$W,2,0),"")</f>
        <v>60.32</v>
      </c>
      <c r="U102">
        <f>IFERROR(VLOOKUP($B102,futures_data!$L:$W,3,0),"")</f>
        <v>-6.5</v>
      </c>
      <c r="V102">
        <f>IFERROR(VLOOKUP($B102,futures_data!$L:$W,4,0),"")</f>
        <v>4.7</v>
      </c>
      <c r="W102">
        <f>IFERROR(VLOOKUP($B102,futures_data!$L:$W,5,0),"")</f>
        <v>78.34</v>
      </c>
      <c r="X102">
        <f>IFERROR(VLOOKUP($B102,futures_data!$L:$W,6,0),"")</f>
        <v>188.05</v>
      </c>
      <c r="Y102">
        <f>IFERROR(VLOOKUP($B102,futures_data!$L:$W,7,0),"")</f>
        <v>5.47</v>
      </c>
      <c r="Z102" t="str">
        <f>IFERROR(VLOOKUP($B102,futures_data!$L:$W,8,0),"")</f>
        <v>Significant Short Covering</v>
      </c>
      <c r="AA102">
        <f>IFERROR(VLOOKUP($B102,futures_data!$L:$W,9,0),"")</f>
        <v>1.33</v>
      </c>
      <c r="AB102">
        <f>IFERROR(VLOOKUP($B102,futures_data!$L:$W,10,0),"")</f>
        <v>-1.78</v>
      </c>
      <c r="AC102">
        <f>IFERROR(VLOOKUP($B102,futures_data!$L:$W,11,0),"")</f>
        <v>20.99</v>
      </c>
      <c r="AD102" t="str">
        <f>IFERROR(VLOOKUP($B102,futures_data!$L:$W,12,0),"")</f>
        <v>Short Buildup</v>
      </c>
      <c r="AE102" t="str">
        <f t="shared" si="4"/>
        <v>BULLISH</v>
      </c>
      <c r="AF102" t="str">
        <f t="shared" si="5"/>
        <v>BEARISH</v>
      </c>
      <c r="AG102" s="43" t="str">
        <f>IFERROR(VLOOKUP($B102,futures_20D_Auto!$B:$F,2,0),"")</f>
        <v/>
      </c>
      <c r="AH102" s="43" t="str">
        <f>IFERROR(VLOOKUP($B102,futures_20D_Auto!$B:$F,3,0),"")</f>
        <v/>
      </c>
      <c r="AI102" s="43" t="str">
        <f>IFERROR(VLOOKUP($B102,futures_20D_Auto!$B:$F,4,0),"")</f>
        <v/>
      </c>
      <c r="AJ102" s="43" t="str">
        <f>IFERROR(VLOOKUP($B102,futures_20D_Auto!$B:$F,5,0),"")</f>
        <v/>
      </c>
      <c r="AK102">
        <f>IFERROR(VLOOKUP($B102,Premarket!$A:$K,2,0),"")</f>
        <v>192.8</v>
      </c>
      <c r="AL102">
        <f>IFERROR(VLOOKUP($B102,Premarket!$A:$K,3,0),"")</f>
        <v>193.7</v>
      </c>
      <c r="AM102">
        <f>IFERROR(VLOOKUP($B102,Premarket!$A:$K,4,0),"")</f>
        <v>0.9</v>
      </c>
      <c r="AN102">
        <f>IFERROR(VLOOKUP($B102,Premarket!$A:$K,5,0),"")</f>
        <v>0.47</v>
      </c>
      <c r="AU102" s="45" t="str">
        <f>IFERROR(VLOOKUP($B102,master_rankings!$B:$AF,4,FALSE),"")</f>
        <v/>
      </c>
      <c r="AV102" s="45" t="str">
        <f>IFERROR(VLOOKUP($B102,master_rankings!$B:$AF,5,FALSE),"")</f>
        <v/>
      </c>
      <c r="AW102" s="45" t="str">
        <f>IFERROR(VLOOKUP($B102,master_rankings!$B:$AF,6,FALSE),"")</f>
        <v/>
      </c>
      <c r="AX102" s="45" t="str">
        <f>IFERROR(VLOOKUP($B102,master_rankings!$B:$AF,7,FALSE),"")</f>
        <v/>
      </c>
      <c r="AY102" s="45" t="str">
        <f>IFERROR(VLOOKUP($B102,master_rankings!$B:$AF,8,FALSE),"")</f>
        <v/>
      </c>
      <c r="AZ102" s="45" t="str">
        <f>IFERROR(VLOOKUP($B102,master_rankings!$B:$AF,9,FALSE),"")</f>
        <v/>
      </c>
      <c r="BA102" s="45" t="str">
        <f>IFERROR(VLOOKUP($B102,master_rankings!$B:$AF,10,FALSE),"")</f>
        <v/>
      </c>
      <c r="BB102" s="45" t="str">
        <f>IFERROR(VLOOKUP($B102,master_rankings!$B:$AF,11,FALSE),"")</f>
        <v/>
      </c>
      <c r="BC102" s="45" t="str">
        <f>IFERROR(VLOOKUP($B102,master_rankings!$B:$AF,12,FALSE),"")</f>
        <v/>
      </c>
      <c r="BD102" s="45" t="str">
        <f>IFERROR(VLOOKUP($B102,master_rankings!$B:$AF,13,FALSE),"")</f>
        <v/>
      </c>
      <c r="BE102" s="45" t="str">
        <f>IFERROR(VLOOKUP($B102,master_rankings!$B:$AF,14,FALSE),"")</f>
        <v/>
      </c>
      <c r="BF102" s="45" t="str">
        <f>IFERROR(VLOOKUP($B102,master_rankings!$B:$AF,15,FALSE),"")</f>
        <v/>
      </c>
      <c r="BG102" s="45" t="str">
        <f>IFERROR(VLOOKUP($B102,master_rankings!$B:$AF,16,FALSE),"")</f>
        <v/>
      </c>
      <c r="BH102" s="45" t="str">
        <f>IFERROR(VLOOKUP($B102,master_rankings!$B:$AF,17,FALSE),"")</f>
        <v/>
      </c>
      <c r="BI102" s="45" t="str">
        <f>IFERROR(VLOOKUP($B102,master_rankings!$B:$AF,18,FALSE),"")</f>
        <v/>
      </c>
      <c r="BJ102" s="45" t="str">
        <f>IFERROR(VLOOKUP($B102,master_rankings!$B:$AF,19,FALSE),"")</f>
        <v/>
      </c>
      <c r="BK102" s="45" t="str">
        <f>IFERROR(VLOOKUP($B102,master_rankings!$B:$AF,30,FALSE),"")</f>
        <v/>
      </c>
      <c r="BL102" s="45" t="str">
        <f>IFERROR(VLOOKUP($B102,master_rankings!$B:$AF,31,FALSE),"")</f>
        <v/>
      </c>
      <c r="BM102" s="45" t="str">
        <f t="shared" si="6"/>
        <v/>
      </c>
      <c r="BN102" t="str">
        <f t="shared" si="7"/>
        <v/>
      </c>
    </row>
    <row r="103" spans="1:66" x14ac:dyDescent="0.25">
      <c r="A103">
        <f>Qty_freeze!A103</f>
        <v>102</v>
      </c>
      <c r="B103" t="str">
        <f>TRIM(Qty_freeze!B103)</f>
        <v>INFY</v>
      </c>
      <c r="C103" t="str">
        <f>IFERROR(VLOOKUP(B103,Mkt_Lots!Q:R,2,0),"")</f>
        <v xml:space="preserve">INFOSYS LIMITED                     </v>
      </c>
      <c r="D103" s="9">
        <f>IFERROR(VLOOKUP($B103,Options_data!$L:$AB,2,0),"")</f>
        <v>-0.6</v>
      </c>
      <c r="E103" s="9">
        <f>IFERROR(VLOOKUP($B103,Options_data!$L:$AB,3,0),"")</f>
        <v>-0.04</v>
      </c>
      <c r="F103" s="9">
        <f>IFERROR(VLOOKUP($B103,Options_data!$L:$AB,4,0),"")</f>
        <v>22.31</v>
      </c>
      <c r="G103" s="9">
        <f>IFERROR(VLOOKUP($B103,Options_data!$L:$AB,5,0),"")</f>
        <v>21.44</v>
      </c>
      <c r="H103" s="9">
        <f>IFERROR(VLOOKUP($B103,Options_data!$L:$AB,6,0),"")</f>
        <v>0.14000000000000001</v>
      </c>
      <c r="I103" s="9">
        <f>IFERROR(VLOOKUP($B103,Options_data!$L:$AB,7,0),"")</f>
        <v>53.23</v>
      </c>
      <c r="J103" s="9">
        <f>IFERROR(VLOOKUP($B103,Options_data!$L:$AB,8,0),"")</f>
        <v>68.25</v>
      </c>
      <c r="K103" s="9">
        <f>IFERROR(VLOOKUP($B103,Options_data!$L:$AB,9,0),"")</f>
        <v>33.049999999999997</v>
      </c>
      <c r="L103" s="9" t="b">
        <f>IFERROR(VLOOKUP($B103,Options_data!$L:$AB,10,0),"")</f>
        <v>1</v>
      </c>
      <c r="M103" s="9">
        <f>IFERROR(VLOOKUP($B103,Options_data!$L:$AB,11,0),"")</f>
        <v>20.58</v>
      </c>
      <c r="N103" s="10" t="str">
        <f>IFERROR(VLOOKUP($B103,Options_data!$L:$AB,12,0),"")</f>
        <v/>
      </c>
      <c r="O103" s="9">
        <f>IFERROR(VLOOKUP($B103,Options_data!$L:$AB,13,0),"")</f>
        <v>1414</v>
      </c>
      <c r="P103" s="9">
        <f>IFERROR(VLOOKUP($B103,Options_data!$L:$AB,14,0),"")</f>
        <v>2.42</v>
      </c>
      <c r="Q103" s="9" t="str">
        <f>IFERROR(VLOOKUP($B103,Options_data!$L:$AB,15,0),"")</f>
        <v>Liquid</v>
      </c>
      <c r="R103" s="9" t="str">
        <f>IFERROR(VLOOKUP($B103,Options_data!$L:$AB,16,0),"")</f>
        <v/>
      </c>
      <c r="S103" s="9" t="str">
        <f>IFERROR(VLOOKUP($B103,Options_data!$L:$AB,17,0),"")</f>
        <v/>
      </c>
      <c r="T103">
        <f>IFERROR(VLOOKUP($B103,futures_data!$L:$W,2,0),"")</f>
        <v>36.9</v>
      </c>
      <c r="U103">
        <f>IFERROR(VLOOKUP($B103,futures_data!$L:$W,3,0),"")</f>
        <v>23.68</v>
      </c>
      <c r="V103">
        <f>IFERROR(VLOOKUP($B103,futures_data!$L:$W,4,0),"")</f>
        <v>-3.71</v>
      </c>
      <c r="W103">
        <f>IFERROR(VLOOKUP($B103,futures_data!$L:$W,5,0),"")</f>
        <v>25.3</v>
      </c>
      <c r="X103">
        <f>IFERROR(VLOOKUP($B103,futures_data!$L:$W,6,0),"")</f>
        <v>1414</v>
      </c>
      <c r="Y103">
        <f>IFERROR(VLOOKUP($B103,futures_data!$L:$W,7,0),"")</f>
        <v>0.14000000000000001</v>
      </c>
      <c r="Z103" t="str">
        <f>IFERROR(VLOOKUP($B103,futures_data!$L:$W,8,0),"")</f>
        <v>Significant Short Buildup</v>
      </c>
      <c r="AA103">
        <f>IFERROR(VLOOKUP($B103,futures_data!$L:$W,9,0),"")</f>
        <v>1.3</v>
      </c>
      <c r="AB103">
        <f>IFERROR(VLOOKUP($B103,futures_data!$L:$W,10,0),"")</f>
        <v>-0.04</v>
      </c>
      <c r="AC103">
        <f>IFERROR(VLOOKUP($B103,futures_data!$L:$W,11,0),"")</f>
        <v>-83.74</v>
      </c>
      <c r="AD103" t="str">
        <f>IFERROR(VLOOKUP($B103,futures_data!$L:$W,12,0),"")</f>
        <v>Short Buildup</v>
      </c>
      <c r="AE103" t="str">
        <f t="shared" si="4"/>
        <v>BEARISH</v>
      </c>
      <c r="AF103" t="str">
        <f t="shared" si="5"/>
        <v>BEARISH</v>
      </c>
      <c r="AG103" s="43" t="str">
        <f>IFERROR(VLOOKUP($B103,futures_20D_Auto!$B:$F,2,0),"")</f>
        <v/>
      </c>
      <c r="AH103" s="43" t="str">
        <f>IFERROR(VLOOKUP($B103,futures_20D_Auto!$B:$F,3,0),"")</f>
        <v/>
      </c>
      <c r="AI103" s="43" t="str">
        <f>IFERROR(VLOOKUP($B103,futures_20D_Auto!$B:$F,4,0),"")</f>
        <v/>
      </c>
      <c r="AJ103" s="43" t="str">
        <f>IFERROR(VLOOKUP($B103,futures_20D_Auto!$B:$F,5,0),"")</f>
        <v/>
      </c>
      <c r="AK103">
        <f>IFERROR(VLOOKUP($B103,Premarket!$A:$K,2,0),"")</f>
        <v>1494.4</v>
      </c>
      <c r="AL103">
        <f>IFERROR(VLOOKUP($B103,Premarket!$A:$K,3,0),"")</f>
        <v>1491.9</v>
      </c>
      <c r="AM103">
        <f>IFERROR(VLOOKUP($B103,Premarket!$A:$K,4,0),"")</f>
        <v>-2.5</v>
      </c>
      <c r="AN103">
        <f>IFERROR(VLOOKUP($B103,Premarket!$A:$K,5,0),"")</f>
        <v>-0.17</v>
      </c>
      <c r="AU103" s="45">
        <f>IFERROR(VLOOKUP($B103,master_rankings!$B:$AF,4,FALSE),"")</f>
        <v>1417.15</v>
      </c>
      <c r="AV103" s="45">
        <f>IFERROR(VLOOKUP($B103,master_rankings!$B:$AF,5,FALSE),"")</f>
        <v>0.18026300000000001</v>
      </c>
      <c r="AW103" s="45">
        <f>IFERROR(VLOOKUP($B103,master_rankings!$B:$AF,6,FALSE),"")</f>
        <v>2.5499999999999998</v>
      </c>
      <c r="AX103" s="45">
        <f>IFERROR(VLOOKUP($B103,master_rankings!$B:$AF,7,FALSE),"")</f>
        <v>22240800</v>
      </c>
      <c r="AY103" s="45">
        <f>IFERROR(VLOOKUP($B103,master_rankings!$B:$AF,8,FALSE),"")</f>
        <v>1.0541237999999999</v>
      </c>
      <c r="AZ103" s="45">
        <f>IFERROR(VLOOKUP($B103,master_rankings!$B:$AF,9,FALSE),"")</f>
        <v>232000</v>
      </c>
      <c r="BA103" s="45" t="str">
        <f>IFERROR(VLOOKUP($B103,master_rankings!$B:$AF,10,FALSE),"")</f>
        <v>Long Build Up</v>
      </c>
      <c r="BB103" s="45">
        <f>IFERROR(VLOOKUP($B103,master_rankings!$B:$AF,11,FALSE),"")</f>
        <v>300</v>
      </c>
      <c r="BC103" s="45">
        <f>IFERROR(VLOOKUP($B103,master_rankings!$B:$AF,12,FALSE),"")</f>
        <v>20</v>
      </c>
      <c r="BD103" s="45">
        <f>IFERROR(VLOOKUP($B103,master_rankings!$B:$AF,13,FALSE),"")</f>
        <v>12000</v>
      </c>
      <c r="BE103" s="45" t="str">
        <f>IFERROR(VLOOKUP($B103,master_rankings!$B:$AF,14,FALSE),"")</f>
        <v>I.T</v>
      </c>
      <c r="BF103" s="45" t="str">
        <f>IFERROR(VLOOKUP($B103,master_rankings!$B:$AF,15,FALSE),"")</f>
        <v>COMPUTER-SW-LARG</v>
      </c>
      <c r="BG103" s="45" t="str">
        <f>IFERROR(VLOOKUP($B103,master_rankings!$B:$AF,16,FALSE),"")</f>
        <v>LARGECAP</v>
      </c>
      <c r="BH103" s="45">
        <f>IFERROR(VLOOKUP($B103,master_rankings!$B:$AF,17,FALSE),"")</f>
        <v>811410.9</v>
      </c>
      <c r="BI103" s="45" t="str">
        <f>IFERROR(VLOOKUP($B103,master_rankings!$B:$AF,18,FALSE),"")</f>
        <v>I.T-2 of 16</v>
      </c>
      <c r="BJ103" s="45" t="str">
        <f>IFERROR(VLOOKUP($B103,master_rankings!$B:$AF,19,FALSE),"")</f>
        <v>NiftyRank-4</v>
      </c>
      <c r="BK103" s="45" t="str">
        <f>IFERROR(VLOOKUP($B103,master_rankings!$B:$AF,30,FALSE),"")</f>
        <v>LOR23</v>
      </c>
      <c r="BL103" s="45" t="str">
        <f>IFERROR(VLOOKUP($B103,master_rankings!$B:$AF,31,FALSE),"")</f>
        <v>LPR38</v>
      </c>
      <c r="BM103" s="45" t="str">
        <f t="shared" si="6"/>
        <v/>
      </c>
      <c r="BN103" t="str">
        <f t="shared" si="7"/>
        <v/>
      </c>
    </row>
    <row r="104" spans="1:66" x14ac:dyDescent="0.25">
      <c r="A104">
        <f>Qty_freeze!A104</f>
        <v>103</v>
      </c>
      <c r="B104" t="str">
        <f>TRIM(Qty_freeze!B104)</f>
        <v>IOC</v>
      </c>
      <c r="C104" t="str">
        <f>IFERROR(VLOOKUP(B104,Mkt_Lots!Q:R,2,0),"")</f>
        <v xml:space="preserve">INDIAN OIL CORP LTD                 </v>
      </c>
      <c r="D104" s="9">
        <f>IFERROR(VLOOKUP($B104,Options_data!$L:$AB,2,0),"")</f>
        <v>0</v>
      </c>
      <c r="E104" s="9">
        <f>IFERROR(VLOOKUP($B104,Options_data!$L:$AB,3,0),"")</f>
        <v>0</v>
      </c>
      <c r="F104" s="9">
        <f>IFERROR(VLOOKUP($B104,Options_data!$L:$AB,4,0),"")</f>
        <v>26.57</v>
      </c>
      <c r="G104" s="9">
        <f>IFERROR(VLOOKUP($B104,Options_data!$L:$AB,5,0),"")</f>
        <v>24.96</v>
      </c>
      <c r="H104" s="9">
        <f>IFERROR(VLOOKUP($B104,Options_data!$L:$AB,6,0),"")</f>
        <v>9.81</v>
      </c>
      <c r="I104" s="9">
        <f>IFERROR(VLOOKUP($B104,Options_data!$L:$AB,7,0),"")</f>
        <v>51.21</v>
      </c>
      <c r="J104" s="9">
        <f>IFERROR(VLOOKUP($B104,Options_data!$L:$AB,8,0),"")</f>
        <v>36.51</v>
      </c>
      <c r="K104" s="9">
        <f>IFERROR(VLOOKUP($B104,Options_data!$L:$AB,9,0),"")</f>
        <v>49.23</v>
      </c>
      <c r="L104" s="9" t="b">
        <f>IFERROR(VLOOKUP($B104,Options_data!$L:$AB,10,0),"")</f>
        <v>1</v>
      </c>
      <c r="M104" s="9">
        <f>IFERROR(VLOOKUP($B104,Options_data!$L:$AB,11,0),"")</f>
        <v>23.35</v>
      </c>
      <c r="N104" s="10" t="str">
        <f>IFERROR(VLOOKUP($B104,Options_data!$L:$AB,12,0),"")</f>
        <v/>
      </c>
      <c r="O104" s="9">
        <f>IFERROR(VLOOKUP($B104,Options_data!$L:$AB,13,0),"")</f>
        <v>90.95</v>
      </c>
      <c r="P104" s="9">
        <f>IFERROR(VLOOKUP($B104,Options_data!$L:$AB,14,0),"")</f>
        <v>2.91</v>
      </c>
      <c r="Q104" s="9" t="str">
        <f>IFERROR(VLOOKUP($B104,Options_data!$L:$AB,15,0),"")</f>
        <v>Liquid</v>
      </c>
      <c r="R104" s="9" t="str">
        <f>IFERROR(VLOOKUP($B104,Options_data!$L:$AB,16,0),"")</f>
        <v/>
      </c>
      <c r="S104" s="9" t="str">
        <f>IFERROR(VLOOKUP($B104,Options_data!$L:$AB,17,0),"")</f>
        <v/>
      </c>
      <c r="T104">
        <f>IFERROR(VLOOKUP($B104,futures_data!$L:$W,2,0),"")</f>
        <v>19.440000000000001</v>
      </c>
      <c r="U104">
        <f>IFERROR(VLOOKUP($B104,futures_data!$L:$W,3,0),"")</f>
        <v>-6.99</v>
      </c>
      <c r="V104">
        <f>IFERROR(VLOOKUP($B104,futures_data!$L:$W,4,0),"")</f>
        <v>3.59</v>
      </c>
      <c r="W104">
        <f>IFERROR(VLOOKUP($B104,futures_data!$L:$W,5,0),"")</f>
        <v>104.1</v>
      </c>
      <c r="X104">
        <f>IFERROR(VLOOKUP($B104,futures_data!$L:$W,6,0),"")</f>
        <v>90.95</v>
      </c>
      <c r="Y104">
        <f>IFERROR(VLOOKUP($B104,futures_data!$L:$W,7,0),"")</f>
        <v>9.81</v>
      </c>
      <c r="Z104" t="str">
        <f>IFERROR(VLOOKUP($B104,futures_data!$L:$W,8,0),"")</f>
        <v>Significant Short Covering</v>
      </c>
      <c r="AA104">
        <f>IFERROR(VLOOKUP($B104,futures_data!$L:$W,9,0),"")</f>
        <v>-0.93</v>
      </c>
      <c r="AB104">
        <f>IFERROR(VLOOKUP($B104,futures_data!$L:$W,10,0),"")</f>
        <v>0</v>
      </c>
      <c r="AC104">
        <f>IFERROR(VLOOKUP($B104,futures_data!$L:$W,11,0),"")</f>
        <v>-11.15</v>
      </c>
      <c r="AD104" t="str">
        <f>IFERROR(VLOOKUP($B104,futures_data!$L:$W,12,0),"")</f>
        <v>Long Unwinding</v>
      </c>
      <c r="AE104" t="str">
        <f t="shared" si="4"/>
        <v>BULLISH</v>
      </c>
      <c r="AF104" t="str">
        <f t="shared" si="5"/>
        <v>BEARISH</v>
      </c>
      <c r="AG104" s="43" t="str">
        <f>IFERROR(VLOOKUP($B104,futures_20D_Auto!$B:$F,2,0),"")</f>
        <v/>
      </c>
      <c r="AH104" s="43" t="str">
        <f>IFERROR(VLOOKUP($B104,futures_20D_Auto!$B:$F,3,0),"")</f>
        <v/>
      </c>
      <c r="AI104" s="43" t="str">
        <f>IFERROR(VLOOKUP($B104,futures_20D_Auto!$B:$F,4,0),"")</f>
        <v/>
      </c>
      <c r="AJ104" s="43" t="str">
        <f>IFERROR(VLOOKUP($B104,futures_20D_Auto!$B:$F,5,0),"")</f>
        <v/>
      </c>
      <c r="AK104">
        <f>IFERROR(VLOOKUP($B104,Premarket!$A:$K,2,0),"")</f>
        <v>89.7</v>
      </c>
      <c r="AL104">
        <f>IFERROR(VLOOKUP($B104,Premarket!$A:$K,3,0),"")</f>
        <v>89.85</v>
      </c>
      <c r="AM104">
        <f>IFERROR(VLOOKUP($B104,Premarket!$A:$K,4,0),"")</f>
        <v>0.15</v>
      </c>
      <c r="AN104">
        <f>IFERROR(VLOOKUP($B104,Premarket!$A:$K,5,0),"")</f>
        <v>0.17</v>
      </c>
      <c r="AU104" s="45" t="str">
        <f>IFERROR(VLOOKUP($B104,master_rankings!$B:$AF,4,FALSE),"")</f>
        <v/>
      </c>
      <c r="AV104" s="45" t="str">
        <f>IFERROR(VLOOKUP($B104,master_rankings!$B:$AF,5,FALSE),"")</f>
        <v/>
      </c>
      <c r="AW104" s="45" t="str">
        <f>IFERROR(VLOOKUP($B104,master_rankings!$B:$AF,6,FALSE),"")</f>
        <v/>
      </c>
      <c r="AX104" s="45" t="str">
        <f>IFERROR(VLOOKUP($B104,master_rankings!$B:$AF,7,FALSE),"")</f>
        <v/>
      </c>
      <c r="AY104" s="45" t="str">
        <f>IFERROR(VLOOKUP($B104,master_rankings!$B:$AF,8,FALSE),"")</f>
        <v/>
      </c>
      <c r="AZ104" s="45" t="str">
        <f>IFERROR(VLOOKUP($B104,master_rankings!$B:$AF,9,FALSE),"")</f>
        <v/>
      </c>
      <c r="BA104" s="45" t="str">
        <f>IFERROR(VLOOKUP($B104,master_rankings!$B:$AF,10,FALSE),"")</f>
        <v/>
      </c>
      <c r="BB104" s="45" t="str">
        <f>IFERROR(VLOOKUP($B104,master_rankings!$B:$AF,11,FALSE),"")</f>
        <v/>
      </c>
      <c r="BC104" s="45" t="str">
        <f>IFERROR(VLOOKUP($B104,master_rankings!$B:$AF,12,FALSE),"")</f>
        <v/>
      </c>
      <c r="BD104" s="45" t="str">
        <f>IFERROR(VLOOKUP($B104,master_rankings!$B:$AF,13,FALSE),"")</f>
        <v/>
      </c>
      <c r="BE104" s="45" t="str">
        <f>IFERROR(VLOOKUP($B104,master_rankings!$B:$AF,14,FALSE),"")</f>
        <v/>
      </c>
      <c r="BF104" s="45" t="str">
        <f>IFERROR(VLOOKUP($B104,master_rankings!$B:$AF,15,FALSE),"")</f>
        <v/>
      </c>
      <c r="BG104" s="45" t="str">
        <f>IFERROR(VLOOKUP($B104,master_rankings!$B:$AF,16,FALSE),"")</f>
        <v/>
      </c>
      <c r="BH104" s="45" t="str">
        <f>IFERROR(VLOOKUP($B104,master_rankings!$B:$AF,17,FALSE),"")</f>
        <v/>
      </c>
      <c r="BI104" s="45" t="str">
        <f>IFERROR(VLOOKUP($B104,master_rankings!$B:$AF,18,FALSE),"")</f>
        <v/>
      </c>
      <c r="BJ104" s="45" t="str">
        <f>IFERROR(VLOOKUP($B104,master_rankings!$B:$AF,19,FALSE),"")</f>
        <v/>
      </c>
      <c r="BK104" s="45" t="str">
        <f>IFERROR(VLOOKUP($B104,master_rankings!$B:$AF,30,FALSE),"")</f>
        <v/>
      </c>
      <c r="BL104" s="45" t="str">
        <f>IFERROR(VLOOKUP($B104,master_rankings!$B:$AF,31,FALSE),"")</f>
        <v/>
      </c>
      <c r="BM104" s="45" t="str">
        <f t="shared" si="6"/>
        <v/>
      </c>
      <c r="BN104" t="str">
        <f t="shared" si="7"/>
        <v/>
      </c>
    </row>
    <row r="105" spans="1:66" x14ac:dyDescent="0.25">
      <c r="A105">
        <f>Qty_freeze!A105</f>
        <v>104</v>
      </c>
      <c r="B105" t="str">
        <f>TRIM(Qty_freeze!B105)</f>
        <v>IPCALAB</v>
      </c>
      <c r="C105" t="str">
        <f>IFERROR(VLOOKUP(B105,Mkt_Lots!Q:R,2,0),"")</f>
        <v xml:space="preserve">IPCA LABORATORIES LTD               </v>
      </c>
      <c r="D105" s="9">
        <f>IFERROR(VLOOKUP($B105,Options_data!$L:$AB,2,0),"")</f>
        <v>3.5</v>
      </c>
      <c r="E105" s="9">
        <f>IFERROR(VLOOKUP($B105,Options_data!$L:$AB,3,0),"")</f>
        <v>0.37</v>
      </c>
      <c r="F105" s="9">
        <f>IFERROR(VLOOKUP($B105,Options_data!$L:$AB,4,0),"")</f>
        <v>37.270000000000003</v>
      </c>
      <c r="G105" s="9">
        <f>IFERROR(VLOOKUP($B105,Options_data!$L:$AB,5,0),"")</f>
        <v>36.409999999999997</v>
      </c>
      <c r="H105" s="9">
        <f>IFERROR(VLOOKUP($B105,Options_data!$L:$AB,6,0),"")</f>
        <v>9.14</v>
      </c>
      <c r="I105" s="9">
        <f>IFERROR(VLOOKUP($B105,Options_data!$L:$AB,7,0),"")</f>
        <v>87.35</v>
      </c>
      <c r="J105" s="9">
        <f>IFERROR(VLOOKUP($B105,Options_data!$L:$AB,8,0),"")</f>
        <v>84.13</v>
      </c>
      <c r="K105" s="9">
        <f>IFERROR(VLOOKUP($B105,Options_data!$L:$AB,9,0),"")</f>
        <v>74.98</v>
      </c>
      <c r="L105" s="9" t="b">
        <f>IFERROR(VLOOKUP($B105,Options_data!$L:$AB,10,0),"")</f>
        <v>1</v>
      </c>
      <c r="M105" s="9">
        <f>IFERROR(VLOOKUP($B105,Options_data!$L:$AB,11,0),"")</f>
        <v>35.549999999999997</v>
      </c>
      <c r="N105" s="10" t="str">
        <f>IFERROR(VLOOKUP($B105,Options_data!$L:$AB,12,0),"")</f>
        <v/>
      </c>
      <c r="O105" s="9">
        <f>IFERROR(VLOOKUP($B105,Options_data!$L:$AB,13,0),"")</f>
        <v>958.6</v>
      </c>
      <c r="P105" s="9">
        <f>IFERROR(VLOOKUP($B105,Options_data!$L:$AB,14,0),"")</f>
        <v>4.63</v>
      </c>
      <c r="Q105" s="9" t="str">
        <f>IFERROR(VLOOKUP($B105,Options_data!$L:$AB,15,0),"")</f>
        <v>Liquid</v>
      </c>
      <c r="R105" s="9" t="str">
        <f>IFERROR(VLOOKUP($B105,Options_data!$L:$AB,16,0),"")</f>
        <v>IVP</v>
      </c>
      <c r="S105" s="9" t="str">
        <f>IFERROR(VLOOKUP($B105,Options_data!$L:$AB,17,0),"")</f>
        <v/>
      </c>
      <c r="T105">
        <f>IFERROR(VLOOKUP($B105,futures_data!$L:$W,2,0),"")</f>
        <v>73.209999999999994</v>
      </c>
      <c r="U105">
        <f>IFERROR(VLOOKUP($B105,futures_data!$L:$W,3,0),"")</f>
        <v>19.010000000000002</v>
      </c>
      <c r="V105">
        <f>IFERROR(VLOOKUP($B105,futures_data!$L:$W,4,0),"")</f>
        <v>2.56</v>
      </c>
      <c r="W105">
        <f>IFERROR(VLOOKUP($B105,futures_data!$L:$W,5,0),"")</f>
        <v>314.64999999999998</v>
      </c>
      <c r="X105">
        <f>IFERROR(VLOOKUP($B105,futures_data!$L:$W,6,0),"")</f>
        <v>958.6</v>
      </c>
      <c r="Y105">
        <f>IFERROR(VLOOKUP($B105,futures_data!$L:$W,7,0),"")</f>
        <v>9.14</v>
      </c>
      <c r="Z105" t="str">
        <f>IFERROR(VLOOKUP($B105,futures_data!$L:$W,8,0),"")</f>
        <v>Significant Long Buildup</v>
      </c>
      <c r="AA105">
        <f>IFERROR(VLOOKUP($B105,futures_data!$L:$W,9,0),"")</f>
        <v>8.06</v>
      </c>
      <c r="AB105">
        <f>IFERROR(VLOOKUP($B105,futures_data!$L:$W,10,0),"")</f>
        <v>0.37</v>
      </c>
      <c r="AC105">
        <f>IFERROR(VLOOKUP($B105,futures_data!$L:$W,11,0),"")</f>
        <v>320.56</v>
      </c>
      <c r="AD105" t="str">
        <f>IFERROR(VLOOKUP($B105,futures_data!$L:$W,12,0),"")</f>
        <v>Long Buildup</v>
      </c>
      <c r="AE105" t="str">
        <f t="shared" si="4"/>
        <v>BULLISH</v>
      </c>
      <c r="AF105" t="str">
        <f t="shared" si="5"/>
        <v>BULLISH</v>
      </c>
      <c r="AG105" s="43" t="str">
        <f>IFERROR(VLOOKUP($B105,futures_20D_Auto!$B:$F,2,0),"")</f>
        <v>2023-10-16_21:41:47</v>
      </c>
      <c r="AH105" s="43" t="str">
        <f>IFERROR(VLOOKUP($B105,futures_20D_Auto!$B:$F,3,0),"")</f>
        <v>BULLISH</v>
      </c>
      <c r="AI105" s="43">
        <f>IFERROR(VLOOKUP($B105,futures_20D_Auto!$B:$F,4,0),"")</f>
        <v>3034850</v>
      </c>
      <c r="AJ105" s="43">
        <f>IFERROR(VLOOKUP($B105,futures_20D_Auto!$B:$F,5,0),"")</f>
        <v>44.526879999999998</v>
      </c>
      <c r="AK105">
        <f>IFERROR(VLOOKUP($B105,Premarket!$A:$K,2,0),"")</f>
        <v>941.75</v>
      </c>
      <c r="AL105">
        <f>IFERROR(VLOOKUP($B105,Premarket!$A:$K,3,0),"")</f>
        <v>941.75</v>
      </c>
      <c r="AM105" t="str">
        <f>IFERROR(VLOOKUP($B105,Premarket!$A:$K,4,0),"")</f>
        <v>-</v>
      </c>
      <c r="AN105" t="str">
        <f>IFERROR(VLOOKUP($B105,Premarket!$A:$K,5,0),"")</f>
        <v>-</v>
      </c>
      <c r="AU105" s="45">
        <f>IFERROR(VLOOKUP($B105,master_rankings!$B:$AF,4,FALSE),"")</f>
        <v>959.05</v>
      </c>
      <c r="AV105" s="45">
        <f>IFERROR(VLOOKUP($B105,master_rankings!$B:$AF,5,FALSE),"")</f>
        <v>0.41356929999999997</v>
      </c>
      <c r="AW105" s="45">
        <f>IFERROR(VLOOKUP($B105,master_rankings!$B:$AF,6,FALSE),"")</f>
        <v>3.95</v>
      </c>
      <c r="AX105" s="45">
        <f>IFERROR(VLOOKUP($B105,master_rankings!$B:$AF,7,FALSE),"")</f>
        <v>1981200</v>
      </c>
      <c r="AY105" s="45">
        <f>IFERROR(VLOOKUP($B105,master_rankings!$B:$AF,8,FALSE),"")</f>
        <v>3.0425963</v>
      </c>
      <c r="AZ105" s="45">
        <f>IFERROR(VLOOKUP($B105,master_rankings!$B:$AF,9,FALSE),"")</f>
        <v>58500</v>
      </c>
      <c r="BA105" s="45" t="str">
        <f>IFERROR(VLOOKUP($B105,master_rankings!$B:$AF,10,FALSE),"")</f>
        <v>Long Build Up</v>
      </c>
      <c r="BB105" s="45">
        <f>IFERROR(VLOOKUP($B105,master_rankings!$B:$AF,11,FALSE),"")</f>
        <v>225</v>
      </c>
      <c r="BC105" s="45">
        <f>IFERROR(VLOOKUP($B105,master_rankings!$B:$AF,12,FALSE),"")</f>
        <v>20</v>
      </c>
      <c r="BD105" s="45">
        <f>IFERROR(VLOOKUP($B105,master_rankings!$B:$AF,13,FALSE),"")</f>
        <v>18000</v>
      </c>
      <c r="BE105" s="45" t="str">
        <f>IFERROR(VLOOKUP($B105,master_rankings!$B:$AF,14,FALSE),"")</f>
        <v>PHARMACEUTICALS</v>
      </c>
      <c r="BF105" s="45" t="str">
        <f>IFERROR(VLOOKUP($B105,master_rankings!$B:$AF,15,FALSE),"")</f>
        <v>PHARM-IND-BD&amp;FOR</v>
      </c>
      <c r="BG105" s="45" t="str">
        <f>IFERROR(VLOOKUP($B105,master_rankings!$B:$AF,16,FALSE),"")</f>
        <v>MIDCAP</v>
      </c>
      <c r="BH105" s="45">
        <f>IFERROR(VLOOKUP($B105,master_rankings!$B:$AF,17,FALSE),"")</f>
        <v>13476.13</v>
      </c>
      <c r="BI105" s="45" t="str">
        <f>IFERROR(VLOOKUP($B105,master_rankings!$B:$AF,18,FALSE),"")</f>
        <v>PHARMACEUTICALS-21 of 23</v>
      </c>
      <c r="BJ105" s="45" t="str">
        <f>IFERROR(VLOOKUP($B105,master_rankings!$B:$AF,19,FALSE),"")</f>
        <v>NiftyRank-178</v>
      </c>
      <c r="BK105" s="45" t="str">
        <f>IFERROR(VLOOKUP($B105,master_rankings!$B:$AF,30,FALSE),"")</f>
        <v>LOR10</v>
      </c>
      <c r="BL105" s="45" t="str">
        <f>IFERROR(VLOOKUP($B105,master_rankings!$B:$AF,31,FALSE),"")</f>
        <v>LPR32</v>
      </c>
      <c r="BM105" s="45" t="str">
        <f t="shared" si="6"/>
        <v>TopOI</v>
      </c>
      <c r="BN105" t="str">
        <f t="shared" si="7"/>
        <v/>
      </c>
    </row>
    <row r="106" spans="1:66" x14ac:dyDescent="0.25">
      <c r="A106">
        <f>Qty_freeze!A106</f>
        <v>105</v>
      </c>
      <c r="B106" t="str">
        <f>TRIM(Qty_freeze!B106)</f>
        <v>IRCTC</v>
      </c>
      <c r="C106" t="str">
        <f>IFERROR(VLOOKUP(B106,Mkt_Lots!Q:R,2,0),"")</f>
        <v xml:space="preserve">INDIAN RAIL TOUR CORP LTD           </v>
      </c>
      <c r="D106" s="9">
        <f>IFERROR(VLOOKUP($B106,Options_data!$L:$AB,2,0),"")</f>
        <v>-0.6</v>
      </c>
      <c r="E106" s="9">
        <f>IFERROR(VLOOKUP($B106,Options_data!$L:$AB,3,0),"")</f>
        <v>-0.08</v>
      </c>
      <c r="F106" s="9">
        <f>IFERROR(VLOOKUP($B106,Options_data!$L:$AB,4,0),"")</f>
        <v>30.31</v>
      </c>
      <c r="G106" s="9">
        <f>IFERROR(VLOOKUP($B106,Options_data!$L:$AB,5,0),"")</f>
        <v>29.57</v>
      </c>
      <c r="H106" s="9">
        <f>IFERROR(VLOOKUP($B106,Options_data!$L:$AB,6,0),"")</f>
        <v>9.24</v>
      </c>
      <c r="I106" s="9">
        <f>IFERROR(VLOOKUP($B106,Options_data!$L:$AB,7,0),"")</f>
        <v>75</v>
      </c>
      <c r="J106" s="9">
        <f>IFERROR(VLOOKUP($B106,Options_data!$L:$AB,8,0),"")</f>
        <v>82.54</v>
      </c>
      <c r="K106" s="9">
        <f>IFERROR(VLOOKUP($B106,Options_data!$L:$AB,9,0),"")</f>
        <v>28.43</v>
      </c>
      <c r="L106" s="9" t="b">
        <f>IFERROR(VLOOKUP($B106,Options_data!$L:$AB,10,0),"")</f>
        <v>1</v>
      </c>
      <c r="M106" s="9">
        <f>IFERROR(VLOOKUP($B106,Options_data!$L:$AB,11,0),"")</f>
        <v>28.83</v>
      </c>
      <c r="N106" s="10" t="str">
        <f>IFERROR(VLOOKUP($B106,Options_data!$L:$AB,12,0),"")</f>
        <v/>
      </c>
      <c r="O106" s="9">
        <f>IFERROR(VLOOKUP($B106,Options_data!$L:$AB,13,0),"")</f>
        <v>705.5</v>
      </c>
      <c r="P106" s="9">
        <f>IFERROR(VLOOKUP($B106,Options_data!$L:$AB,14,0),"")</f>
        <v>3.62</v>
      </c>
      <c r="Q106" s="9" t="str">
        <f>IFERROR(VLOOKUP($B106,Options_data!$L:$AB,15,0),"")</f>
        <v>Liquid</v>
      </c>
      <c r="R106" s="9" t="str">
        <f>IFERROR(VLOOKUP($B106,Options_data!$L:$AB,16,0),"")</f>
        <v>IVP</v>
      </c>
      <c r="S106" s="9" t="str">
        <f>IFERROR(VLOOKUP($B106,Options_data!$L:$AB,17,0),"")</f>
        <v/>
      </c>
      <c r="T106">
        <f>IFERROR(VLOOKUP($B106,futures_data!$L:$W,2,0),"")</f>
        <v>17.059999999999999</v>
      </c>
      <c r="U106">
        <f>IFERROR(VLOOKUP($B106,futures_data!$L:$W,3,0),"")</f>
        <v>8.17</v>
      </c>
      <c r="V106">
        <f>IFERROR(VLOOKUP($B106,futures_data!$L:$W,4,0),"")</f>
        <v>-0.04</v>
      </c>
      <c r="W106">
        <f>IFERROR(VLOOKUP($B106,futures_data!$L:$W,5,0),"")</f>
        <v>168.58</v>
      </c>
      <c r="X106">
        <f>IFERROR(VLOOKUP($B106,futures_data!$L:$W,6,0),"")</f>
        <v>705.5</v>
      </c>
      <c r="Y106">
        <f>IFERROR(VLOOKUP($B106,futures_data!$L:$W,7,0),"")</f>
        <v>9.24</v>
      </c>
      <c r="Z106" t="str">
        <f>IFERROR(VLOOKUP($B106,futures_data!$L:$W,8,0),"")</f>
        <v>Short Buildup</v>
      </c>
      <c r="AA106">
        <f>IFERROR(VLOOKUP($B106,futures_data!$L:$W,9,0),"")</f>
        <v>0.95</v>
      </c>
      <c r="AB106">
        <f>IFERROR(VLOOKUP($B106,futures_data!$L:$W,10,0),"")</f>
        <v>-0.08</v>
      </c>
      <c r="AC106">
        <f>IFERROR(VLOOKUP($B106,futures_data!$L:$W,11,0),"")</f>
        <v>108.46</v>
      </c>
      <c r="AD106" t="str">
        <f>IFERROR(VLOOKUP($B106,futures_data!$L:$W,12,0),"")</f>
        <v>Short Buildup</v>
      </c>
      <c r="AE106" t="str">
        <f t="shared" si="4"/>
        <v>BEARISH</v>
      </c>
      <c r="AF106" t="str">
        <f t="shared" si="5"/>
        <v>BEARISH</v>
      </c>
      <c r="AG106" s="43" t="str">
        <f>IFERROR(VLOOKUP($B106,futures_20D_Auto!$B:$F,2,0),"")</f>
        <v>2023-10-16_21:41:53</v>
      </c>
      <c r="AH106" s="43" t="str">
        <f>IFERROR(VLOOKUP($B106,futures_20D_Auto!$B:$F,3,0),"")</f>
        <v>BEARISH</v>
      </c>
      <c r="AI106" s="43">
        <f>IFERROR(VLOOKUP($B106,futures_20D_Auto!$B:$F,4,0),"")</f>
        <v>-68000000</v>
      </c>
      <c r="AJ106" s="43">
        <f>IFERROR(VLOOKUP($B106,futures_20D_Auto!$B:$F,5,0),"")</f>
        <v>48.047580000000004</v>
      </c>
      <c r="AK106">
        <f>IFERROR(VLOOKUP($B106,Premarket!$A:$K,2,0),"")</f>
        <v>704.6</v>
      </c>
      <c r="AL106">
        <f>IFERROR(VLOOKUP($B106,Premarket!$A:$K,3,0),"")</f>
        <v>705</v>
      </c>
      <c r="AM106">
        <f>IFERROR(VLOOKUP($B106,Premarket!$A:$K,4,0),"")</f>
        <v>0.4</v>
      </c>
      <c r="AN106">
        <f>IFERROR(VLOOKUP($B106,Premarket!$A:$K,5,0),"")</f>
        <v>0.06</v>
      </c>
      <c r="AU106" s="45">
        <f>IFERROR(VLOOKUP($B106,master_rankings!$B:$AF,4,FALSE),"")</f>
        <v>705.3</v>
      </c>
      <c r="AV106" s="45">
        <f>IFERROR(VLOOKUP($B106,master_rankings!$B:$AF,5,FALSE),"")</f>
        <v>-0.11329839999999999</v>
      </c>
      <c r="AW106" s="45">
        <f>IFERROR(VLOOKUP($B106,master_rankings!$B:$AF,6,FALSE),"")</f>
        <v>-0.8</v>
      </c>
      <c r="AX106" s="45">
        <f>IFERROR(VLOOKUP($B106,master_rankings!$B:$AF,7,FALSE),"")</f>
        <v>12540500</v>
      </c>
      <c r="AY106" s="45">
        <f>IFERROR(VLOOKUP($B106,master_rankings!$B:$AF,8,FALSE),"")</f>
        <v>0.34306520000000001</v>
      </c>
      <c r="AZ106" s="45">
        <f>IFERROR(VLOOKUP($B106,master_rankings!$B:$AF,9,FALSE),"")</f>
        <v>42875</v>
      </c>
      <c r="BA106" s="45" t="str">
        <f>IFERROR(VLOOKUP($B106,master_rankings!$B:$AF,10,FALSE),"")</f>
        <v>Short Build Up</v>
      </c>
      <c r="BB106" s="45">
        <f>IFERROR(VLOOKUP($B106,master_rankings!$B:$AF,11,FALSE),"")</f>
        <v>875</v>
      </c>
      <c r="BC106" s="45">
        <f>IFERROR(VLOOKUP($B106,master_rankings!$B:$AF,12,FALSE),"")</f>
        <v>20</v>
      </c>
      <c r="BD106" s="45">
        <f>IFERROR(VLOOKUP($B106,master_rankings!$B:$AF,13,FALSE),"")</f>
        <v>26250</v>
      </c>
      <c r="BE106" s="45" t="str">
        <f>IFERROR(VLOOKUP($B106,master_rankings!$B:$AF,14,FALSE),"")</f>
        <v>MISCELLANEOUS</v>
      </c>
      <c r="BF106" s="45" t="str">
        <f>IFERROR(VLOOKUP($B106,master_rankings!$B:$AF,15,FALSE),"")</f>
        <v>TRAVEL AGENCIES</v>
      </c>
      <c r="BG106" s="45" t="str">
        <f>IFERROR(VLOOKUP($B106,master_rankings!$B:$AF,16,FALSE),"")</f>
        <v>LARGECAP</v>
      </c>
      <c r="BH106" s="45">
        <f>IFERROR(VLOOKUP($B106,master_rankings!$B:$AF,17,FALSE),"")</f>
        <v>72216</v>
      </c>
      <c r="BI106" s="45" t="str">
        <f>IFERROR(VLOOKUP($B106,master_rankings!$B:$AF,18,FALSE),"")</f>
        <v>MISCELLANEOUS-5 of 9</v>
      </c>
      <c r="BJ106" s="45" t="str">
        <f>IFERROR(VLOOKUP($B106,master_rankings!$B:$AF,19,FALSE),"")</f>
        <v>NiftyRank-66</v>
      </c>
      <c r="BK106" s="45" t="str">
        <f>IFERROR(VLOOKUP($B106,master_rankings!$B:$AF,30,FALSE),"")</f>
        <v>SOR31</v>
      </c>
      <c r="BL106" s="45" t="str">
        <f>IFERROR(VLOOKUP($B106,master_rankings!$B:$AF,31,FALSE),"")</f>
        <v>SPR35</v>
      </c>
      <c r="BM106" s="45" t="str">
        <f t="shared" si="6"/>
        <v/>
      </c>
      <c r="BN106" t="str">
        <f t="shared" si="7"/>
        <v/>
      </c>
    </row>
    <row r="107" spans="1:66" x14ac:dyDescent="0.25">
      <c r="A107">
        <f>Qty_freeze!A107</f>
        <v>106</v>
      </c>
      <c r="B107" t="str">
        <f>TRIM(Qty_freeze!B107)</f>
        <v>ITC</v>
      </c>
      <c r="C107" t="str">
        <f>IFERROR(VLOOKUP(B107,Mkt_Lots!Q:R,2,0),"")</f>
        <v xml:space="preserve">ITC LTD                             </v>
      </c>
      <c r="D107" s="9">
        <f>IFERROR(VLOOKUP($B107,Options_data!$L:$AB,2,0),"")</f>
        <v>0.85</v>
      </c>
      <c r="E107" s="9">
        <f>IFERROR(VLOOKUP($B107,Options_data!$L:$AB,3,0),"")</f>
        <v>0.19</v>
      </c>
      <c r="F107" s="9">
        <f>IFERROR(VLOOKUP($B107,Options_data!$L:$AB,4,0),"")</f>
        <v>19.77</v>
      </c>
      <c r="G107" s="9">
        <f>IFERROR(VLOOKUP($B107,Options_data!$L:$AB,5,0),"")</f>
        <v>19.97</v>
      </c>
      <c r="H107" s="9">
        <f>IFERROR(VLOOKUP($B107,Options_data!$L:$AB,6,0),"")</f>
        <v>13.59</v>
      </c>
      <c r="I107" s="9">
        <f>IFERROR(VLOOKUP($B107,Options_data!$L:$AB,7,0),"")</f>
        <v>57.66</v>
      </c>
      <c r="J107" s="9">
        <f>IFERROR(VLOOKUP($B107,Options_data!$L:$AB,8,0),"")</f>
        <v>58.73</v>
      </c>
      <c r="K107" s="9">
        <f>IFERROR(VLOOKUP($B107,Options_data!$L:$AB,9,0),"")</f>
        <v>23.95</v>
      </c>
      <c r="L107" s="9" t="b">
        <f>IFERROR(VLOOKUP($B107,Options_data!$L:$AB,10,0),"")</f>
        <v>1</v>
      </c>
      <c r="M107" s="9">
        <f>IFERROR(VLOOKUP($B107,Options_data!$L:$AB,11,0),"")</f>
        <v>20.170000000000002</v>
      </c>
      <c r="N107" s="10">
        <f>IFERROR(VLOOKUP($B107,Options_data!$L:$AB,12,0),"")</f>
        <v>45218</v>
      </c>
      <c r="O107" s="9">
        <f>IFERROR(VLOOKUP($B107,Options_data!$L:$AB,13,0),"")</f>
        <v>449.3</v>
      </c>
      <c r="P107" s="9">
        <f>IFERROR(VLOOKUP($B107,Options_data!$L:$AB,14,0),"")</f>
        <v>2.48</v>
      </c>
      <c r="Q107" s="9" t="str">
        <f>IFERROR(VLOOKUP($B107,Options_data!$L:$AB,15,0),"")</f>
        <v>Liquid</v>
      </c>
      <c r="R107" s="9" t="str">
        <f>IFERROR(VLOOKUP($B107,Options_data!$L:$AB,16,0),"")</f>
        <v/>
      </c>
      <c r="S107" s="9" t="str">
        <f>IFERROR(VLOOKUP($B107,Options_data!$L:$AB,17,0),"")</f>
        <v>R</v>
      </c>
      <c r="T107">
        <f>IFERROR(VLOOKUP($B107,futures_data!$L:$W,2,0),"")</f>
        <v>5.16</v>
      </c>
      <c r="U107">
        <f>IFERROR(VLOOKUP($B107,futures_data!$L:$W,3,0),"")</f>
        <v>-10.27</v>
      </c>
      <c r="V107">
        <f>IFERROR(VLOOKUP($B107,futures_data!$L:$W,4,0),"")</f>
        <v>1.72</v>
      </c>
      <c r="W107">
        <f>IFERROR(VLOOKUP($B107,futures_data!$L:$W,5,0),"")</f>
        <v>27.63</v>
      </c>
      <c r="X107">
        <f>IFERROR(VLOOKUP($B107,futures_data!$L:$W,6,0),"")</f>
        <v>449.3</v>
      </c>
      <c r="Y107">
        <f>IFERROR(VLOOKUP($B107,futures_data!$L:$W,7,0),"")</f>
        <v>13.59</v>
      </c>
      <c r="Z107" t="str">
        <f>IFERROR(VLOOKUP($B107,futures_data!$L:$W,8,0),"")</f>
        <v>Short Covering</v>
      </c>
      <c r="AA107">
        <f>IFERROR(VLOOKUP($B107,futures_data!$L:$W,9,0),"")</f>
        <v>1.38</v>
      </c>
      <c r="AB107">
        <f>IFERROR(VLOOKUP($B107,futures_data!$L:$W,10,0),"")</f>
        <v>0.19</v>
      </c>
      <c r="AC107">
        <f>IFERROR(VLOOKUP($B107,futures_data!$L:$W,11,0),"")</f>
        <v>-76.42</v>
      </c>
      <c r="AD107" t="str">
        <f>IFERROR(VLOOKUP($B107,futures_data!$L:$W,12,0),"")</f>
        <v>Long Buildup</v>
      </c>
      <c r="AE107" t="str">
        <f t="shared" si="4"/>
        <v>BULLISH</v>
      </c>
      <c r="AF107" t="str">
        <f t="shared" si="5"/>
        <v>BULLISH</v>
      </c>
      <c r="AG107" s="43" t="str">
        <f>IFERROR(VLOOKUP($B107,futures_20D_Auto!$B:$F,2,0),"")</f>
        <v/>
      </c>
      <c r="AH107" s="43" t="str">
        <f>IFERROR(VLOOKUP($B107,futures_20D_Auto!$B:$F,3,0),"")</f>
        <v/>
      </c>
      <c r="AI107" s="43" t="str">
        <f>IFERROR(VLOOKUP($B107,futures_20D_Auto!$B:$F,4,0),"")</f>
        <v/>
      </c>
      <c r="AJ107" s="43" t="str">
        <f>IFERROR(VLOOKUP($B107,futures_20D_Auto!$B:$F,5,0),"")</f>
        <v/>
      </c>
      <c r="AK107">
        <f>IFERROR(VLOOKUP($B107,Premarket!$A:$K,2,0),"")</f>
        <v>448.25</v>
      </c>
      <c r="AL107">
        <f>IFERROR(VLOOKUP($B107,Premarket!$A:$K,3,0),"")</f>
        <v>449.65</v>
      </c>
      <c r="AM107">
        <f>IFERROR(VLOOKUP($B107,Premarket!$A:$K,4,0),"")</f>
        <v>1.4</v>
      </c>
      <c r="AN107">
        <f>IFERROR(VLOOKUP($B107,Premarket!$A:$K,5,0),"")</f>
        <v>0.31</v>
      </c>
      <c r="AU107" s="45" t="str">
        <f>IFERROR(VLOOKUP($B107,master_rankings!$B:$AF,4,FALSE),"")</f>
        <v/>
      </c>
      <c r="AV107" s="45" t="str">
        <f>IFERROR(VLOOKUP($B107,master_rankings!$B:$AF,5,FALSE),"")</f>
        <v/>
      </c>
      <c r="AW107" s="45" t="str">
        <f>IFERROR(VLOOKUP($B107,master_rankings!$B:$AF,6,FALSE),"")</f>
        <v/>
      </c>
      <c r="AX107" s="45" t="str">
        <f>IFERROR(VLOOKUP($B107,master_rankings!$B:$AF,7,FALSE),"")</f>
        <v/>
      </c>
      <c r="AY107" s="45" t="str">
        <f>IFERROR(VLOOKUP($B107,master_rankings!$B:$AF,8,FALSE),"")</f>
        <v/>
      </c>
      <c r="AZ107" s="45" t="str">
        <f>IFERROR(VLOOKUP($B107,master_rankings!$B:$AF,9,FALSE),"")</f>
        <v/>
      </c>
      <c r="BA107" s="45" t="str">
        <f>IFERROR(VLOOKUP($B107,master_rankings!$B:$AF,10,FALSE),"")</f>
        <v/>
      </c>
      <c r="BB107" s="45" t="str">
        <f>IFERROR(VLOOKUP($B107,master_rankings!$B:$AF,11,FALSE),"")</f>
        <v/>
      </c>
      <c r="BC107" s="45" t="str">
        <f>IFERROR(VLOOKUP($B107,master_rankings!$B:$AF,12,FALSE),"")</f>
        <v/>
      </c>
      <c r="BD107" s="45" t="str">
        <f>IFERROR(VLOOKUP($B107,master_rankings!$B:$AF,13,FALSE),"")</f>
        <v/>
      </c>
      <c r="BE107" s="45" t="str">
        <f>IFERROR(VLOOKUP($B107,master_rankings!$B:$AF,14,FALSE),"")</f>
        <v/>
      </c>
      <c r="BF107" s="45" t="str">
        <f>IFERROR(VLOOKUP($B107,master_rankings!$B:$AF,15,FALSE),"")</f>
        <v/>
      </c>
      <c r="BG107" s="45" t="str">
        <f>IFERROR(VLOOKUP($B107,master_rankings!$B:$AF,16,FALSE),"")</f>
        <v/>
      </c>
      <c r="BH107" s="45" t="str">
        <f>IFERROR(VLOOKUP($B107,master_rankings!$B:$AF,17,FALSE),"")</f>
        <v/>
      </c>
      <c r="BI107" s="45" t="str">
        <f>IFERROR(VLOOKUP($B107,master_rankings!$B:$AF,18,FALSE),"")</f>
        <v/>
      </c>
      <c r="BJ107" s="45" t="str">
        <f>IFERROR(VLOOKUP($B107,master_rankings!$B:$AF,19,FALSE),"")</f>
        <v/>
      </c>
      <c r="BK107" s="45" t="str">
        <f>IFERROR(VLOOKUP($B107,master_rankings!$B:$AF,30,FALSE),"")</f>
        <v/>
      </c>
      <c r="BL107" s="45" t="str">
        <f>IFERROR(VLOOKUP($B107,master_rankings!$B:$AF,31,FALSE),"")</f>
        <v/>
      </c>
      <c r="BM107" s="45" t="str">
        <f t="shared" si="6"/>
        <v/>
      </c>
      <c r="BN107" t="str">
        <f t="shared" si="7"/>
        <v/>
      </c>
    </row>
    <row r="108" spans="1:66" x14ac:dyDescent="0.25">
      <c r="A108">
        <f>Qty_freeze!A108</f>
        <v>107</v>
      </c>
      <c r="B108" t="str">
        <f>TRIM(Qty_freeze!B108)</f>
        <v>JINDALSTEL</v>
      </c>
      <c r="C108" t="str">
        <f>IFERROR(VLOOKUP(B108,Mkt_Lots!Q:R,2,0),"")</f>
        <v xml:space="preserve">JINDAL STEEL &amp; POWER LTD            </v>
      </c>
      <c r="D108" s="9">
        <f>IFERROR(VLOOKUP($B108,Options_data!$L:$AB,2,0),"")</f>
        <v>11.15</v>
      </c>
      <c r="E108" s="9">
        <f>IFERROR(VLOOKUP($B108,Options_data!$L:$AB,3,0),"")</f>
        <v>1.63</v>
      </c>
      <c r="F108" s="9">
        <f>IFERROR(VLOOKUP($B108,Options_data!$L:$AB,4,0),"")</f>
        <v>30.18</v>
      </c>
      <c r="G108" s="9">
        <f>IFERROR(VLOOKUP($B108,Options_data!$L:$AB,5,0),"")</f>
        <v>30.66</v>
      </c>
      <c r="H108" s="9">
        <f>IFERROR(VLOOKUP($B108,Options_data!$L:$AB,6,0),"")</f>
        <v>6.38</v>
      </c>
      <c r="I108" s="9">
        <f>IFERROR(VLOOKUP($B108,Options_data!$L:$AB,7,0),"")</f>
        <v>26.61</v>
      </c>
      <c r="J108" s="9">
        <f>IFERROR(VLOOKUP($B108,Options_data!$L:$AB,8,0),"")</f>
        <v>46.03</v>
      </c>
      <c r="K108" s="9">
        <f>IFERROR(VLOOKUP($B108,Options_data!$L:$AB,9,0),"")</f>
        <v>33.700000000000003</v>
      </c>
      <c r="L108" s="9" t="b">
        <f>IFERROR(VLOOKUP($B108,Options_data!$L:$AB,10,0),"")</f>
        <v>1</v>
      </c>
      <c r="M108" s="9">
        <f>IFERROR(VLOOKUP($B108,Options_data!$L:$AB,11,0),"")</f>
        <v>31.14</v>
      </c>
      <c r="N108" s="10" t="str">
        <f>IFERROR(VLOOKUP($B108,Options_data!$L:$AB,12,0),"")</f>
        <v/>
      </c>
      <c r="O108" s="9">
        <f>IFERROR(VLOOKUP($B108,Options_data!$L:$AB,13,0),"")</f>
        <v>694.55</v>
      </c>
      <c r="P108" s="9">
        <f>IFERROR(VLOOKUP($B108,Options_data!$L:$AB,14,0),"")</f>
        <v>3.93</v>
      </c>
      <c r="Q108" s="9" t="str">
        <f>IFERROR(VLOOKUP($B108,Options_data!$L:$AB,15,0),"")</f>
        <v>Liquid</v>
      </c>
      <c r="R108" s="9" t="str">
        <f>IFERROR(VLOOKUP($B108,Options_data!$L:$AB,16,0),"")</f>
        <v/>
      </c>
      <c r="S108" s="9" t="str">
        <f>IFERROR(VLOOKUP($B108,Options_data!$L:$AB,17,0),"")</f>
        <v/>
      </c>
      <c r="T108">
        <f>IFERROR(VLOOKUP($B108,futures_data!$L:$W,2,0),"")</f>
        <v>29.37</v>
      </c>
      <c r="U108">
        <f>IFERROR(VLOOKUP($B108,futures_data!$L:$W,3,0),"")</f>
        <v>7.29</v>
      </c>
      <c r="V108">
        <f>IFERROR(VLOOKUP($B108,futures_data!$L:$W,4,0),"")</f>
        <v>2.4900000000000002</v>
      </c>
      <c r="W108">
        <f>IFERROR(VLOOKUP($B108,futures_data!$L:$W,5,0),"")</f>
        <v>47.88</v>
      </c>
      <c r="X108">
        <f>IFERROR(VLOOKUP($B108,futures_data!$L:$W,6,0),"")</f>
        <v>694.55</v>
      </c>
      <c r="Y108">
        <f>IFERROR(VLOOKUP($B108,futures_data!$L:$W,7,0),"")</f>
        <v>6.38</v>
      </c>
      <c r="Z108" t="str">
        <f>IFERROR(VLOOKUP($B108,futures_data!$L:$W,8,0),"")</f>
        <v>Significant Long Buildup</v>
      </c>
      <c r="AA108">
        <f>IFERROR(VLOOKUP($B108,futures_data!$L:$W,9,0),"")</f>
        <v>-0.93</v>
      </c>
      <c r="AB108">
        <f>IFERROR(VLOOKUP($B108,futures_data!$L:$W,10,0),"")</f>
        <v>1.63</v>
      </c>
      <c r="AC108">
        <f>IFERROR(VLOOKUP($B108,futures_data!$L:$W,11,0),"")</f>
        <v>-63.47</v>
      </c>
      <c r="AD108" t="str">
        <f>IFERROR(VLOOKUP($B108,futures_data!$L:$W,12,0),"")</f>
        <v>Short Covering</v>
      </c>
      <c r="AE108" t="str">
        <f t="shared" si="4"/>
        <v>BULLISH</v>
      </c>
      <c r="AF108" t="str">
        <f t="shared" si="5"/>
        <v>BULLISH</v>
      </c>
      <c r="AG108" s="43" t="str">
        <f>IFERROR(VLOOKUP($B108,futures_20D_Auto!$B:$F,2,0),"")</f>
        <v/>
      </c>
      <c r="AH108" s="43" t="str">
        <f>IFERROR(VLOOKUP($B108,futures_20D_Auto!$B:$F,3,0),"")</f>
        <v/>
      </c>
      <c r="AI108" s="43" t="str">
        <f>IFERROR(VLOOKUP($B108,futures_20D_Auto!$B:$F,4,0),"")</f>
        <v/>
      </c>
      <c r="AJ108" s="43" t="str">
        <f>IFERROR(VLOOKUP($B108,futures_20D_Auto!$B:$F,5,0),"")</f>
        <v/>
      </c>
      <c r="AK108">
        <f>IFERROR(VLOOKUP($B108,Premarket!$A:$K,2,0),"")</f>
        <v>692.55</v>
      </c>
      <c r="AL108">
        <f>IFERROR(VLOOKUP($B108,Premarket!$A:$K,3,0),"")</f>
        <v>692.2</v>
      </c>
      <c r="AM108">
        <f>IFERROR(VLOOKUP($B108,Premarket!$A:$K,4,0),"")</f>
        <v>-0.35</v>
      </c>
      <c r="AN108">
        <f>IFERROR(VLOOKUP($B108,Premarket!$A:$K,5,0),"")</f>
        <v>-0.05</v>
      </c>
      <c r="AU108" s="45" t="str">
        <f>IFERROR(VLOOKUP($B108,master_rankings!$B:$AF,4,FALSE),"")</f>
        <v/>
      </c>
      <c r="AV108" s="45" t="str">
        <f>IFERROR(VLOOKUP($B108,master_rankings!$B:$AF,5,FALSE),"")</f>
        <v/>
      </c>
      <c r="AW108" s="45" t="str">
        <f>IFERROR(VLOOKUP($B108,master_rankings!$B:$AF,6,FALSE),"")</f>
        <v/>
      </c>
      <c r="AX108" s="45" t="str">
        <f>IFERROR(VLOOKUP($B108,master_rankings!$B:$AF,7,FALSE),"")</f>
        <v/>
      </c>
      <c r="AY108" s="45" t="str">
        <f>IFERROR(VLOOKUP($B108,master_rankings!$B:$AF,8,FALSE),"")</f>
        <v/>
      </c>
      <c r="AZ108" s="45" t="str">
        <f>IFERROR(VLOOKUP($B108,master_rankings!$B:$AF,9,FALSE),"")</f>
        <v/>
      </c>
      <c r="BA108" s="45" t="str">
        <f>IFERROR(VLOOKUP($B108,master_rankings!$B:$AF,10,FALSE),"")</f>
        <v/>
      </c>
      <c r="BB108" s="45" t="str">
        <f>IFERROR(VLOOKUP($B108,master_rankings!$B:$AF,11,FALSE),"")</f>
        <v/>
      </c>
      <c r="BC108" s="45" t="str">
        <f>IFERROR(VLOOKUP($B108,master_rankings!$B:$AF,12,FALSE),"")</f>
        <v/>
      </c>
      <c r="BD108" s="45" t="str">
        <f>IFERROR(VLOOKUP($B108,master_rankings!$B:$AF,13,FALSE),"")</f>
        <v/>
      </c>
      <c r="BE108" s="45" t="str">
        <f>IFERROR(VLOOKUP($B108,master_rankings!$B:$AF,14,FALSE),"")</f>
        <v/>
      </c>
      <c r="BF108" s="45" t="str">
        <f>IFERROR(VLOOKUP($B108,master_rankings!$B:$AF,15,FALSE),"")</f>
        <v/>
      </c>
      <c r="BG108" s="45" t="str">
        <f>IFERROR(VLOOKUP($B108,master_rankings!$B:$AF,16,FALSE),"")</f>
        <v/>
      </c>
      <c r="BH108" s="45" t="str">
        <f>IFERROR(VLOOKUP($B108,master_rankings!$B:$AF,17,FALSE),"")</f>
        <v/>
      </c>
      <c r="BI108" s="45" t="str">
        <f>IFERROR(VLOOKUP($B108,master_rankings!$B:$AF,18,FALSE),"")</f>
        <v/>
      </c>
      <c r="BJ108" s="45" t="str">
        <f>IFERROR(VLOOKUP($B108,master_rankings!$B:$AF,19,FALSE),"")</f>
        <v/>
      </c>
      <c r="BK108" s="45" t="str">
        <f>IFERROR(VLOOKUP($B108,master_rankings!$B:$AF,30,FALSE),"")</f>
        <v/>
      </c>
      <c r="BL108" s="45" t="str">
        <f>IFERROR(VLOOKUP($B108,master_rankings!$B:$AF,31,FALSE),"")</f>
        <v/>
      </c>
      <c r="BM108" s="45" t="str">
        <f t="shared" si="6"/>
        <v/>
      </c>
      <c r="BN108" t="str">
        <f t="shared" si="7"/>
        <v/>
      </c>
    </row>
    <row r="109" spans="1:66" x14ac:dyDescent="0.25">
      <c r="A109">
        <f>Qty_freeze!A109</f>
        <v>108</v>
      </c>
      <c r="B109" t="str">
        <f>TRIM(Qty_freeze!B109)</f>
        <v>JKCEMENT</v>
      </c>
      <c r="C109" t="str">
        <f>IFERROR(VLOOKUP(B109,Mkt_Lots!Q:R,2,0),"")</f>
        <v xml:space="preserve">JK CEMENT LIMITED                   </v>
      </c>
      <c r="D109" s="9">
        <f>IFERROR(VLOOKUP($B109,Options_data!$L:$AB,2,0),"")</f>
        <v>-14.1</v>
      </c>
      <c r="E109" s="9">
        <f>IFERROR(VLOOKUP($B109,Options_data!$L:$AB,3,0),"")</f>
        <v>-0.43</v>
      </c>
      <c r="F109" s="9">
        <f>IFERROR(VLOOKUP($B109,Options_data!$L:$AB,4,0),"")</f>
        <v>33.49</v>
      </c>
      <c r="G109" s="9">
        <f>IFERROR(VLOOKUP($B109,Options_data!$L:$AB,5,0),"")</f>
        <v>35.950000000000003</v>
      </c>
      <c r="H109" s="9">
        <f>IFERROR(VLOOKUP($B109,Options_data!$L:$AB,6,0),"")</f>
        <v>13.23</v>
      </c>
      <c r="I109" s="9">
        <f>IFERROR(VLOOKUP($B109,Options_data!$L:$AB,7,0),"")</f>
        <v>73.459999999999994</v>
      </c>
      <c r="J109" s="9">
        <f>IFERROR(VLOOKUP($B109,Options_data!$L:$AB,8,0),"")</f>
        <v>77.78</v>
      </c>
      <c r="K109" s="9">
        <f>IFERROR(VLOOKUP($B109,Options_data!$L:$AB,9,0),"")</f>
        <v>43.56</v>
      </c>
      <c r="L109" s="9" t="b">
        <f>IFERROR(VLOOKUP($B109,Options_data!$L:$AB,10,0),"")</f>
        <v>0</v>
      </c>
      <c r="M109" s="9">
        <f>IFERROR(VLOOKUP($B109,Options_data!$L:$AB,11,0),"")</f>
        <v>38.42</v>
      </c>
      <c r="N109" s="10" t="str">
        <f>IFERROR(VLOOKUP($B109,Options_data!$L:$AB,12,0),"")</f>
        <v/>
      </c>
      <c r="O109" s="9">
        <f>IFERROR(VLOOKUP($B109,Options_data!$L:$AB,13,0),"")</f>
        <v>3236.55</v>
      </c>
      <c r="P109" s="9">
        <f>IFERROR(VLOOKUP($B109,Options_data!$L:$AB,14,0),"")</f>
        <v>3.84</v>
      </c>
      <c r="Q109" s="9" t="str">
        <f>IFERROR(VLOOKUP($B109,Options_data!$L:$AB,15,0),"")</f>
        <v/>
      </c>
      <c r="R109" s="9" t="str">
        <f>IFERROR(VLOOKUP($B109,Options_data!$L:$AB,16,0),"")</f>
        <v>IVP</v>
      </c>
      <c r="S109" s="9" t="str">
        <f>IFERROR(VLOOKUP($B109,Options_data!$L:$AB,17,0),"")</f>
        <v/>
      </c>
      <c r="T109">
        <f>IFERROR(VLOOKUP($B109,futures_data!$L:$W,2,0),"")</f>
        <v>71.03</v>
      </c>
      <c r="U109">
        <f>IFERROR(VLOOKUP($B109,futures_data!$L:$W,3,0),"")</f>
        <v>4.28</v>
      </c>
      <c r="V109">
        <f>IFERROR(VLOOKUP($B109,futures_data!$L:$W,4,0),"")</f>
        <v>4.43</v>
      </c>
      <c r="W109">
        <f>IFERROR(VLOOKUP($B109,futures_data!$L:$W,5,0),"")</f>
        <v>238.22</v>
      </c>
      <c r="X109">
        <f>IFERROR(VLOOKUP($B109,futures_data!$L:$W,6,0),"")</f>
        <v>3236.55</v>
      </c>
      <c r="Y109">
        <f>IFERROR(VLOOKUP($B109,futures_data!$L:$W,7,0),"")</f>
        <v>13.23</v>
      </c>
      <c r="Z109" t="str">
        <f>IFERROR(VLOOKUP($B109,futures_data!$L:$W,8,0),"")</f>
        <v>Long Buildup</v>
      </c>
      <c r="AA109">
        <f>IFERROR(VLOOKUP($B109,futures_data!$L:$W,9,0),"")</f>
        <v>3.21</v>
      </c>
      <c r="AB109">
        <f>IFERROR(VLOOKUP($B109,futures_data!$L:$W,10,0),"")</f>
        <v>-0.43</v>
      </c>
      <c r="AC109">
        <f>IFERROR(VLOOKUP($B109,futures_data!$L:$W,11,0),"")</f>
        <v>161.21</v>
      </c>
      <c r="AD109" t="str">
        <f>IFERROR(VLOOKUP($B109,futures_data!$L:$W,12,0),"")</f>
        <v>Short Buildup</v>
      </c>
      <c r="AE109" t="str">
        <f t="shared" si="4"/>
        <v>BULLISH</v>
      </c>
      <c r="AF109" t="str">
        <f t="shared" si="5"/>
        <v>BEARISH</v>
      </c>
      <c r="AG109" s="43" t="str">
        <f>IFERROR(VLOOKUP($B109,futures_20D_Auto!$B:$F,2,0),"")</f>
        <v/>
      </c>
      <c r="AH109" s="43" t="str">
        <f>IFERROR(VLOOKUP($B109,futures_20D_Auto!$B:$F,3,0),"")</f>
        <v/>
      </c>
      <c r="AI109" s="43" t="str">
        <f>IFERROR(VLOOKUP($B109,futures_20D_Auto!$B:$F,4,0),"")</f>
        <v/>
      </c>
      <c r="AJ109" s="43" t="str">
        <f>IFERROR(VLOOKUP($B109,futures_20D_Auto!$B:$F,5,0),"")</f>
        <v/>
      </c>
      <c r="AK109">
        <f>IFERROR(VLOOKUP($B109,Premarket!$A:$K,2,0),"")</f>
        <v>3185.9</v>
      </c>
      <c r="AL109">
        <f>IFERROR(VLOOKUP($B109,Premarket!$A:$K,3,0),"")</f>
        <v>3185.9</v>
      </c>
      <c r="AM109" t="str">
        <f>IFERROR(VLOOKUP($B109,Premarket!$A:$K,4,0),"")</f>
        <v>-</v>
      </c>
      <c r="AN109" t="str">
        <f>IFERROR(VLOOKUP($B109,Premarket!$A:$K,5,0),"")</f>
        <v>-</v>
      </c>
      <c r="AU109" s="45" t="str">
        <f>IFERROR(VLOOKUP($B109,master_rankings!$B:$AF,4,FALSE),"")</f>
        <v/>
      </c>
      <c r="AV109" s="45" t="str">
        <f>IFERROR(VLOOKUP($B109,master_rankings!$B:$AF,5,FALSE),"")</f>
        <v/>
      </c>
      <c r="AW109" s="45" t="str">
        <f>IFERROR(VLOOKUP($B109,master_rankings!$B:$AF,6,FALSE),"")</f>
        <v/>
      </c>
      <c r="AX109" s="45" t="str">
        <f>IFERROR(VLOOKUP($B109,master_rankings!$B:$AF,7,FALSE),"")</f>
        <v/>
      </c>
      <c r="AY109" s="45" t="str">
        <f>IFERROR(VLOOKUP($B109,master_rankings!$B:$AF,8,FALSE),"")</f>
        <v/>
      </c>
      <c r="AZ109" s="45" t="str">
        <f>IFERROR(VLOOKUP($B109,master_rankings!$B:$AF,9,FALSE),"")</f>
        <v/>
      </c>
      <c r="BA109" s="45" t="str">
        <f>IFERROR(VLOOKUP($B109,master_rankings!$B:$AF,10,FALSE),"")</f>
        <v/>
      </c>
      <c r="BB109" s="45" t="str">
        <f>IFERROR(VLOOKUP($B109,master_rankings!$B:$AF,11,FALSE),"")</f>
        <v/>
      </c>
      <c r="BC109" s="45" t="str">
        <f>IFERROR(VLOOKUP($B109,master_rankings!$B:$AF,12,FALSE),"")</f>
        <v/>
      </c>
      <c r="BD109" s="45" t="str">
        <f>IFERROR(VLOOKUP($B109,master_rankings!$B:$AF,13,FALSE),"")</f>
        <v/>
      </c>
      <c r="BE109" s="45" t="str">
        <f>IFERROR(VLOOKUP($B109,master_rankings!$B:$AF,14,FALSE),"")</f>
        <v/>
      </c>
      <c r="BF109" s="45" t="str">
        <f>IFERROR(VLOOKUP($B109,master_rankings!$B:$AF,15,FALSE),"")</f>
        <v/>
      </c>
      <c r="BG109" s="45" t="str">
        <f>IFERROR(VLOOKUP($B109,master_rankings!$B:$AF,16,FALSE),"")</f>
        <v/>
      </c>
      <c r="BH109" s="45" t="str">
        <f>IFERROR(VLOOKUP($B109,master_rankings!$B:$AF,17,FALSE),"")</f>
        <v/>
      </c>
      <c r="BI109" s="45" t="str">
        <f>IFERROR(VLOOKUP($B109,master_rankings!$B:$AF,18,FALSE),"")</f>
        <v/>
      </c>
      <c r="BJ109" s="45" t="str">
        <f>IFERROR(VLOOKUP($B109,master_rankings!$B:$AF,19,FALSE),"")</f>
        <v/>
      </c>
      <c r="BK109" s="45" t="str">
        <f>IFERROR(VLOOKUP($B109,master_rankings!$B:$AF,30,FALSE),"")</f>
        <v/>
      </c>
      <c r="BL109" s="45" t="str">
        <f>IFERROR(VLOOKUP($B109,master_rankings!$B:$AF,31,FALSE),"")</f>
        <v/>
      </c>
      <c r="BM109" s="45" t="str">
        <f t="shared" si="6"/>
        <v/>
      </c>
      <c r="BN109" t="str">
        <f t="shared" si="7"/>
        <v/>
      </c>
    </row>
    <row r="110" spans="1:66" x14ac:dyDescent="0.25">
      <c r="A110">
        <f>Qty_freeze!A110</f>
        <v>109</v>
      </c>
      <c r="B110" t="str">
        <f>TRIM(Qty_freeze!B110)</f>
        <v>JSWSTEEL</v>
      </c>
      <c r="C110" t="str">
        <f>IFERROR(VLOOKUP(B110,Mkt_Lots!Q:R,2,0),"")</f>
        <v xml:space="preserve">JSW STEEL LIMITED                   </v>
      </c>
      <c r="D110" s="9">
        <f>IFERROR(VLOOKUP($B110,Options_data!$L:$AB,2,0),"")</f>
        <v>13.85</v>
      </c>
      <c r="E110" s="9">
        <f>IFERROR(VLOOKUP($B110,Options_data!$L:$AB,3,0),"")</f>
        <v>1.78</v>
      </c>
      <c r="F110" s="9">
        <f>IFERROR(VLOOKUP($B110,Options_data!$L:$AB,4,0),"")</f>
        <v>29.3</v>
      </c>
      <c r="G110" s="9">
        <f>IFERROR(VLOOKUP($B110,Options_data!$L:$AB,5,0),"")</f>
        <v>29.27</v>
      </c>
      <c r="H110" s="9">
        <f>IFERROR(VLOOKUP($B110,Options_data!$L:$AB,6,0),"")</f>
        <v>9.5399999999999991</v>
      </c>
      <c r="I110" s="9">
        <f>IFERROR(VLOOKUP($B110,Options_data!$L:$AB,7,0),"")</f>
        <v>74.599999999999994</v>
      </c>
      <c r="J110" s="9">
        <f>IFERROR(VLOOKUP($B110,Options_data!$L:$AB,8,0),"")</f>
        <v>87.3</v>
      </c>
      <c r="K110" s="9">
        <f>IFERROR(VLOOKUP($B110,Options_data!$L:$AB,9,0),"")</f>
        <v>46.69</v>
      </c>
      <c r="L110" s="9" t="b">
        <f>IFERROR(VLOOKUP($B110,Options_data!$L:$AB,10,0),"")</f>
        <v>1</v>
      </c>
      <c r="M110" s="9">
        <f>IFERROR(VLOOKUP($B110,Options_data!$L:$AB,11,0),"")</f>
        <v>29.25</v>
      </c>
      <c r="N110" s="10">
        <f>IFERROR(VLOOKUP($B110,Options_data!$L:$AB,12,0),"")</f>
        <v>45219</v>
      </c>
      <c r="O110" s="9">
        <f>IFERROR(VLOOKUP($B110,Options_data!$L:$AB,13,0),"")</f>
        <v>791.3</v>
      </c>
      <c r="P110" s="9">
        <f>IFERROR(VLOOKUP($B110,Options_data!$L:$AB,14,0),"")</f>
        <v>3.73</v>
      </c>
      <c r="Q110" s="9" t="str">
        <f>IFERROR(VLOOKUP($B110,Options_data!$L:$AB,15,0),"")</f>
        <v>Liquid</v>
      </c>
      <c r="R110" s="9" t="str">
        <f>IFERROR(VLOOKUP($B110,Options_data!$L:$AB,16,0),"")</f>
        <v>IVP</v>
      </c>
      <c r="S110" s="9" t="str">
        <f>IFERROR(VLOOKUP($B110,Options_data!$L:$AB,17,0),"")</f>
        <v>R</v>
      </c>
      <c r="T110">
        <f>IFERROR(VLOOKUP($B110,futures_data!$L:$W,2,0),"")</f>
        <v>49.21</v>
      </c>
      <c r="U110">
        <f>IFERROR(VLOOKUP($B110,futures_data!$L:$W,3,0),"")</f>
        <v>-4.17</v>
      </c>
      <c r="V110">
        <f>IFERROR(VLOOKUP($B110,futures_data!$L:$W,4,0),"")</f>
        <v>4.04</v>
      </c>
      <c r="W110">
        <f>IFERROR(VLOOKUP($B110,futures_data!$L:$W,5,0),"")</f>
        <v>119.64</v>
      </c>
      <c r="X110">
        <f>IFERROR(VLOOKUP($B110,futures_data!$L:$W,6,0),"")</f>
        <v>791.3</v>
      </c>
      <c r="Y110">
        <f>IFERROR(VLOOKUP($B110,futures_data!$L:$W,7,0),"")</f>
        <v>9.5399999999999991</v>
      </c>
      <c r="Z110" t="str">
        <f>IFERROR(VLOOKUP($B110,futures_data!$L:$W,8,0),"")</f>
        <v>Short Covering</v>
      </c>
      <c r="AA110">
        <f>IFERROR(VLOOKUP($B110,futures_data!$L:$W,9,0),"")</f>
        <v>0.24</v>
      </c>
      <c r="AB110">
        <f>IFERROR(VLOOKUP($B110,futures_data!$L:$W,10,0),"")</f>
        <v>1.78</v>
      </c>
      <c r="AC110">
        <f>IFERROR(VLOOKUP($B110,futures_data!$L:$W,11,0),"")</f>
        <v>35.090000000000003</v>
      </c>
      <c r="AD110" t="str">
        <f>IFERROR(VLOOKUP($B110,futures_data!$L:$W,12,0),"")</f>
        <v>Long Buildup</v>
      </c>
      <c r="AE110" t="str">
        <f t="shared" si="4"/>
        <v>BULLISH</v>
      </c>
      <c r="AF110" t="str">
        <f t="shared" si="5"/>
        <v>BULLISH</v>
      </c>
      <c r="AG110" s="43" t="str">
        <f>IFERROR(VLOOKUP($B110,futures_20D_Auto!$B:$F,2,0),"")</f>
        <v>2023-10-16_21:15:20</v>
      </c>
      <c r="AH110" s="43" t="str">
        <f>IFERROR(VLOOKUP($B110,futures_20D_Auto!$B:$F,3,0),"")</f>
        <v>BEARISH</v>
      </c>
      <c r="AI110" s="43">
        <f>IFERROR(VLOOKUP($B110,futures_20D_Auto!$B:$F,4,0),"")</f>
        <v>-22337100</v>
      </c>
      <c r="AJ110" s="43">
        <f>IFERROR(VLOOKUP($B110,futures_20D_Auto!$B:$F,5,0),"")</f>
        <v>43.695314444048392</v>
      </c>
      <c r="AK110">
        <f>IFERROR(VLOOKUP($B110,Premarket!$A:$K,2,0),"")</f>
        <v>777.25</v>
      </c>
      <c r="AL110">
        <f>IFERROR(VLOOKUP($B110,Premarket!$A:$K,3,0),"")</f>
        <v>782.4</v>
      </c>
      <c r="AM110">
        <f>IFERROR(VLOOKUP($B110,Premarket!$A:$K,4,0),"")</f>
        <v>5.15</v>
      </c>
      <c r="AN110">
        <f>IFERROR(VLOOKUP($B110,Premarket!$A:$K,5,0),"")</f>
        <v>0.66</v>
      </c>
      <c r="AU110" s="45" t="str">
        <f>IFERROR(VLOOKUP($B110,master_rankings!$B:$AF,4,FALSE),"")</f>
        <v/>
      </c>
      <c r="AV110" s="45" t="str">
        <f>IFERROR(VLOOKUP($B110,master_rankings!$B:$AF,5,FALSE),"")</f>
        <v/>
      </c>
      <c r="AW110" s="45" t="str">
        <f>IFERROR(VLOOKUP($B110,master_rankings!$B:$AF,6,FALSE),"")</f>
        <v/>
      </c>
      <c r="AX110" s="45" t="str">
        <f>IFERROR(VLOOKUP($B110,master_rankings!$B:$AF,7,FALSE),"")</f>
        <v/>
      </c>
      <c r="AY110" s="45" t="str">
        <f>IFERROR(VLOOKUP($B110,master_rankings!$B:$AF,8,FALSE),"")</f>
        <v/>
      </c>
      <c r="AZ110" s="45" t="str">
        <f>IFERROR(VLOOKUP($B110,master_rankings!$B:$AF,9,FALSE),"")</f>
        <v/>
      </c>
      <c r="BA110" s="45" t="str">
        <f>IFERROR(VLOOKUP($B110,master_rankings!$B:$AF,10,FALSE),"")</f>
        <v/>
      </c>
      <c r="BB110" s="45" t="str">
        <f>IFERROR(VLOOKUP($B110,master_rankings!$B:$AF,11,FALSE),"")</f>
        <v/>
      </c>
      <c r="BC110" s="45" t="str">
        <f>IFERROR(VLOOKUP($B110,master_rankings!$B:$AF,12,FALSE),"")</f>
        <v/>
      </c>
      <c r="BD110" s="45" t="str">
        <f>IFERROR(VLOOKUP($B110,master_rankings!$B:$AF,13,FALSE),"")</f>
        <v/>
      </c>
      <c r="BE110" s="45" t="str">
        <f>IFERROR(VLOOKUP($B110,master_rankings!$B:$AF,14,FALSE),"")</f>
        <v/>
      </c>
      <c r="BF110" s="45" t="str">
        <f>IFERROR(VLOOKUP($B110,master_rankings!$B:$AF,15,FALSE),"")</f>
        <v/>
      </c>
      <c r="BG110" s="45" t="str">
        <f>IFERROR(VLOOKUP($B110,master_rankings!$B:$AF,16,FALSE),"")</f>
        <v/>
      </c>
      <c r="BH110" s="45" t="str">
        <f>IFERROR(VLOOKUP($B110,master_rankings!$B:$AF,17,FALSE),"")</f>
        <v/>
      </c>
      <c r="BI110" s="45" t="str">
        <f>IFERROR(VLOOKUP($B110,master_rankings!$B:$AF,18,FALSE),"")</f>
        <v/>
      </c>
      <c r="BJ110" s="45" t="str">
        <f>IFERROR(VLOOKUP($B110,master_rankings!$B:$AF,19,FALSE),"")</f>
        <v/>
      </c>
      <c r="BK110" s="45" t="str">
        <f>IFERROR(VLOOKUP($B110,master_rankings!$B:$AF,30,FALSE),"")</f>
        <v/>
      </c>
      <c r="BL110" s="45" t="str">
        <f>IFERROR(VLOOKUP($B110,master_rankings!$B:$AF,31,FALSE),"")</f>
        <v/>
      </c>
      <c r="BM110" s="45" t="str">
        <f t="shared" si="6"/>
        <v/>
      </c>
      <c r="BN110" t="str">
        <f t="shared" si="7"/>
        <v/>
      </c>
    </row>
    <row r="111" spans="1:66" x14ac:dyDescent="0.25">
      <c r="A111">
        <f>Qty_freeze!A111</f>
        <v>110</v>
      </c>
      <c r="B111" t="str">
        <f>TRIM(Qty_freeze!B111)</f>
        <v>JUBLFOOD</v>
      </c>
      <c r="C111" t="str">
        <f>IFERROR(VLOOKUP(B111,Mkt_Lots!Q:R,2,0),"")</f>
        <v xml:space="preserve">JUBILANT FOODWORKS LTD              </v>
      </c>
      <c r="D111" s="9">
        <f>IFERROR(VLOOKUP($B111,Options_data!$L:$AB,2,0),"")</f>
        <v>-6.95</v>
      </c>
      <c r="E111" s="9">
        <f>IFERROR(VLOOKUP($B111,Options_data!$L:$AB,3,0),"")</f>
        <v>-1.29</v>
      </c>
      <c r="F111" s="9">
        <f>IFERROR(VLOOKUP($B111,Options_data!$L:$AB,4,0),"")</f>
        <v>35.86</v>
      </c>
      <c r="G111" s="9">
        <f>IFERROR(VLOOKUP($B111,Options_data!$L:$AB,5,0),"")</f>
        <v>34.46</v>
      </c>
      <c r="H111" s="9">
        <f>IFERROR(VLOOKUP($B111,Options_data!$L:$AB,6,0),"")</f>
        <v>10.17</v>
      </c>
      <c r="I111" s="9">
        <f>IFERROR(VLOOKUP($B111,Options_data!$L:$AB,7,0),"")</f>
        <v>77.819999999999993</v>
      </c>
      <c r="J111" s="9">
        <f>IFERROR(VLOOKUP($B111,Options_data!$L:$AB,8,0),"")</f>
        <v>90.48</v>
      </c>
      <c r="K111" s="9">
        <f>IFERROR(VLOOKUP($B111,Options_data!$L:$AB,9,0),"")</f>
        <v>43.43</v>
      </c>
      <c r="L111" s="9" t="b">
        <f>IFERROR(VLOOKUP($B111,Options_data!$L:$AB,10,0),"")</f>
        <v>1</v>
      </c>
      <c r="M111" s="9">
        <f>IFERROR(VLOOKUP($B111,Options_data!$L:$AB,11,0),"")</f>
        <v>33.049999999999997</v>
      </c>
      <c r="N111" s="10">
        <f>IFERROR(VLOOKUP($B111,Options_data!$L:$AB,12,0),"")</f>
        <v>45224</v>
      </c>
      <c r="O111" s="9">
        <f>IFERROR(VLOOKUP($B111,Options_data!$L:$AB,13,0),"")</f>
        <v>529.9</v>
      </c>
      <c r="P111" s="9">
        <f>IFERROR(VLOOKUP($B111,Options_data!$L:$AB,14,0),"")</f>
        <v>4.42</v>
      </c>
      <c r="Q111" s="9" t="str">
        <f>IFERROR(VLOOKUP($B111,Options_data!$L:$AB,15,0),"")</f>
        <v>Liquid</v>
      </c>
      <c r="R111" s="9" t="str">
        <f>IFERROR(VLOOKUP($B111,Options_data!$L:$AB,16,0),"")</f>
        <v>IVP</v>
      </c>
      <c r="S111" s="9" t="str">
        <f>IFERROR(VLOOKUP($B111,Options_data!$L:$AB,17,0),"")</f>
        <v>R</v>
      </c>
      <c r="T111">
        <f>IFERROR(VLOOKUP($B111,futures_data!$L:$W,2,0),"")</f>
        <v>44.84</v>
      </c>
      <c r="U111">
        <f>IFERROR(VLOOKUP($B111,futures_data!$L:$W,3,0),"")</f>
        <v>5.04</v>
      </c>
      <c r="V111">
        <f>IFERROR(VLOOKUP($B111,futures_data!$L:$W,4,0),"")</f>
        <v>-0.55000000000000004</v>
      </c>
      <c r="W111">
        <f>IFERROR(VLOOKUP($B111,futures_data!$L:$W,5,0),"")</f>
        <v>463.75</v>
      </c>
      <c r="X111">
        <f>IFERROR(VLOOKUP($B111,futures_data!$L:$W,6,0),"")</f>
        <v>529.9</v>
      </c>
      <c r="Y111">
        <f>IFERROR(VLOOKUP($B111,futures_data!$L:$W,7,0),"")</f>
        <v>10.17</v>
      </c>
      <c r="Z111" t="str">
        <f>IFERROR(VLOOKUP($B111,futures_data!$L:$W,8,0),"")</f>
        <v>Short Buildup</v>
      </c>
      <c r="AA111">
        <f>IFERROR(VLOOKUP($B111,futures_data!$L:$W,9,0),"")</f>
        <v>2.9</v>
      </c>
      <c r="AB111">
        <f>IFERROR(VLOOKUP($B111,futures_data!$L:$W,10,0),"")</f>
        <v>-1.29</v>
      </c>
      <c r="AC111">
        <f>IFERROR(VLOOKUP($B111,futures_data!$L:$W,11,0),"")</f>
        <v>491.84</v>
      </c>
      <c r="AD111" t="str">
        <f>IFERROR(VLOOKUP($B111,futures_data!$L:$W,12,0),"")</f>
        <v>Significant Short Buildup</v>
      </c>
      <c r="AE111" t="str">
        <f t="shared" si="4"/>
        <v>BEARISH</v>
      </c>
      <c r="AF111" t="str">
        <f t="shared" si="5"/>
        <v>BEARISH</v>
      </c>
      <c r="AG111" s="43" t="str">
        <f>IFERROR(VLOOKUP($B111,futures_20D_Auto!$B:$F,2,0),"")</f>
        <v>2023-10-16_21:42:00</v>
      </c>
      <c r="AH111" s="43" t="str">
        <f>IFERROR(VLOOKUP($B111,futures_20D_Auto!$B:$F,3,0),"")</f>
        <v>BULLISH</v>
      </c>
      <c r="AI111" s="43">
        <f>IFERROR(VLOOKUP($B111,futures_20D_Auto!$B:$F,4,0),"")</f>
        <v>81577500</v>
      </c>
      <c r="AJ111" s="43">
        <f>IFERROR(VLOOKUP($B111,futures_20D_Auto!$B:$F,5,0),"")</f>
        <v>47.21255</v>
      </c>
      <c r="AK111">
        <f>IFERROR(VLOOKUP($B111,Premarket!$A:$K,2,0),"")</f>
        <v>531.5</v>
      </c>
      <c r="AL111">
        <f>IFERROR(VLOOKUP($B111,Premarket!$A:$K,3,0),"")</f>
        <v>533</v>
      </c>
      <c r="AM111">
        <f>IFERROR(VLOOKUP($B111,Premarket!$A:$K,4,0),"")</f>
        <v>1.5</v>
      </c>
      <c r="AN111">
        <f>IFERROR(VLOOKUP($B111,Premarket!$A:$K,5,0),"")</f>
        <v>0.28000000000000003</v>
      </c>
      <c r="AU111" s="45">
        <f>IFERROR(VLOOKUP($B111,master_rankings!$B:$AF,4,FALSE),"")</f>
        <v>530.75</v>
      </c>
      <c r="AV111" s="45">
        <f>IFERROR(VLOOKUP($B111,master_rankings!$B:$AF,5,FALSE),"")</f>
        <v>-1.1362578000000001</v>
      </c>
      <c r="AW111" s="45">
        <f>IFERROR(VLOOKUP($B111,master_rankings!$B:$AF,6,FALSE),"")</f>
        <v>-6.1</v>
      </c>
      <c r="AX111" s="45">
        <f>IFERROR(VLOOKUP($B111,master_rankings!$B:$AF,7,FALSE),"")</f>
        <v>21422500</v>
      </c>
      <c r="AY111" s="45">
        <f>IFERROR(VLOOKUP($B111,master_rankings!$B:$AF,8,FALSE),"")</f>
        <v>0.83549070000000003</v>
      </c>
      <c r="AZ111" s="45">
        <f>IFERROR(VLOOKUP($B111,master_rankings!$B:$AF,9,FALSE),"")</f>
        <v>177500</v>
      </c>
      <c r="BA111" s="45" t="str">
        <f>IFERROR(VLOOKUP($B111,master_rankings!$B:$AF,10,FALSE),"")</f>
        <v>Short Build Up</v>
      </c>
      <c r="BB111" s="45">
        <f>IFERROR(VLOOKUP($B111,master_rankings!$B:$AF,11,FALSE),"")</f>
        <v>125</v>
      </c>
      <c r="BC111" s="45">
        <f>IFERROR(VLOOKUP($B111,master_rankings!$B:$AF,12,FALSE),"")</f>
        <v>50</v>
      </c>
      <c r="BD111" s="45">
        <f>IFERROR(VLOOKUP($B111,master_rankings!$B:$AF,13,FALSE),"")</f>
        <v>5000</v>
      </c>
      <c r="BE111" s="45" t="str">
        <f>IFERROR(VLOOKUP($B111,master_rankings!$B:$AF,14,FALSE),"")</f>
        <v>QUICK SERVICE RESTAURANT</v>
      </c>
      <c r="BF111" s="45" t="str">
        <f>IFERROR(VLOOKUP($B111,master_rankings!$B:$AF,15,FALSE),"")</f>
        <v>FOOD-PROC-MNC</v>
      </c>
      <c r="BG111" s="45" t="str">
        <f>IFERROR(VLOOKUP($B111,master_rankings!$B:$AF,16,FALSE),"")</f>
        <v>LARGECAP</v>
      </c>
      <c r="BH111" s="45">
        <f>IFERROR(VLOOKUP($B111,master_rankings!$B:$AF,17,FALSE),"")</f>
        <v>51883.63</v>
      </c>
      <c r="BI111" s="45" t="str">
        <f>IFERROR(VLOOKUP($B111,master_rankings!$B:$AF,18,FALSE),"")</f>
        <v>QUICK SERVICE RESTAURANT-1 of 1</v>
      </c>
      <c r="BJ111" s="45" t="str">
        <f>IFERROR(VLOOKUP($B111,master_rankings!$B:$AF,19,FALSE),"")</f>
        <v>NiftyRank-84</v>
      </c>
      <c r="BK111" s="45" t="str">
        <f>IFERROR(VLOOKUP($B111,master_rankings!$B:$AF,30,FALSE),"")</f>
        <v>SOR22</v>
      </c>
      <c r="BL111" s="45" t="str">
        <f>IFERROR(VLOOKUP($B111,master_rankings!$B:$AF,31,FALSE),"")</f>
        <v>SPR9</v>
      </c>
      <c r="BM111" s="45" t="str">
        <f t="shared" si="6"/>
        <v/>
      </c>
      <c r="BN111" t="str">
        <f t="shared" si="7"/>
        <v>TopPrice</v>
      </c>
    </row>
    <row r="112" spans="1:66" x14ac:dyDescent="0.25">
      <c r="A112">
        <f>Qty_freeze!A112</f>
        <v>111</v>
      </c>
      <c r="B112" t="str">
        <f>TRIM(Qty_freeze!B112)</f>
        <v>KOTAKBANK</v>
      </c>
      <c r="C112" t="str">
        <f>IFERROR(VLOOKUP(B112,Mkt_Lots!Q:R,2,0),"")</f>
        <v xml:space="preserve">KOTAK MAHINDRA BANK LTD             </v>
      </c>
      <c r="D112" s="9">
        <f>IFERROR(VLOOKUP($B112,Options_data!$L:$AB,2,0),"")</f>
        <v>-9.1999999999999993</v>
      </c>
      <c r="E112" s="9">
        <f>IFERROR(VLOOKUP($B112,Options_data!$L:$AB,3,0),"")</f>
        <v>-0.52</v>
      </c>
      <c r="F112" s="9">
        <f>IFERROR(VLOOKUP($B112,Options_data!$L:$AB,4,0),"")</f>
        <v>22.08</v>
      </c>
      <c r="G112" s="9">
        <f>IFERROR(VLOOKUP($B112,Options_data!$L:$AB,5,0),"")</f>
        <v>21.25</v>
      </c>
      <c r="H112" s="9">
        <f>IFERROR(VLOOKUP($B112,Options_data!$L:$AB,6,0),"")</f>
        <v>10.39</v>
      </c>
      <c r="I112" s="9">
        <f>IFERROR(VLOOKUP($B112,Options_data!$L:$AB,7,0),"")</f>
        <v>69.150000000000006</v>
      </c>
      <c r="J112" s="9">
        <f>IFERROR(VLOOKUP($B112,Options_data!$L:$AB,8,0),"")</f>
        <v>92.06</v>
      </c>
      <c r="K112" s="9">
        <f>IFERROR(VLOOKUP($B112,Options_data!$L:$AB,9,0),"")</f>
        <v>39.76</v>
      </c>
      <c r="L112" s="9" t="b">
        <f>IFERROR(VLOOKUP($B112,Options_data!$L:$AB,10,0),"")</f>
        <v>1</v>
      </c>
      <c r="M112" s="9">
        <f>IFERROR(VLOOKUP($B112,Options_data!$L:$AB,11,0),"")</f>
        <v>20.43</v>
      </c>
      <c r="N112" s="10">
        <f>IFERROR(VLOOKUP($B112,Options_data!$L:$AB,12,0),"")</f>
        <v>45220</v>
      </c>
      <c r="O112" s="9">
        <f>IFERROR(VLOOKUP($B112,Options_data!$L:$AB,13,0),"")</f>
        <v>1753.2</v>
      </c>
      <c r="P112" s="9">
        <f>IFERROR(VLOOKUP($B112,Options_data!$L:$AB,14,0),"")</f>
        <v>2.67</v>
      </c>
      <c r="Q112" s="9" t="str">
        <f>IFERROR(VLOOKUP($B112,Options_data!$L:$AB,15,0),"")</f>
        <v>Liquid</v>
      </c>
      <c r="R112" s="9" t="str">
        <f>IFERROR(VLOOKUP($B112,Options_data!$L:$AB,16,0),"")</f>
        <v>IVP</v>
      </c>
      <c r="S112" s="9" t="str">
        <f>IFERROR(VLOOKUP($B112,Options_data!$L:$AB,17,0),"")</f>
        <v>R</v>
      </c>
      <c r="T112">
        <f>IFERROR(VLOOKUP($B112,futures_data!$L:$W,2,0),"")</f>
        <v>6.35</v>
      </c>
      <c r="U112">
        <f>IFERROR(VLOOKUP($B112,futures_data!$L:$W,3,0),"")</f>
        <v>-12.38</v>
      </c>
      <c r="V112">
        <f>IFERROR(VLOOKUP($B112,futures_data!$L:$W,4,0),"")</f>
        <v>1.7</v>
      </c>
      <c r="W112">
        <f>IFERROR(VLOOKUP($B112,futures_data!$L:$W,5,0),"")</f>
        <v>57.14</v>
      </c>
      <c r="X112">
        <f>IFERROR(VLOOKUP($B112,futures_data!$L:$W,6,0),"")</f>
        <v>1753.2</v>
      </c>
      <c r="Y112">
        <f>IFERROR(VLOOKUP($B112,futures_data!$L:$W,7,0),"")</f>
        <v>10.39</v>
      </c>
      <c r="Z112" t="str">
        <f>IFERROR(VLOOKUP($B112,futures_data!$L:$W,8,0),"")</f>
        <v>Short Covering</v>
      </c>
      <c r="AA112">
        <f>IFERROR(VLOOKUP($B112,futures_data!$L:$W,9,0),"")</f>
        <v>0.35</v>
      </c>
      <c r="AB112">
        <f>IFERROR(VLOOKUP($B112,futures_data!$L:$W,10,0),"")</f>
        <v>-0.52</v>
      </c>
      <c r="AC112">
        <f>IFERROR(VLOOKUP($B112,futures_data!$L:$W,11,0),"")</f>
        <v>-44.31</v>
      </c>
      <c r="AD112" t="str">
        <f>IFERROR(VLOOKUP($B112,futures_data!$L:$W,12,0),"")</f>
        <v>Short Buildup</v>
      </c>
      <c r="AE112" t="str">
        <f t="shared" si="4"/>
        <v>BULLISH</v>
      </c>
      <c r="AF112" t="str">
        <f t="shared" si="5"/>
        <v>BEARISH</v>
      </c>
      <c r="AG112" s="43" t="str">
        <f>IFERROR(VLOOKUP($B112,futures_20D_Auto!$B:$F,2,0),"")</f>
        <v>2023-10-16_21:39:59</v>
      </c>
      <c r="AH112" s="43" t="str">
        <f>IFERROR(VLOOKUP($B112,futures_20D_Auto!$B:$F,3,0),"")</f>
        <v>BEARISH</v>
      </c>
      <c r="AI112" s="43">
        <f>IFERROR(VLOOKUP($B112,futures_20D_Auto!$B:$F,4,0),"")</f>
        <v>-190000000</v>
      </c>
      <c r="AJ112" s="43">
        <f>IFERROR(VLOOKUP($B112,futures_20D_Auto!$B:$F,5,0),"")</f>
        <v>47.450119999999998</v>
      </c>
      <c r="AK112">
        <f>IFERROR(VLOOKUP($B112,Premarket!$A:$K,2,0),"")</f>
        <v>1771.4</v>
      </c>
      <c r="AL112">
        <f>IFERROR(VLOOKUP($B112,Premarket!$A:$K,3,0),"")</f>
        <v>1775</v>
      </c>
      <c r="AM112">
        <f>IFERROR(VLOOKUP($B112,Premarket!$A:$K,4,0),"")</f>
        <v>3.6</v>
      </c>
      <c r="AN112">
        <f>IFERROR(VLOOKUP($B112,Premarket!$A:$K,5,0),"")</f>
        <v>0.2</v>
      </c>
      <c r="AU112" s="45" t="str">
        <f>IFERROR(VLOOKUP($B112,master_rankings!$B:$AF,4,FALSE),"")</f>
        <v/>
      </c>
      <c r="AV112" s="45" t="str">
        <f>IFERROR(VLOOKUP($B112,master_rankings!$B:$AF,5,FALSE),"")</f>
        <v/>
      </c>
      <c r="AW112" s="45" t="str">
        <f>IFERROR(VLOOKUP($B112,master_rankings!$B:$AF,6,FALSE),"")</f>
        <v/>
      </c>
      <c r="AX112" s="45" t="str">
        <f>IFERROR(VLOOKUP($B112,master_rankings!$B:$AF,7,FALSE),"")</f>
        <v/>
      </c>
      <c r="AY112" s="45" t="str">
        <f>IFERROR(VLOOKUP($B112,master_rankings!$B:$AF,8,FALSE),"")</f>
        <v/>
      </c>
      <c r="AZ112" s="45" t="str">
        <f>IFERROR(VLOOKUP($B112,master_rankings!$B:$AF,9,FALSE),"")</f>
        <v/>
      </c>
      <c r="BA112" s="45" t="str">
        <f>IFERROR(VLOOKUP($B112,master_rankings!$B:$AF,10,FALSE),"")</f>
        <v/>
      </c>
      <c r="BB112" s="45" t="str">
        <f>IFERROR(VLOOKUP($B112,master_rankings!$B:$AF,11,FALSE),"")</f>
        <v/>
      </c>
      <c r="BC112" s="45" t="str">
        <f>IFERROR(VLOOKUP($B112,master_rankings!$B:$AF,12,FALSE),"")</f>
        <v/>
      </c>
      <c r="BD112" s="45" t="str">
        <f>IFERROR(VLOOKUP($B112,master_rankings!$B:$AF,13,FALSE),"")</f>
        <v/>
      </c>
      <c r="BE112" s="45" t="str">
        <f>IFERROR(VLOOKUP($B112,master_rankings!$B:$AF,14,FALSE),"")</f>
        <v/>
      </c>
      <c r="BF112" s="45" t="str">
        <f>IFERROR(VLOOKUP($B112,master_rankings!$B:$AF,15,FALSE),"")</f>
        <v/>
      </c>
      <c r="BG112" s="45" t="str">
        <f>IFERROR(VLOOKUP($B112,master_rankings!$B:$AF,16,FALSE),"")</f>
        <v/>
      </c>
      <c r="BH112" s="45" t="str">
        <f>IFERROR(VLOOKUP($B112,master_rankings!$B:$AF,17,FALSE),"")</f>
        <v/>
      </c>
      <c r="BI112" s="45" t="str">
        <f>IFERROR(VLOOKUP($B112,master_rankings!$B:$AF,18,FALSE),"")</f>
        <v/>
      </c>
      <c r="BJ112" s="45" t="str">
        <f>IFERROR(VLOOKUP($B112,master_rankings!$B:$AF,19,FALSE),"")</f>
        <v/>
      </c>
      <c r="BK112" s="45" t="str">
        <f>IFERROR(VLOOKUP($B112,master_rankings!$B:$AF,30,FALSE),"")</f>
        <v/>
      </c>
      <c r="BL112" s="45" t="str">
        <f>IFERROR(VLOOKUP($B112,master_rankings!$B:$AF,31,FALSE),"")</f>
        <v/>
      </c>
      <c r="BM112" s="45" t="str">
        <f t="shared" si="6"/>
        <v/>
      </c>
      <c r="BN112" t="str">
        <f t="shared" si="7"/>
        <v/>
      </c>
    </row>
    <row r="113" spans="1:66" x14ac:dyDescent="0.25">
      <c r="A113">
        <f>Qty_freeze!A113</f>
        <v>112</v>
      </c>
      <c r="B113" t="str">
        <f>TRIM(Qty_freeze!B113)</f>
        <v>L&amp;TFH</v>
      </c>
      <c r="C113" t="str">
        <f>IFERROR(VLOOKUP(B113,Mkt_Lots!Q:R,2,0),"")</f>
        <v xml:space="preserve">L&amp;T FINANCE HOLDINGS LTD            </v>
      </c>
      <c r="D113" s="9">
        <f>IFERROR(VLOOKUP($B113,Options_data!$L:$AB,2,0),"")</f>
        <v>1.2</v>
      </c>
      <c r="E113" s="9">
        <f>IFERROR(VLOOKUP($B113,Options_data!$L:$AB,3,0),"")</f>
        <v>0.9</v>
      </c>
      <c r="F113" s="9">
        <f>IFERROR(VLOOKUP($B113,Options_data!$L:$AB,4,0),"")</f>
        <v>46.39</v>
      </c>
      <c r="G113" s="9">
        <f>IFERROR(VLOOKUP($B113,Options_data!$L:$AB,5,0),"")</f>
        <v>43.66</v>
      </c>
      <c r="H113" s="9">
        <f>IFERROR(VLOOKUP($B113,Options_data!$L:$AB,6,0),"")</f>
        <v>23.86</v>
      </c>
      <c r="I113" s="9">
        <f>IFERROR(VLOOKUP($B113,Options_data!$L:$AB,7,0),"")</f>
        <v>91.9</v>
      </c>
      <c r="J113" s="9">
        <f>IFERROR(VLOOKUP($B113,Options_data!$L:$AB,8,0),"")</f>
        <v>93.65</v>
      </c>
      <c r="K113" s="9">
        <f>IFERROR(VLOOKUP($B113,Options_data!$L:$AB,9,0),"")</f>
        <v>69.599999999999994</v>
      </c>
      <c r="L113" s="9" t="b">
        <f>IFERROR(VLOOKUP($B113,Options_data!$L:$AB,10,0),"")</f>
        <v>0</v>
      </c>
      <c r="M113" s="9">
        <f>IFERROR(VLOOKUP($B113,Options_data!$L:$AB,11,0),"")</f>
        <v>40.92</v>
      </c>
      <c r="N113" s="10">
        <f>IFERROR(VLOOKUP($B113,Options_data!$L:$AB,12,0),"")</f>
        <v>45219</v>
      </c>
      <c r="O113" s="9">
        <f>IFERROR(VLOOKUP($B113,Options_data!$L:$AB,13,0),"")</f>
        <v>134.85</v>
      </c>
      <c r="P113" s="9">
        <f>IFERROR(VLOOKUP($B113,Options_data!$L:$AB,14,0),"")</f>
        <v>6.82</v>
      </c>
      <c r="Q113" s="9" t="str">
        <f>IFERROR(VLOOKUP($B113,Options_data!$L:$AB,15,0),"")</f>
        <v/>
      </c>
      <c r="R113" s="9" t="str">
        <f>IFERROR(VLOOKUP($B113,Options_data!$L:$AB,16,0),"")</f>
        <v>IVP</v>
      </c>
      <c r="S113" s="9" t="str">
        <f>IFERROR(VLOOKUP($B113,Options_data!$L:$AB,17,0),"")</f>
        <v>R</v>
      </c>
      <c r="T113">
        <f>IFERROR(VLOOKUP($B113,futures_data!$L:$W,2,0),"")</f>
        <v>6.75</v>
      </c>
      <c r="U113">
        <f>IFERROR(VLOOKUP($B113,futures_data!$L:$W,3,0),"")</f>
        <v>-15.18</v>
      </c>
      <c r="V113">
        <f>IFERROR(VLOOKUP($B113,futures_data!$L:$W,4,0),"")</f>
        <v>2.5499999999999998</v>
      </c>
      <c r="W113">
        <f>IFERROR(VLOOKUP($B113,futures_data!$L:$W,5,0),"")</f>
        <v>20.350000000000001</v>
      </c>
      <c r="X113">
        <f>IFERROR(VLOOKUP($B113,futures_data!$L:$W,6,0),"")</f>
        <v>134.85</v>
      </c>
      <c r="Y113">
        <f>IFERROR(VLOOKUP($B113,futures_data!$L:$W,7,0),"")</f>
        <v>23.83</v>
      </c>
      <c r="Z113" t="str">
        <f>IFERROR(VLOOKUP($B113,futures_data!$L:$W,8,0),"")</f>
        <v>Significant Short Covering</v>
      </c>
      <c r="AA113">
        <f>IFERROR(VLOOKUP($B113,futures_data!$L:$W,9,0),"")</f>
        <v>-1.91</v>
      </c>
      <c r="AB113">
        <f>IFERROR(VLOOKUP($B113,futures_data!$L:$W,10,0),"")</f>
        <v>0.9</v>
      </c>
      <c r="AC113">
        <f>IFERROR(VLOOKUP($B113,futures_data!$L:$W,11,0),"")</f>
        <v>59.65</v>
      </c>
      <c r="AD113" t="str">
        <f>IFERROR(VLOOKUP($B113,futures_data!$L:$W,12,0),"")</f>
        <v>Short Covering</v>
      </c>
      <c r="AE113" t="str">
        <f t="shared" si="4"/>
        <v>BULLISH</v>
      </c>
      <c r="AF113" t="str">
        <f t="shared" si="5"/>
        <v>BULLISH</v>
      </c>
      <c r="AG113" s="43" t="str">
        <f>IFERROR(VLOOKUP($B113,futures_20D_Auto!$B:$F,2,0),"")</f>
        <v/>
      </c>
      <c r="AH113" s="43" t="str">
        <f>IFERROR(VLOOKUP($B113,futures_20D_Auto!$B:$F,3,0),"")</f>
        <v/>
      </c>
      <c r="AI113" s="43" t="str">
        <f>IFERROR(VLOOKUP($B113,futures_20D_Auto!$B:$F,4,0),"")</f>
        <v/>
      </c>
      <c r="AJ113" s="43" t="str">
        <f>IFERROR(VLOOKUP($B113,futures_20D_Auto!$B:$F,5,0),"")</f>
        <v/>
      </c>
      <c r="AK113">
        <f>IFERROR(VLOOKUP($B113,Premarket!$A:$K,2,0),"")</f>
        <v>132.85</v>
      </c>
      <c r="AL113">
        <f>IFERROR(VLOOKUP($B113,Premarket!$A:$K,3,0),"")</f>
        <v>133.55000000000001</v>
      </c>
      <c r="AM113">
        <f>IFERROR(VLOOKUP($B113,Premarket!$A:$K,4,0),"")</f>
        <v>0.7</v>
      </c>
      <c r="AN113">
        <f>IFERROR(VLOOKUP($B113,Premarket!$A:$K,5,0),"")</f>
        <v>0.53</v>
      </c>
      <c r="AU113" s="45" t="str">
        <f>IFERROR(VLOOKUP($B113,master_rankings!$B:$AF,4,FALSE),"")</f>
        <v/>
      </c>
      <c r="AV113" s="45" t="str">
        <f>IFERROR(VLOOKUP($B113,master_rankings!$B:$AF,5,FALSE),"")</f>
        <v/>
      </c>
      <c r="AW113" s="45" t="str">
        <f>IFERROR(VLOOKUP($B113,master_rankings!$B:$AF,6,FALSE),"")</f>
        <v/>
      </c>
      <c r="AX113" s="45" t="str">
        <f>IFERROR(VLOOKUP($B113,master_rankings!$B:$AF,7,FALSE),"")</f>
        <v/>
      </c>
      <c r="AY113" s="45" t="str">
        <f>IFERROR(VLOOKUP($B113,master_rankings!$B:$AF,8,FALSE),"")</f>
        <v/>
      </c>
      <c r="AZ113" s="45" t="str">
        <f>IFERROR(VLOOKUP($B113,master_rankings!$B:$AF,9,FALSE),"")</f>
        <v/>
      </c>
      <c r="BA113" s="45" t="str">
        <f>IFERROR(VLOOKUP($B113,master_rankings!$B:$AF,10,FALSE),"")</f>
        <v/>
      </c>
      <c r="BB113" s="45" t="str">
        <f>IFERROR(VLOOKUP($B113,master_rankings!$B:$AF,11,FALSE),"")</f>
        <v/>
      </c>
      <c r="BC113" s="45" t="str">
        <f>IFERROR(VLOOKUP($B113,master_rankings!$B:$AF,12,FALSE),"")</f>
        <v/>
      </c>
      <c r="BD113" s="45" t="str">
        <f>IFERROR(VLOOKUP($B113,master_rankings!$B:$AF,13,FALSE),"")</f>
        <v/>
      </c>
      <c r="BE113" s="45" t="str">
        <f>IFERROR(VLOOKUP($B113,master_rankings!$B:$AF,14,FALSE),"")</f>
        <v/>
      </c>
      <c r="BF113" s="45" t="str">
        <f>IFERROR(VLOOKUP($B113,master_rankings!$B:$AF,15,FALSE),"")</f>
        <v/>
      </c>
      <c r="BG113" s="45" t="str">
        <f>IFERROR(VLOOKUP($B113,master_rankings!$B:$AF,16,FALSE),"")</f>
        <v/>
      </c>
      <c r="BH113" s="45" t="str">
        <f>IFERROR(VLOOKUP($B113,master_rankings!$B:$AF,17,FALSE),"")</f>
        <v/>
      </c>
      <c r="BI113" s="45" t="str">
        <f>IFERROR(VLOOKUP($B113,master_rankings!$B:$AF,18,FALSE),"")</f>
        <v/>
      </c>
      <c r="BJ113" s="45" t="str">
        <f>IFERROR(VLOOKUP($B113,master_rankings!$B:$AF,19,FALSE),"")</f>
        <v/>
      </c>
      <c r="BK113" s="45" t="str">
        <f>IFERROR(VLOOKUP($B113,master_rankings!$B:$AF,30,FALSE),"")</f>
        <v/>
      </c>
      <c r="BL113" s="45" t="str">
        <f>IFERROR(VLOOKUP($B113,master_rankings!$B:$AF,31,FALSE),"")</f>
        <v/>
      </c>
      <c r="BM113" s="45" t="str">
        <f t="shared" si="6"/>
        <v/>
      </c>
      <c r="BN113" t="str">
        <f t="shared" si="7"/>
        <v/>
      </c>
    </row>
    <row r="114" spans="1:66" x14ac:dyDescent="0.25">
      <c r="A114">
        <f>Qty_freeze!A114</f>
        <v>113</v>
      </c>
      <c r="B114" t="str">
        <f>TRIM(Qty_freeze!B114)</f>
        <v>LALPATHLAB</v>
      </c>
      <c r="C114" t="str">
        <f>IFERROR(VLOOKUP(B114,Mkt_Lots!Q:R,2,0),"")</f>
        <v xml:space="preserve">DR. LAL PATH LABS LTD.              </v>
      </c>
      <c r="D114" s="9">
        <f>IFERROR(VLOOKUP($B114,Options_data!$L:$AB,2,0),"")</f>
        <v>5.15</v>
      </c>
      <c r="E114" s="9">
        <f>IFERROR(VLOOKUP($B114,Options_data!$L:$AB,3,0),"")</f>
        <v>0.2</v>
      </c>
      <c r="F114" s="9">
        <f>IFERROR(VLOOKUP($B114,Options_data!$L:$AB,4,0),"")</f>
        <v>37.54</v>
      </c>
      <c r="G114" s="9">
        <f>IFERROR(VLOOKUP($B114,Options_data!$L:$AB,5,0),"")</f>
        <v>36.61</v>
      </c>
      <c r="H114" s="9">
        <f>IFERROR(VLOOKUP($B114,Options_data!$L:$AB,6,0),"")</f>
        <v>7.11</v>
      </c>
      <c r="I114" s="9">
        <f>IFERROR(VLOOKUP($B114,Options_data!$L:$AB,7,0),"")</f>
        <v>70.56</v>
      </c>
      <c r="J114" s="9">
        <f>IFERROR(VLOOKUP($B114,Options_data!$L:$AB,8,0),"")</f>
        <v>87.3</v>
      </c>
      <c r="K114" s="9">
        <f>IFERROR(VLOOKUP($B114,Options_data!$L:$AB,9,0),"")</f>
        <v>52.89</v>
      </c>
      <c r="L114" s="9" t="b">
        <f>IFERROR(VLOOKUP($B114,Options_data!$L:$AB,10,0),"")</f>
        <v>1</v>
      </c>
      <c r="M114" s="9">
        <f>IFERROR(VLOOKUP($B114,Options_data!$L:$AB,11,0),"")</f>
        <v>35.67</v>
      </c>
      <c r="N114" s="10" t="str">
        <f>IFERROR(VLOOKUP($B114,Options_data!$L:$AB,12,0),"")</f>
        <v/>
      </c>
      <c r="O114" s="9">
        <f>IFERROR(VLOOKUP($B114,Options_data!$L:$AB,13,0),"")</f>
        <v>2554.35</v>
      </c>
      <c r="P114" s="9">
        <f>IFERROR(VLOOKUP($B114,Options_data!$L:$AB,14,0),"")</f>
        <v>4.57</v>
      </c>
      <c r="Q114" s="9" t="str">
        <f>IFERROR(VLOOKUP($B114,Options_data!$L:$AB,15,0),"")</f>
        <v>Liquid</v>
      </c>
      <c r="R114" s="9" t="str">
        <f>IFERROR(VLOOKUP($B114,Options_data!$L:$AB,16,0),"")</f>
        <v>IVP</v>
      </c>
      <c r="S114" s="9" t="str">
        <f>IFERROR(VLOOKUP($B114,Options_data!$L:$AB,17,0),"")</f>
        <v/>
      </c>
      <c r="T114">
        <f>IFERROR(VLOOKUP($B114,futures_data!$L:$W,2,0),"")</f>
        <v>51.19</v>
      </c>
      <c r="U114">
        <f>IFERROR(VLOOKUP($B114,futures_data!$L:$W,3,0),"")</f>
        <v>17.59</v>
      </c>
      <c r="V114">
        <f>IFERROR(VLOOKUP($B114,futures_data!$L:$W,4,0),"")</f>
        <v>2.62</v>
      </c>
      <c r="W114">
        <f>IFERROR(VLOOKUP($B114,futures_data!$L:$W,5,0),"")</f>
        <v>93.41</v>
      </c>
      <c r="X114">
        <f>IFERROR(VLOOKUP($B114,futures_data!$L:$W,6,0),"")</f>
        <v>2554.35</v>
      </c>
      <c r="Y114">
        <f>IFERROR(VLOOKUP($B114,futures_data!$L:$W,7,0),"")</f>
        <v>7.11</v>
      </c>
      <c r="Z114" t="str">
        <f>IFERROR(VLOOKUP($B114,futures_data!$L:$W,8,0),"")</f>
        <v>Significant Long Buildup</v>
      </c>
      <c r="AA114">
        <f>IFERROR(VLOOKUP($B114,futures_data!$L:$W,9,0),"")</f>
        <v>3.69</v>
      </c>
      <c r="AB114">
        <f>IFERROR(VLOOKUP($B114,futures_data!$L:$W,10,0),"")</f>
        <v>0.2</v>
      </c>
      <c r="AC114">
        <f>IFERROR(VLOOKUP($B114,futures_data!$L:$W,11,0),"")</f>
        <v>-23.77</v>
      </c>
      <c r="AD114" t="str">
        <f>IFERROR(VLOOKUP($B114,futures_data!$L:$W,12,0),"")</f>
        <v>Long Buildup</v>
      </c>
      <c r="AE114" t="str">
        <f t="shared" si="4"/>
        <v>BULLISH</v>
      </c>
      <c r="AF114" t="str">
        <f t="shared" si="5"/>
        <v>BULLISH</v>
      </c>
      <c r="AG114" s="43" t="str">
        <f>IFERROR(VLOOKUP($B114,futures_20D_Auto!$B:$F,2,0),"")</f>
        <v>2023-10-16_21:16:02</v>
      </c>
      <c r="AH114" s="43" t="str">
        <f>IFERROR(VLOOKUP($B114,futures_20D_Auto!$B:$F,3,0),"")</f>
        <v>BULLISH</v>
      </c>
      <c r="AI114" s="43">
        <f>IFERROR(VLOOKUP($B114,futures_20D_Auto!$B:$F,4,0),"")</f>
        <v>6914400</v>
      </c>
      <c r="AJ114" s="43">
        <f>IFERROR(VLOOKUP($B114,futures_20D_Auto!$B:$F,5,0),"")</f>
        <v>33.962542180569677</v>
      </c>
      <c r="AK114">
        <f>IFERROR(VLOOKUP($B114,Premarket!$A:$K,2,0),"")</f>
        <v>2495.15</v>
      </c>
      <c r="AL114">
        <f>IFERROR(VLOOKUP($B114,Premarket!$A:$K,3,0),"")</f>
        <v>2495.15</v>
      </c>
      <c r="AM114" t="str">
        <f>IFERROR(VLOOKUP($B114,Premarket!$A:$K,4,0),"")</f>
        <v>-</v>
      </c>
      <c r="AN114" t="str">
        <f>IFERROR(VLOOKUP($B114,Premarket!$A:$K,5,0),"")</f>
        <v>-</v>
      </c>
      <c r="AU114" s="45">
        <f>IFERROR(VLOOKUP($B114,master_rankings!$B:$AF,4,FALSE),"")</f>
        <v>2562.9499999999998</v>
      </c>
      <c r="AV114" s="45">
        <f>IFERROR(VLOOKUP($B114,master_rankings!$B:$AF,5,FALSE),"")</f>
        <v>0.53938489999999994</v>
      </c>
      <c r="AW114" s="45">
        <f>IFERROR(VLOOKUP($B114,master_rankings!$B:$AF,6,FALSE),"")</f>
        <v>13.75</v>
      </c>
      <c r="AX114" s="45">
        <f>IFERROR(VLOOKUP($B114,master_rankings!$B:$AF,7,FALSE),"")</f>
        <v>1028700</v>
      </c>
      <c r="AY114" s="45">
        <f>IFERROR(VLOOKUP($B114,master_rankings!$B:$AF,8,FALSE),"")</f>
        <v>2.1143537999999999</v>
      </c>
      <c r="AZ114" s="45">
        <f>IFERROR(VLOOKUP($B114,master_rankings!$B:$AF,9,FALSE),"")</f>
        <v>21300</v>
      </c>
      <c r="BA114" s="45" t="str">
        <f>IFERROR(VLOOKUP($B114,master_rankings!$B:$AF,10,FALSE),"")</f>
        <v>Long Build Up</v>
      </c>
      <c r="BB114" s="45">
        <f>IFERROR(VLOOKUP($B114,master_rankings!$B:$AF,11,FALSE),"")</f>
        <v>125</v>
      </c>
      <c r="BC114" s="45">
        <f>IFERROR(VLOOKUP($B114,master_rankings!$B:$AF,12,FALSE),"")</f>
        <v>50</v>
      </c>
      <c r="BD114" s="45">
        <f>IFERROR(VLOOKUP($B114,master_rankings!$B:$AF,13,FALSE),"")</f>
        <v>6250</v>
      </c>
      <c r="BE114" s="45" t="str">
        <f>IFERROR(VLOOKUP($B114,master_rankings!$B:$AF,14,FALSE),"")</f>
        <v>PHARMACEUTICALS</v>
      </c>
      <c r="BF114" s="45" t="str">
        <f>IFERROR(VLOOKUP($B114,master_rankings!$B:$AF,15,FALSE),"")</f>
        <v>HEALTHCARE</v>
      </c>
      <c r="BG114" s="45" t="str">
        <f>IFERROR(VLOOKUP($B114,master_rankings!$B:$AF,16,FALSE),"")</f>
        <v>LARGECAP</v>
      </c>
      <c r="BH114" s="45">
        <f>IFERROR(VLOOKUP($B114,master_rankings!$B:$AF,17,FALSE),"")</f>
        <v>30315.03</v>
      </c>
      <c r="BI114" s="45" t="str">
        <f>IFERROR(VLOOKUP($B114,master_rankings!$B:$AF,18,FALSE),"")</f>
        <v>PHARMACEUTICALS-14 of 23</v>
      </c>
      <c r="BJ114" s="45" t="str">
        <f>IFERROR(VLOOKUP($B114,master_rankings!$B:$AF,19,FALSE),"")</f>
        <v>NiftyRank-140</v>
      </c>
      <c r="BK114" s="45" t="str">
        <f>IFERROR(VLOOKUP($B114,master_rankings!$B:$AF,30,FALSE),"")</f>
        <v>LOR14</v>
      </c>
      <c r="BL114" s="45" t="str">
        <f>IFERROR(VLOOKUP($B114,master_rankings!$B:$AF,31,FALSE),"")</f>
        <v>LPR28</v>
      </c>
      <c r="BM114" s="45" t="str">
        <f t="shared" si="6"/>
        <v>TopOI</v>
      </c>
      <c r="BN114" t="str">
        <f t="shared" si="7"/>
        <v/>
      </c>
    </row>
    <row r="115" spans="1:66" x14ac:dyDescent="0.25">
      <c r="A115">
        <f>Qty_freeze!A115</f>
        <v>114</v>
      </c>
      <c r="B115" t="str">
        <f>TRIM(Qty_freeze!B115)</f>
        <v>LAURUSLABS</v>
      </c>
      <c r="C115" t="str">
        <f>IFERROR(VLOOKUP(B115,Mkt_Lots!Q:R,2,0),"")</f>
        <v xml:space="preserve">LAURUS LABS LIMITED                 </v>
      </c>
      <c r="D115" s="9">
        <f>IFERROR(VLOOKUP($B115,Options_data!$L:$AB,2,0),"")</f>
        <v>-8.6999999999999993</v>
      </c>
      <c r="E115" s="9">
        <f>IFERROR(VLOOKUP($B115,Options_data!$L:$AB,3,0),"")</f>
        <v>-2.15</v>
      </c>
      <c r="F115" s="9">
        <f>IFERROR(VLOOKUP($B115,Options_data!$L:$AB,4,0),"")</f>
        <v>42.84</v>
      </c>
      <c r="G115" s="9">
        <f>IFERROR(VLOOKUP($B115,Options_data!$L:$AB,5,0),"")</f>
        <v>43.74</v>
      </c>
      <c r="H115" s="9">
        <f>IFERROR(VLOOKUP($B115,Options_data!$L:$AB,6,0),"")</f>
        <v>26.82</v>
      </c>
      <c r="I115" s="9">
        <f>IFERROR(VLOOKUP($B115,Options_data!$L:$AB,7,0),"")</f>
        <v>95.97</v>
      </c>
      <c r="J115" s="9">
        <f>IFERROR(VLOOKUP($B115,Options_data!$L:$AB,8,0),"")</f>
        <v>98.41</v>
      </c>
      <c r="K115" s="9">
        <f>IFERROR(VLOOKUP($B115,Options_data!$L:$AB,9,0),"")</f>
        <v>77.739999999999995</v>
      </c>
      <c r="L115" s="9" t="b">
        <f>IFERROR(VLOOKUP($B115,Options_data!$L:$AB,10,0),"")</f>
        <v>0</v>
      </c>
      <c r="M115" s="9">
        <f>IFERROR(VLOOKUP($B115,Options_data!$L:$AB,11,0),"")</f>
        <v>44.64</v>
      </c>
      <c r="N115" s="10">
        <f>IFERROR(VLOOKUP($B115,Options_data!$L:$AB,12,0),"")</f>
        <v>45219</v>
      </c>
      <c r="O115" s="9">
        <f>IFERROR(VLOOKUP($B115,Options_data!$L:$AB,13,0),"")</f>
        <v>395.05</v>
      </c>
      <c r="P115" s="9">
        <f>IFERROR(VLOOKUP($B115,Options_data!$L:$AB,14,0),"")</f>
        <v>5.57</v>
      </c>
      <c r="Q115" s="9" t="str">
        <f>IFERROR(VLOOKUP($B115,Options_data!$L:$AB,15,0),"")</f>
        <v/>
      </c>
      <c r="R115" s="9" t="str">
        <f>IFERROR(VLOOKUP($B115,Options_data!$L:$AB,16,0),"")</f>
        <v>IVP</v>
      </c>
      <c r="S115" s="9" t="str">
        <f>IFERROR(VLOOKUP($B115,Options_data!$L:$AB,17,0),"")</f>
        <v>R</v>
      </c>
      <c r="T115">
        <f>IFERROR(VLOOKUP($B115,futures_data!$L:$W,2,0),"")</f>
        <v>95.63</v>
      </c>
      <c r="U115">
        <f>IFERROR(VLOOKUP($B115,futures_data!$L:$W,3,0),"")</f>
        <v>45.26</v>
      </c>
      <c r="V115">
        <f>IFERROR(VLOOKUP($B115,futures_data!$L:$W,4,0),"")</f>
        <v>-0.88</v>
      </c>
      <c r="W115">
        <f>IFERROR(VLOOKUP($B115,futures_data!$L:$W,5,0),"")</f>
        <v>602.80999999999995</v>
      </c>
      <c r="X115">
        <f>IFERROR(VLOOKUP($B115,futures_data!$L:$W,6,0),"")</f>
        <v>395.05</v>
      </c>
      <c r="Y115">
        <f>IFERROR(VLOOKUP($B115,futures_data!$L:$W,7,0),"")</f>
        <v>26.82</v>
      </c>
      <c r="Z115" t="str">
        <f>IFERROR(VLOOKUP($B115,futures_data!$L:$W,8,0),"")</f>
        <v>Short Buildup</v>
      </c>
      <c r="AA115">
        <f>IFERROR(VLOOKUP($B115,futures_data!$L:$W,9,0),"")</f>
        <v>25.4</v>
      </c>
      <c r="AB115">
        <f>IFERROR(VLOOKUP($B115,futures_data!$L:$W,10,0),"")</f>
        <v>-2.15</v>
      </c>
      <c r="AC115">
        <f>IFERROR(VLOOKUP($B115,futures_data!$L:$W,11,0),"")</f>
        <v>296.37</v>
      </c>
      <c r="AD115" t="str">
        <f>IFERROR(VLOOKUP($B115,futures_data!$L:$W,12,0),"")</f>
        <v>Significant Short Buildup</v>
      </c>
      <c r="AE115" t="str">
        <f t="shared" si="4"/>
        <v>BEARISH</v>
      </c>
      <c r="AF115" t="str">
        <f t="shared" si="5"/>
        <v>BEARISH</v>
      </c>
      <c r="AG115" s="43" t="str">
        <f>IFERROR(VLOOKUP($B115,futures_20D_Auto!$B:$F,2,0),"")</f>
        <v>2023-10-16_13:52:34</v>
      </c>
      <c r="AH115" s="43" t="str">
        <f>IFERROR(VLOOKUP($B115,futures_20D_Auto!$B:$F,3,0),"")</f>
        <v>BULLISH</v>
      </c>
      <c r="AI115" s="43">
        <f>IFERROR(VLOOKUP($B115,futures_20D_Auto!$B:$F,4,0),"")</f>
        <v>11849000</v>
      </c>
      <c r="AJ115" s="43">
        <f>IFERROR(VLOOKUP($B115,futures_20D_Auto!$B:$F,5,0),"")</f>
        <v>64.062305664958984</v>
      </c>
      <c r="AK115">
        <f>IFERROR(VLOOKUP($B115,Premarket!$A:$K,2,0),"")</f>
        <v>400.3</v>
      </c>
      <c r="AL115">
        <f>IFERROR(VLOOKUP($B115,Premarket!$A:$K,3,0),"")</f>
        <v>400.3</v>
      </c>
      <c r="AM115" t="str">
        <f>IFERROR(VLOOKUP($B115,Premarket!$A:$K,4,0),"")</f>
        <v>-</v>
      </c>
      <c r="AN115" t="str">
        <f>IFERROR(VLOOKUP($B115,Premarket!$A:$K,5,0),"")</f>
        <v>-</v>
      </c>
      <c r="AU115" s="45">
        <f>IFERROR(VLOOKUP($B115,master_rankings!$B:$AF,4,FALSE),"")</f>
        <v>394</v>
      </c>
      <c r="AV115" s="45">
        <f>IFERROR(VLOOKUP($B115,master_rankings!$B:$AF,5,FALSE),"")</f>
        <v>-2.4148607000000002</v>
      </c>
      <c r="AW115" s="45">
        <f>IFERROR(VLOOKUP($B115,master_rankings!$B:$AF,6,FALSE),"")</f>
        <v>-9.75</v>
      </c>
      <c r="AX115" s="45">
        <f>IFERROR(VLOOKUP($B115,master_rankings!$B:$AF,7,FALSE),"")</f>
        <v>15342500</v>
      </c>
      <c r="AY115" s="45">
        <f>IFERROR(VLOOKUP($B115,master_rankings!$B:$AF,8,FALSE),"")</f>
        <v>18.329618499999999</v>
      </c>
      <c r="AZ115" s="45">
        <f>IFERROR(VLOOKUP($B115,master_rankings!$B:$AF,9,FALSE),"")</f>
        <v>2376600</v>
      </c>
      <c r="BA115" s="45" t="str">
        <f>IFERROR(VLOOKUP($B115,master_rankings!$B:$AF,10,FALSE),"")</f>
        <v>Short Build Up</v>
      </c>
      <c r="BB115" s="45">
        <f>IFERROR(VLOOKUP($B115,master_rankings!$B:$AF,11,FALSE),"")</f>
        <v>900</v>
      </c>
      <c r="BC115" s="45">
        <f>IFERROR(VLOOKUP($B115,master_rankings!$B:$AF,12,FALSE),"")</f>
        <v>10</v>
      </c>
      <c r="BD115" s="45">
        <f>IFERROR(VLOOKUP($B115,master_rankings!$B:$AF,13,FALSE),"")</f>
        <v>45000</v>
      </c>
      <c r="BE115" s="45" t="str">
        <f>IFERROR(VLOOKUP($B115,master_rankings!$B:$AF,14,FALSE),"")</f>
        <v>PHARMACEUTICALS</v>
      </c>
      <c r="BF115" s="45" t="str">
        <f>IFERROR(VLOOKUP($B115,master_rankings!$B:$AF,15,FALSE),"")</f>
        <v>PHARM-IND-FORMUL</v>
      </c>
      <c r="BG115" s="45" t="str">
        <f>IFERROR(VLOOKUP($B115,master_rankings!$B:$AF,16,FALSE),"")</f>
        <v>LARGECAP</v>
      </c>
      <c r="BH115" s="45">
        <f>IFERROR(VLOOKUP($B115,master_rankings!$B:$AF,17,FALSE),"")</f>
        <v>27988.36</v>
      </c>
      <c r="BI115" s="45" t="str">
        <f>IFERROR(VLOOKUP($B115,master_rankings!$B:$AF,18,FALSE),"")</f>
        <v>PHARMACEUTICALS-15 of 23</v>
      </c>
      <c r="BJ115" s="45" t="str">
        <f>IFERROR(VLOOKUP($B115,master_rankings!$B:$AF,19,FALSE),"")</f>
        <v>NiftyRank-143</v>
      </c>
      <c r="BK115" s="45" t="str">
        <f>IFERROR(VLOOKUP($B115,master_rankings!$B:$AF,30,FALSE),"")</f>
        <v>SOR1</v>
      </c>
      <c r="BL115" s="45" t="str">
        <f>IFERROR(VLOOKUP($B115,master_rankings!$B:$AF,31,FALSE),"")</f>
        <v>SPR2</v>
      </c>
      <c r="BM115" s="45" t="str">
        <f t="shared" si="6"/>
        <v>TopOI</v>
      </c>
      <c r="BN115" t="str">
        <f t="shared" si="7"/>
        <v>TopPrice</v>
      </c>
    </row>
    <row r="116" spans="1:66" x14ac:dyDescent="0.25">
      <c r="A116">
        <f>Qty_freeze!A116</f>
        <v>115</v>
      </c>
      <c r="B116" t="str">
        <f>TRIM(Qty_freeze!B116)</f>
        <v>LICHSGFIN</v>
      </c>
      <c r="C116" t="str">
        <f>IFERROR(VLOOKUP(B116,Mkt_Lots!Q:R,2,0),"")</f>
        <v xml:space="preserve">LIC HOUSING FINANCE LTD             </v>
      </c>
      <c r="D116" s="9">
        <f>IFERROR(VLOOKUP($B116,Options_data!$L:$AB,2,0),"")</f>
        <v>1.9</v>
      </c>
      <c r="E116" s="9">
        <f>IFERROR(VLOOKUP($B116,Options_data!$L:$AB,3,0),"")</f>
        <v>0.4</v>
      </c>
      <c r="F116" s="9">
        <f>IFERROR(VLOOKUP($B116,Options_data!$L:$AB,4,0),"")</f>
        <v>30.42</v>
      </c>
      <c r="G116" s="9">
        <f>IFERROR(VLOOKUP($B116,Options_data!$L:$AB,5,0),"")</f>
        <v>30.39</v>
      </c>
      <c r="H116" s="9">
        <f>IFERROR(VLOOKUP($B116,Options_data!$L:$AB,6,0),"")</f>
        <v>6.71</v>
      </c>
      <c r="I116" s="9">
        <f>IFERROR(VLOOKUP($B116,Options_data!$L:$AB,7,0),"")</f>
        <v>55.24</v>
      </c>
      <c r="J116" s="9">
        <f>IFERROR(VLOOKUP($B116,Options_data!$L:$AB,8,0),"")</f>
        <v>63.49</v>
      </c>
      <c r="K116" s="9">
        <f>IFERROR(VLOOKUP($B116,Options_data!$L:$AB,9,0),"")</f>
        <v>35.96</v>
      </c>
      <c r="L116" s="9" t="b">
        <f>IFERROR(VLOOKUP($B116,Options_data!$L:$AB,10,0),"")</f>
        <v>1</v>
      </c>
      <c r="M116" s="9">
        <f>IFERROR(VLOOKUP($B116,Options_data!$L:$AB,11,0),"")</f>
        <v>30.37</v>
      </c>
      <c r="N116" s="10" t="str">
        <f>IFERROR(VLOOKUP($B116,Options_data!$L:$AB,12,0),"")</f>
        <v/>
      </c>
      <c r="O116" s="9">
        <f>IFERROR(VLOOKUP($B116,Options_data!$L:$AB,13,0),"")</f>
        <v>472.25</v>
      </c>
      <c r="P116" s="9">
        <f>IFERROR(VLOOKUP($B116,Options_data!$L:$AB,14,0),"")</f>
        <v>0</v>
      </c>
      <c r="Q116" s="9" t="str">
        <f>IFERROR(VLOOKUP($B116,Options_data!$L:$AB,15,0),"")</f>
        <v>Liquid</v>
      </c>
      <c r="R116" s="9" t="str">
        <f>IFERROR(VLOOKUP($B116,Options_data!$L:$AB,16,0),"")</f>
        <v/>
      </c>
      <c r="S116" s="9" t="str">
        <f>IFERROR(VLOOKUP($B116,Options_data!$L:$AB,17,0),"")</f>
        <v/>
      </c>
      <c r="T116">
        <f>IFERROR(VLOOKUP($B116,futures_data!$L:$W,2,0),"")</f>
        <v>23.21</v>
      </c>
      <c r="U116">
        <f>IFERROR(VLOOKUP($B116,futures_data!$L:$W,3,0),"")</f>
        <v>-0.01</v>
      </c>
      <c r="V116">
        <f>IFERROR(VLOOKUP($B116,futures_data!$L:$W,4,0),"")</f>
        <v>1.1399999999999999</v>
      </c>
      <c r="W116">
        <f>IFERROR(VLOOKUP($B116,futures_data!$L:$W,5,0),"")</f>
        <v>69.78</v>
      </c>
      <c r="X116">
        <f>IFERROR(VLOOKUP($B116,futures_data!$L:$W,6,0),"")</f>
        <v>472.25</v>
      </c>
      <c r="Y116">
        <f>IFERROR(VLOOKUP($B116,futures_data!$L:$W,7,0),"")</f>
        <v>6.71</v>
      </c>
      <c r="Z116" t="str">
        <f>IFERROR(VLOOKUP($B116,futures_data!$L:$W,8,0),"")</f>
        <v>Short Covering</v>
      </c>
      <c r="AA116">
        <f>IFERROR(VLOOKUP($B116,futures_data!$L:$W,9,0),"")</f>
        <v>0.37</v>
      </c>
      <c r="AB116">
        <f>IFERROR(VLOOKUP($B116,futures_data!$L:$W,10,0),"")</f>
        <v>0.4</v>
      </c>
      <c r="AC116">
        <f>IFERROR(VLOOKUP($B116,futures_data!$L:$W,11,0),"")</f>
        <v>-7.45</v>
      </c>
      <c r="AD116" t="str">
        <f>IFERROR(VLOOKUP($B116,futures_data!$L:$W,12,0),"")</f>
        <v>Long Buildup</v>
      </c>
      <c r="AE116" t="str">
        <f t="shared" si="4"/>
        <v>BULLISH</v>
      </c>
      <c r="AF116" t="str">
        <f t="shared" si="5"/>
        <v>BULLISH</v>
      </c>
      <c r="AG116" s="43" t="str">
        <f>IFERROR(VLOOKUP($B116,futures_20D_Auto!$B:$F,2,0),"")</f>
        <v/>
      </c>
      <c r="AH116" s="43" t="str">
        <f>IFERROR(VLOOKUP($B116,futures_20D_Auto!$B:$F,3,0),"")</f>
        <v/>
      </c>
      <c r="AI116" s="43" t="str">
        <f>IFERROR(VLOOKUP($B116,futures_20D_Auto!$B:$F,4,0),"")</f>
        <v/>
      </c>
      <c r="AJ116" s="43" t="str">
        <f>IFERROR(VLOOKUP($B116,futures_20D_Auto!$B:$F,5,0),"")</f>
        <v/>
      </c>
      <c r="AK116">
        <f>IFERROR(VLOOKUP($B116,Premarket!$A:$K,2,0),"")</f>
        <v>473.95</v>
      </c>
      <c r="AL116">
        <f>IFERROR(VLOOKUP($B116,Premarket!$A:$K,3,0),"")</f>
        <v>475</v>
      </c>
      <c r="AM116">
        <f>IFERROR(VLOOKUP($B116,Premarket!$A:$K,4,0),"")</f>
        <v>1.05</v>
      </c>
      <c r="AN116">
        <f>IFERROR(VLOOKUP($B116,Premarket!$A:$K,5,0),"")</f>
        <v>0.22</v>
      </c>
      <c r="AU116" s="45" t="str">
        <f>IFERROR(VLOOKUP($B116,master_rankings!$B:$AF,4,FALSE),"")</f>
        <v/>
      </c>
      <c r="AV116" s="45" t="str">
        <f>IFERROR(VLOOKUP($B116,master_rankings!$B:$AF,5,FALSE),"")</f>
        <v/>
      </c>
      <c r="AW116" s="45" t="str">
        <f>IFERROR(VLOOKUP($B116,master_rankings!$B:$AF,6,FALSE),"")</f>
        <v/>
      </c>
      <c r="AX116" s="45" t="str">
        <f>IFERROR(VLOOKUP($B116,master_rankings!$B:$AF,7,FALSE),"")</f>
        <v/>
      </c>
      <c r="AY116" s="45" t="str">
        <f>IFERROR(VLOOKUP($B116,master_rankings!$B:$AF,8,FALSE),"")</f>
        <v/>
      </c>
      <c r="AZ116" s="45" t="str">
        <f>IFERROR(VLOOKUP($B116,master_rankings!$B:$AF,9,FALSE),"")</f>
        <v/>
      </c>
      <c r="BA116" s="45" t="str">
        <f>IFERROR(VLOOKUP($B116,master_rankings!$B:$AF,10,FALSE),"")</f>
        <v/>
      </c>
      <c r="BB116" s="45" t="str">
        <f>IFERROR(VLOOKUP($B116,master_rankings!$B:$AF,11,FALSE),"")</f>
        <v/>
      </c>
      <c r="BC116" s="45" t="str">
        <f>IFERROR(VLOOKUP($B116,master_rankings!$B:$AF,12,FALSE),"")</f>
        <v/>
      </c>
      <c r="BD116" s="45" t="str">
        <f>IFERROR(VLOOKUP($B116,master_rankings!$B:$AF,13,FALSE),"")</f>
        <v/>
      </c>
      <c r="BE116" s="45" t="str">
        <f>IFERROR(VLOOKUP($B116,master_rankings!$B:$AF,14,FALSE),"")</f>
        <v/>
      </c>
      <c r="BF116" s="45" t="str">
        <f>IFERROR(VLOOKUP($B116,master_rankings!$B:$AF,15,FALSE),"")</f>
        <v/>
      </c>
      <c r="BG116" s="45" t="str">
        <f>IFERROR(VLOOKUP($B116,master_rankings!$B:$AF,16,FALSE),"")</f>
        <v/>
      </c>
      <c r="BH116" s="45" t="str">
        <f>IFERROR(VLOOKUP($B116,master_rankings!$B:$AF,17,FALSE),"")</f>
        <v/>
      </c>
      <c r="BI116" s="45" t="str">
        <f>IFERROR(VLOOKUP($B116,master_rankings!$B:$AF,18,FALSE),"")</f>
        <v/>
      </c>
      <c r="BJ116" s="45" t="str">
        <f>IFERROR(VLOOKUP($B116,master_rankings!$B:$AF,19,FALSE),"")</f>
        <v/>
      </c>
      <c r="BK116" s="45" t="str">
        <f>IFERROR(VLOOKUP($B116,master_rankings!$B:$AF,30,FALSE),"")</f>
        <v/>
      </c>
      <c r="BL116" s="45" t="str">
        <f>IFERROR(VLOOKUP($B116,master_rankings!$B:$AF,31,FALSE),"")</f>
        <v/>
      </c>
      <c r="BM116" s="45" t="str">
        <f t="shared" si="6"/>
        <v/>
      </c>
      <c r="BN116" t="str">
        <f t="shared" si="7"/>
        <v/>
      </c>
    </row>
    <row r="117" spans="1:66" x14ac:dyDescent="0.25">
      <c r="A117">
        <f>Qty_freeze!A117</f>
        <v>116</v>
      </c>
      <c r="B117" t="str">
        <f>TRIM(Qty_freeze!B117)</f>
        <v>LT</v>
      </c>
      <c r="C117" t="str">
        <f>IFERROR(VLOOKUP(B117,Mkt_Lots!Q:R,2,0),"")</f>
        <v xml:space="preserve">LARSEN &amp; TOUBRO LTD.                </v>
      </c>
      <c r="D117" s="9">
        <f>IFERROR(VLOOKUP($B117,Options_data!$L:$AB,2,0),"")</f>
        <v>12.4</v>
      </c>
      <c r="E117" s="9">
        <f>IFERROR(VLOOKUP($B117,Options_data!$L:$AB,3,0),"")</f>
        <v>0.4</v>
      </c>
      <c r="F117" s="9">
        <f>IFERROR(VLOOKUP($B117,Options_data!$L:$AB,4,0),"")</f>
        <v>22.25</v>
      </c>
      <c r="G117" s="9">
        <f>IFERROR(VLOOKUP($B117,Options_data!$L:$AB,5,0),"")</f>
        <v>22.79</v>
      </c>
      <c r="H117" s="9">
        <f>IFERROR(VLOOKUP($B117,Options_data!$L:$AB,6,0),"")</f>
        <v>10.1</v>
      </c>
      <c r="I117" s="9">
        <f>IFERROR(VLOOKUP($B117,Options_data!$L:$AB,7,0),"")</f>
        <v>85.89</v>
      </c>
      <c r="J117" s="9">
        <f>IFERROR(VLOOKUP($B117,Options_data!$L:$AB,8,0),"")</f>
        <v>92.06</v>
      </c>
      <c r="K117" s="9">
        <f>IFERROR(VLOOKUP($B117,Options_data!$L:$AB,9,0),"")</f>
        <v>43.99</v>
      </c>
      <c r="L117" s="9" t="b">
        <f>IFERROR(VLOOKUP($B117,Options_data!$L:$AB,10,0),"")</f>
        <v>1</v>
      </c>
      <c r="M117" s="9">
        <f>IFERROR(VLOOKUP($B117,Options_data!$L:$AB,11,0),"")</f>
        <v>23.33</v>
      </c>
      <c r="N117" s="10" t="str">
        <f>IFERROR(VLOOKUP($B117,Options_data!$L:$AB,12,0),"")</f>
        <v/>
      </c>
      <c r="O117" s="9">
        <f>IFERROR(VLOOKUP($B117,Options_data!$L:$AB,13,0),"")</f>
        <v>3110</v>
      </c>
      <c r="P117" s="9">
        <f>IFERROR(VLOOKUP($B117,Options_data!$L:$AB,14,0),"")</f>
        <v>2.85</v>
      </c>
      <c r="Q117" s="9" t="str">
        <f>IFERROR(VLOOKUP($B117,Options_data!$L:$AB,15,0),"")</f>
        <v>Liquid</v>
      </c>
      <c r="R117" s="9" t="str">
        <f>IFERROR(VLOOKUP($B117,Options_data!$L:$AB,16,0),"")</f>
        <v>IVP</v>
      </c>
      <c r="S117" s="9" t="str">
        <f>IFERROR(VLOOKUP($B117,Options_data!$L:$AB,17,0),"")</f>
        <v/>
      </c>
      <c r="T117">
        <f>IFERROR(VLOOKUP($B117,futures_data!$L:$W,2,0),"")</f>
        <v>18.25</v>
      </c>
      <c r="U117">
        <f>IFERROR(VLOOKUP($B117,futures_data!$L:$W,3,0),"")</f>
        <v>-2.48</v>
      </c>
      <c r="V117">
        <f>IFERROR(VLOOKUP($B117,futures_data!$L:$W,4,0),"")</f>
        <v>0.97</v>
      </c>
      <c r="W117">
        <f>IFERROR(VLOOKUP($B117,futures_data!$L:$W,5,0),"")</f>
        <v>47.68</v>
      </c>
      <c r="X117">
        <f>IFERROR(VLOOKUP($B117,futures_data!$L:$W,6,0),"")</f>
        <v>3110</v>
      </c>
      <c r="Y117">
        <f>IFERROR(VLOOKUP($B117,futures_data!$L:$W,7,0),"")</f>
        <v>10.1</v>
      </c>
      <c r="Z117" t="str">
        <f>IFERROR(VLOOKUP($B117,futures_data!$L:$W,8,0),"")</f>
        <v>Short Covering</v>
      </c>
      <c r="AA117">
        <f>IFERROR(VLOOKUP($B117,futures_data!$L:$W,9,0),"")</f>
        <v>2.42</v>
      </c>
      <c r="AB117">
        <f>IFERROR(VLOOKUP($B117,futures_data!$L:$W,10,0),"")</f>
        <v>0.4</v>
      </c>
      <c r="AC117">
        <f>IFERROR(VLOOKUP($B117,futures_data!$L:$W,11,0),"")</f>
        <v>-54.44</v>
      </c>
      <c r="AD117" t="str">
        <f>IFERROR(VLOOKUP($B117,futures_data!$L:$W,12,0),"")</f>
        <v>Long Buildup</v>
      </c>
      <c r="AE117" t="str">
        <f t="shared" si="4"/>
        <v>BULLISH</v>
      </c>
      <c r="AF117" t="str">
        <f t="shared" si="5"/>
        <v>BULLISH</v>
      </c>
      <c r="AG117" s="43" t="str">
        <f>IFERROR(VLOOKUP($B117,futures_20D_Auto!$B:$F,2,0),"")</f>
        <v>2023-10-16_21:15:25</v>
      </c>
      <c r="AH117" s="43" t="str">
        <f>IFERROR(VLOOKUP($B117,futures_20D_Auto!$B:$F,3,0),"")</f>
        <v>BULLISH</v>
      </c>
      <c r="AI117" s="43">
        <f>IFERROR(VLOOKUP($B117,futures_20D_Auto!$B:$F,4,0),"")</f>
        <v>54861900</v>
      </c>
      <c r="AJ117" s="43">
        <f>IFERROR(VLOOKUP($B117,futures_20D_Auto!$B:$F,5,0),"")</f>
        <v>57.22210505760593</v>
      </c>
      <c r="AK117">
        <f>IFERROR(VLOOKUP($B117,Premarket!$A:$K,2,0),"")</f>
        <v>3088.7</v>
      </c>
      <c r="AL117">
        <f>IFERROR(VLOOKUP($B117,Premarket!$A:$K,3,0),"")</f>
        <v>3094</v>
      </c>
      <c r="AM117">
        <f>IFERROR(VLOOKUP($B117,Premarket!$A:$K,4,0),"")</f>
        <v>5.3</v>
      </c>
      <c r="AN117">
        <f>IFERROR(VLOOKUP($B117,Premarket!$A:$K,5,0),"")</f>
        <v>0.17</v>
      </c>
      <c r="AU117" s="45">
        <f>IFERROR(VLOOKUP($B117,master_rankings!$B:$AF,4,FALSE),"")</f>
        <v>3112.5</v>
      </c>
      <c r="AV117" s="45">
        <f>IFERROR(VLOOKUP($B117,master_rankings!$B:$AF,5,FALSE),"")</f>
        <v>0.48101759999999999</v>
      </c>
      <c r="AW117" s="45">
        <f>IFERROR(VLOOKUP($B117,master_rankings!$B:$AF,6,FALSE),"")</f>
        <v>14.9</v>
      </c>
      <c r="AX117" s="45">
        <f>IFERROR(VLOOKUP($B117,master_rankings!$B:$AF,7,FALSE),"")</f>
        <v>8230500</v>
      </c>
      <c r="AY117" s="45">
        <f>IFERROR(VLOOKUP($B117,master_rankings!$B:$AF,8,FALSE),"")</f>
        <v>0.51291450000000005</v>
      </c>
      <c r="AZ117" s="45">
        <f>IFERROR(VLOOKUP($B117,master_rankings!$B:$AF,9,FALSE),"")</f>
        <v>42000</v>
      </c>
      <c r="BA117" s="45" t="str">
        <f>IFERROR(VLOOKUP($B117,master_rankings!$B:$AF,10,FALSE),"")</f>
        <v>Long Build Up</v>
      </c>
      <c r="BB117" s="45">
        <f>IFERROR(VLOOKUP($B117,master_rankings!$B:$AF,11,FALSE),"")</f>
        <v>575</v>
      </c>
      <c r="BC117" s="45">
        <f>IFERROR(VLOOKUP($B117,master_rankings!$B:$AF,12,FALSE),"")</f>
        <v>20</v>
      </c>
      <c r="BD117" s="45">
        <f>IFERROR(VLOOKUP($B117,master_rankings!$B:$AF,13,FALSE),"")</f>
        <v>11500</v>
      </c>
      <c r="BE117" s="45" t="str">
        <f>IFERROR(VLOOKUP($B117,master_rankings!$B:$AF,14,FALSE),"")</f>
        <v>REALTY</v>
      </c>
      <c r="BF117" s="45" t="str">
        <f>IFERROR(VLOOKUP($B117,master_rankings!$B:$AF,15,FALSE),"")</f>
        <v>ENGG-TUNKEY SERV</v>
      </c>
      <c r="BG117" s="45" t="str">
        <f>IFERROR(VLOOKUP($B117,master_rankings!$B:$AF,16,FALSE),"")</f>
        <v>LARGECAP</v>
      </c>
      <c r="BH117" s="45">
        <f>IFERROR(VLOOKUP($B117,master_rankings!$B:$AF,17,FALSE),"")</f>
        <v>287217.03999999998</v>
      </c>
      <c r="BI117" s="45" t="str">
        <f>IFERROR(VLOOKUP($B117,master_rankings!$B:$AF,18,FALSE),"")</f>
        <v>REALTY-1 of 7</v>
      </c>
      <c r="BJ117" s="45" t="str">
        <f>IFERROR(VLOOKUP($B117,master_rankings!$B:$AF,19,FALSE),"")</f>
        <v>NiftyRank-16</v>
      </c>
      <c r="BK117" s="45" t="str">
        <f>IFERROR(VLOOKUP($B117,master_rankings!$B:$AF,30,FALSE),"")</f>
        <v>LOR31</v>
      </c>
      <c r="BL117" s="45" t="str">
        <f>IFERROR(VLOOKUP($B117,master_rankings!$B:$AF,31,FALSE),"")</f>
        <v>LPR31</v>
      </c>
      <c r="BM117" s="45" t="str">
        <f t="shared" si="6"/>
        <v/>
      </c>
      <c r="BN117" t="str">
        <f t="shared" si="7"/>
        <v/>
      </c>
    </row>
    <row r="118" spans="1:66" x14ac:dyDescent="0.25">
      <c r="A118">
        <f>Qty_freeze!A118</f>
        <v>117</v>
      </c>
      <c r="B118" t="str">
        <f>TRIM(Qty_freeze!B118)</f>
        <v>LTIM</v>
      </c>
      <c r="C118" t="str">
        <f>IFERROR(VLOOKUP(B118,Mkt_Lots!Q:R,2,0),"")</f>
        <v xml:space="preserve">LTIMINDTREE LIMITED                 </v>
      </c>
      <c r="D118" s="9">
        <f>IFERROR(VLOOKUP($B118,Options_data!$L:$AB,2,0),"")</f>
        <v>85.35</v>
      </c>
      <c r="E118" s="9">
        <f>IFERROR(VLOOKUP($B118,Options_data!$L:$AB,3,0),"")</f>
        <v>1.67</v>
      </c>
      <c r="F118" s="9">
        <f>IFERROR(VLOOKUP($B118,Options_data!$L:$AB,4,0),"")</f>
        <v>37.229999999999997</v>
      </c>
      <c r="G118" s="9">
        <f>IFERROR(VLOOKUP($B118,Options_data!$L:$AB,5,0),"")</f>
        <v>37.06</v>
      </c>
      <c r="H118" s="9">
        <f>IFERROR(VLOOKUP($B118,Options_data!$L:$AB,6,0),"")</f>
        <v>5.86</v>
      </c>
      <c r="I118" s="9">
        <f>IFERROR(VLOOKUP($B118,Options_data!$L:$AB,7,0),"")</f>
        <v>90.19</v>
      </c>
      <c r="J118" s="9">
        <f>IFERROR(VLOOKUP($B118,Options_data!$L:$AB,8,0),"")</f>
        <v>96.83</v>
      </c>
      <c r="K118" s="9">
        <f>IFERROR(VLOOKUP($B118,Options_data!$L:$AB,9,0),"")</f>
        <v>56.54</v>
      </c>
      <c r="L118" s="9" t="b">
        <f>IFERROR(VLOOKUP($B118,Options_data!$L:$AB,10,0),"")</f>
        <v>0</v>
      </c>
      <c r="M118" s="9">
        <f>IFERROR(VLOOKUP($B118,Options_data!$L:$AB,11,0),"")</f>
        <v>36.880000000000003</v>
      </c>
      <c r="N118" s="10">
        <f>IFERROR(VLOOKUP($B118,Options_data!$L:$AB,12,0),"")</f>
        <v>45217</v>
      </c>
      <c r="O118" s="9">
        <f>IFERROR(VLOOKUP($B118,Options_data!$L:$AB,13,0),"")</f>
        <v>5185.1000000000004</v>
      </c>
      <c r="P118" s="9">
        <f>IFERROR(VLOOKUP($B118,Options_data!$L:$AB,14,0),"")</f>
        <v>4.8</v>
      </c>
      <c r="Q118" s="9" t="str">
        <f>IFERROR(VLOOKUP($B118,Options_data!$L:$AB,15,0),"")</f>
        <v/>
      </c>
      <c r="R118" s="9" t="str">
        <f>IFERROR(VLOOKUP($B118,Options_data!$L:$AB,16,0),"")</f>
        <v>IVP</v>
      </c>
      <c r="S118" s="9" t="str">
        <f>IFERROR(VLOOKUP($B118,Options_data!$L:$AB,17,0),"")</f>
        <v>R</v>
      </c>
      <c r="T118">
        <f>IFERROR(VLOOKUP($B118,futures_data!$L:$W,2,0),"")</f>
        <v>0</v>
      </c>
      <c r="U118">
        <f>IFERROR(VLOOKUP($B118,futures_data!$L:$W,3,0),"")</f>
        <v>9.2899999999999991</v>
      </c>
      <c r="V118">
        <f>IFERROR(VLOOKUP($B118,futures_data!$L:$W,4,0),"")</f>
        <v>-0.78</v>
      </c>
      <c r="W118">
        <f>IFERROR(VLOOKUP($B118,futures_data!$L:$W,5,0),"")</f>
        <v>113.74</v>
      </c>
      <c r="X118">
        <f>IFERROR(VLOOKUP($B118,futures_data!$L:$W,6,0),"")</f>
        <v>5185.1000000000004</v>
      </c>
      <c r="Y118">
        <f>IFERROR(VLOOKUP($B118,futures_data!$L:$W,7,0),"")</f>
        <v>5.83</v>
      </c>
      <c r="Z118" t="str">
        <f>IFERROR(VLOOKUP($B118,futures_data!$L:$W,8,0),"")</f>
        <v>Short Buildup</v>
      </c>
      <c r="AA118">
        <f>IFERROR(VLOOKUP($B118,futures_data!$L:$W,9,0),"")</f>
        <v>3.49</v>
      </c>
      <c r="AB118">
        <f>IFERROR(VLOOKUP($B118,futures_data!$L:$W,10,0),"")</f>
        <v>1.67</v>
      </c>
      <c r="AC118">
        <f>IFERROR(VLOOKUP($B118,futures_data!$L:$W,11,0),"")</f>
        <v>-10.38</v>
      </c>
      <c r="AD118" t="str">
        <f>IFERROR(VLOOKUP($B118,futures_data!$L:$W,12,0),"")</f>
        <v>Long Buildup</v>
      </c>
      <c r="AE118" t="str">
        <f t="shared" si="4"/>
        <v>BEARISH</v>
      </c>
      <c r="AF118" t="str">
        <f t="shared" si="5"/>
        <v>BULLISH</v>
      </c>
      <c r="AG118" s="43" t="str">
        <f>IFERROR(VLOOKUP($B118,futures_20D_Auto!$B:$F,2,0),"")</f>
        <v>2023-10-16_13:51:28</v>
      </c>
      <c r="AH118" s="43" t="str">
        <f>IFERROR(VLOOKUP($B118,futures_20D_Auto!$B:$F,3,0),"")</f>
        <v>BEARISH</v>
      </c>
      <c r="AI118" s="43">
        <f>IFERROR(VLOOKUP($B118,futures_20D_Auto!$B:$F,4,0),"")</f>
        <v>-10074150</v>
      </c>
      <c r="AJ118" s="43">
        <f>IFERROR(VLOOKUP($B118,futures_20D_Auto!$B:$F,5,0),"")</f>
        <v>47.372095894551762</v>
      </c>
      <c r="AK118">
        <f>IFERROR(VLOOKUP($B118,Premarket!$A:$K,2,0),"")</f>
        <v>5244.45</v>
      </c>
      <c r="AL118">
        <f>IFERROR(VLOOKUP($B118,Premarket!$A:$K,3,0),"")</f>
        <v>5259.5</v>
      </c>
      <c r="AM118">
        <f>IFERROR(VLOOKUP($B118,Premarket!$A:$K,4,0),"")</f>
        <v>15.05</v>
      </c>
      <c r="AN118">
        <f>IFERROR(VLOOKUP($B118,Premarket!$A:$K,5,0),"")</f>
        <v>0.28999999999999998</v>
      </c>
      <c r="AU118" s="45">
        <f>IFERROR(VLOOKUP($B118,master_rankings!$B:$AF,4,FALSE),"")</f>
        <v>5180.7</v>
      </c>
      <c r="AV118" s="45">
        <f>IFERROR(VLOOKUP($B118,master_rankings!$B:$AF,5,FALSE),"")</f>
        <v>1.5873326999999999</v>
      </c>
      <c r="AW118" s="45">
        <f>IFERROR(VLOOKUP($B118,master_rankings!$B:$AF,6,FALSE),"")</f>
        <v>80.95</v>
      </c>
      <c r="AX118" s="45">
        <f>IFERROR(VLOOKUP($B118,master_rankings!$B:$AF,7,FALSE),"")</f>
        <v>1891950</v>
      </c>
      <c r="AY118" s="45">
        <f>IFERROR(VLOOKUP($B118,master_rankings!$B:$AF,8,FALSE),"")</f>
        <v>3.1485116</v>
      </c>
      <c r="AZ118" s="45">
        <f>IFERROR(VLOOKUP($B118,master_rankings!$B:$AF,9,FALSE),"")</f>
        <v>57750</v>
      </c>
      <c r="BA118" s="45" t="str">
        <f>IFERROR(VLOOKUP($B118,master_rankings!$B:$AF,10,FALSE),"")</f>
        <v>Long Build Up</v>
      </c>
      <c r="BB118" s="45" t="str">
        <f>IFERROR(VLOOKUP($B118,master_rankings!$B:$AF,11,FALSE),"")</f>
        <v/>
      </c>
      <c r="BC118" s="45" t="str">
        <f>IFERROR(VLOOKUP($B118,master_rankings!$B:$AF,12,FALSE),"")</f>
        <v/>
      </c>
      <c r="BD118" s="45" t="str">
        <f>IFERROR(VLOOKUP($B118,master_rankings!$B:$AF,13,FALSE),"")</f>
        <v/>
      </c>
      <c r="BE118" s="45" t="str">
        <f>IFERROR(VLOOKUP($B118,master_rankings!$B:$AF,14,FALSE),"")</f>
        <v/>
      </c>
      <c r="BF118" s="45" t="str">
        <f>IFERROR(VLOOKUP($B118,master_rankings!$B:$AF,15,FALSE),"")</f>
        <v/>
      </c>
      <c r="BG118" s="45" t="str">
        <f>IFERROR(VLOOKUP($B118,master_rankings!$B:$AF,16,FALSE),"")</f>
        <v/>
      </c>
      <c r="BH118" s="45" t="str">
        <f>IFERROR(VLOOKUP($B118,master_rankings!$B:$AF,17,FALSE),"")</f>
        <v/>
      </c>
      <c r="BI118" s="45" t="str">
        <f>IFERROR(VLOOKUP($B118,master_rankings!$B:$AF,18,FALSE),"")</f>
        <v/>
      </c>
      <c r="BJ118" s="45" t="str">
        <f>IFERROR(VLOOKUP($B118,master_rankings!$B:$AF,19,FALSE),"")</f>
        <v/>
      </c>
      <c r="BK118" s="45" t="str">
        <f>IFERROR(VLOOKUP($B118,master_rankings!$B:$AF,30,FALSE),"")</f>
        <v>LOR9</v>
      </c>
      <c r="BL118" s="45" t="str">
        <f>IFERROR(VLOOKUP($B118,master_rankings!$B:$AF,31,FALSE),"")</f>
        <v>LPR10</v>
      </c>
      <c r="BM118" s="45" t="str">
        <f t="shared" si="6"/>
        <v>TopOI</v>
      </c>
      <c r="BN118" t="str">
        <f t="shared" si="7"/>
        <v>TopPrice</v>
      </c>
    </row>
    <row r="119" spans="1:66" x14ac:dyDescent="0.25">
      <c r="A119">
        <f>Qty_freeze!A119</f>
        <v>118</v>
      </c>
      <c r="B119" t="str">
        <f>TRIM(Qty_freeze!B119)</f>
        <v>LTTS</v>
      </c>
      <c r="C119" t="str">
        <f>IFERROR(VLOOKUP(B119,Mkt_Lots!Q:R,2,0),"")</f>
        <v xml:space="preserve">L&amp;T TECHNOLOGY SER. LTD.            </v>
      </c>
      <c r="D119" s="9">
        <f>IFERROR(VLOOKUP($B119,Options_data!$L:$AB,2,0),"")</f>
        <v>-24.5</v>
      </c>
      <c r="E119" s="9">
        <f>IFERROR(VLOOKUP($B119,Options_data!$L:$AB,3,0),"")</f>
        <v>-0.52</v>
      </c>
      <c r="F119" s="9">
        <f>IFERROR(VLOOKUP($B119,Options_data!$L:$AB,4,0),"")</f>
        <v>37.33</v>
      </c>
      <c r="G119" s="9">
        <f>IFERROR(VLOOKUP($B119,Options_data!$L:$AB,5,0),"")</f>
        <v>40.130000000000003</v>
      </c>
      <c r="H119" s="9">
        <f>IFERROR(VLOOKUP($B119,Options_data!$L:$AB,6,0),"")</f>
        <v>13.94</v>
      </c>
      <c r="I119" s="9">
        <f>IFERROR(VLOOKUP($B119,Options_data!$L:$AB,7,0),"")</f>
        <v>96.37</v>
      </c>
      <c r="J119" s="9">
        <f>IFERROR(VLOOKUP($B119,Options_data!$L:$AB,8,0),"")</f>
        <v>96.83</v>
      </c>
      <c r="K119" s="9">
        <f>IFERROR(VLOOKUP($B119,Options_data!$L:$AB,9,0),"")</f>
        <v>65.819999999999993</v>
      </c>
      <c r="L119" s="9" t="b">
        <f>IFERROR(VLOOKUP($B119,Options_data!$L:$AB,10,0),"")</f>
        <v>1</v>
      </c>
      <c r="M119" s="9">
        <f>IFERROR(VLOOKUP($B119,Options_data!$L:$AB,11,0),"")</f>
        <v>42.93</v>
      </c>
      <c r="N119" s="10">
        <f>IFERROR(VLOOKUP($B119,Options_data!$L:$AB,12,0),"")</f>
        <v>45216</v>
      </c>
      <c r="O119" s="9">
        <f>IFERROR(VLOOKUP($B119,Options_data!$L:$AB,13,0),"")</f>
        <v>4703.8</v>
      </c>
      <c r="P119" s="9">
        <f>IFERROR(VLOOKUP($B119,Options_data!$L:$AB,14,0),"")</f>
        <v>4.78</v>
      </c>
      <c r="Q119" s="9" t="str">
        <f>IFERROR(VLOOKUP($B119,Options_data!$L:$AB,15,0),"")</f>
        <v>Liquid</v>
      </c>
      <c r="R119" s="9" t="str">
        <f>IFERROR(VLOOKUP($B119,Options_data!$L:$AB,16,0),"")</f>
        <v>IVP</v>
      </c>
      <c r="S119" s="9" t="str">
        <f>IFERROR(VLOOKUP($B119,Options_data!$L:$AB,17,0),"")</f>
        <v>R</v>
      </c>
      <c r="T119">
        <f>IFERROR(VLOOKUP($B119,futures_data!$L:$W,2,0),"")</f>
        <v>24.21</v>
      </c>
      <c r="U119">
        <f>IFERROR(VLOOKUP($B119,futures_data!$L:$W,3,0),"")</f>
        <v>6.73</v>
      </c>
      <c r="V119">
        <f>IFERROR(VLOOKUP($B119,futures_data!$L:$W,4,0),"")</f>
        <v>-0.2</v>
      </c>
      <c r="W119">
        <f>IFERROR(VLOOKUP($B119,futures_data!$L:$W,5,0),"")</f>
        <v>74.92</v>
      </c>
      <c r="X119">
        <f>IFERROR(VLOOKUP($B119,futures_data!$L:$W,6,0),"")</f>
        <v>4703.8</v>
      </c>
      <c r="Y119">
        <f>IFERROR(VLOOKUP($B119,futures_data!$L:$W,7,0),"")</f>
        <v>13.94</v>
      </c>
      <c r="Z119" t="str">
        <f>IFERROR(VLOOKUP($B119,futures_data!$L:$W,8,0),"")</f>
        <v>Short Buildup</v>
      </c>
      <c r="AA119">
        <f>IFERROR(VLOOKUP($B119,futures_data!$L:$W,9,0),"")</f>
        <v>6.37</v>
      </c>
      <c r="AB119">
        <f>IFERROR(VLOOKUP($B119,futures_data!$L:$W,10,0),"")</f>
        <v>-0.52</v>
      </c>
      <c r="AC119">
        <f>IFERROR(VLOOKUP($B119,futures_data!$L:$W,11,0),"")</f>
        <v>-31.83</v>
      </c>
      <c r="AD119" t="str">
        <f>IFERROR(VLOOKUP($B119,futures_data!$L:$W,12,0),"")</f>
        <v>Short Buildup</v>
      </c>
      <c r="AE119" t="str">
        <f t="shared" si="4"/>
        <v>BEARISH</v>
      </c>
      <c r="AF119" t="str">
        <f t="shared" si="5"/>
        <v>BEARISH</v>
      </c>
      <c r="AG119" s="43" t="str">
        <f>IFERROR(VLOOKUP($B119,futures_20D_Auto!$B:$F,2,0),"")</f>
        <v>2023-10-16_13:53:29</v>
      </c>
      <c r="AH119" s="43" t="str">
        <f>IFERROR(VLOOKUP($B119,futures_20D_Auto!$B:$F,3,0),"")</f>
        <v>BULLISH</v>
      </c>
      <c r="AI119" s="43">
        <f>IFERROR(VLOOKUP($B119,futures_20D_Auto!$B:$F,4,0),"")</f>
        <v>711400</v>
      </c>
      <c r="AJ119" s="43">
        <f>IFERROR(VLOOKUP($B119,futures_20D_Auto!$B:$F,5,0),"")</f>
        <v>42.249839237285769</v>
      </c>
      <c r="AK119">
        <f>IFERROR(VLOOKUP($B119,Premarket!$A:$K,2,0),"")</f>
        <v>4753.8500000000004</v>
      </c>
      <c r="AL119">
        <f>IFERROR(VLOOKUP($B119,Premarket!$A:$K,3,0),"")</f>
        <v>4768.95</v>
      </c>
      <c r="AM119">
        <f>IFERROR(VLOOKUP($B119,Premarket!$A:$K,4,0),"")</f>
        <v>15.1</v>
      </c>
      <c r="AN119">
        <f>IFERROR(VLOOKUP($B119,Premarket!$A:$K,5,0),"")</f>
        <v>0.32</v>
      </c>
      <c r="AU119" s="45">
        <f>IFERROR(VLOOKUP($B119,master_rankings!$B:$AF,4,FALSE),"")</f>
        <v>4703.8999999999996</v>
      </c>
      <c r="AV119" s="45">
        <f>IFERROR(VLOOKUP($B119,master_rankings!$B:$AF,5,FALSE),"")</f>
        <v>-0.51604170000000005</v>
      </c>
      <c r="AW119" s="45">
        <f>IFERROR(VLOOKUP($B119,master_rankings!$B:$AF,6,FALSE),"")</f>
        <v>-24.4</v>
      </c>
      <c r="AX119" s="45">
        <f>IFERROR(VLOOKUP($B119,master_rankings!$B:$AF,7,FALSE),"")</f>
        <v>577800</v>
      </c>
      <c r="AY119" s="45">
        <f>IFERROR(VLOOKUP($B119,master_rankings!$B:$AF,8,FALSE),"")</f>
        <v>4.4091072999999996</v>
      </c>
      <c r="AZ119" s="45">
        <f>IFERROR(VLOOKUP($B119,master_rankings!$B:$AF,9,FALSE),"")</f>
        <v>24400</v>
      </c>
      <c r="BA119" s="45" t="str">
        <f>IFERROR(VLOOKUP($B119,master_rankings!$B:$AF,10,FALSE),"")</f>
        <v>Short Build Up</v>
      </c>
      <c r="BB119" s="45">
        <f>IFERROR(VLOOKUP($B119,master_rankings!$B:$AF,11,FALSE),"")</f>
        <v>200</v>
      </c>
      <c r="BC119" s="45">
        <f>IFERROR(VLOOKUP($B119,master_rankings!$B:$AF,12,FALSE),"")</f>
        <v>100</v>
      </c>
      <c r="BD119" s="45">
        <f>IFERROR(VLOOKUP($B119,master_rankings!$B:$AF,13,FALSE),"")</f>
        <v>4000</v>
      </c>
      <c r="BE119" s="45" t="str">
        <f>IFERROR(VLOOKUP($B119,master_rankings!$B:$AF,14,FALSE),"")</f>
        <v>I.T</v>
      </c>
      <c r="BF119" s="45" t="str">
        <f>IFERROR(VLOOKUP($B119,master_rankings!$B:$AF,15,FALSE),"")</f>
        <v>COMPUTER-SW-M/S</v>
      </c>
      <c r="BG119" s="45" t="str">
        <f>IFERROR(VLOOKUP($B119,master_rankings!$B:$AF,16,FALSE),"")</f>
        <v>LARGECAP</v>
      </c>
      <c r="BH119" s="45">
        <f>IFERROR(VLOOKUP($B119,master_rankings!$B:$AF,17,FALSE),"")</f>
        <v>58464.25</v>
      </c>
      <c r="BI119" s="45" t="str">
        <f>IFERROR(VLOOKUP($B119,master_rankings!$B:$AF,18,FALSE),"")</f>
        <v>I.T-10 of 16</v>
      </c>
      <c r="BJ119" s="45" t="str">
        <f>IFERROR(VLOOKUP($B119,master_rankings!$B:$AF,19,FALSE),"")</f>
        <v>NiftyRank-79</v>
      </c>
      <c r="BK119" s="45" t="str">
        <f>IFERROR(VLOOKUP($B119,master_rankings!$B:$AF,30,FALSE),"")</f>
        <v>SOR7</v>
      </c>
      <c r="BL119" s="45" t="str">
        <f>IFERROR(VLOOKUP($B119,master_rankings!$B:$AF,31,FALSE),"")</f>
        <v>SPR24</v>
      </c>
      <c r="BM119" s="45" t="str">
        <f t="shared" si="6"/>
        <v>TopOI</v>
      </c>
      <c r="BN119" t="str">
        <f t="shared" si="7"/>
        <v/>
      </c>
    </row>
    <row r="120" spans="1:66" x14ac:dyDescent="0.25">
      <c r="A120">
        <f>Qty_freeze!A120</f>
        <v>119</v>
      </c>
      <c r="B120" t="str">
        <f>TRIM(Qty_freeze!B120)</f>
        <v>LUPIN</v>
      </c>
      <c r="C120" t="str">
        <f>IFERROR(VLOOKUP(B120,Mkt_Lots!Q:R,2,0),"")</f>
        <v xml:space="preserve">LUPIN LIMITED                       </v>
      </c>
      <c r="D120" s="9">
        <f>IFERROR(VLOOKUP($B120,Options_data!$L:$AB,2,0),"")</f>
        <v>12.3</v>
      </c>
      <c r="E120" s="9">
        <f>IFERROR(VLOOKUP($B120,Options_data!$L:$AB,3,0),"")</f>
        <v>1.03</v>
      </c>
      <c r="F120" s="9">
        <f>IFERROR(VLOOKUP($B120,Options_data!$L:$AB,4,0),"")</f>
        <v>25.66</v>
      </c>
      <c r="G120" s="9">
        <f>IFERROR(VLOOKUP($B120,Options_data!$L:$AB,5,0),"")</f>
        <v>26.51</v>
      </c>
      <c r="H120" s="9">
        <f>IFERROR(VLOOKUP($B120,Options_data!$L:$AB,6,0),"")</f>
        <v>4.78</v>
      </c>
      <c r="I120" s="9">
        <f>IFERROR(VLOOKUP($B120,Options_data!$L:$AB,7,0),"")</f>
        <v>39.11</v>
      </c>
      <c r="J120" s="9">
        <f>IFERROR(VLOOKUP($B120,Options_data!$L:$AB,8,0),"")</f>
        <v>26.98</v>
      </c>
      <c r="K120" s="9">
        <f>IFERROR(VLOOKUP($B120,Options_data!$L:$AB,9,0),"")</f>
        <v>33.56</v>
      </c>
      <c r="L120" s="9" t="b">
        <f>IFERROR(VLOOKUP($B120,Options_data!$L:$AB,10,0),"")</f>
        <v>1</v>
      </c>
      <c r="M120" s="9">
        <f>IFERROR(VLOOKUP($B120,Options_data!$L:$AB,11,0),"")</f>
        <v>27.36</v>
      </c>
      <c r="N120" s="10" t="str">
        <f>IFERROR(VLOOKUP($B120,Options_data!$L:$AB,12,0),"")</f>
        <v/>
      </c>
      <c r="O120" s="9">
        <f>IFERROR(VLOOKUP($B120,Options_data!$L:$AB,13,0),"")</f>
        <v>1204</v>
      </c>
      <c r="P120" s="9">
        <f>IFERROR(VLOOKUP($B120,Options_data!$L:$AB,14,0),"")</f>
        <v>3.33</v>
      </c>
      <c r="Q120" s="9" t="str">
        <f>IFERROR(VLOOKUP($B120,Options_data!$L:$AB,15,0),"")</f>
        <v>Liquid</v>
      </c>
      <c r="R120" s="9" t="str">
        <f>IFERROR(VLOOKUP($B120,Options_data!$L:$AB,16,0),"")</f>
        <v/>
      </c>
      <c r="S120" s="9" t="str">
        <f>IFERROR(VLOOKUP($B120,Options_data!$L:$AB,17,0),"")</f>
        <v/>
      </c>
      <c r="T120">
        <f>IFERROR(VLOOKUP($B120,futures_data!$L:$W,2,0),"")</f>
        <v>59.92</v>
      </c>
      <c r="U120">
        <f>IFERROR(VLOOKUP($B120,futures_data!$L:$W,3,0),"")</f>
        <v>16.489999999999998</v>
      </c>
      <c r="V120">
        <f>IFERROR(VLOOKUP($B120,futures_data!$L:$W,4,0),"")</f>
        <v>4.3</v>
      </c>
      <c r="W120">
        <f>IFERROR(VLOOKUP($B120,futures_data!$L:$W,5,0),"")</f>
        <v>156.81</v>
      </c>
      <c r="X120">
        <f>IFERROR(VLOOKUP($B120,futures_data!$L:$W,6,0),"")</f>
        <v>1204</v>
      </c>
      <c r="Y120">
        <f>IFERROR(VLOOKUP($B120,futures_data!$L:$W,7,0),"")</f>
        <v>4.78</v>
      </c>
      <c r="Z120" t="str">
        <f>IFERROR(VLOOKUP($B120,futures_data!$L:$W,8,0),"")</f>
        <v>Significant Long Buildup</v>
      </c>
      <c r="AA120">
        <f>IFERROR(VLOOKUP($B120,futures_data!$L:$W,9,0),"")</f>
        <v>8.9600000000000009</v>
      </c>
      <c r="AB120">
        <f>IFERROR(VLOOKUP($B120,futures_data!$L:$W,10,0),"")</f>
        <v>1.03</v>
      </c>
      <c r="AC120">
        <f>IFERROR(VLOOKUP($B120,futures_data!$L:$W,11,0),"")</f>
        <v>35</v>
      </c>
      <c r="AD120" t="str">
        <f>IFERROR(VLOOKUP($B120,futures_data!$L:$W,12,0),"")</f>
        <v>Significant Long Buildup</v>
      </c>
      <c r="AE120" t="str">
        <f t="shared" si="4"/>
        <v>BULLISH</v>
      </c>
      <c r="AF120" t="str">
        <f t="shared" si="5"/>
        <v>BULLISH</v>
      </c>
      <c r="AG120" s="43" t="str">
        <f>IFERROR(VLOOKUP($B120,futures_20D_Auto!$B:$F,2,0),"")</f>
        <v/>
      </c>
      <c r="AH120" s="43" t="str">
        <f>IFERROR(VLOOKUP($B120,futures_20D_Auto!$B:$F,3,0),"")</f>
        <v/>
      </c>
      <c r="AI120" s="43" t="str">
        <f>IFERROR(VLOOKUP($B120,futures_20D_Auto!$B:$F,4,0),"")</f>
        <v/>
      </c>
      <c r="AJ120" s="43" t="str">
        <f>IFERROR(VLOOKUP($B120,futures_20D_Auto!$B:$F,5,0),"")</f>
        <v/>
      </c>
      <c r="AK120">
        <f>IFERROR(VLOOKUP($B120,Premarket!$A:$K,2,0),"")</f>
        <v>1159.8499999999999</v>
      </c>
      <c r="AL120">
        <f>IFERROR(VLOOKUP($B120,Premarket!$A:$K,3,0),"")</f>
        <v>1163.95</v>
      </c>
      <c r="AM120">
        <f>IFERROR(VLOOKUP($B120,Premarket!$A:$K,4,0),"")</f>
        <v>4.0999999999999996</v>
      </c>
      <c r="AN120">
        <f>IFERROR(VLOOKUP($B120,Premarket!$A:$K,5,0),"")</f>
        <v>0.35</v>
      </c>
      <c r="AU120" s="45">
        <f>IFERROR(VLOOKUP($B120,master_rankings!$B:$AF,4,FALSE),"")</f>
        <v>1202.1500000000001</v>
      </c>
      <c r="AV120" s="45">
        <f>IFERROR(VLOOKUP($B120,master_rankings!$B:$AF,5,FALSE),"")</f>
        <v>0.87689850000000003</v>
      </c>
      <c r="AW120" s="45">
        <f>IFERROR(VLOOKUP($B120,master_rankings!$B:$AF,6,FALSE),"")</f>
        <v>10.45</v>
      </c>
      <c r="AX120" s="45">
        <f>IFERROR(VLOOKUP($B120,master_rankings!$B:$AF,7,FALSE),"")</f>
        <v>5760450</v>
      </c>
      <c r="AY120" s="45">
        <f>IFERROR(VLOOKUP($B120,master_rankings!$B:$AF,8,FALSE),"")</f>
        <v>3.2921811000000001</v>
      </c>
      <c r="AZ120" s="45">
        <f>IFERROR(VLOOKUP($B120,master_rankings!$B:$AF,9,FALSE),"")</f>
        <v>183600</v>
      </c>
      <c r="BA120" s="45" t="str">
        <f>IFERROR(VLOOKUP($B120,master_rankings!$B:$AF,10,FALSE),"")</f>
        <v>Long Build Up</v>
      </c>
      <c r="BB120" s="45">
        <f>IFERROR(VLOOKUP($B120,master_rankings!$B:$AF,11,FALSE),"")</f>
        <v>850</v>
      </c>
      <c r="BC120" s="45">
        <f>IFERROR(VLOOKUP($B120,master_rankings!$B:$AF,12,FALSE),"")</f>
        <v>10</v>
      </c>
      <c r="BD120" s="45">
        <f>IFERROR(VLOOKUP($B120,master_rankings!$B:$AF,13,FALSE),"")</f>
        <v>25500</v>
      </c>
      <c r="BE120" s="45" t="str">
        <f>IFERROR(VLOOKUP($B120,master_rankings!$B:$AF,14,FALSE),"")</f>
        <v>PHARMACEUTICALS</v>
      </c>
      <c r="BF120" s="45" t="str">
        <f>IFERROR(VLOOKUP($B120,master_rankings!$B:$AF,15,FALSE),"")</f>
        <v>PHARM-IND-B DRUG</v>
      </c>
      <c r="BG120" s="45" t="str">
        <f>IFERROR(VLOOKUP($B120,master_rankings!$B:$AF,16,FALSE),"")</f>
        <v>LARGECAP</v>
      </c>
      <c r="BH120" s="45">
        <f>IFERROR(VLOOKUP($B120,master_rankings!$B:$AF,17,FALSE),"")</f>
        <v>43230.46</v>
      </c>
      <c r="BI120" s="45" t="str">
        <f>IFERROR(VLOOKUP($B120,master_rankings!$B:$AF,18,FALSE),"")</f>
        <v>PHARMACEUTICALS-10 of 23</v>
      </c>
      <c r="BJ120" s="45" t="str">
        <f>IFERROR(VLOOKUP($B120,master_rankings!$B:$AF,19,FALSE),"")</f>
        <v>NiftyRank-103</v>
      </c>
      <c r="BK120" s="45" t="str">
        <f>IFERROR(VLOOKUP($B120,master_rankings!$B:$AF,30,FALSE),"")</f>
        <v>LOR8</v>
      </c>
      <c r="BL120" s="45" t="str">
        <f>IFERROR(VLOOKUP($B120,master_rankings!$B:$AF,31,FALSE),"")</f>
        <v>LPR22</v>
      </c>
      <c r="BM120" s="45" t="str">
        <f t="shared" si="6"/>
        <v>TopOI</v>
      </c>
      <c r="BN120" t="str">
        <f t="shared" si="7"/>
        <v/>
      </c>
    </row>
    <row r="121" spans="1:66" x14ac:dyDescent="0.25">
      <c r="A121">
        <f>Qty_freeze!A121</f>
        <v>120</v>
      </c>
      <c r="B121" t="str">
        <f>TRIM(Qty_freeze!B121)</f>
        <v>M&amp;M</v>
      </c>
      <c r="C121" t="str">
        <f>IFERROR(VLOOKUP(B121,Mkt_Lots!Q:R,2,0),"")</f>
        <v xml:space="preserve">MAHINDRA &amp; MAHINDRA LTD             </v>
      </c>
      <c r="D121" s="9">
        <f>IFERROR(VLOOKUP($B121,Options_data!$L:$AB,2,0),"")</f>
        <v>6.3</v>
      </c>
      <c r="E121" s="9">
        <f>IFERROR(VLOOKUP($B121,Options_data!$L:$AB,3,0),"")</f>
        <v>0.4</v>
      </c>
      <c r="F121" s="9">
        <f>IFERROR(VLOOKUP($B121,Options_data!$L:$AB,4,0),"")</f>
        <v>23.26</v>
      </c>
      <c r="G121" s="9">
        <f>IFERROR(VLOOKUP($B121,Options_data!$L:$AB,5,0),"")</f>
        <v>23.13</v>
      </c>
      <c r="H121" s="9">
        <f>IFERROR(VLOOKUP($B121,Options_data!$L:$AB,6,0),"")</f>
        <v>11.04</v>
      </c>
      <c r="I121" s="9">
        <f>IFERROR(VLOOKUP($B121,Options_data!$L:$AB,7,0),"")</f>
        <v>53.23</v>
      </c>
      <c r="J121" s="9">
        <f>IFERROR(VLOOKUP($B121,Options_data!$L:$AB,8,0),"")</f>
        <v>60.32</v>
      </c>
      <c r="K121" s="9">
        <f>IFERROR(VLOOKUP($B121,Options_data!$L:$AB,9,0),"")</f>
        <v>54.34</v>
      </c>
      <c r="L121" s="9" t="b">
        <f>IFERROR(VLOOKUP($B121,Options_data!$L:$AB,10,0),"")</f>
        <v>1</v>
      </c>
      <c r="M121" s="9">
        <f>IFERROR(VLOOKUP($B121,Options_data!$L:$AB,11,0),"")</f>
        <v>23.01</v>
      </c>
      <c r="N121" s="10" t="str">
        <f>IFERROR(VLOOKUP($B121,Options_data!$L:$AB,12,0),"")</f>
        <v/>
      </c>
      <c r="O121" s="9">
        <f>IFERROR(VLOOKUP($B121,Options_data!$L:$AB,13,0),"")</f>
        <v>1574.2</v>
      </c>
      <c r="P121" s="9">
        <f>IFERROR(VLOOKUP($B121,Options_data!$L:$AB,14,0),"")</f>
        <v>2.9</v>
      </c>
      <c r="Q121" s="9" t="str">
        <f>IFERROR(VLOOKUP($B121,Options_data!$L:$AB,15,0),"")</f>
        <v>Liquid</v>
      </c>
      <c r="R121" s="9" t="str">
        <f>IFERROR(VLOOKUP($B121,Options_data!$L:$AB,16,0),"")</f>
        <v/>
      </c>
      <c r="S121" s="9" t="str">
        <f>IFERROR(VLOOKUP($B121,Options_data!$L:$AB,17,0),"")</f>
        <v/>
      </c>
      <c r="T121">
        <f>IFERROR(VLOOKUP($B121,futures_data!$L:$W,2,0),"")</f>
        <v>10.32</v>
      </c>
      <c r="U121">
        <f>IFERROR(VLOOKUP($B121,futures_data!$L:$W,3,0),"")</f>
        <v>-0.44</v>
      </c>
      <c r="V121">
        <f>IFERROR(VLOOKUP($B121,futures_data!$L:$W,4,0),"")</f>
        <v>3.45</v>
      </c>
      <c r="W121">
        <f>IFERROR(VLOOKUP($B121,futures_data!$L:$W,5,0),"")</f>
        <v>73.819999999999993</v>
      </c>
      <c r="X121">
        <f>IFERROR(VLOOKUP($B121,futures_data!$L:$W,6,0),"")</f>
        <v>1574.2</v>
      </c>
      <c r="Y121">
        <f>IFERROR(VLOOKUP($B121,futures_data!$L:$W,7,0),"")</f>
        <v>11.04</v>
      </c>
      <c r="Z121" t="str">
        <f>IFERROR(VLOOKUP($B121,futures_data!$L:$W,8,0),"")</f>
        <v>Short Covering</v>
      </c>
      <c r="AA121">
        <f>IFERROR(VLOOKUP($B121,futures_data!$L:$W,9,0),"")</f>
        <v>-0.1</v>
      </c>
      <c r="AB121">
        <f>IFERROR(VLOOKUP($B121,futures_data!$L:$W,10,0),"")</f>
        <v>0.4</v>
      </c>
      <c r="AC121">
        <f>IFERROR(VLOOKUP($B121,futures_data!$L:$W,11,0),"")</f>
        <v>-28.68</v>
      </c>
      <c r="AD121" t="str">
        <f>IFERROR(VLOOKUP($B121,futures_data!$L:$W,12,0),"")</f>
        <v>Short Covering</v>
      </c>
      <c r="AE121" t="str">
        <f t="shared" si="4"/>
        <v>BULLISH</v>
      </c>
      <c r="AF121" t="str">
        <f t="shared" si="5"/>
        <v>BULLISH</v>
      </c>
      <c r="AG121" s="43" t="str">
        <f>IFERROR(VLOOKUP($B121,futures_20D_Auto!$B:$F,2,0),"")</f>
        <v/>
      </c>
      <c r="AH121" s="43" t="str">
        <f>IFERROR(VLOOKUP($B121,futures_20D_Auto!$B:$F,3,0),"")</f>
        <v/>
      </c>
      <c r="AI121" s="43" t="str">
        <f>IFERROR(VLOOKUP($B121,futures_20D_Auto!$B:$F,4,0),"")</f>
        <v/>
      </c>
      <c r="AJ121" s="43" t="str">
        <f>IFERROR(VLOOKUP($B121,futures_20D_Auto!$B:$F,5,0),"")</f>
        <v/>
      </c>
      <c r="AK121">
        <f>IFERROR(VLOOKUP($B121,Premarket!$A:$K,2,0),"")</f>
        <v>1556.3</v>
      </c>
      <c r="AL121">
        <f>IFERROR(VLOOKUP($B121,Premarket!$A:$K,3,0),"")</f>
        <v>1559</v>
      </c>
      <c r="AM121">
        <f>IFERROR(VLOOKUP($B121,Premarket!$A:$K,4,0),"")</f>
        <v>2.7</v>
      </c>
      <c r="AN121">
        <f>IFERROR(VLOOKUP($B121,Premarket!$A:$K,5,0),"")</f>
        <v>0.17</v>
      </c>
      <c r="AU121" s="45" t="str">
        <f>IFERROR(VLOOKUP($B121,master_rankings!$B:$AF,4,FALSE),"")</f>
        <v/>
      </c>
      <c r="AV121" s="45" t="str">
        <f>IFERROR(VLOOKUP($B121,master_rankings!$B:$AF,5,FALSE),"")</f>
        <v/>
      </c>
      <c r="AW121" s="45" t="str">
        <f>IFERROR(VLOOKUP($B121,master_rankings!$B:$AF,6,FALSE),"")</f>
        <v/>
      </c>
      <c r="AX121" s="45" t="str">
        <f>IFERROR(VLOOKUP($B121,master_rankings!$B:$AF,7,FALSE),"")</f>
        <v/>
      </c>
      <c r="AY121" s="45" t="str">
        <f>IFERROR(VLOOKUP($B121,master_rankings!$B:$AF,8,FALSE),"")</f>
        <v/>
      </c>
      <c r="AZ121" s="45" t="str">
        <f>IFERROR(VLOOKUP($B121,master_rankings!$B:$AF,9,FALSE),"")</f>
        <v/>
      </c>
      <c r="BA121" s="45" t="str">
        <f>IFERROR(VLOOKUP($B121,master_rankings!$B:$AF,10,FALSE),"")</f>
        <v/>
      </c>
      <c r="BB121" s="45" t="str">
        <f>IFERROR(VLOOKUP($B121,master_rankings!$B:$AF,11,FALSE),"")</f>
        <v/>
      </c>
      <c r="BC121" s="45" t="str">
        <f>IFERROR(VLOOKUP($B121,master_rankings!$B:$AF,12,FALSE),"")</f>
        <v/>
      </c>
      <c r="BD121" s="45" t="str">
        <f>IFERROR(VLOOKUP($B121,master_rankings!$B:$AF,13,FALSE),"")</f>
        <v/>
      </c>
      <c r="BE121" s="45" t="str">
        <f>IFERROR(VLOOKUP($B121,master_rankings!$B:$AF,14,FALSE),"")</f>
        <v/>
      </c>
      <c r="BF121" s="45" t="str">
        <f>IFERROR(VLOOKUP($B121,master_rankings!$B:$AF,15,FALSE),"")</f>
        <v/>
      </c>
      <c r="BG121" s="45" t="str">
        <f>IFERROR(VLOOKUP($B121,master_rankings!$B:$AF,16,FALSE),"")</f>
        <v/>
      </c>
      <c r="BH121" s="45" t="str">
        <f>IFERROR(VLOOKUP($B121,master_rankings!$B:$AF,17,FALSE),"")</f>
        <v/>
      </c>
      <c r="BI121" s="45" t="str">
        <f>IFERROR(VLOOKUP($B121,master_rankings!$B:$AF,18,FALSE),"")</f>
        <v/>
      </c>
      <c r="BJ121" s="45" t="str">
        <f>IFERROR(VLOOKUP($B121,master_rankings!$B:$AF,19,FALSE),"")</f>
        <v/>
      </c>
      <c r="BK121" s="45" t="str">
        <f>IFERROR(VLOOKUP($B121,master_rankings!$B:$AF,30,FALSE),"")</f>
        <v/>
      </c>
      <c r="BL121" s="45" t="str">
        <f>IFERROR(VLOOKUP($B121,master_rankings!$B:$AF,31,FALSE),"")</f>
        <v/>
      </c>
      <c r="BM121" s="45" t="str">
        <f t="shared" si="6"/>
        <v/>
      </c>
      <c r="BN121" t="str">
        <f t="shared" si="7"/>
        <v/>
      </c>
    </row>
    <row r="122" spans="1:66" x14ac:dyDescent="0.25">
      <c r="A122">
        <f>Qty_freeze!A122</f>
        <v>121</v>
      </c>
      <c r="B122" t="str">
        <f>TRIM(Qty_freeze!B122)</f>
        <v>M&amp;MFIN</v>
      </c>
      <c r="C122" t="str">
        <f>IFERROR(VLOOKUP(B122,Mkt_Lots!Q:R,2,0),"")</f>
        <v xml:space="preserve">M&amp;M FIN. SERVICES LTD               </v>
      </c>
      <c r="D122" s="9">
        <f>IFERROR(VLOOKUP($B122,Options_data!$L:$AB,2,0),"")</f>
        <v>-0.05</v>
      </c>
      <c r="E122" s="9">
        <f>IFERROR(VLOOKUP($B122,Options_data!$L:$AB,3,0),"")</f>
        <v>-0.02</v>
      </c>
      <c r="F122" s="9">
        <f>IFERROR(VLOOKUP($B122,Options_data!$L:$AB,4,0),"")</f>
        <v>35.71</v>
      </c>
      <c r="G122" s="9">
        <f>IFERROR(VLOOKUP($B122,Options_data!$L:$AB,5,0),"")</f>
        <v>36.01</v>
      </c>
      <c r="H122" s="9">
        <f>IFERROR(VLOOKUP($B122,Options_data!$L:$AB,6,0),"")</f>
        <v>9.7200000000000006</v>
      </c>
      <c r="I122" s="9">
        <f>IFERROR(VLOOKUP($B122,Options_data!$L:$AB,7,0),"")</f>
        <v>78.23</v>
      </c>
      <c r="J122" s="9">
        <f>IFERROR(VLOOKUP($B122,Options_data!$L:$AB,8,0),"")</f>
        <v>95.24</v>
      </c>
      <c r="K122" s="9">
        <f>IFERROR(VLOOKUP($B122,Options_data!$L:$AB,9,0),"")</f>
        <v>60.98</v>
      </c>
      <c r="L122" s="9" t="b">
        <f>IFERROR(VLOOKUP($B122,Options_data!$L:$AB,10,0),"")</f>
        <v>1</v>
      </c>
      <c r="M122" s="9">
        <f>IFERROR(VLOOKUP($B122,Options_data!$L:$AB,11,0),"")</f>
        <v>36.32</v>
      </c>
      <c r="N122" s="10">
        <f>IFERROR(VLOOKUP($B122,Options_data!$L:$AB,12,0),"")</f>
        <v>45226</v>
      </c>
      <c r="O122" s="9">
        <f>IFERROR(VLOOKUP($B122,Options_data!$L:$AB,13,0),"")</f>
        <v>286.3</v>
      </c>
      <c r="P122" s="9">
        <f>IFERROR(VLOOKUP($B122,Options_data!$L:$AB,14,0),"")</f>
        <v>4.51</v>
      </c>
      <c r="Q122" s="9" t="str">
        <f>IFERROR(VLOOKUP($B122,Options_data!$L:$AB,15,0),"")</f>
        <v>Liquid</v>
      </c>
      <c r="R122" s="9" t="str">
        <f>IFERROR(VLOOKUP($B122,Options_data!$L:$AB,16,0),"")</f>
        <v>IVP</v>
      </c>
      <c r="S122" s="9" t="str">
        <f>IFERROR(VLOOKUP($B122,Options_data!$L:$AB,17,0),"")</f>
        <v>R</v>
      </c>
      <c r="T122">
        <f>IFERROR(VLOOKUP($B122,futures_data!$L:$W,2,0),"")</f>
        <v>50</v>
      </c>
      <c r="U122">
        <f>IFERROR(VLOOKUP($B122,futures_data!$L:$W,3,0),"")</f>
        <v>4.0599999999999996</v>
      </c>
      <c r="V122">
        <f>IFERROR(VLOOKUP($B122,futures_data!$L:$W,4,0),"")</f>
        <v>0.86</v>
      </c>
      <c r="W122">
        <f>IFERROR(VLOOKUP($B122,futures_data!$L:$W,5,0),"")</f>
        <v>128.69999999999999</v>
      </c>
      <c r="X122">
        <f>IFERROR(VLOOKUP($B122,futures_data!$L:$W,6,0),"")</f>
        <v>286.3</v>
      </c>
      <c r="Y122">
        <f>IFERROR(VLOOKUP($B122,futures_data!$L:$W,7,0),"")</f>
        <v>9.7200000000000006</v>
      </c>
      <c r="Z122" t="str">
        <f>IFERROR(VLOOKUP($B122,futures_data!$L:$W,8,0),"")</f>
        <v>Long Buildup</v>
      </c>
      <c r="AA122">
        <f>IFERROR(VLOOKUP($B122,futures_data!$L:$W,9,0),"")</f>
        <v>2.06</v>
      </c>
      <c r="AB122">
        <f>IFERROR(VLOOKUP($B122,futures_data!$L:$W,10,0),"")</f>
        <v>-0.02</v>
      </c>
      <c r="AC122">
        <f>IFERROR(VLOOKUP($B122,futures_data!$L:$W,11,0),"")</f>
        <v>18.84</v>
      </c>
      <c r="AD122" t="str">
        <f>IFERROR(VLOOKUP($B122,futures_data!$L:$W,12,0),"")</f>
        <v>Short Buildup</v>
      </c>
      <c r="AE122" t="str">
        <f t="shared" si="4"/>
        <v>BULLISH</v>
      </c>
      <c r="AF122" t="str">
        <f t="shared" si="5"/>
        <v>BEARISH</v>
      </c>
      <c r="AG122" s="43" t="str">
        <f>IFERROR(VLOOKUP($B122,futures_20D_Auto!$B:$F,2,0),"")</f>
        <v>2023-10-16_21:39:30</v>
      </c>
      <c r="AH122" s="43" t="str">
        <f>IFERROR(VLOOKUP($B122,futures_20D_Auto!$B:$F,3,0),"")</f>
        <v>BEARISH</v>
      </c>
      <c r="AI122" s="43">
        <f>IFERROR(VLOOKUP($B122,futures_20D_Auto!$B:$F,4,0),"")</f>
        <v>-180000000</v>
      </c>
      <c r="AJ122" s="43">
        <f>IFERROR(VLOOKUP($B122,futures_20D_Auto!$B:$F,5,0),"")</f>
        <v>38.691209999999998</v>
      </c>
      <c r="AK122">
        <f>IFERROR(VLOOKUP($B122,Premarket!$A:$K,2,0),"")</f>
        <v>290.55</v>
      </c>
      <c r="AL122">
        <f>IFERROR(VLOOKUP($B122,Premarket!$A:$K,3,0),"")</f>
        <v>292</v>
      </c>
      <c r="AM122">
        <f>IFERROR(VLOOKUP($B122,Premarket!$A:$K,4,0),"")</f>
        <v>1.45</v>
      </c>
      <c r="AN122">
        <f>IFERROR(VLOOKUP($B122,Premarket!$A:$K,5,0),"")</f>
        <v>0.5</v>
      </c>
      <c r="AU122" s="45" t="str">
        <f>IFERROR(VLOOKUP($B122,master_rankings!$B:$AF,4,FALSE),"")</f>
        <v/>
      </c>
      <c r="AV122" s="45" t="str">
        <f>IFERROR(VLOOKUP($B122,master_rankings!$B:$AF,5,FALSE),"")</f>
        <v/>
      </c>
      <c r="AW122" s="45" t="str">
        <f>IFERROR(VLOOKUP($B122,master_rankings!$B:$AF,6,FALSE),"")</f>
        <v/>
      </c>
      <c r="AX122" s="45" t="str">
        <f>IFERROR(VLOOKUP($B122,master_rankings!$B:$AF,7,FALSE),"")</f>
        <v/>
      </c>
      <c r="AY122" s="45" t="str">
        <f>IFERROR(VLOOKUP($B122,master_rankings!$B:$AF,8,FALSE),"")</f>
        <v/>
      </c>
      <c r="AZ122" s="45" t="str">
        <f>IFERROR(VLOOKUP($B122,master_rankings!$B:$AF,9,FALSE),"")</f>
        <v/>
      </c>
      <c r="BA122" s="45" t="str">
        <f>IFERROR(VLOOKUP($B122,master_rankings!$B:$AF,10,FALSE),"")</f>
        <v/>
      </c>
      <c r="BB122" s="45" t="str">
        <f>IFERROR(VLOOKUP($B122,master_rankings!$B:$AF,11,FALSE),"")</f>
        <v/>
      </c>
      <c r="BC122" s="45" t="str">
        <f>IFERROR(VLOOKUP($B122,master_rankings!$B:$AF,12,FALSE),"")</f>
        <v/>
      </c>
      <c r="BD122" s="45" t="str">
        <f>IFERROR(VLOOKUP($B122,master_rankings!$B:$AF,13,FALSE),"")</f>
        <v/>
      </c>
      <c r="BE122" s="45" t="str">
        <f>IFERROR(VLOOKUP($B122,master_rankings!$B:$AF,14,FALSE),"")</f>
        <v/>
      </c>
      <c r="BF122" s="45" t="str">
        <f>IFERROR(VLOOKUP($B122,master_rankings!$B:$AF,15,FALSE),"")</f>
        <v/>
      </c>
      <c r="BG122" s="45" t="str">
        <f>IFERROR(VLOOKUP($B122,master_rankings!$B:$AF,16,FALSE),"")</f>
        <v/>
      </c>
      <c r="BH122" s="45" t="str">
        <f>IFERROR(VLOOKUP($B122,master_rankings!$B:$AF,17,FALSE),"")</f>
        <v/>
      </c>
      <c r="BI122" s="45" t="str">
        <f>IFERROR(VLOOKUP($B122,master_rankings!$B:$AF,18,FALSE),"")</f>
        <v/>
      </c>
      <c r="BJ122" s="45" t="str">
        <f>IFERROR(VLOOKUP($B122,master_rankings!$B:$AF,19,FALSE),"")</f>
        <v/>
      </c>
      <c r="BK122" s="45" t="str">
        <f>IFERROR(VLOOKUP($B122,master_rankings!$B:$AF,30,FALSE),"")</f>
        <v/>
      </c>
      <c r="BL122" s="45" t="str">
        <f>IFERROR(VLOOKUP($B122,master_rankings!$B:$AF,31,FALSE),"")</f>
        <v/>
      </c>
      <c r="BM122" s="45" t="str">
        <f t="shared" si="6"/>
        <v/>
      </c>
      <c r="BN122" t="str">
        <f t="shared" si="7"/>
        <v/>
      </c>
    </row>
    <row r="123" spans="1:66" x14ac:dyDescent="0.25">
      <c r="A123">
        <f>Qty_freeze!A123</f>
        <v>122</v>
      </c>
      <c r="B123" t="str">
        <f>TRIM(Qty_freeze!B123)</f>
        <v>MANAPPURAM</v>
      </c>
      <c r="C123" t="str">
        <f>IFERROR(VLOOKUP(B123,Mkt_Lots!Q:R,2,0),"")</f>
        <v xml:space="preserve">MANAPPURAM FINANCE LTD              </v>
      </c>
      <c r="D123" s="9">
        <f>IFERROR(VLOOKUP($B123,Options_data!$L:$AB,2,0),"")</f>
        <v>-1.55</v>
      </c>
      <c r="E123" s="9">
        <f>IFERROR(VLOOKUP($B123,Options_data!$L:$AB,3,0),"")</f>
        <v>-1.06</v>
      </c>
      <c r="F123" s="9">
        <f>IFERROR(VLOOKUP($B123,Options_data!$L:$AB,4,0),"")</f>
        <v>52.66</v>
      </c>
      <c r="G123" s="9">
        <f>IFERROR(VLOOKUP($B123,Options_data!$L:$AB,5,0),"")</f>
        <v>48.74</v>
      </c>
      <c r="H123" s="9">
        <f>IFERROR(VLOOKUP($B123,Options_data!$L:$AB,6,0),"")</f>
        <v>8.41</v>
      </c>
      <c r="I123" s="9">
        <f>IFERROR(VLOOKUP($B123,Options_data!$L:$AB,7,0),"")</f>
        <v>94.61</v>
      </c>
      <c r="J123" s="9">
        <f>IFERROR(VLOOKUP($B123,Options_data!$L:$AB,8,0),"")</f>
        <v>90.48</v>
      </c>
      <c r="K123" s="9">
        <f>IFERROR(VLOOKUP($B123,Options_data!$L:$AB,9,0),"")</f>
        <v>55.57</v>
      </c>
      <c r="L123" s="9" t="b">
        <f>IFERROR(VLOOKUP($B123,Options_data!$L:$AB,10,0),"")</f>
        <v>1</v>
      </c>
      <c r="M123" s="9">
        <f>IFERROR(VLOOKUP($B123,Options_data!$L:$AB,11,0),"")</f>
        <v>44.82</v>
      </c>
      <c r="N123" s="10">
        <f>IFERROR(VLOOKUP($B123,Options_data!$L:$AB,12,0),"")</f>
        <v>45240</v>
      </c>
      <c r="O123" s="9">
        <f>IFERROR(VLOOKUP($B123,Options_data!$L:$AB,13,0),"")</f>
        <v>144</v>
      </c>
      <c r="P123" s="9">
        <f>IFERROR(VLOOKUP($B123,Options_data!$L:$AB,14,0),"")</f>
        <v>0</v>
      </c>
      <c r="Q123" s="9" t="str">
        <f>IFERROR(VLOOKUP($B123,Options_data!$L:$AB,15,0),"")</f>
        <v>Liquid</v>
      </c>
      <c r="R123" s="9" t="str">
        <f>IFERROR(VLOOKUP($B123,Options_data!$L:$AB,16,0),"")</f>
        <v>IVP</v>
      </c>
      <c r="S123" s="9" t="str">
        <f>IFERROR(VLOOKUP($B123,Options_data!$L:$AB,17,0),"")</f>
        <v>R</v>
      </c>
      <c r="T123">
        <f>IFERROR(VLOOKUP($B123,futures_data!$L:$W,2,0),"")</f>
        <v>5.56</v>
      </c>
      <c r="U123">
        <f>IFERROR(VLOOKUP($B123,futures_data!$L:$W,3,0),"")</f>
        <v>-4.9400000000000004</v>
      </c>
      <c r="V123">
        <f>IFERROR(VLOOKUP($B123,futures_data!$L:$W,4,0),"")</f>
        <v>2.89</v>
      </c>
      <c r="W123">
        <f>IFERROR(VLOOKUP($B123,futures_data!$L:$W,5,0),"")</f>
        <v>21.28</v>
      </c>
      <c r="X123">
        <f>IFERROR(VLOOKUP($B123,futures_data!$L:$W,6,0),"")</f>
        <v>144</v>
      </c>
      <c r="Y123">
        <f>IFERROR(VLOOKUP($B123,futures_data!$L:$W,7,0),"")</f>
        <v>8.41</v>
      </c>
      <c r="Z123" t="str">
        <f>IFERROR(VLOOKUP($B123,futures_data!$L:$W,8,0),"")</f>
        <v>Short Covering</v>
      </c>
      <c r="AA123">
        <f>IFERROR(VLOOKUP($B123,futures_data!$L:$W,9,0),"")</f>
        <v>-0.01</v>
      </c>
      <c r="AB123">
        <f>IFERROR(VLOOKUP($B123,futures_data!$L:$W,10,0),"")</f>
        <v>-1.06</v>
      </c>
      <c r="AC123">
        <f>IFERROR(VLOOKUP($B123,futures_data!$L:$W,11,0),"")</f>
        <v>-46.43</v>
      </c>
      <c r="AD123" t="str">
        <f>IFERROR(VLOOKUP($B123,futures_data!$L:$W,12,0),"")</f>
        <v>Long Unwinding</v>
      </c>
      <c r="AE123" t="str">
        <f t="shared" si="4"/>
        <v>BULLISH</v>
      </c>
      <c r="AF123" t="str">
        <f t="shared" si="5"/>
        <v>BEARISH</v>
      </c>
      <c r="AG123" s="43" t="str">
        <f>IFERROR(VLOOKUP($B123,futures_20D_Auto!$B:$F,2,0),"")</f>
        <v>2023-10-16_21:39:47</v>
      </c>
      <c r="AH123" s="43" t="str">
        <f>IFERROR(VLOOKUP($B123,futures_20D_Auto!$B:$F,3,0),"")</f>
        <v>BEARISH</v>
      </c>
      <c r="AI123" s="43">
        <f>IFERROR(VLOOKUP($B123,futures_20D_Auto!$B:$F,4,0),"")</f>
        <v>-9066000</v>
      </c>
      <c r="AJ123" s="43">
        <f>IFERROR(VLOOKUP($B123,futures_20D_Auto!$B:$F,5,0),"")</f>
        <v>28.15841</v>
      </c>
      <c r="AK123">
        <f>IFERROR(VLOOKUP($B123,Premarket!$A:$K,2,0),"")</f>
        <v>145.15</v>
      </c>
      <c r="AL123">
        <f>IFERROR(VLOOKUP($B123,Premarket!$A:$K,3,0),"")</f>
        <v>146</v>
      </c>
      <c r="AM123">
        <f>IFERROR(VLOOKUP($B123,Premarket!$A:$K,4,0),"")</f>
        <v>0.85</v>
      </c>
      <c r="AN123">
        <f>IFERROR(VLOOKUP($B123,Premarket!$A:$K,5,0),"")</f>
        <v>0.59</v>
      </c>
      <c r="AU123" s="45" t="str">
        <f>IFERROR(VLOOKUP($B123,master_rankings!$B:$AF,4,FALSE),"")</f>
        <v/>
      </c>
      <c r="AV123" s="45" t="str">
        <f>IFERROR(VLOOKUP($B123,master_rankings!$B:$AF,5,FALSE),"")</f>
        <v/>
      </c>
      <c r="AW123" s="45" t="str">
        <f>IFERROR(VLOOKUP($B123,master_rankings!$B:$AF,6,FALSE),"")</f>
        <v/>
      </c>
      <c r="AX123" s="45" t="str">
        <f>IFERROR(VLOOKUP($B123,master_rankings!$B:$AF,7,FALSE),"")</f>
        <v/>
      </c>
      <c r="AY123" s="45" t="str">
        <f>IFERROR(VLOOKUP($B123,master_rankings!$B:$AF,8,FALSE),"")</f>
        <v/>
      </c>
      <c r="AZ123" s="45" t="str">
        <f>IFERROR(VLOOKUP($B123,master_rankings!$B:$AF,9,FALSE),"")</f>
        <v/>
      </c>
      <c r="BA123" s="45" t="str">
        <f>IFERROR(VLOOKUP($B123,master_rankings!$B:$AF,10,FALSE),"")</f>
        <v/>
      </c>
      <c r="BB123" s="45" t="str">
        <f>IFERROR(VLOOKUP($B123,master_rankings!$B:$AF,11,FALSE),"")</f>
        <v/>
      </c>
      <c r="BC123" s="45" t="str">
        <f>IFERROR(VLOOKUP($B123,master_rankings!$B:$AF,12,FALSE),"")</f>
        <v/>
      </c>
      <c r="BD123" s="45" t="str">
        <f>IFERROR(VLOOKUP($B123,master_rankings!$B:$AF,13,FALSE),"")</f>
        <v/>
      </c>
      <c r="BE123" s="45" t="str">
        <f>IFERROR(VLOOKUP($B123,master_rankings!$B:$AF,14,FALSE),"")</f>
        <v/>
      </c>
      <c r="BF123" s="45" t="str">
        <f>IFERROR(VLOOKUP($B123,master_rankings!$B:$AF,15,FALSE),"")</f>
        <v/>
      </c>
      <c r="BG123" s="45" t="str">
        <f>IFERROR(VLOOKUP($B123,master_rankings!$B:$AF,16,FALSE),"")</f>
        <v/>
      </c>
      <c r="BH123" s="45" t="str">
        <f>IFERROR(VLOOKUP($B123,master_rankings!$B:$AF,17,FALSE),"")</f>
        <v/>
      </c>
      <c r="BI123" s="45" t="str">
        <f>IFERROR(VLOOKUP($B123,master_rankings!$B:$AF,18,FALSE),"")</f>
        <v/>
      </c>
      <c r="BJ123" s="45" t="str">
        <f>IFERROR(VLOOKUP($B123,master_rankings!$B:$AF,19,FALSE),"")</f>
        <v/>
      </c>
      <c r="BK123" s="45" t="str">
        <f>IFERROR(VLOOKUP($B123,master_rankings!$B:$AF,30,FALSE),"")</f>
        <v/>
      </c>
      <c r="BL123" s="45" t="str">
        <f>IFERROR(VLOOKUP($B123,master_rankings!$B:$AF,31,FALSE),"")</f>
        <v/>
      </c>
      <c r="BM123" s="45" t="str">
        <f t="shared" si="6"/>
        <v/>
      </c>
      <c r="BN123" t="str">
        <f t="shared" si="7"/>
        <v/>
      </c>
    </row>
    <row r="124" spans="1:66" x14ac:dyDescent="0.25">
      <c r="A124">
        <f>Qty_freeze!A124</f>
        <v>123</v>
      </c>
      <c r="B124" t="str">
        <f>TRIM(Qty_freeze!B124)</f>
        <v>MARICO</v>
      </c>
      <c r="C124" t="str">
        <f>IFERROR(VLOOKUP(B124,Mkt_Lots!Q:R,2,0),"")</f>
        <v xml:space="preserve">MARICO LIMITED                      </v>
      </c>
      <c r="D124" s="9">
        <f>IFERROR(VLOOKUP($B124,Options_data!$L:$AB,2,0),"")</f>
        <v>0.5</v>
      </c>
      <c r="E124" s="9">
        <f>IFERROR(VLOOKUP($B124,Options_data!$L:$AB,3,0),"")</f>
        <v>0.09</v>
      </c>
      <c r="F124" s="9">
        <f>IFERROR(VLOOKUP($B124,Options_data!$L:$AB,4,0),"")</f>
        <v>23.61</v>
      </c>
      <c r="G124" s="9">
        <f>IFERROR(VLOOKUP($B124,Options_data!$L:$AB,5,0),"")</f>
        <v>24.14</v>
      </c>
      <c r="H124" s="9">
        <f>IFERROR(VLOOKUP($B124,Options_data!$L:$AB,6,0),"")</f>
        <v>12.96</v>
      </c>
      <c r="I124" s="9">
        <f>IFERROR(VLOOKUP($B124,Options_data!$L:$AB,7,0),"")</f>
        <v>80.239999999999995</v>
      </c>
      <c r="J124" s="9">
        <f>IFERROR(VLOOKUP($B124,Options_data!$L:$AB,8,0),"")</f>
        <v>82.54</v>
      </c>
      <c r="K124" s="9">
        <f>IFERROR(VLOOKUP($B124,Options_data!$L:$AB,9,0),"")</f>
        <v>56.54</v>
      </c>
      <c r="L124" s="9" t="b">
        <f>IFERROR(VLOOKUP($B124,Options_data!$L:$AB,10,0),"")</f>
        <v>1</v>
      </c>
      <c r="M124" s="9">
        <f>IFERROR(VLOOKUP($B124,Options_data!$L:$AB,11,0),"")</f>
        <v>24.67</v>
      </c>
      <c r="N124" s="10">
        <f>IFERROR(VLOOKUP($B124,Options_data!$L:$AB,12,0),"")</f>
        <v>45229</v>
      </c>
      <c r="O124" s="9">
        <f>IFERROR(VLOOKUP($B124,Options_data!$L:$AB,13,0),"")</f>
        <v>542.95000000000005</v>
      </c>
      <c r="P124" s="9">
        <f>IFERROR(VLOOKUP($B124,Options_data!$L:$AB,14,0),"")</f>
        <v>2.86</v>
      </c>
      <c r="Q124" s="9" t="str">
        <f>IFERROR(VLOOKUP($B124,Options_data!$L:$AB,15,0),"")</f>
        <v>Liquid</v>
      </c>
      <c r="R124" s="9" t="str">
        <f>IFERROR(VLOOKUP($B124,Options_data!$L:$AB,16,0),"")</f>
        <v>IVP</v>
      </c>
      <c r="S124" s="9" t="str">
        <f>IFERROR(VLOOKUP($B124,Options_data!$L:$AB,17,0),"")</f>
        <v>R</v>
      </c>
      <c r="T124">
        <f>IFERROR(VLOOKUP($B124,futures_data!$L:$W,2,0),"")</f>
        <v>11.9</v>
      </c>
      <c r="U124">
        <f>IFERROR(VLOOKUP($B124,futures_data!$L:$W,3,0),"")</f>
        <v>-1.8</v>
      </c>
      <c r="V124">
        <f>IFERROR(VLOOKUP($B124,futures_data!$L:$W,4,0),"")</f>
        <v>0.46</v>
      </c>
      <c r="W124">
        <f>IFERROR(VLOOKUP($B124,futures_data!$L:$W,5,0),"")</f>
        <v>41.53</v>
      </c>
      <c r="X124">
        <f>IFERROR(VLOOKUP($B124,futures_data!$L:$W,6,0),"")</f>
        <v>542.95000000000005</v>
      </c>
      <c r="Y124">
        <f>IFERROR(VLOOKUP($B124,futures_data!$L:$W,7,0),"")</f>
        <v>12.96</v>
      </c>
      <c r="Z124" t="str">
        <f>IFERROR(VLOOKUP($B124,futures_data!$L:$W,8,0),"")</f>
        <v>Short Covering</v>
      </c>
      <c r="AA124">
        <f>IFERROR(VLOOKUP($B124,futures_data!$L:$W,9,0),"")</f>
        <v>-0.06</v>
      </c>
      <c r="AB124">
        <f>IFERROR(VLOOKUP($B124,futures_data!$L:$W,10,0),"")</f>
        <v>0.09</v>
      </c>
      <c r="AC124">
        <f>IFERROR(VLOOKUP($B124,futures_data!$L:$W,11,0),"")</f>
        <v>-61.04</v>
      </c>
      <c r="AD124" t="str">
        <f>IFERROR(VLOOKUP($B124,futures_data!$L:$W,12,0),"")</f>
        <v>Short Covering</v>
      </c>
      <c r="AE124" t="str">
        <f t="shared" si="4"/>
        <v>BULLISH</v>
      </c>
      <c r="AF124" t="str">
        <f t="shared" si="5"/>
        <v>BULLISH</v>
      </c>
      <c r="AG124" s="43" t="str">
        <f>IFERROR(VLOOKUP($B124,futures_20D_Auto!$B:$F,2,0),"")</f>
        <v>2023-10-16_21:41:04</v>
      </c>
      <c r="AH124" s="43" t="str">
        <f>IFERROR(VLOOKUP($B124,futures_20D_Auto!$B:$F,3,0),"")</f>
        <v>BULLISH</v>
      </c>
      <c r="AI124" s="43">
        <f>IFERROR(VLOOKUP($B124,futures_20D_Auto!$B:$F,4,0),"")</f>
        <v>43628400</v>
      </c>
      <c r="AJ124" s="43">
        <f>IFERROR(VLOOKUP($B124,futures_20D_Auto!$B:$F,5,0),"")</f>
        <v>47.354990000000001</v>
      </c>
      <c r="AK124">
        <f>IFERROR(VLOOKUP($B124,Premarket!$A:$K,2,0),"")</f>
        <v>536.1</v>
      </c>
      <c r="AL124">
        <f>IFERROR(VLOOKUP($B124,Premarket!$A:$K,3,0),"")</f>
        <v>538</v>
      </c>
      <c r="AM124">
        <f>IFERROR(VLOOKUP($B124,Premarket!$A:$K,4,0),"")</f>
        <v>1.9</v>
      </c>
      <c r="AN124">
        <f>IFERROR(VLOOKUP($B124,Premarket!$A:$K,5,0),"")</f>
        <v>0.35</v>
      </c>
      <c r="AU124" s="45" t="str">
        <f>IFERROR(VLOOKUP($B124,master_rankings!$B:$AF,4,FALSE),"")</f>
        <v/>
      </c>
      <c r="AV124" s="45" t="str">
        <f>IFERROR(VLOOKUP($B124,master_rankings!$B:$AF,5,FALSE),"")</f>
        <v/>
      </c>
      <c r="AW124" s="45" t="str">
        <f>IFERROR(VLOOKUP($B124,master_rankings!$B:$AF,6,FALSE),"")</f>
        <v/>
      </c>
      <c r="AX124" s="45" t="str">
        <f>IFERROR(VLOOKUP($B124,master_rankings!$B:$AF,7,FALSE),"")</f>
        <v/>
      </c>
      <c r="AY124" s="45" t="str">
        <f>IFERROR(VLOOKUP($B124,master_rankings!$B:$AF,8,FALSE),"")</f>
        <v/>
      </c>
      <c r="AZ124" s="45" t="str">
        <f>IFERROR(VLOOKUP($B124,master_rankings!$B:$AF,9,FALSE),"")</f>
        <v/>
      </c>
      <c r="BA124" s="45" t="str">
        <f>IFERROR(VLOOKUP($B124,master_rankings!$B:$AF,10,FALSE),"")</f>
        <v/>
      </c>
      <c r="BB124" s="45" t="str">
        <f>IFERROR(VLOOKUP($B124,master_rankings!$B:$AF,11,FALSE),"")</f>
        <v/>
      </c>
      <c r="BC124" s="45" t="str">
        <f>IFERROR(VLOOKUP($B124,master_rankings!$B:$AF,12,FALSE),"")</f>
        <v/>
      </c>
      <c r="BD124" s="45" t="str">
        <f>IFERROR(VLOOKUP($B124,master_rankings!$B:$AF,13,FALSE),"")</f>
        <v/>
      </c>
      <c r="BE124" s="45" t="str">
        <f>IFERROR(VLOOKUP($B124,master_rankings!$B:$AF,14,FALSE),"")</f>
        <v/>
      </c>
      <c r="BF124" s="45" t="str">
        <f>IFERROR(VLOOKUP($B124,master_rankings!$B:$AF,15,FALSE),"")</f>
        <v/>
      </c>
      <c r="BG124" s="45" t="str">
        <f>IFERROR(VLOOKUP($B124,master_rankings!$B:$AF,16,FALSE),"")</f>
        <v/>
      </c>
      <c r="BH124" s="45" t="str">
        <f>IFERROR(VLOOKUP($B124,master_rankings!$B:$AF,17,FALSE),"")</f>
        <v/>
      </c>
      <c r="BI124" s="45" t="str">
        <f>IFERROR(VLOOKUP($B124,master_rankings!$B:$AF,18,FALSE),"")</f>
        <v/>
      </c>
      <c r="BJ124" s="45" t="str">
        <f>IFERROR(VLOOKUP($B124,master_rankings!$B:$AF,19,FALSE),"")</f>
        <v/>
      </c>
      <c r="BK124" s="45" t="str">
        <f>IFERROR(VLOOKUP($B124,master_rankings!$B:$AF,30,FALSE),"")</f>
        <v/>
      </c>
      <c r="BL124" s="45" t="str">
        <f>IFERROR(VLOOKUP($B124,master_rankings!$B:$AF,31,FALSE),"")</f>
        <v/>
      </c>
      <c r="BM124" s="45" t="str">
        <f t="shared" si="6"/>
        <v/>
      </c>
      <c r="BN124" t="str">
        <f t="shared" si="7"/>
        <v/>
      </c>
    </row>
    <row r="125" spans="1:66" x14ac:dyDescent="0.25">
      <c r="A125">
        <f>Qty_freeze!A125</f>
        <v>124</v>
      </c>
      <c r="B125" t="str">
        <f>TRIM(Qty_freeze!B125)</f>
        <v>MARUTI</v>
      </c>
      <c r="C125" t="str">
        <f>IFERROR(VLOOKUP(B125,Mkt_Lots!Q:R,2,0),"")</f>
        <v xml:space="preserve">MARUTI SUZUKI INDIA LTD.            </v>
      </c>
      <c r="D125" s="9">
        <f>IFERROR(VLOOKUP($B125,Options_data!$L:$AB,2,0),"")</f>
        <v>6.7</v>
      </c>
      <c r="E125" s="9">
        <f>IFERROR(VLOOKUP($B125,Options_data!$L:$AB,3,0),"")</f>
        <v>0.06</v>
      </c>
      <c r="F125" s="9">
        <f>IFERROR(VLOOKUP($B125,Options_data!$L:$AB,4,0),"")</f>
        <v>19.75</v>
      </c>
      <c r="G125" s="9">
        <f>IFERROR(VLOOKUP($B125,Options_data!$L:$AB,5,0),"")</f>
        <v>20.53</v>
      </c>
      <c r="H125" s="9">
        <f>IFERROR(VLOOKUP($B125,Options_data!$L:$AB,6,0),"")</f>
        <v>9.61</v>
      </c>
      <c r="I125" s="9">
        <f>IFERROR(VLOOKUP($B125,Options_data!$L:$AB,7,0),"")</f>
        <v>41.53</v>
      </c>
      <c r="J125" s="9">
        <f>IFERROR(VLOOKUP($B125,Options_data!$L:$AB,8,0),"")</f>
        <v>47.62</v>
      </c>
      <c r="K125" s="9">
        <f>IFERROR(VLOOKUP($B125,Options_data!$L:$AB,9,0),"")</f>
        <v>34.57</v>
      </c>
      <c r="L125" s="9" t="b">
        <f>IFERROR(VLOOKUP($B125,Options_data!$L:$AB,10,0),"")</f>
        <v>1</v>
      </c>
      <c r="M125" s="9">
        <f>IFERROR(VLOOKUP($B125,Options_data!$L:$AB,11,0),"")</f>
        <v>21.31</v>
      </c>
      <c r="N125" s="10">
        <f>IFERROR(VLOOKUP($B125,Options_data!$L:$AB,12,0),"")</f>
        <v>45226</v>
      </c>
      <c r="O125" s="9">
        <f>IFERROR(VLOOKUP($B125,Options_data!$L:$AB,13,0),"")</f>
        <v>10735.5</v>
      </c>
      <c r="P125" s="9">
        <f>IFERROR(VLOOKUP($B125,Options_data!$L:$AB,14,0),"")</f>
        <v>2.5099999999999998</v>
      </c>
      <c r="Q125" s="9" t="str">
        <f>IFERROR(VLOOKUP($B125,Options_data!$L:$AB,15,0),"")</f>
        <v>Liquid</v>
      </c>
      <c r="R125" s="9" t="str">
        <f>IFERROR(VLOOKUP($B125,Options_data!$L:$AB,16,0),"")</f>
        <v/>
      </c>
      <c r="S125" s="9" t="str">
        <f>IFERROR(VLOOKUP($B125,Options_data!$L:$AB,17,0),"")</f>
        <v>R</v>
      </c>
      <c r="T125">
        <f>IFERROR(VLOOKUP($B125,futures_data!$L:$W,2,0),"")</f>
        <v>59.13</v>
      </c>
      <c r="U125">
        <f>IFERROR(VLOOKUP($B125,futures_data!$L:$W,3,0),"")</f>
        <v>18.899999999999999</v>
      </c>
      <c r="V125">
        <f>IFERROR(VLOOKUP($B125,futures_data!$L:$W,4,0),"")</f>
        <v>4.6900000000000004</v>
      </c>
      <c r="W125">
        <f>IFERROR(VLOOKUP($B125,futures_data!$L:$W,5,0),"")</f>
        <v>91.67</v>
      </c>
      <c r="X125">
        <f>IFERROR(VLOOKUP($B125,futures_data!$L:$W,6,0),"")</f>
        <v>10735.5</v>
      </c>
      <c r="Y125">
        <f>IFERROR(VLOOKUP($B125,futures_data!$L:$W,7,0),"")</f>
        <v>9.61</v>
      </c>
      <c r="Z125" t="str">
        <f>IFERROR(VLOOKUP($B125,futures_data!$L:$W,8,0),"")</f>
        <v>Significant Long Buildup</v>
      </c>
      <c r="AA125">
        <f>IFERROR(VLOOKUP($B125,futures_data!$L:$W,9,0),"")</f>
        <v>0.23</v>
      </c>
      <c r="AB125">
        <f>IFERROR(VLOOKUP($B125,futures_data!$L:$W,10,0),"")</f>
        <v>0.06</v>
      </c>
      <c r="AC125">
        <f>IFERROR(VLOOKUP($B125,futures_data!$L:$W,11,0),"")</f>
        <v>-34.659999999999997</v>
      </c>
      <c r="AD125" t="str">
        <f>IFERROR(VLOOKUP($B125,futures_data!$L:$W,12,0),"")</f>
        <v>Long Buildup</v>
      </c>
      <c r="AE125" t="str">
        <f t="shared" si="4"/>
        <v>BULLISH</v>
      </c>
      <c r="AF125" t="str">
        <f t="shared" si="5"/>
        <v>BULLISH</v>
      </c>
      <c r="AG125" s="43" t="str">
        <f>IFERROR(VLOOKUP($B125,futures_20D_Auto!$B:$F,2,0),"")</f>
        <v/>
      </c>
      <c r="AH125" s="43" t="str">
        <f>IFERROR(VLOOKUP($B125,futures_20D_Auto!$B:$F,3,0),"")</f>
        <v/>
      </c>
      <c r="AI125" s="43" t="str">
        <f>IFERROR(VLOOKUP($B125,futures_20D_Auto!$B:$F,4,0),"")</f>
        <v/>
      </c>
      <c r="AJ125" s="43" t="str">
        <f>IFERROR(VLOOKUP($B125,futures_20D_Auto!$B:$F,5,0),"")</f>
        <v/>
      </c>
      <c r="AK125">
        <f>IFERROR(VLOOKUP($B125,Premarket!$A:$K,2,0),"")</f>
        <v>10412.1</v>
      </c>
      <c r="AL125">
        <f>IFERROR(VLOOKUP($B125,Premarket!$A:$K,3,0),"")</f>
        <v>10460</v>
      </c>
      <c r="AM125">
        <f>IFERROR(VLOOKUP($B125,Premarket!$A:$K,4,0),"")</f>
        <v>47.9</v>
      </c>
      <c r="AN125">
        <f>IFERROR(VLOOKUP($B125,Premarket!$A:$K,5,0),"")</f>
        <v>0.46</v>
      </c>
      <c r="AU125" s="45" t="str">
        <f>IFERROR(VLOOKUP($B125,master_rankings!$B:$AF,4,FALSE),"")</f>
        <v/>
      </c>
      <c r="AV125" s="45" t="str">
        <f>IFERROR(VLOOKUP($B125,master_rankings!$B:$AF,5,FALSE),"")</f>
        <v/>
      </c>
      <c r="AW125" s="45" t="str">
        <f>IFERROR(VLOOKUP($B125,master_rankings!$B:$AF,6,FALSE),"")</f>
        <v/>
      </c>
      <c r="AX125" s="45" t="str">
        <f>IFERROR(VLOOKUP($B125,master_rankings!$B:$AF,7,FALSE),"")</f>
        <v/>
      </c>
      <c r="AY125" s="45" t="str">
        <f>IFERROR(VLOOKUP($B125,master_rankings!$B:$AF,8,FALSE),"")</f>
        <v/>
      </c>
      <c r="AZ125" s="45" t="str">
        <f>IFERROR(VLOOKUP($B125,master_rankings!$B:$AF,9,FALSE),"")</f>
        <v/>
      </c>
      <c r="BA125" s="45" t="str">
        <f>IFERROR(VLOOKUP($B125,master_rankings!$B:$AF,10,FALSE),"")</f>
        <v/>
      </c>
      <c r="BB125" s="45" t="str">
        <f>IFERROR(VLOOKUP($B125,master_rankings!$B:$AF,11,FALSE),"")</f>
        <v/>
      </c>
      <c r="BC125" s="45" t="str">
        <f>IFERROR(VLOOKUP($B125,master_rankings!$B:$AF,12,FALSE),"")</f>
        <v/>
      </c>
      <c r="BD125" s="45" t="str">
        <f>IFERROR(VLOOKUP($B125,master_rankings!$B:$AF,13,FALSE),"")</f>
        <v/>
      </c>
      <c r="BE125" s="45" t="str">
        <f>IFERROR(VLOOKUP($B125,master_rankings!$B:$AF,14,FALSE),"")</f>
        <v/>
      </c>
      <c r="BF125" s="45" t="str">
        <f>IFERROR(VLOOKUP($B125,master_rankings!$B:$AF,15,FALSE),"")</f>
        <v/>
      </c>
      <c r="BG125" s="45" t="str">
        <f>IFERROR(VLOOKUP($B125,master_rankings!$B:$AF,16,FALSE),"")</f>
        <v/>
      </c>
      <c r="BH125" s="45" t="str">
        <f>IFERROR(VLOOKUP($B125,master_rankings!$B:$AF,17,FALSE),"")</f>
        <v/>
      </c>
      <c r="BI125" s="45" t="str">
        <f>IFERROR(VLOOKUP($B125,master_rankings!$B:$AF,18,FALSE),"")</f>
        <v/>
      </c>
      <c r="BJ125" s="45" t="str">
        <f>IFERROR(VLOOKUP($B125,master_rankings!$B:$AF,19,FALSE),"")</f>
        <v/>
      </c>
      <c r="BK125" s="45" t="str">
        <f>IFERROR(VLOOKUP($B125,master_rankings!$B:$AF,30,FALSE),"")</f>
        <v/>
      </c>
      <c r="BL125" s="45" t="str">
        <f>IFERROR(VLOOKUP($B125,master_rankings!$B:$AF,31,FALSE),"")</f>
        <v/>
      </c>
      <c r="BM125" s="45" t="str">
        <f t="shared" si="6"/>
        <v/>
      </c>
      <c r="BN125" t="str">
        <f t="shared" si="7"/>
        <v/>
      </c>
    </row>
    <row r="126" spans="1:66" x14ac:dyDescent="0.25">
      <c r="A126">
        <f>Qty_freeze!A126</f>
        <v>125</v>
      </c>
      <c r="B126" t="str">
        <f>TRIM(Qty_freeze!B126)</f>
        <v>MCDOWELL-N</v>
      </c>
      <c r="C126" t="str">
        <f>IFERROR(VLOOKUP(B126,Mkt_Lots!Q:R,2,0),"")</f>
        <v xml:space="preserve">UNITED SPIRITS LIMITED              </v>
      </c>
      <c r="D126" s="9">
        <f>IFERROR(VLOOKUP($B126,Options_data!$L:$AB,2,0),"")</f>
        <v>13.15</v>
      </c>
      <c r="E126" s="9">
        <f>IFERROR(VLOOKUP($B126,Options_data!$L:$AB,3,0),"")</f>
        <v>1.23</v>
      </c>
      <c r="F126" s="9">
        <f>IFERROR(VLOOKUP($B126,Options_data!$L:$AB,4,0),"")</f>
        <v>32.869999999999997</v>
      </c>
      <c r="G126" s="9">
        <f>IFERROR(VLOOKUP($B126,Options_data!$L:$AB,5,0),"")</f>
        <v>32.89</v>
      </c>
      <c r="H126" s="9">
        <f>IFERROR(VLOOKUP($B126,Options_data!$L:$AB,6,0),"")</f>
        <v>15.89</v>
      </c>
      <c r="I126" s="9">
        <f>IFERROR(VLOOKUP($B126,Options_data!$L:$AB,7,0),"")</f>
        <v>93.55</v>
      </c>
      <c r="J126" s="9">
        <f>IFERROR(VLOOKUP($B126,Options_data!$L:$AB,8,0),"")</f>
        <v>92.06</v>
      </c>
      <c r="K126" s="9">
        <f>IFERROR(VLOOKUP($B126,Options_data!$L:$AB,9,0),"")</f>
        <v>61.06</v>
      </c>
      <c r="L126" s="9" t="b">
        <f>IFERROR(VLOOKUP($B126,Options_data!$L:$AB,10,0),"")</f>
        <v>1</v>
      </c>
      <c r="M126" s="9">
        <f>IFERROR(VLOOKUP($B126,Options_data!$L:$AB,11,0),"")</f>
        <v>32.92</v>
      </c>
      <c r="N126" s="10" t="str">
        <f>IFERROR(VLOOKUP($B126,Options_data!$L:$AB,12,0),"")</f>
        <v/>
      </c>
      <c r="O126" s="9">
        <f>IFERROR(VLOOKUP($B126,Options_data!$L:$AB,13,0),"")</f>
        <v>1082.5</v>
      </c>
      <c r="P126" s="9">
        <f>IFERROR(VLOOKUP($B126,Options_data!$L:$AB,14,0),"")</f>
        <v>4.25</v>
      </c>
      <c r="Q126" s="9" t="str">
        <f>IFERROR(VLOOKUP($B126,Options_data!$L:$AB,15,0),"")</f>
        <v>Liquid</v>
      </c>
      <c r="R126" s="9" t="str">
        <f>IFERROR(VLOOKUP($B126,Options_data!$L:$AB,16,0),"")</f>
        <v>IVP</v>
      </c>
      <c r="S126" s="9" t="str">
        <f>IFERROR(VLOOKUP($B126,Options_data!$L:$AB,17,0),"")</f>
        <v/>
      </c>
      <c r="T126">
        <f>IFERROR(VLOOKUP($B126,futures_data!$L:$W,2,0),"")</f>
        <v>44.05</v>
      </c>
      <c r="U126">
        <f>IFERROR(VLOOKUP($B126,futures_data!$L:$W,3,0),"")</f>
        <v>-2.91</v>
      </c>
      <c r="V126">
        <f>IFERROR(VLOOKUP($B126,futures_data!$L:$W,4,0),"")</f>
        <v>6.6</v>
      </c>
      <c r="W126">
        <f>IFERROR(VLOOKUP($B126,futures_data!$L:$W,5,0),"")</f>
        <v>39.42</v>
      </c>
      <c r="X126">
        <f>IFERROR(VLOOKUP($B126,futures_data!$L:$W,6,0),"")</f>
        <v>1082.5</v>
      </c>
      <c r="Y126">
        <f>IFERROR(VLOOKUP($B126,futures_data!$L:$W,7,0),"")</f>
        <v>15.89</v>
      </c>
      <c r="Z126" t="str">
        <f>IFERROR(VLOOKUP($B126,futures_data!$L:$W,8,0),"")</f>
        <v>Short Covering</v>
      </c>
      <c r="AA126">
        <f>IFERROR(VLOOKUP($B126,futures_data!$L:$W,9,0),"")</f>
        <v>0.99</v>
      </c>
      <c r="AB126">
        <f>IFERROR(VLOOKUP($B126,futures_data!$L:$W,10,0),"")</f>
        <v>1.23</v>
      </c>
      <c r="AC126">
        <f>IFERROR(VLOOKUP($B126,futures_data!$L:$W,11,0),"")</f>
        <v>-74.23</v>
      </c>
      <c r="AD126" t="str">
        <f>IFERROR(VLOOKUP($B126,futures_data!$L:$W,12,0),"")</f>
        <v>Long Buildup</v>
      </c>
      <c r="AE126" t="str">
        <f t="shared" si="4"/>
        <v>BULLISH</v>
      </c>
      <c r="AF126" t="str">
        <f t="shared" si="5"/>
        <v>BULLISH</v>
      </c>
      <c r="AG126" s="43" t="str">
        <f>IFERROR(VLOOKUP($B126,futures_20D_Auto!$B:$F,2,0),"")</f>
        <v>2023-10-16_21:15:31</v>
      </c>
      <c r="AH126" s="43" t="str">
        <f>IFERROR(VLOOKUP($B126,futures_20D_Auto!$B:$F,3,0),"")</f>
        <v>BEARISH</v>
      </c>
      <c r="AI126" s="43">
        <f>IFERROR(VLOOKUP($B126,futures_20D_Auto!$B:$F,4,0),"")</f>
        <v>-11658500</v>
      </c>
      <c r="AJ126" s="43">
        <f>IFERROR(VLOOKUP($B126,futures_20D_Auto!$B:$F,5,0),"")</f>
        <v>42.76740870566077</v>
      </c>
      <c r="AK126">
        <f>IFERROR(VLOOKUP($B126,Premarket!$A:$K,2,0),"")</f>
        <v>1050.3499999999999</v>
      </c>
      <c r="AL126">
        <f>IFERROR(VLOOKUP($B126,Premarket!$A:$K,3,0),"")</f>
        <v>1052.95</v>
      </c>
      <c r="AM126">
        <f>IFERROR(VLOOKUP($B126,Premarket!$A:$K,4,0),"")</f>
        <v>2.6</v>
      </c>
      <c r="AN126">
        <f>IFERROR(VLOOKUP($B126,Premarket!$A:$K,5,0),"")</f>
        <v>0.25</v>
      </c>
      <c r="AU126" s="45">
        <f>IFERROR(VLOOKUP($B126,master_rankings!$B:$AF,4,FALSE),"")</f>
        <v>1080.1500000000001</v>
      </c>
      <c r="AV126" s="45">
        <f>IFERROR(VLOOKUP($B126,master_rankings!$B:$AF,5,FALSE),"")</f>
        <v>1.0099593</v>
      </c>
      <c r="AW126" s="45">
        <f>IFERROR(VLOOKUP($B126,master_rankings!$B:$AF,6,FALSE),"")</f>
        <v>10.8</v>
      </c>
      <c r="AX126" s="45">
        <f>IFERROR(VLOOKUP($B126,master_rankings!$B:$AF,7,FALSE),"")</f>
        <v>9561300</v>
      </c>
      <c r="AY126" s="45">
        <f>IFERROR(VLOOKUP($B126,master_rankings!$B:$AF,8,FALSE),"")</f>
        <v>0.34528360000000002</v>
      </c>
      <c r="AZ126" s="45">
        <f>IFERROR(VLOOKUP($B126,master_rankings!$B:$AF,9,FALSE),"")</f>
        <v>32900</v>
      </c>
      <c r="BA126" s="45" t="str">
        <f>IFERROR(VLOOKUP($B126,master_rankings!$B:$AF,10,FALSE),"")</f>
        <v>Long Build Up</v>
      </c>
      <c r="BB126" s="45">
        <f>IFERROR(VLOOKUP($B126,master_rankings!$B:$AF,11,FALSE),"")</f>
        <v>1250</v>
      </c>
      <c r="BC126" s="45">
        <f>IFERROR(VLOOKUP($B126,master_rankings!$B:$AF,12,FALSE),"")</f>
        <v>10</v>
      </c>
      <c r="BD126" s="45">
        <f>IFERROR(VLOOKUP($B126,master_rankings!$B:$AF,13,FALSE),"")</f>
        <v>25000</v>
      </c>
      <c r="BE126" s="45" t="str">
        <f>IFERROR(VLOOKUP($B126,master_rankings!$B:$AF,14,FALSE),"")</f>
        <v>FMCG</v>
      </c>
      <c r="BF126" s="45" t="str">
        <f>IFERROR(VLOOKUP($B126,master_rankings!$B:$AF,15,FALSE),"")</f>
        <v>BREWERIES &amp; DIST</v>
      </c>
      <c r="BG126" s="45" t="str">
        <f>IFERROR(VLOOKUP($B126,master_rankings!$B:$AF,16,FALSE),"")</f>
        <v>LARGECAP</v>
      </c>
      <c r="BH126" s="45">
        <f>IFERROR(VLOOKUP($B126,master_rankings!$B:$AF,17,FALSE),"")</f>
        <v>68609.23</v>
      </c>
      <c r="BI126" s="45" t="str">
        <f>IFERROR(VLOOKUP($B126,master_rankings!$B:$AF,18,FALSE),"")</f>
        <v>FMCG-10 of 28</v>
      </c>
      <c r="BJ126" s="45" t="str">
        <f>IFERROR(VLOOKUP($B126,master_rankings!$B:$AF,19,FALSE),"")</f>
        <v>NiftyRank-71</v>
      </c>
      <c r="BK126" s="45" t="str">
        <f>IFERROR(VLOOKUP($B126,master_rankings!$B:$AF,30,FALSE),"")</f>
        <v>LOR35</v>
      </c>
      <c r="BL126" s="45" t="str">
        <f>IFERROR(VLOOKUP($B126,master_rankings!$B:$AF,31,FALSE),"")</f>
        <v>LPR19</v>
      </c>
      <c r="BM126" s="45" t="str">
        <f t="shared" si="6"/>
        <v/>
      </c>
      <c r="BN126" t="str">
        <f t="shared" si="7"/>
        <v>TopPrice</v>
      </c>
    </row>
    <row r="127" spans="1:66" x14ac:dyDescent="0.25">
      <c r="A127">
        <f>Qty_freeze!A127</f>
        <v>126</v>
      </c>
      <c r="B127" t="str">
        <f>TRIM(Qty_freeze!B127)</f>
        <v>MCX</v>
      </c>
      <c r="C127" t="str">
        <f>IFERROR(VLOOKUP(B127,Mkt_Lots!Q:R,2,0),"")</f>
        <v xml:space="preserve">MULTI COMMODITY EXCHANGE            </v>
      </c>
      <c r="D127" s="9">
        <f>IFERROR(VLOOKUP($B127,Options_data!$L:$AB,2,0),"")</f>
        <v>93.9</v>
      </c>
      <c r="E127" s="9">
        <f>IFERROR(VLOOKUP($B127,Options_data!$L:$AB,3,0),"")</f>
        <v>4.46</v>
      </c>
      <c r="F127" s="9">
        <f>IFERROR(VLOOKUP($B127,Options_data!$L:$AB,4,0),"")</f>
        <v>39.340000000000003</v>
      </c>
      <c r="G127" s="9">
        <f>IFERROR(VLOOKUP($B127,Options_data!$L:$AB,5,0),"")</f>
        <v>41.75</v>
      </c>
      <c r="H127" s="9">
        <f>IFERROR(VLOOKUP($B127,Options_data!$L:$AB,6,0),"")</f>
        <v>2.35</v>
      </c>
      <c r="I127" s="9">
        <f>IFERROR(VLOOKUP($B127,Options_data!$L:$AB,7,0),"")</f>
        <v>96.77</v>
      </c>
      <c r="J127" s="9">
        <f>IFERROR(VLOOKUP($B127,Options_data!$L:$AB,8,0),"")</f>
        <v>95.24</v>
      </c>
      <c r="K127" s="9">
        <f>IFERROR(VLOOKUP($B127,Options_data!$L:$AB,9,0),"")</f>
        <v>86.25</v>
      </c>
      <c r="L127" s="9" t="b">
        <f>IFERROR(VLOOKUP($B127,Options_data!$L:$AB,10,0),"")</f>
        <v>0</v>
      </c>
      <c r="M127" s="9">
        <f>IFERROR(VLOOKUP($B127,Options_data!$L:$AB,11,0),"")</f>
        <v>44.16</v>
      </c>
      <c r="N127" s="10" t="str">
        <f>IFERROR(VLOOKUP($B127,Options_data!$L:$AB,12,0),"")</f>
        <v/>
      </c>
      <c r="O127" s="9">
        <f>IFERROR(VLOOKUP($B127,Options_data!$L:$AB,13,0),"")</f>
        <v>2197</v>
      </c>
      <c r="P127" s="9">
        <f>IFERROR(VLOOKUP($B127,Options_data!$L:$AB,14,0),"")</f>
        <v>5.13</v>
      </c>
      <c r="Q127" s="9" t="str">
        <f>IFERROR(VLOOKUP($B127,Options_data!$L:$AB,15,0),"")</f>
        <v/>
      </c>
      <c r="R127" s="9" t="str">
        <f>IFERROR(VLOOKUP($B127,Options_data!$L:$AB,16,0),"")</f>
        <v>IVP</v>
      </c>
      <c r="S127" s="9" t="str">
        <f>IFERROR(VLOOKUP($B127,Options_data!$L:$AB,17,0),"")</f>
        <v/>
      </c>
      <c r="T127">
        <f>IFERROR(VLOOKUP($B127,futures_data!$L:$W,2,0),"")</f>
        <v>97.22</v>
      </c>
      <c r="U127">
        <f>IFERROR(VLOOKUP($B127,futures_data!$L:$W,3,0),"")</f>
        <v>-4.01</v>
      </c>
      <c r="V127">
        <f>IFERROR(VLOOKUP($B127,futures_data!$L:$W,4,0),"")</f>
        <v>6.15</v>
      </c>
      <c r="W127">
        <f>IFERROR(VLOOKUP($B127,futures_data!$L:$W,5,0),"")</f>
        <v>228.99</v>
      </c>
      <c r="X127">
        <f>IFERROR(VLOOKUP($B127,futures_data!$L:$W,6,0),"")</f>
        <v>2197</v>
      </c>
      <c r="Y127">
        <f>IFERROR(VLOOKUP($B127,futures_data!$L:$W,7,0),"")</f>
        <v>2.35</v>
      </c>
      <c r="Z127" t="str">
        <f>IFERROR(VLOOKUP($B127,futures_data!$L:$W,8,0),"")</f>
        <v>Short Covering</v>
      </c>
      <c r="AA127">
        <f>IFERROR(VLOOKUP($B127,futures_data!$L:$W,9,0),"")</f>
        <v>34.18</v>
      </c>
      <c r="AB127">
        <f>IFERROR(VLOOKUP($B127,futures_data!$L:$W,10,0),"")</f>
        <v>4.46</v>
      </c>
      <c r="AC127">
        <f>IFERROR(VLOOKUP($B127,futures_data!$L:$W,11,0),"")</f>
        <v>285.07</v>
      </c>
      <c r="AD127" t="str">
        <f>IFERROR(VLOOKUP($B127,futures_data!$L:$W,12,0),"")</f>
        <v>Significant Long Buildup</v>
      </c>
      <c r="AE127" t="str">
        <f t="shared" si="4"/>
        <v>BULLISH</v>
      </c>
      <c r="AF127" t="str">
        <f t="shared" si="5"/>
        <v>BULLISH</v>
      </c>
      <c r="AG127" s="43" t="str">
        <f>IFERROR(VLOOKUP($B127,futures_20D_Auto!$B:$F,2,0),"")</f>
        <v>2023-10-16_13:52:17</v>
      </c>
      <c r="AH127" s="43" t="str">
        <f>IFERROR(VLOOKUP($B127,futures_20D_Auto!$B:$F,3,0),"")</f>
        <v>BULLISH</v>
      </c>
      <c r="AI127" s="43">
        <f>IFERROR(VLOOKUP($B127,futures_20D_Auto!$B:$F,4,0),"")</f>
        <v>22453600</v>
      </c>
      <c r="AJ127" s="43">
        <f>IFERROR(VLOOKUP($B127,futures_20D_Auto!$B:$F,5,0),"")</f>
        <v>52.805223710826773</v>
      </c>
      <c r="AK127">
        <f>IFERROR(VLOOKUP($B127,Premarket!$A:$K,2,0),"")</f>
        <v>2156.5500000000002</v>
      </c>
      <c r="AL127">
        <f>IFERROR(VLOOKUP($B127,Premarket!$A:$K,3,0),"")</f>
        <v>2160</v>
      </c>
      <c r="AM127">
        <f>IFERROR(VLOOKUP($B127,Premarket!$A:$K,4,0),"")</f>
        <v>3.45</v>
      </c>
      <c r="AN127">
        <f>IFERROR(VLOOKUP($B127,Premarket!$A:$K,5,0),"")</f>
        <v>0.16</v>
      </c>
      <c r="AU127" s="45">
        <f>IFERROR(VLOOKUP($B127,master_rankings!$B:$AF,4,FALSE),"")</f>
        <v>2201.85</v>
      </c>
      <c r="AV127" s="45">
        <f>IFERROR(VLOOKUP($B127,master_rankings!$B:$AF,5,FALSE),"")</f>
        <v>4.6954495999999999</v>
      </c>
      <c r="AW127" s="45">
        <f>IFERROR(VLOOKUP($B127,master_rankings!$B:$AF,6,FALSE),"")</f>
        <v>98.75</v>
      </c>
      <c r="AX127" s="45">
        <f>IFERROR(VLOOKUP($B127,master_rankings!$B:$AF,7,FALSE),"")</f>
        <v>2517200</v>
      </c>
      <c r="AY127" s="45">
        <f>IFERROR(VLOOKUP($B127,master_rankings!$B:$AF,8,FALSE),"")</f>
        <v>30.5330844</v>
      </c>
      <c r="AZ127" s="45">
        <f>IFERROR(VLOOKUP($B127,master_rankings!$B:$AF,9,FALSE),"")</f>
        <v>588800</v>
      </c>
      <c r="BA127" s="45" t="str">
        <f>IFERROR(VLOOKUP($B127,master_rankings!$B:$AF,10,FALSE),"")</f>
        <v>Long Build Up</v>
      </c>
      <c r="BB127" s="45">
        <f>IFERROR(VLOOKUP($B127,master_rankings!$B:$AF,11,FALSE),"")</f>
        <v>350</v>
      </c>
      <c r="BC127" s="45">
        <f>IFERROR(VLOOKUP($B127,master_rankings!$B:$AF,12,FALSE),"")</f>
        <v>20</v>
      </c>
      <c r="BD127" s="45">
        <f>IFERROR(VLOOKUP($B127,master_rankings!$B:$AF,13,FALSE),"")</f>
        <v>14000</v>
      </c>
      <c r="BE127" s="45" t="str">
        <f>IFERROR(VLOOKUP($B127,master_rankings!$B:$AF,14,FALSE),"")</f>
        <v>MISCELLANEOUS</v>
      </c>
      <c r="BF127" s="45" t="str">
        <f>IFERROR(VLOOKUP($B127,master_rankings!$B:$AF,15,FALSE),"")</f>
        <v>MISCELLANEOUS</v>
      </c>
      <c r="BG127" s="45" t="str">
        <f>IFERROR(VLOOKUP($B127,master_rankings!$B:$AF,16,FALSE),"")</f>
        <v>MIDCAP</v>
      </c>
      <c r="BH127" s="45">
        <f>IFERROR(VLOOKUP($B127,master_rankings!$B:$AF,17,FALSE),"")</f>
        <v>8288.76</v>
      </c>
      <c r="BI127" s="45" t="str">
        <f>IFERROR(VLOOKUP($B127,master_rankings!$B:$AF,18,FALSE),"")</f>
        <v>MISCELLANEOUS-9 of 9</v>
      </c>
      <c r="BJ127" s="45" t="str">
        <f>IFERROR(VLOOKUP($B127,master_rankings!$B:$AF,19,FALSE),"")</f>
        <v>NiftyRank-192</v>
      </c>
      <c r="BK127" s="45" t="str">
        <f>IFERROR(VLOOKUP($B127,master_rankings!$B:$AF,30,FALSE),"")</f>
        <v>LOR1</v>
      </c>
      <c r="BL127" s="45" t="str">
        <f>IFERROR(VLOOKUP($B127,master_rankings!$B:$AF,31,FALSE),"")</f>
        <v>LPR2</v>
      </c>
      <c r="BM127" s="45" t="str">
        <f t="shared" si="6"/>
        <v>TopOI</v>
      </c>
      <c r="BN127" t="str">
        <f t="shared" si="7"/>
        <v>TopPrice</v>
      </c>
    </row>
    <row r="128" spans="1:66" x14ac:dyDescent="0.25">
      <c r="A128">
        <f>Qty_freeze!A128</f>
        <v>127</v>
      </c>
      <c r="B128" t="str">
        <f>TRIM(Qty_freeze!B128)</f>
        <v>METROPOLIS</v>
      </c>
      <c r="C128" t="str">
        <f>IFERROR(VLOOKUP(B128,Mkt_Lots!Q:R,2,0),"")</f>
        <v xml:space="preserve">METROPOLIS HEALTHCARE LTD           </v>
      </c>
      <c r="D128" s="9">
        <f>IFERROR(VLOOKUP($B128,Options_data!$L:$AB,2,0),"")</f>
        <v>-17.55</v>
      </c>
      <c r="E128" s="9">
        <f>IFERROR(VLOOKUP($B128,Options_data!$L:$AB,3,0),"")</f>
        <v>-1.1299999999999999</v>
      </c>
      <c r="F128" s="9">
        <f>IFERROR(VLOOKUP($B128,Options_data!$L:$AB,4,0),"")</f>
        <v>39.090000000000003</v>
      </c>
      <c r="G128" s="9">
        <f>IFERROR(VLOOKUP($B128,Options_data!$L:$AB,5,0),"")</f>
        <v>40.54</v>
      </c>
      <c r="H128" s="9">
        <f>IFERROR(VLOOKUP($B128,Options_data!$L:$AB,6,0),"")</f>
        <v>11.68</v>
      </c>
      <c r="I128" s="9">
        <f>IFERROR(VLOOKUP($B128,Options_data!$L:$AB,7,0),"")</f>
        <v>74.8</v>
      </c>
      <c r="J128" s="9">
        <f>IFERROR(VLOOKUP($B128,Options_data!$L:$AB,8,0),"")</f>
        <v>87.3</v>
      </c>
      <c r="K128" s="9">
        <f>IFERROR(VLOOKUP($B128,Options_data!$L:$AB,9,0),"")</f>
        <v>50.3</v>
      </c>
      <c r="L128" s="9" t="b">
        <f>IFERROR(VLOOKUP($B128,Options_data!$L:$AB,10,0),"")</f>
        <v>1</v>
      </c>
      <c r="M128" s="9">
        <f>IFERROR(VLOOKUP($B128,Options_data!$L:$AB,11,0),"")</f>
        <v>42</v>
      </c>
      <c r="N128" s="10" t="str">
        <f>IFERROR(VLOOKUP($B128,Options_data!$L:$AB,12,0),"")</f>
        <v/>
      </c>
      <c r="O128" s="9">
        <f>IFERROR(VLOOKUP($B128,Options_data!$L:$AB,13,0),"")</f>
        <v>1534.4</v>
      </c>
      <c r="P128" s="9">
        <f>IFERROR(VLOOKUP($B128,Options_data!$L:$AB,14,0),"")</f>
        <v>5.05</v>
      </c>
      <c r="Q128" s="9" t="str">
        <f>IFERROR(VLOOKUP($B128,Options_data!$L:$AB,15,0),"")</f>
        <v>Liquid</v>
      </c>
      <c r="R128" s="9" t="str">
        <f>IFERROR(VLOOKUP($B128,Options_data!$L:$AB,16,0),"")</f>
        <v>IVP</v>
      </c>
      <c r="S128" s="9" t="str">
        <f>IFERROR(VLOOKUP($B128,Options_data!$L:$AB,17,0),"")</f>
        <v/>
      </c>
      <c r="T128">
        <f>IFERROR(VLOOKUP($B128,futures_data!$L:$W,2,0),"")</f>
        <v>78.97</v>
      </c>
      <c r="U128">
        <f>IFERROR(VLOOKUP($B128,futures_data!$L:$W,3,0),"")</f>
        <v>12.94</v>
      </c>
      <c r="V128">
        <f>IFERROR(VLOOKUP($B128,futures_data!$L:$W,4,0),"")</f>
        <v>1.91</v>
      </c>
      <c r="W128">
        <f>IFERROR(VLOOKUP($B128,futures_data!$L:$W,5,0),"")</f>
        <v>150.57</v>
      </c>
      <c r="X128">
        <f>IFERROR(VLOOKUP($B128,futures_data!$L:$W,6,0),"")</f>
        <v>1534.4</v>
      </c>
      <c r="Y128">
        <f>IFERROR(VLOOKUP($B128,futures_data!$L:$W,7,0),"")</f>
        <v>11.68</v>
      </c>
      <c r="Z128" t="str">
        <f>IFERROR(VLOOKUP($B128,futures_data!$L:$W,8,0),"")</f>
        <v>Long Buildup</v>
      </c>
      <c r="AA128">
        <f>IFERROR(VLOOKUP($B128,futures_data!$L:$W,9,0),"")</f>
        <v>7.94</v>
      </c>
      <c r="AB128">
        <f>IFERROR(VLOOKUP($B128,futures_data!$L:$W,10,0),"")</f>
        <v>-1.1299999999999999</v>
      </c>
      <c r="AC128">
        <f>IFERROR(VLOOKUP($B128,futures_data!$L:$W,11,0),"")</f>
        <v>-32.83</v>
      </c>
      <c r="AD128" t="str">
        <f>IFERROR(VLOOKUP($B128,futures_data!$L:$W,12,0),"")</f>
        <v>Short Buildup</v>
      </c>
      <c r="AE128" t="str">
        <f t="shared" si="4"/>
        <v>BULLISH</v>
      </c>
      <c r="AF128" t="str">
        <f t="shared" si="5"/>
        <v>BEARISH</v>
      </c>
      <c r="AG128" s="43" t="str">
        <f>IFERROR(VLOOKUP($B128,futures_20D_Auto!$B:$F,2,0),"")</f>
        <v>2023-10-16_13:53:41</v>
      </c>
      <c r="AH128" s="43" t="str">
        <f>IFERROR(VLOOKUP($B128,futures_20D_Auto!$B:$F,3,0),"")</f>
        <v>BULLISH</v>
      </c>
      <c r="AI128" s="43">
        <f>IFERROR(VLOOKUP($B128,futures_20D_Auto!$B:$F,4,0),"")</f>
        <v>9037600</v>
      </c>
      <c r="AJ128" s="43">
        <f>IFERROR(VLOOKUP($B128,futures_20D_Auto!$B:$F,5,0),"")</f>
        <v>51.99144695783842</v>
      </c>
      <c r="AK128">
        <f>IFERROR(VLOOKUP($B128,Premarket!$A:$K,2,0),"")</f>
        <v>1457</v>
      </c>
      <c r="AL128">
        <f>IFERROR(VLOOKUP($B128,Premarket!$A:$K,3,0),"")</f>
        <v>1459.95</v>
      </c>
      <c r="AM128">
        <f>IFERROR(VLOOKUP($B128,Premarket!$A:$K,4,0),"")</f>
        <v>2.95</v>
      </c>
      <c r="AN128">
        <f>IFERROR(VLOOKUP($B128,Premarket!$A:$K,5,0),"")</f>
        <v>0.2</v>
      </c>
      <c r="AU128" s="45">
        <f>IFERROR(VLOOKUP($B128,master_rankings!$B:$AF,4,FALSE),"")</f>
        <v>1533.3</v>
      </c>
      <c r="AV128" s="45">
        <f>IFERROR(VLOOKUP($B128,master_rankings!$B:$AF,5,FALSE),"")</f>
        <v>-1.2017139999999999</v>
      </c>
      <c r="AW128" s="45">
        <f>IFERROR(VLOOKUP($B128,master_rankings!$B:$AF,6,FALSE),"")</f>
        <v>-18.649999999999999</v>
      </c>
      <c r="AX128" s="45">
        <f>IFERROR(VLOOKUP($B128,master_rankings!$B:$AF,7,FALSE),"")</f>
        <v>1663200</v>
      </c>
      <c r="AY128" s="45">
        <f>IFERROR(VLOOKUP($B128,master_rankings!$B:$AF,8,FALSE),"")</f>
        <v>2.5147929000000002</v>
      </c>
      <c r="AZ128" s="45">
        <f>IFERROR(VLOOKUP($B128,master_rankings!$B:$AF,9,FALSE),"")</f>
        <v>40800</v>
      </c>
      <c r="BA128" s="45" t="str">
        <f>IFERROR(VLOOKUP($B128,master_rankings!$B:$AF,10,FALSE),"")</f>
        <v>Short Build Up</v>
      </c>
      <c r="BB128" s="45">
        <f>IFERROR(VLOOKUP($B128,master_rankings!$B:$AF,11,FALSE),"")</f>
        <v>200</v>
      </c>
      <c r="BC128" s="45">
        <f>IFERROR(VLOOKUP($B128,master_rankings!$B:$AF,12,FALSE),"")</f>
        <v>50</v>
      </c>
      <c r="BD128" s="45">
        <f>IFERROR(VLOOKUP($B128,master_rankings!$B:$AF,13,FALSE),"")</f>
        <v>8000</v>
      </c>
      <c r="BE128" s="45" t="str">
        <f>IFERROR(VLOOKUP($B128,master_rankings!$B:$AF,14,FALSE),"")</f>
        <v>PHARMACEUTICALS</v>
      </c>
      <c r="BF128" s="45" t="str">
        <f>IFERROR(VLOOKUP($B128,master_rankings!$B:$AF,15,FALSE),"")</f>
        <v>HEALTHCARE</v>
      </c>
      <c r="BG128" s="45" t="str">
        <f>IFERROR(VLOOKUP($B128,master_rankings!$B:$AF,16,FALSE),"")</f>
        <v>MIDCAP</v>
      </c>
      <c r="BH128" s="45">
        <f>IFERROR(VLOOKUP($B128,master_rankings!$B:$AF,17,FALSE),"")</f>
        <v>15622.86</v>
      </c>
      <c r="BI128" s="45" t="str">
        <f>IFERROR(VLOOKUP($B128,master_rankings!$B:$AF,18,FALSE),"")</f>
        <v>PHARMACEUTICALS-19 of 23</v>
      </c>
      <c r="BJ128" s="45" t="str">
        <f>IFERROR(VLOOKUP($B128,master_rankings!$B:$AF,19,FALSE),"")</f>
        <v>NiftyRank-172</v>
      </c>
      <c r="BK128" s="45" t="str">
        <f>IFERROR(VLOOKUP($B128,master_rankings!$B:$AF,30,FALSE),"")</f>
        <v>SOR11</v>
      </c>
      <c r="BL128" s="45" t="str">
        <f>IFERROR(VLOOKUP($B128,master_rankings!$B:$AF,31,FALSE),"")</f>
        <v>SPR7</v>
      </c>
      <c r="BM128" s="45" t="str">
        <f t="shared" si="6"/>
        <v>TopOI</v>
      </c>
      <c r="BN128" t="str">
        <f t="shared" si="7"/>
        <v>TopPrice</v>
      </c>
    </row>
    <row r="129" spans="1:66" x14ac:dyDescent="0.25">
      <c r="A129">
        <f>Qty_freeze!A129</f>
        <v>128</v>
      </c>
      <c r="B129" t="str">
        <f>TRIM(Qty_freeze!B129)</f>
        <v>MFSL</v>
      </c>
      <c r="C129" t="str">
        <f>IFERROR(VLOOKUP(B129,Mkt_Lots!Q:R,2,0),"")</f>
        <v xml:space="preserve">MAX FINANCIAL SERV LTD              </v>
      </c>
      <c r="D129" s="9">
        <f>IFERROR(VLOOKUP($B129,Options_data!$L:$AB,2,0),"")</f>
        <v>4.25</v>
      </c>
      <c r="E129" s="9">
        <f>IFERROR(VLOOKUP($B129,Options_data!$L:$AB,3,0),"")</f>
        <v>0.46</v>
      </c>
      <c r="F129" s="9">
        <f>IFERROR(VLOOKUP($B129,Options_data!$L:$AB,4,0),"")</f>
        <v>35.86</v>
      </c>
      <c r="G129" s="9">
        <f>IFERROR(VLOOKUP($B129,Options_data!$L:$AB,5,0),"")</f>
        <v>39.99</v>
      </c>
      <c r="H129" s="9">
        <f>IFERROR(VLOOKUP($B129,Options_data!$L:$AB,6,0),"")</f>
        <v>16.66</v>
      </c>
      <c r="I129" s="9">
        <f>IFERROR(VLOOKUP($B129,Options_data!$L:$AB,7,0),"")</f>
        <v>83.4</v>
      </c>
      <c r="J129" s="9">
        <f>IFERROR(VLOOKUP($B129,Options_data!$L:$AB,8,0),"")</f>
        <v>82.54</v>
      </c>
      <c r="K129" s="9">
        <f>IFERROR(VLOOKUP($B129,Options_data!$L:$AB,9,0),"")</f>
        <v>60.5</v>
      </c>
      <c r="L129" s="9" t="b">
        <f>IFERROR(VLOOKUP($B129,Options_data!$L:$AB,10,0),"")</f>
        <v>1</v>
      </c>
      <c r="M129" s="9">
        <f>IFERROR(VLOOKUP($B129,Options_data!$L:$AB,11,0),"")</f>
        <v>44.12</v>
      </c>
      <c r="N129" s="10">
        <f>IFERROR(VLOOKUP($B129,Options_data!$L:$AB,12,0),"")</f>
        <v>45230</v>
      </c>
      <c r="O129" s="9">
        <f>IFERROR(VLOOKUP($B129,Options_data!$L:$AB,13,0),"")</f>
        <v>920.7</v>
      </c>
      <c r="P129" s="9">
        <f>IFERROR(VLOOKUP($B129,Options_data!$L:$AB,14,0),"")</f>
        <v>4.74</v>
      </c>
      <c r="Q129" s="9" t="str">
        <f>IFERROR(VLOOKUP($B129,Options_data!$L:$AB,15,0),"")</f>
        <v>Liquid</v>
      </c>
      <c r="R129" s="9" t="str">
        <f>IFERROR(VLOOKUP($B129,Options_data!$L:$AB,16,0),"")</f>
        <v>IVP</v>
      </c>
      <c r="S129" s="9" t="str">
        <f>IFERROR(VLOOKUP($B129,Options_data!$L:$AB,17,0),"")</f>
        <v>R</v>
      </c>
      <c r="T129">
        <f>IFERROR(VLOOKUP($B129,futures_data!$L:$W,2,0),"")</f>
        <v>9.52</v>
      </c>
      <c r="U129">
        <f>IFERROR(VLOOKUP($B129,futures_data!$L:$W,3,0),"")</f>
        <v>-10.39</v>
      </c>
      <c r="V129">
        <f>IFERROR(VLOOKUP($B129,futures_data!$L:$W,4,0),"")</f>
        <v>2.3199999999999998</v>
      </c>
      <c r="W129">
        <f>IFERROR(VLOOKUP($B129,futures_data!$L:$W,5,0),"")</f>
        <v>39.119999999999997</v>
      </c>
      <c r="X129">
        <f>IFERROR(VLOOKUP($B129,futures_data!$L:$W,6,0),"")</f>
        <v>920.7</v>
      </c>
      <c r="Y129">
        <f>IFERROR(VLOOKUP($B129,futures_data!$L:$W,7,0),"")</f>
        <v>16.66</v>
      </c>
      <c r="Z129" t="str">
        <f>IFERROR(VLOOKUP($B129,futures_data!$L:$W,8,0),"")</f>
        <v>Significant Short Covering</v>
      </c>
      <c r="AA129">
        <f>IFERROR(VLOOKUP($B129,futures_data!$L:$W,9,0),"")</f>
        <v>0.02</v>
      </c>
      <c r="AB129">
        <f>IFERROR(VLOOKUP($B129,futures_data!$L:$W,10,0),"")</f>
        <v>0.46</v>
      </c>
      <c r="AC129">
        <f>IFERROR(VLOOKUP($B129,futures_data!$L:$W,11,0),"")</f>
        <v>-42.49</v>
      </c>
      <c r="AD129" t="str">
        <f>IFERROR(VLOOKUP($B129,futures_data!$L:$W,12,0),"")</f>
        <v>Long Buildup</v>
      </c>
      <c r="AE129" t="str">
        <f t="shared" si="4"/>
        <v>BULLISH</v>
      </c>
      <c r="AF129" t="str">
        <f t="shared" si="5"/>
        <v>BULLISH</v>
      </c>
      <c r="AG129" s="43" t="str">
        <f>IFERROR(VLOOKUP($B129,futures_20D_Auto!$B:$F,2,0),"")</f>
        <v>2023-10-16_21:41:23</v>
      </c>
      <c r="AH129" s="43" t="str">
        <f>IFERROR(VLOOKUP($B129,futures_20D_Auto!$B:$F,3,0),"")</f>
        <v>BEARISH</v>
      </c>
      <c r="AI129" s="43">
        <f>IFERROR(VLOOKUP($B129,futures_20D_Auto!$B:$F,4,0),"")</f>
        <v>-14000000</v>
      </c>
      <c r="AJ129" s="43">
        <f>IFERROR(VLOOKUP($B129,futures_20D_Auto!$B:$F,5,0),"")</f>
        <v>48.12565</v>
      </c>
      <c r="AK129">
        <f>IFERROR(VLOOKUP($B129,Premarket!$A:$K,2,0),"")</f>
        <v>909.65</v>
      </c>
      <c r="AL129">
        <f>IFERROR(VLOOKUP($B129,Premarket!$A:$K,3,0),"")</f>
        <v>912.7</v>
      </c>
      <c r="AM129">
        <f>IFERROR(VLOOKUP($B129,Premarket!$A:$K,4,0),"")</f>
        <v>3.05</v>
      </c>
      <c r="AN129">
        <f>IFERROR(VLOOKUP($B129,Premarket!$A:$K,5,0),"")</f>
        <v>0.34</v>
      </c>
      <c r="AU129" s="45" t="str">
        <f>IFERROR(VLOOKUP($B129,master_rankings!$B:$AF,4,FALSE),"")</f>
        <v/>
      </c>
      <c r="AV129" s="45" t="str">
        <f>IFERROR(VLOOKUP($B129,master_rankings!$B:$AF,5,FALSE),"")</f>
        <v/>
      </c>
      <c r="AW129" s="45" t="str">
        <f>IFERROR(VLOOKUP($B129,master_rankings!$B:$AF,6,FALSE),"")</f>
        <v/>
      </c>
      <c r="AX129" s="45" t="str">
        <f>IFERROR(VLOOKUP($B129,master_rankings!$B:$AF,7,FALSE),"")</f>
        <v/>
      </c>
      <c r="AY129" s="45" t="str">
        <f>IFERROR(VLOOKUP($B129,master_rankings!$B:$AF,8,FALSE),"")</f>
        <v/>
      </c>
      <c r="AZ129" s="45" t="str">
        <f>IFERROR(VLOOKUP($B129,master_rankings!$B:$AF,9,FALSE),"")</f>
        <v/>
      </c>
      <c r="BA129" s="45" t="str">
        <f>IFERROR(VLOOKUP($B129,master_rankings!$B:$AF,10,FALSE),"")</f>
        <v/>
      </c>
      <c r="BB129" s="45" t="str">
        <f>IFERROR(VLOOKUP($B129,master_rankings!$B:$AF,11,FALSE),"")</f>
        <v/>
      </c>
      <c r="BC129" s="45" t="str">
        <f>IFERROR(VLOOKUP($B129,master_rankings!$B:$AF,12,FALSE),"")</f>
        <v/>
      </c>
      <c r="BD129" s="45" t="str">
        <f>IFERROR(VLOOKUP($B129,master_rankings!$B:$AF,13,FALSE),"")</f>
        <v/>
      </c>
      <c r="BE129" s="45" t="str">
        <f>IFERROR(VLOOKUP($B129,master_rankings!$B:$AF,14,FALSE),"")</f>
        <v/>
      </c>
      <c r="BF129" s="45" t="str">
        <f>IFERROR(VLOOKUP($B129,master_rankings!$B:$AF,15,FALSE),"")</f>
        <v/>
      </c>
      <c r="BG129" s="45" t="str">
        <f>IFERROR(VLOOKUP($B129,master_rankings!$B:$AF,16,FALSE),"")</f>
        <v/>
      </c>
      <c r="BH129" s="45" t="str">
        <f>IFERROR(VLOOKUP($B129,master_rankings!$B:$AF,17,FALSE),"")</f>
        <v/>
      </c>
      <c r="BI129" s="45" t="str">
        <f>IFERROR(VLOOKUP($B129,master_rankings!$B:$AF,18,FALSE),"")</f>
        <v/>
      </c>
      <c r="BJ129" s="45" t="str">
        <f>IFERROR(VLOOKUP($B129,master_rankings!$B:$AF,19,FALSE),"")</f>
        <v/>
      </c>
      <c r="BK129" s="45" t="str">
        <f>IFERROR(VLOOKUP($B129,master_rankings!$B:$AF,30,FALSE),"")</f>
        <v/>
      </c>
      <c r="BL129" s="45" t="str">
        <f>IFERROR(VLOOKUP($B129,master_rankings!$B:$AF,31,FALSE),"")</f>
        <v/>
      </c>
      <c r="BM129" s="45" t="str">
        <f t="shared" si="6"/>
        <v/>
      </c>
      <c r="BN129" t="str">
        <f t="shared" si="7"/>
        <v/>
      </c>
    </row>
    <row r="130" spans="1:66" x14ac:dyDescent="0.25">
      <c r="A130">
        <f>Qty_freeze!A130</f>
        <v>129</v>
      </c>
      <c r="B130" t="str">
        <f>TRIM(Qty_freeze!B130)</f>
        <v>MGL</v>
      </c>
      <c r="C130" t="str">
        <f>IFERROR(VLOOKUP(B130,Mkt_Lots!Q:R,2,0),"")</f>
        <v xml:space="preserve">MAHANAGAR GAS LTD.                  </v>
      </c>
      <c r="D130" s="9">
        <f>IFERROR(VLOOKUP($B130,Options_data!$L:$AB,2,0),"")</f>
        <v>6.95</v>
      </c>
      <c r="E130" s="9">
        <f>IFERROR(VLOOKUP($B130,Options_data!$L:$AB,3,0),"")</f>
        <v>0.61</v>
      </c>
      <c r="F130" s="9">
        <f>IFERROR(VLOOKUP($B130,Options_data!$L:$AB,4,0),"")</f>
        <v>31.19</v>
      </c>
      <c r="G130" s="9">
        <f>IFERROR(VLOOKUP($B130,Options_data!$L:$AB,5,0),"")</f>
        <v>31.68</v>
      </c>
      <c r="H130" s="9">
        <f>IFERROR(VLOOKUP($B130,Options_data!$L:$AB,6,0),"")</f>
        <v>8.23</v>
      </c>
      <c r="I130" s="9">
        <f>IFERROR(VLOOKUP($B130,Options_data!$L:$AB,7,0),"")</f>
        <v>74.19</v>
      </c>
      <c r="J130" s="9">
        <f>IFERROR(VLOOKUP($B130,Options_data!$L:$AB,8,0),"")</f>
        <v>77.78</v>
      </c>
      <c r="K130" s="9">
        <f>IFERROR(VLOOKUP($B130,Options_data!$L:$AB,9,0),"")</f>
        <v>53.79</v>
      </c>
      <c r="L130" s="9" t="b">
        <f>IFERROR(VLOOKUP($B130,Options_data!$L:$AB,10,0),"")</f>
        <v>1</v>
      </c>
      <c r="M130" s="9">
        <f>IFERROR(VLOOKUP($B130,Options_data!$L:$AB,11,0),"")</f>
        <v>32.17</v>
      </c>
      <c r="N130" s="10" t="str">
        <f>IFERROR(VLOOKUP($B130,Options_data!$L:$AB,12,0),"")</f>
        <v/>
      </c>
      <c r="O130" s="9">
        <f>IFERROR(VLOOKUP($B130,Options_data!$L:$AB,13,0),"")</f>
        <v>1137.75</v>
      </c>
      <c r="P130" s="9">
        <f>IFERROR(VLOOKUP($B130,Options_data!$L:$AB,14,0),"")</f>
        <v>4.05</v>
      </c>
      <c r="Q130" s="9" t="str">
        <f>IFERROR(VLOOKUP($B130,Options_data!$L:$AB,15,0),"")</f>
        <v>Liquid</v>
      </c>
      <c r="R130" s="9" t="str">
        <f>IFERROR(VLOOKUP($B130,Options_data!$L:$AB,16,0),"")</f>
        <v>IVP</v>
      </c>
      <c r="S130" s="9" t="str">
        <f>IFERROR(VLOOKUP($B130,Options_data!$L:$AB,17,0),"")</f>
        <v/>
      </c>
      <c r="T130">
        <f>IFERROR(VLOOKUP($B130,futures_data!$L:$W,2,0),"")</f>
        <v>34.92</v>
      </c>
      <c r="U130">
        <f>IFERROR(VLOOKUP($B130,futures_data!$L:$W,3,0),"")</f>
        <v>-3.11</v>
      </c>
      <c r="V130">
        <f>IFERROR(VLOOKUP($B130,futures_data!$L:$W,4,0),"")</f>
        <v>2.1</v>
      </c>
      <c r="W130">
        <f>IFERROR(VLOOKUP($B130,futures_data!$L:$W,5,0),"")</f>
        <v>93.18</v>
      </c>
      <c r="X130">
        <f>IFERROR(VLOOKUP($B130,futures_data!$L:$W,6,0),"")</f>
        <v>1137.75</v>
      </c>
      <c r="Y130">
        <f>IFERROR(VLOOKUP($B130,futures_data!$L:$W,7,0),"")</f>
        <v>8.23</v>
      </c>
      <c r="Z130" t="str">
        <f>IFERROR(VLOOKUP($B130,futures_data!$L:$W,8,0),"")</f>
        <v>Short Covering</v>
      </c>
      <c r="AA130">
        <f>IFERROR(VLOOKUP($B130,futures_data!$L:$W,9,0),"")</f>
        <v>2.44</v>
      </c>
      <c r="AB130">
        <f>IFERROR(VLOOKUP($B130,futures_data!$L:$W,10,0),"")</f>
        <v>0.61</v>
      </c>
      <c r="AC130">
        <f>IFERROR(VLOOKUP($B130,futures_data!$L:$W,11,0),"")</f>
        <v>-41.16</v>
      </c>
      <c r="AD130" t="str">
        <f>IFERROR(VLOOKUP($B130,futures_data!$L:$W,12,0),"")</f>
        <v>Long Buildup</v>
      </c>
      <c r="AE130" t="str">
        <f t="shared" si="4"/>
        <v>BULLISH</v>
      </c>
      <c r="AF130" t="str">
        <f t="shared" si="5"/>
        <v>BULLISH</v>
      </c>
      <c r="AG130" s="43" t="str">
        <f>IFERROR(VLOOKUP($B130,futures_20D_Auto!$B:$F,2,0),"")</f>
        <v>2023-10-16_21:15:42</v>
      </c>
      <c r="AH130" s="43" t="str">
        <f>IFERROR(VLOOKUP($B130,futures_20D_Auto!$B:$F,3,0),"")</f>
        <v>BULLISH</v>
      </c>
      <c r="AI130" s="43">
        <f>IFERROR(VLOOKUP($B130,futures_20D_Auto!$B:$F,4,0),"")</f>
        <v>10076000</v>
      </c>
      <c r="AJ130" s="43">
        <f>IFERROR(VLOOKUP($B130,futures_20D_Auto!$B:$F,5,0),"")</f>
        <v>47.983327393588183</v>
      </c>
      <c r="AK130">
        <f>IFERROR(VLOOKUP($B130,Premarket!$A:$K,2,0),"")</f>
        <v>1112.2</v>
      </c>
      <c r="AL130">
        <f>IFERROR(VLOOKUP($B130,Premarket!$A:$K,3,0),"")</f>
        <v>1112.95</v>
      </c>
      <c r="AM130">
        <f>IFERROR(VLOOKUP($B130,Premarket!$A:$K,4,0),"")</f>
        <v>0.75</v>
      </c>
      <c r="AN130">
        <f>IFERROR(VLOOKUP($B130,Premarket!$A:$K,5,0),"")</f>
        <v>7.0000000000000007E-2</v>
      </c>
      <c r="AU130" s="45">
        <f>IFERROR(VLOOKUP($B130,master_rankings!$B:$AF,4,FALSE),"")</f>
        <v>1139.2</v>
      </c>
      <c r="AV130" s="45">
        <f>IFERROR(VLOOKUP($B130,master_rankings!$B:$AF,5,FALSE),"")</f>
        <v>0.74283690000000002</v>
      </c>
      <c r="AW130" s="45">
        <f>IFERROR(VLOOKUP($B130,master_rankings!$B:$AF,6,FALSE),"")</f>
        <v>8.4</v>
      </c>
      <c r="AX130" s="45">
        <f>IFERROR(VLOOKUP($B130,master_rankings!$B:$AF,7,FALSE),"")</f>
        <v>2402400</v>
      </c>
      <c r="AY130" s="45">
        <f>IFERROR(VLOOKUP($B130,master_rankings!$B:$AF,8,FALSE),"")</f>
        <v>2.0387360000000001</v>
      </c>
      <c r="AZ130" s="45">
        <f>IFERROR(VLOOKUP($B130,master_rankings!$B:$AF,9,FALSE),"")</f>
        <v>48000</v>
      </c>
      <c r="BA130" s="45" t="str">
        <f>IFERROR(VLOOKUP($B130,master_rankings!$B:$AF,10,FALSE),"")</f>
        <v>Long Build Up</v>
      </c>
      <c r="BB130" s="45">
        <f>IFERROR(VLOOKUP($B130,master_rankings!$B:$AF,11,FALSE),"")</f>
        <v>600</v>
      </c>
      <c r="BC130" s="45">
        <f>IFERROR(VLOOKUP($B130,master_rankings!$B:$AF,12,FALSE),"")</f>
        <v>10</v>
      </c>
      <c r="BD130" s="45">
        <f>IFERROR(VLOOKUP($B130,master_rankings!$B:$AF,13,FALSE),"")</f>
        <v>18000</v>
      </c>
      <c r="BE130" s="45" t="str">
        <f>IFERROR(VLOOKUP($B130,master_rankings!$B:$AF,14,FALSE),"")</f>
        <v>INDUSTRIALS</v>
      </c>
      <c r="BF130" s="45" t="str">
        <f>IFERROR(VLOOKUP($B130,master_rankings!$B:$AF,15,FALSE),"")</f>
        <v>MISCELLANEOUS</v>
      </c>
      <c r="BG130" s="45" t="str">
        <f>IFERROR(VLOOKUP($B130,master_rankings!$B:$AF,16,FALSE),"")</f>
        <v>MIDCAP</v>
      </c>
      <c r="BH130" s="45">
        <f>IFERROR(VLOOKUP($B130,master_rankings!$B:$AF,17,FALSE),"")</f>
        <v>8727.51</v>
      </c>
      <c r="BI130" s="45" t="str">
        <f>IFERROR(VLOOKUP($B130,master_rankings!$B:$AF,18,FALSE),"")</f>
        <v>INDUSTRIALS-34 of 36</v>
      </c>
      <c r="BJ130" s="45" t="str">
        <f>IFERROR(VLOOKUP($B130,master_rankings!$B:$AF,19,FALSE),"")</f>
        <v>NiftyRank-190</v>
      </c>
      <c r="BK130" s="45" t="str">
        <f>IFERROR(VLOOKUP($B130,master_rankings!$B:$AF,30,FALSE),"")</f>
        <v>LOR17</v>
      </c>
      <c r="BL130" s="45" t="str">
        <f>IFERROR(VLOOKUP($B130,master_rankings!$B:$AF,31,FALSE),"")</f>
        <v>LPR25</v>
      </c>
      <c r="BM130" s="45" t="str">
        <f t="shared" si="6"/>
        <v>TopOI</v>
      </c>
      <c r="BN130" t="str">
        <f t="shared" si="7"/>
        <v/>
      </c>
    </row>
    <row r="131" spans="1:66" x14ac:dyDescent="0.25">
      <c r="A131">
        <f>Qty_freeze!A131</f>
        <v>130</v>
      </c>
      <c r="B131" t="str">
        <f>TRIM(Qty_freeze!B131)</f>
        <v>MOTHERSON</v>
      </c>
      <c r="C131" t="str">
        <f>IFERROR(VLOOKUP(B131,Mkt_Lots!Q:R,2,0),"")</f>
        <v xml:space="preserve">SAMVRDHNA MTHRSN INTL LTD           </v>
      </c>
      <c r="D131" s="9">
        <f>IFERROR(VLOOKUP($B131,Options_data!$L:$AB,2,0),"")</f>
        <v>2.8</v>
      </c>
      <c r="E131" s="9">
        <f>IFERROR(VLOOKUP($B131,Options_data!$L:$AB,3,0),"")</f>
        <v>2.96</v>
      </c>
      <c r="F131" s="9">
        <f>IFERROR(VLOOKUP($B131,Options_data!$L:$AB,4,0),"")</f>
        <v>32.15</v>
      </c>
      <c r="G131" s="9">
        <f>IFERROR(VLOOKUP($B131,Options_data!$L:$AB,5,0),"")</f>
        <v>31.52</v>
      </c>
      <c r="H131" s="9">
        <f>IFERROR(VLOOKUP($B131,Options_data!$L:$AB,6,0),"")</f>
        <v>5.35</v>
      </c>
      <c r="I131" s="9">
        <f>IFERROR(VLOOKUP($B131,Options_data!$L:$AB,7,0),"")</f>
        <v>14.52</v>
      </c>
      <c r="J131" s="9">
        <f>IFERROR(VLOOKUP($B131,Options_data!$L:$AB,8,0),"")</f>
        <v>11.11</v>
      </c>
      <c r="K131" s="9">
        <f>IFERROR(VLOOKUP($B131,Options_data!$L:$AB,9,0),"")</f>
        <v>18.55</v>
      </c>
      <c r="L131" s="9" t="b">
        <f>IFERROR(VLOOKUP($B131,Options_data!$L:$AB,10,0),"")</f>
        <v>0</v>
      </c>
      <c r="M131" s="9">
        <f>IFERROR(VLOOKUP($B131,Options_data!$L:$AB,11,0),"")</f>
        <v>30.9</v>
      </c>
      <c r="N131" s="10">
        <f>IFERROR(VLOOKUP($B131,Options_data!$L:$AB,12,0),"")</f>
        <v>45239</v>
      </c>
      <c r="O131" s="9">
        <f>IFERROR(VLOOKUP($B131,Options_data!$L:$AB,13,0),"")</f>
        <v>97.5</v>
      </c>
      <c r="P131" s="9">
        <f>IFERROR(VLOOKUP($B131,Options_data!$L:$AB,14,0),"")</f>
        <v>4.1500000000000004</v>
      </c>
      <c r="Q131" s="9" t="str">
        <f>IFERROR(VLOOKUP($B131,Options_data!$L:$AB,15,0),"")</f>
        <v/>
      </c>
      <c r="R131" s="9" t="str">
        <f>IFERROR(VLOOKUP($B131,Options_data!$L:$AB,16,0),"")</f>
        <v/>
      </c>
      <c r="S131" s="9" t="str">
        <f>IFERROR(VLOOKUP($B131,Options_data!$L:$AB,17,0),"")</f>
        <v>R</v>
      </c>
      <c r="T131">
        <f>IFERROR(VLOOKUP($B131,futures_data!$L:$W,2,0),"")</f>
        <v>62.7</v>
      </c>
      <c r="U131">
        <f>IFERROR(VLOOKUP($B131,futures_data!$L:$W,3,0),"")</f>
        <v>-4.6900000000000004</v>
      </c>
      <c r="V131">
        <f>IFERROR(VLOOKUP($B131,futures_data!$L:$W,4,0),"")</f>
        <v>7.32</v>
      </c>
      <c r="W131">
        <f>IFERROR(VLOOKUP($B131,futures_data!$L:$W,5,0),"")</f>
        <v>305.16000000000003</v>
      </c>
      <c r="X131">
        <f>IFERROR(VLOOKUP($B131,futures_data!$L:$W,6,0),"")</f>
        <v>97.5</v>
      </c>
      <c r="Y131">
        <f>IFERROR(VLOOKUP($B131,futures_data!$L:$W,7,0),"")</f>
        <v>5.35</v>
      </c>
      <c r="Z131" t="str">
        <f>IFERROR(VLOOKUP($B131,futures_data!$L:$W,8,0),"")</f>
        <v>Short Covering</v>
      </c>
      <c r="AA131">
        <f>IFERROR(VLOOKUP($B131,futures_data!$L:$W,9,0),"")</f>
        <v>-3</v>
      </c>
      <c r="AB131">
        <f>IFERROR(VLOOKUP($B131,futures_data!$L:$W,10,0),"")</f>
        <v>2.96</v>
      </c>
      <c r="AC131">
        <f>IFERROR(VLOOKUP($B131,futures_data!$L:$W,11,0),"")</f>
        <v>599.53</v>
      </c>
      <c r="AD131" t="str">
        <f>IFERROR(VLOOKUP($B131,futures_data!$L:$W,12,0),"")</f>
        <v>Significant Short Covering</v>
      </c>
      <c r="AE131" t="str">
        <f t="shared" ref="AE131:AE194" si="8">IF(Z131="","",IF(OR(Z131="Short Covering",Z131="Long Buildup",Z131="Significant Long Buildup",Z131="Significant Short Covering"),"BULLISH","BEARISH"))</f>
        <v>BULLISH</v>
      </c>
      <c r="AF131" t="str">
        <f t="shared" ref="AF131:AF194" si="9">IF(AD131="","",IF(OR(AD131="Short Covering",AD131="Long Buildup",AD131="Significant Long Buildup",AD131="Significant Short Covering"),"BULLISH","BEARISH"))</f>
        <v>BULLISH</v>
      </c>
      <c r="AG131" s="43" t="str">
        <f>IFERROR(VLOOKUP($B131,futures_20D_Auto!$B:$F,2,0),"")</f>
        <v/>
      </c>
      <c r="AH131" s="43" t="str">
        <f>IFERROR(VLOOKUP($B131,futures_20D_Auto!$B:$F,3,0),"")</f>
        <v/>
      </c>
      <c r="AI131" s="43" t="str">
        <f>IFERROR(VLOOKUP($B131,futures_20D_Auto!$B:$F,4,0),"")</f>
        <v/>
      </c>
      <c r="AJ131" s="43" t="str">
        <f>IFERROR(VLOOKUP($B131,futures_20D_Auto!$B:$F,5,0),"")</f>
        <v/>
      </c>
      <c r="AK131">
        <f>IFERROR(VLOOKUP($B131,Premarket!$A:$K,2,0),"")</f>
        <v>95.4</v>
      </c>
      <c r="AL131">
        <f>IFERROR(VLOOKUP($B131,Premarket!$A:$K,3,0),"")</f>
        <v>95.15</v>
      </c>
      <c r="AM131">
        <f>IFERROR(VLOOKUP($B131,Premarket!$A:$K,4,0),"")</f>
        <v>-0.25</v>
      </c>
      <c r="AN131">
        <f>IFERROR(VLOOKUP($B131,Premarket!$A:$K,5,0),"")</f>
        <v>-0.26</v>
      </c>
      <c r="AU131" s="45" t="str">
        <f>IFERROR(VLOOKUP($B131,master_rankings!$B:$AF,4,FALSE),"")</f>
        <v/>
      </c>
      <c r="AV131" s="45" t="str">
        <f>IFERROR(VLOOKUP($B131,master_rankings!$B:$AF,5,FALSE),"")</f>
        <v/>
      </c>
      <c r="AW131" s="45" t="str">
        <f>IFERROR(VLOOKUP($B131,master_rankings!$B:$AF,6,FALSE),"")</f>
        <v/>
      </c>
      <c r="AX131" s="45" t="str">
        <f>IFERROR(VLOOKUP($B131,master_rankings!$B:$AF,7,FALSE),"")</f>
        <v/>
      </c>
      <c r="AY131" s="45" t="str">
        <f>IFERROR(VLOOKUP($B131,master_rankings!$B:$AF,8,FALSE),"")</f>
        <v/>
      </c>
      <c r="AZ131" s="45" t="str">
        <f>IFERROR(VLOOKUP($B131,master_rankings!$B:$AF,9,FALSE),"")</f>
        <v/>
      </c>
      <c r="BA131" s="45" t="str">
        <f>IFERROR(VLOOKUP($B131,master_rankings!$B:$AF,10,FALSE),"")</f>
        <v/>
      </c>
      <c r="BB131" s="45" t="str">
        <f>IFERROR(VLOOKUP($B131,master_rankings!$B:$AF,11,FALSE),"")</f>
        <v/>
      </c>
      <c r="BC131" s="45" t="str">
        <f>IFERROR(VLOOKUP($B131,master_rankings!$B:$AF,12,FALSE),"")</f>
        <v/>
      </c>
      <c r="BD131" s="45" t="str">
        <f>IFERROR(VLOOKUP($B131,master_rankings!$B:$AF,13,FALSE),"")</f>
        <v/>
      </c>
      <c r="BE131" s="45" t="str">
        <f>IFERROR(VLOOKUP($B131,master_rankings!$B:$AF,14,FALSE),"")</f>
        <v/>
      </c>
      <c r="BF131" s="45" t="str">
        <f>IFERROR(VLOOKUP($B131,master_rankings!$B:$AF,15,FALSE),"")</f>
        <v/>
      </c>
      <c r="BG131" s="45" t="str">
        <f>IFERROR(VLOOKUP($B131,master_rankings!$B:$AF,16,FALSE),"")</f>
        <v/>
      </c>
      <c r="BH131" s="45" t="str">
        <f>IFERROR(VLOOKUP($B131,master_rankings!$B:$AF,17,FALSE),"")</f>
        <v/>
      </c>
      <c r="BI131" s="45" t="str">
        <f>IFERROR(VLOOKUP($B131,master_rankings!$B:$AF,18,FALSE),"")</f>
        <v/>
      </c>
      <c r="BJ131" s="45" t="str">
        <f>IFERROR(VLOOKUP($B131,master_rankings!$B:$AF,19,FALSE),"")</f>
        <v/>
      </c>
      <c r="BK131" s="45" t="str">
        <f>IFERROR(VLOOKUP($B131,master_rankings!$B:$AF,30,FALSE),"")</f>
        <v/>
      </c>
      <c r="BL131" s="45" t="str">
        <f>IFERROR(VLOOKUP($B131,master_rankings!$B:$AF,31,FALSE),"")</f>
        <v/>
      </c>
      <c r="BM131" s="45" t="str">
        <f t="shared" ref="BM131:BM194" si="10">IF(AND(_xlfn.NUMBERVALUE(REPLACE(BK131,1,3,""))&lt;21,_xlfn.NUMBERVALUE(REPLACE(BK131,1,3,""))&gt;0),"TopOI","")</f>
        <v/>
      </c>
      <c r="BN131" t="str">
        <f t="shared" ref="BN131:BN194" si="11">IF(AND(_xlfn.NUMBERVALUE(REPLACE(BL131,1,3,""))&lt;21,_xlfn.NUMBERVALUE(REPLACE(BL131,1,3,""))&gt;0),"TopPrice","")</f>
        <v/>
      </c>
    </row>
    <row r="132" spans="1:66" x14ac:dyDescent="0.25">
      <c r="A132">
        <f>Qty_freeze!A132</f>
        <v>131</v>
      </c>
      <c r="B132" t="str">
        <f>TRIM(Qty_freeze!B132)</f>
        <v>MPHASIS</v>
      </c>
      <c r="C132" t="str">
        <f>IFERROR(VLOOKUP(B132,Mkt_Lots!Q:R,2,0),"")</f>
        <v xml:space="preserve">MPHASIS LIMITED                     </v>
      </c>
      <c r="D132" s="9">
        <f>IFERROR(VLOOKUP($B132,Options_data!$L:$AB,2,0),"")</f>
        <v>-25.7</v>
      </c>
      <c r="E132" s="9">
        <f>IFERROR(VLOOKUP($B132,Options_data!$L:$AB,3,0),"")</f>
        <v>-1.08</v>
      </c>
      <c r="F132" s="9">
        <f>IFERROR(VLOOKUP($B132,Options_data!$L:$AB,4,0),"")</f>
        <v>44.88</v>
      </c>
      <c r="G132" s="9">
        <f>IFERROR(VLOOKUP($B132,Options_data!$L:$AB,5,0),"")</f>
        <v>43.93</v>
      </c>
      <c r="H132" s="9">
        <f>IFERROR(VLOOKUP($B132,Options_data!$L:$AB,6,0),"")</f>
        <v>10.16</v>
      </c>
      <c r="I132" s="9">
        <f>IFERROR(VLOOKUP($B132,Options_data!$L:$AB,7,0),"")</f>
        <v>98.79</v>
      </c>
      <c r="J132" s="9">
        <f>IFERROR(VLOOKUP($B132,Options_data!$L:$AB,8,0),"")</f>
        <v>100</v>
      </c>
      <c r="K132" s="9">
        <f>IFERROR(VLOOKUP($B132,Options_data!$L:$AB,9,0),"")</f>
        <v>88.11</v>
      </c>
      <c r="L132" s="9" t="b">
        <f>IFERROR(VLOOKUP($B132,Options_data!$L:$AB,10,0),"")</f>
        <v>1</v>
      </c>
      <c r="M132" s="9">
        <f>IFERROR(VLOOKUP($B132,Options_data!$L:$AB,11,0),"")</f>
        <v>42.97</v>
      </c>
      <c r="N132" s="10">
        <f>IFERROR(VLOOKUP($B132,Options_data!$L:$AB,12,0),"")</f>
        <v>45218</v>
      </c>
      <c r="O132" s="9">
        <f>IFERROR(VLOOKUP($B132,Options_data!$L:$AB,13,0),"")</f>
        <v>2349.9499999999998</v>
      </c>
      <c r="P132" s="9">
        <f>IFERROR(VLOOKUP($B132,Options_data!$L:$AB,14,0),"")</f>
        <v>0</v>
      </c>
      <c r="Q132" s="9" t="str">
        <f>IFERROR(VLOOKUP($B132,Options_data!$L:$AB,15,0),"")</f>
        <v>Liquid</v>
      </c>
      <c r="R132" s="9" t="str">
        <f>IFERROR(VLOOKUP($B132,Options_data!$L:$AB,16,0),"")</f>
        <v>IVP</v>
      </c>
      <c r="S132" s="9" t="str">
        <f>IFERROR(VLOOKUP($B132,Options_data!$L:$AB,17,0),"")</f>
        <v>R</v>
      </c>
      <c r="T132">
        <f>IFERROR(VLOOKUP($B132,futures_data!$L:$W,2,0),"")</f>
        <v>63.49</v>
      </c>
      <c r="U132">
        <f>IFERROR(VLOOKUP($B132,futures_data!$L:$W,3,0),"")</f>
        <v>10.74</v>
      </c>
      <c r="V132">
        <f>IFERROR(VLOOKUP($B132,futures_data!$L:$W,4,0),"")</f>
        <v>-4.5199999999999996</v>
      </c>
      <c r="W132">
        <f>IFERROR(VLOOKUP($B132,futures_data!$L:$W,5,0),"")</f>
        <v>72.14</v>
      </c>
      <c r="X132">
        <f>IFERROR(VLOOKUP($B132,futures_data!$L:$W,6,0),"")</f>
        <v>2349.9499999999998</v>
      </c>
      <c r="Y132">
        <f>IFERROR(VLOOKUP($B132,futures_data!$L:$W,7,0),"")</f>
        <v>10.130000000000001</v>
      </c>
      <c r="Z132" t="str">
        <f>IFERROR(VLOOKUP($B132,futures_data!$L:$W,8,0),"")</f>
        <v>Significant Short Buildup</v>
      </c>
      <c r="AA132">
        <f>IFERROR(VLOOKUP($B132,futures_data!$L:$W,9,0),"")</f>
        <v>2.82</v>
      </c>
      <c r="AB132">
        <f>IFERROR(VLOOKUP($B132,futures_data!$L:$W,10,0),"")</f>
        <v>-1.08</v>
      </c>
      <c r="AC132">
        <f>IFERROR(VLOOKUP($B132,futures_data!$L:$W,11,0),"")</f>
        <v>-49.06</v>
      </c>
      <c r="AD132" t="str">
        <f>IFERROR(VLOOKUP($B132,futures_data!$L:$W,12,0),"")</f>
        <v>Short Buildup</v>
      </c>
      <c r="AE132" t="str">
        <f t="shared" si="8"/>
        <v>BEARISH</v>
      </c>
      <c r="AF132" t="str">
        <f t="shared" si="9"/>
        <v>BEARISH</v>
      </c>
      <c r="AG132" s="43" t="str">
        <f>IFERROR(VLOOKUP($B132,futures_20D_Auto!$B:$F,2,0),"")</f>
        <v>2023-10-16_13:53:35</v>
      </c>
      <c r="AH132" s="43" t="str">
        <f>IFERROR(VLOOKUP($B132,futures_20D_Auto!$B:$F,3,0),"")</f>
        <v>BEARISH</v>
      </c>
      <c r="AI132" s="43">
        <f>IFERROR(VLOOKUP($B132,futures_20D_Auto!$B:$F,4,0),"")</f>
        <v>-5197225</v>
      </c>
      <c r="AJ132" s="43">
        <f>IFERROR(VLOOKUP($B132,futures_20D_Auto!$B:$F,5,0),"")</f>
        <v>47.0219157328318</v>
      </c>
      <c r="AK132">
        <f>IFERROR(VLOOKUP($B132,Premarket!$A:$K,2,0),"")</f>
        <v>2464.1</v>
      </c>
      <c r="AL132">
        <f>IFERROR(VLOOKUP($B132,Premarket!$A:$K,3,0),"")</f>
        <v>2465.0500000000002</v>
      </c>
      <c r="AM132">
        <f>IFERROR(VLOOKUP($B132,Premarket!$A:$K,4,0),"")</f>
        <v>0.95</v>
      </c>
      <c r="AN132">
        <f>IFERROR(VLOOKUP($B132,Premarket!$A:$K,5,0),"")</f>
        <v>0.04</v>
      </c>
      <c r="AU132" s="45">
        <f>IFERROR(VLOOKUP($B132,master_rankings!$B:$AF,4,FALSE),"")</f>
        <v>2350.8000000000002</v>
      </c>
      <c r="AV132" s="45">
        <f>IFERROR(VLOOKUP($B132,master_rankings!$B:$AF,5,FALSE),"")</f>
        <v>-1.0460294999999999</v>
      </c>
      <c r="AW132" s="45">
        <f>IFERROR(VLOOKUP($B132,master_rankings!$B:$AF,6,FALSE),"")</f>
        <v>-24.85</v>
      </c>
      <c r="AX132" s="45">
        <f>IFERROR(VLOOKUP($B132,master_rankings!$B:$AF,7,FALSE),"")</f>
        <v>2650175</v>
      </c>
      <c r="AY132" s="45">
        <f>IFERROR(VLOOKUP($B132,master_rankings!$B:$AF,8,FALSE),"")</f>
        <v>0.10387449999999999</v>
      </c>
      <c r="AZ132" s="45">
        <f>IFERROR(VLOOKUP($B132,master_rankings!$B:$AF,9,FALSE),"")</f>
        <v>2750</v>
      </c>
      <c r="BA132" s="45" t="str">
        <f>IFERROR(VLOOKUP($B132,master_rankings!$B:$AF,10,FALSE),"")</f>
        <v>Short Build Up</v>
      </c>
      <c r="BB132" s="45">
        <f>IFERROR(VLOOKUP($B132,master_rankings!$B:$AF,11,FALSE),"")</f>
        <v>175</v>
      </c>
      <c r="BC132" s="45">
        <f>IFERROR(VLOOKUP($B132,master_rankings!$B:$AF,12,FALSE),"")</f>
        <v>50</v>
      </c>
      <c r="BD132" s="45">
        <f>IFERROR(VLOOKUP($B132,master_rankings!$B:$AF,13,FALSE),"")</f>
        <v>7000</v>
      </c>
      <c r="BE132" s="45" t="str">
        <f>IFERROR(VLOOKUP($B132,master_rankings!$B:$AF,14,FALSE),"")</f>
        <v>I.T</v>
      </c>
      <c r="BF132" s="45" t="str">
        <f>IFERROR(VLOOKUP($B132,master_rankings!$B:$AF,15,FALSE),"")</f>
        <v>COMPUTER-SW-M/S</v>
      </c>
      <c r="BG132" s="45" t="str">
        <f>IFERROR(VLOOKUP($B132,master_rankings!$B:$AF,16,FALSE),"")</f>
        <v>LARGECAP</v>
      </c>
      <c r="BH132" s="45">
        <f>IFERROR(VLOOKUP($B132,master_rankings!$B:$AF,17,FALSE),"")</f>
        <v>61185.18</v>
      </c>
      <c r="BI132" s="45" t="str">
        <f>IFERROR(VLOOKUP($B132,master_rankings!$B:$AF,18,FALSE),"")</f>
        <v>I.T-9 of 16</v>
      </c>
      <c r="BJ132" s="45" t="str">
        <f>IFERROR(VLOOKUP($B132,master_rankings!$B:$AF,19,FALSE),"")</f>
        <v>NiftyRank-76</v>
      </c>
      <c r="BK132" s="45" t="str">
        <f>IFERROR(VLOOKUP($B132,master_rankings!$B:$AF,30,FALSE),"")</f>
        <v>SOR37</v>
      </c>
      <c r="BL132" s="45" t="str">
        <f>IFERROR(VLOOKUP($B132,master_rankings!$B:$AF,31,FALSE),"")</f>
        <v>SPR13</v>
      </c>
      <c r="BM132" s="45" t="str">
        <f t="shared" si="10"/>
        <v/>
      </c>
      <c r="BN132" t="str">
        <f t="shared" si="11"/>
        <v>TopPrice</v>
      </c>
    </row>
    <row r="133" spans="1:66" x14ac:dyDescent="0.25">
      <c r="A133">
        <f>Qty_freeze!A133</f>
        <v>132</v>
      </c>
      <c r="B133" t="str">
        <f>TRIM(Qty_freeze!B133)</f>
        <v>MRF</v>
      </c>
      <c r="C133" t="str">
        <f>IFERROR(VLOOKUP(B133,Mkt_Lots!Q:R,2,0),"")</f>
        <v xml:space="preserve">MRF LTD                             </v>
      </c>
      <c r="D133" s="9">
        <f>IFERROR(VLOOKUP($B133,Options_data!$L:$AB,2,0),"")</f>
        <v>175.25</v>
      </c>
      <c r="E133" s="9">
        <f>IFERROR(VLOOKUP($B133,Options_data!$L:$AB,3,0),"")</f>
        <v>0.16</v>
      </c>
      <c r="F133" s="9">
        <f>IFERROR(VLOOKUP($B133,Options_data!$L:$AB,4,0),"")</f>
        <v>19.12</v>
      </c>
      <c r="G133" s="9">
        <f>IFERROR(VLOOKUP($B133,Options_data!$L:$AB,5,0),"")</f>
        <v>19.649999999999999</v>
      </c>
      <c r="H133" s="9">
        <f>IFERROR(VLOOKUP($B133,Options_data!$L:$AB,6,0),"")</f>
        <v>6.33</v>
      </c>
      <c r="I133" s="9">
        <f>IFERROR(VLOOKUP($B133,Options_data!$L:$AB,7,0),"")</f>
        <v>6.45</v>
      </c>
      <c r="J133" s="9">
        <f>IFERROR(VLOOKUP($B133,Options_data!$L:$AB,8,0),"")</f>
        <v>25.4</v>
      </c>
      <c r="K133" s="9">
        <f>IFERROR(VLOOKUP($B133,Options_data!$L:$AB,9,0),"")</f>
        <v>7.86</v>
      </c>
      <c r="L133" s="9" t="b">
        <f>IFERROR(VLOOKUP($B133,Options_data!$L:$AB,10,0),"")</f>
        <v>0</v>
      </c>
      <c r="M133" s="9">
        <f>IFERROR(VLOOKUP($B133,Options_data!$L:$AB,11,0),"")</f>
        <v>20.190000000000001</v>
      </c>
      <c r="N133" s="10" t="str">
        <f>IFERROR(VLOOKUP($B133,Options_data!$L:$AB,12,0),"")</f>
        <v/>
      </c>
      <c r="O133" s="9">
        <f>IFERROR(VLOOKUP($B133,Options_data!$L:$AB,13,0),"")</f>
        <v>109504.25</v>
      </c>
      <c r="P133" s="9">
        <f>IFERROR(VLOOKUP($B133,Options_data!$L:$AB,14,0),"")</f>
        <v>2.27</v>
      </c>
      <c r="Q133" s="9" t="str">
        <f>IFERROR(VLOOKUP($B133,Options_data!$L:$AB,15,0),"")</f>
        <v/>
      </c>
      <c r="R133" s="9" t="str">
        <f>IFERROR(VLOOKUP($B133,Options_data!$L:$AB,16,0),"")</f>
        <v/>
      </c>
      <c r="S133" s="9" t="str">
        <f>IFERROR(VLOOKUP($B133,Options_data!$L:$AB,17,0),"")</f>
        <v/>
      </c>
      <c r="T133">
        <f>IFERROR(VLOOKUP($B133,futures_data!$L:$W,2,0),"")</f>
        <v>28.57</v>
      </c>
      <c r="U133">
        <f>IFERROR(VLOOKUP($B133,futures_data!$L:$W,3,0),"")</f>
        <v>0.95</v>
      </c>
      <c r="V133">
        <f>IFERROR(VLOOKUP($B133,futures_data!$L:$W,4,0),"")</f>
        <v>1.77</v>
      </c>
      <c r="W133">
        <f>IFERROR(VLOOKUP($B133,futures_data!$L:$W,5,0),"")</f>
        <v>117.22</v>
      </c>
      <c r="X133">
        <f>IFERROR(VLOOKUP($B133,futures_data!$L:$W,6,0),"")</f>
        <v>109504.25</v>
      </c>
      <c r="Y133">
        <f>IFERROR(VLOOKUP($B133,futures_data!$L:$W,7,0),"")</f>
        <v>6.33</v>
      </c>
      <c r="Z133" t="str">
        <f>IFERROR(VLOOKUP($B133,futures_data!$L:$W,8,0),"")</f>
        <v>Long Buildup</v>
      </c>
      <c r="AA133">
        <f>IFERROR(VLOOKUP($B133,futures_data!$L:$W,9,0),"")</f>
        <v>2.19</v>
      </c>
      <c r="AB133">
        <f>IFERROR(VLOOKUP($B133,futures_data!$L:$W,10,0),"")</f>
        <v>0.16</v>
      </c>
      <c r="AC133">
        <f>IFERROR(VLOOKUP($B133,futures_data!$L:$W,11,0),"")</f>
        <v>41.2</v>
      </c>
      <c r="AD133" t="str">
        <f>IFERROR(VLOOKUP($B133,futures_data!$L:$W,12,0),"")</f>
        <v>Long Buildup</v>
      </c>
      <c r="AE133" t="str">
        <f t="shared" si="8"/>
        <v>BULLISH</v>
      </c>
      <c r="AF133" t="str">
        <f t="shared" si="9"/>
        <v>BULLISH</v>
      </c>
      <c r="AG133" s="43" t="str">
        <f>IFERROR(VLOOKUP($B133,futures_20D_Auto!$B:$F,2,0),"")</f>
        <v/>
      </c>
      <c r="AH133" s="43" t="str">
        <f>IFERROR(VLOOKUP($B133,futures_20D_Auto!$B:$F,3,0),"")</f>
        <v/>
      </c>
      <c r="AI133" s="43" t="str">
        <f>IFERROR(VLOOKUP($B133,futures_20D_Auto!$B:$F,4,0),"")</f>
        <v/>
      </c>
      <c r="AJ133" s="43" t="str">
        <f>IFERROR(VLOOKUP($B133,futures_20D_Auto!$B:$F,5,0),"")</f>
        <v/>
      </c>
      <c r="AK133" t="str">
        <f>IFERROR(VLOOKUP($B133,Premarket!$A:$K,2,0),"")</f>
        <v>1,07,738.15</v>
      </c>
      <c r="AL133" t="str">
        <f>IFERROR(VLOOKUP($B133,Premarket!$A:$K,3,0),"")</f>
        <v>1,08,100.00</v>
      </c>
      <c r="AM133">
        <f>IFERROR(VLOOKUP($B133,Premarket!$A:$K,4,0),"")</f>
        <v>361.85</v>
      </c>
      <c r="AN133">
        <f>IFERROR(VLOOKUP($B133,Premarket!$A:$K,5,0),"")</f>
        <v>0.34</v>
      </c>
      <c r="AU133" s="45" t="str">
        <f>IFERROR(VLOOKUP($B133,master_rankings!$B:$AF,4,FALSE),"")</f>
        <v/>
      </c>
      <c r="AV133" s="45" t="str">
        <f>IFERROR(VLOOKUP($B133,master_rankings!$B:$AF,5,FALSE),"")</f>
        <v/>
      </c>
      <c r="AW133" s="45" t="str">
        <f>IFERROR(VLOOKUP($B133,master_rankings!$B:$AF,6,FALSE),"")</f>
        <v/>
      </c>
      <c r="AX133" s="45" t="str">
        <f>IFERROR(VLOOKUP($B133,master_rankings!$B:$AF,7,FALSE),"")</f>
        <v/>
      </c>
      <c r="AY133" s="45" t="str">
        <f>IFERROR(VLOOKUP($B133,master_rankings!$B:$AF,8,FALSE),"")</f>
        <v/>
      </c>
      <c r="AZ133" s="45" t="str">
        <f>IFERROR(VLOOKUP($B133,master_rankings!$B:$AF,9,FALSE),"")</f>
        <v/>
      </c>
      <c r="BA133" s="45" t="str">
        <f>IFERROR(VLOOKUP($B133,master_rankings!$B:$AF,10,FALSE),"")</f>
        <v/>
      </c>
      <c r="BB133" s="45" t="str">
        <f>IFERROR(VLOOKUP($B133,master_rankings!$B:$AF,11,FALSE),"")</f>
        <v/>
      </c>
      <c r="BC133" s="45" t="str">
        <f>IFERROR(VLOOKUP($B133,master_rankings!$B:$AF,12,FALSE),"")</f>
        <v/>
      </c>
      <c r="BD133" s="45" t="str">
        <f>IFERROR(VLOOKUP($B133,master_rankings!$B:$AF,13,FALSE),"")</f>
        <v/>
      </c>
      <c r="BE133" s="45" t="str">
        <f>IFERROR(VLOOKUP($B133,master_rankings!$B:$AF,14,FALSE),"")</f>
        <v/>
      </c>
      <c r="BF133" s="45" t="str">
        <f>IFERROR(VLOOKUP($B133,master_rankings!$B:$AF,15,FALSE),"")</f>
        <v/>
      </c>
      <c r="BG133" s="45" t="str">
        <f>IFERROR(VLOOKUP($B133,master_rankings!$B:$AF,16,FALSE),"")</f>
        <v/>
      </c>
      <c r="BH133" s="45" t="str">
        <f>IFERROR(VLOOKUP($B133,master_rankings!$B:$AF,17,FALSE),"")</f>
        <v/>
      </c>
      <c r="BI133" s="45" t="str">
        <f>IFERROR(VLOOKUP($B133,master_rankings!$B:$AF,18,FALSE),"")</f>
        <v/>
      </c>
      <c r="BJ133" s="45" t="str">
        <f>IFERROR(VLOOKUP($B133,master_rankings!$B:$AF,19,FALSE),"")</f>
        <v/>
      </c>
      <c r="BK133" s="45" t="str">
        <f>IFERROR(VLOOKUP($B133,master_rankings!$B:$AF,30,FALSE),"")</f>
        <v/>
      </c>
      <c r="BL133" s="45" t="str">
        <f>IFERROR(VLOOKUP($B133,master_rankings!$B:$AF,31,FALSE),"")</f>
        <v/>
      </c>
      <c r="BM133" s="45" t="str">
        <f t="shared" si="10"/>
        <v/>
      </c>
      <c r="BN133" t="str">
        <f t="shared" si="11"/>
        <v/>
      </c>
    </row>
    <row r="134" spans="1:66" x14ac:dyDescent="0.25">
      <c r="A134">
        <f>Qty_freeze!A134</f>
        <v>133</v>
      </c>
      <c r="B134" t="str">
        <f>TRIM(Qty_freeze!B134)</f>
        <v>MUTHOOTFIN</v>
      </c>
      <c r="C134" t="str">
        <f>IFERROR(VLOOKUP(B134,Mkt_Lots!Q:R,2,0),"")</f>
        <v xml:space="preserve">MUTHOOT FINANCE LIMITED             </v>
      </c>
      <c r="D134" s="9">
        <f>IFERROR(VLOOKUP($B134,Options_data!$L:$AB,2,0),"")</f>
        <v>10.5</v>
      </c>
      <c r="E134" s="9">
        <f>IFERROR(VLOOKUP($B134,Options_data!$L:$AB,3,0),"")</f>
        <v>0.85</v>
      </c>
      <c r="F134" s="9">
        <f>IFERROR(VLOOKUP($B134,Options_data!$L:$AB,4,0),"")</f>
        <v>27.51</v>
      </c>
      <c r="G134" s="9">
        <f>IFERROR(VLOOKUP($B134,Options_data!$L:$AB,5,0),"")</f>
        <v>28.49</v>
      </c>
      <c r="H134" s="9">
        <f>IFERROR(VLOOKUP($B134,Options_data!$L:$AB,6,0),"")</f>
        <v>10.64</v>
      </c>
      <c r="I134" s="9">
        <f>IFERROR(VLOOKUP($B134,Options_data!$L:$AB,7,0),"")</f>
        <v>35.08</v>
      </c>
      <c r="J134" s="9">
        <f>IFERROR(VLOOKUP($B134,Options_data!$L:$AB,8,0),"")</f>
        <v>66.67</v>
      </c>
      <c r="K134" s="9">
        <f>IFERROR(VLOOKUP($B134,Options_data!$L:$AB,9,0),"")</f>
        <v>28.48</v>
      </c>
      <c r="L134" s="9" t="b">
        <f>IFERROR(VLOOKUP($B134,Options_data!$L:$AB,10,0),"")</f>
        <v>1</v>
      </c>
      <c r="M134" s="9">
        <f>IFERROR(VLOOKUP($B134,Options_data!$L:$AB,11,0),"")</f>
        <v>29.47</v>
      </c>
      <c r="N134" s="10" t="str">
        <f>IFERROR(VLOOKUP($B134,Options_data!$L:$AB,12,0),"")</f>
        <v/>
      </c>
      <c r="O134" s="9">
        <f>IFERROR(VLOOKUP($B134,Options_data!$L:$AB,13,0),"")</f>
        <v>1245.1500000000001</v>
      </c>
      <c r="P134" s="9">
        <f>IFERROR(VLOOKUP($B134,Options_data!$L:$AB,14,0),"")</f>
        <v>3.56</v>
      </c>
      <c r="Q134" s="9" t="str">
        <f>IFERROR(VLOOKUP($B134,Options_data!$L:$AB,15,0),"")</f>
        <v>Liquid</v>
      </c>
      <c r="R134" s="9" t="str">
        <f>IFERROR(VLOOKUP($B134,Options_data!$L:$AB,16,0),"")</f>
        <v/>
      </c>
      <c r="S134" s="9" t="str">
        <f>IFERROR(VLOOKUP($B134,Options_data!$L:$AB,17,0),"")</f>
        <v/>
      </c>
      <c r="T134">
        <f>IFERROR(VLOOKUP($B134,futures_data!$L:$W,2,0),"")</f>
        <v>47.62</v>
      </c>
      <c r="U134">
        <f>IFERROR(VLOOKUP($B134,futures_data!$L:$W,3,0),"")</f>
        <v>-4.12</v>
      </c>
      <c r="V134">
        <f>IFERROR(VLOOKUP($B134,futures_data!$L:$W,4,0),"")</f>
        <v>4.4400000000000004</v>
      </c>
      <c r="W134">
        <f>IFERROR(VLOOKUP($B134,futures_data!$L:$W,5,0),"")</f>
        <v>72.81</v>
      </c>
      <c r="X134">
        <f>IFERROR(VLOOKUP($B134,futures_data!$L:$W,6,0),"")</f>
        <v>1245.1500000000001</v>
      </c>
      <c r="Y134">
        <f>IFERROR(VLOOKUP($B134,futures_data!$L:$W,7,0),"")</f>
        <v>10.64</v>
      </c>
      <c r="Z134" t="str">
        <f>IFERROR(VLOOKUP($B134,futures_data!$L:$W,8,0),"")</f>
        <v>Short Covering</v>
      </c>
      <c r="AA134">
        <f>IFERROR(VLOOKUP($B134,futures_data!$L:$W,9,0),"")</f>
        <v>-0.64</v>
      </c>
      <c r="AB134">
        <f>IFERROR(VLOOKUP($B134,futures_data!$L:$W,10,0),"")</f>
        <v>0.85</v>
      </c>
      <c r="AC134">
        <f>IFERROR(VLOOKUP($B134,futures_data!$L:$W,11,0),"")</f>
        <v>10.41</v>
      </c>
      <c r="AD134" t="str">
        <f>IFERROR(VLOOKUP($B134,futures_data!$L:$W,12,0),"")</f>
        <v>Short Covering</v>
      </c>
      <c r="AE134" t="str">
        <f t="shared" si="8"/>
        <v>BULLISH</v>
      </c>
      <c r="AF134" t="str">
        <f t="shared" si="9"/>
        <v>BULLISH</v>
      </c>
      <c r="AG134" s="43" t="str">
        <f>IFERROR(VLOOKUP($B134,futures_20D_Auto!$B:$F,2,0),"")</f>
        <v/>
      </c>
      <c r="AH134" s="43" t="str">
        <f>IFERROR(VLOOKUP($B134,futures_20D_Auto!$B:$F,3,0),"")</f>
        <v/>
      </c>
      <c r="AI134" s="43" t="str">
        <f>IFERROR(VLOOKUP($B134,futures_20D_Auto!$B:$F,4,0),"")</f>
        <v/>
      </c>
      <c r="AJ134" s="43" t="str">
        <f>IFERROR(VLOOKUP($B134,futures_20D_Auto!$B:$F,5,0),"")</f>
        <v/>
      </c>
      <c r="AK134">
        <f>IFERROR(VLOOKUP($B134,Premarket!$A:$K,2,0),"")</f>
        <v>1236.1500000000001</v>
      </c>
      <c r="AL134">
        <f>IFERROR(VLOOKUP($B134,Premarket!$A:$K,3,0),"")</f>
        <v>1236.1500000000001</v>
      </c>
      <c r="AM134" t="str">
        <f>IFERROR(VLOOKUP($B134,Premarket!$A:$K,4,0),"")</f>
        <v>-</v>
      </c>
      <c r="AN134" t="str">
        <f>IFERROR(VLOOKUP($B134,Premarket!$A:$K,5,0),"")</f>
        <v>-</v>
      </c>
      <c r="AU134" s="45" t="str">
        <f>IFERROR(VLOOKUP($B134,master_rankings!$B:$AF,4,FALSE),"")</f>
        <v/>
      </c>
      <c r="AV134" s="45" t="str">
        <f>IFERROR(VLOOKUP($B134,master_rankings!$B:$AF,5,FALSE),"")</f>
        <v/>
      </c>
      <c r="AW134" s="45" t="str">
        <f>IFERROR(VLOOKUP($B134,master_rankings!$B:$AF,6,FALSE),"")</f>
        <v/>
      </c>
      <c r="AX134" s="45" t="str">
        <f>IFERROR(VLOOKUP($B134,master_rankings!$B:$AF,7,FALSE),"")</f>
        <v/>
      </c>
      <c r="AY134" s="45" t="str">
        <f>IFERROR(VLOOKUP($B134,master_rankings!$B:$AF,8,FALSE),"")</f>
        <v/>
      </c>
      <c r="AZ134" s="45" t="str">
        <f>IFERROR(VLOOKUP($B134,master_rankings!$B:$AF,9,FALSE),"")</f>
        <v/>
      </c>
      <c r="BA134" s="45" t="str">
        <f>IFERROR(VLOOKUP($B134,master_rankings!$B:$AF,10,FALSE),"")</f>
        <v/>
      </c>
      <c r="BB134" s="45" t="str">
        <f>IFERROR(VLOOKUP($B134,master_rankings!$B:$AF,11,FALSE),"")</f>
        <v/>
      </c>
      <c r="BC134" s="45" t="str">
        <f>IFERROR(VLOOKUP($B134,master_rankings!$B:$AF,12,FALSE),"")</f>
        <v/>
      </c>
      <c r="BD134" s="45" t="str">
        <f>IFERROR(VLOOKUP($B134,master_rankings!$B:$AF,13,FALSE),"")</f>
        <v/>
      </c>
      <c r="BE134" s="45" t="str">
        <f>IFERROR(VLOOKUP($B134,master_rankings!$B:$AF,14,FALSE),"")</f>
        <v/>
      </c>
      <c r="BF134" s="45" t="str">
        <f>IFERROR(VLOOKUP($B134,master_rankings!$B:$AF,15,FALSE),"")</f>
        <v/>
      </c>
      <c r="BG134" s="45" t="str">
        <f>IFERROR(VLOOKUP($B134,master_rankings!$B:$AF,16,FALSE),"")</f>
        <v/>
      </c>
      <c r="BH134" s="45" t="str">
        <f>IFERROR(VLOOKUP($B134,master_rankings!$B:$AF,17,FALSE),"")</f>
        <v/>
      </c>
      <c r="BI134" s="45" t="str">
        <f>IFERROR(VLOOKUP($B134,master_rankings!$B:$AF,18,FALSE),"")</f>
        <v/>
      </c>
      <c r="BJ134" s="45" t="str">
        <f>IFERROR(VLOOKUP($B134,master_rankings!$B:$AF,19,FALSE),"")</f>
        <v/>
      </c>
      <c r="BK134" s="45" t="str">
        <f>IFERROR(VLOOKUP($B134,master_rankings!$B:$AF,30,FALSE),"")</f>
        <v/>
      </c>
      <c r="BL134" s="45" t="str">
        <f>IFERROR(VLOOKUP($B134,master_rankings!$B:$AF,31,FALSE),"")</f>
        <v/>
      </c>
      <c r="BM134" s="45" t="str">
        <f t="shared" si="10"/>
        <v/>
      </c>
      <c r="BN134" t="str">
        <f t="shared" si="11"/>
        <v/>
      </c>
    </row>
    <row r="135" spans="1:66" x14ac:dyDescent="0.25">
      <c r="A135">
        <f>Qty_freeze!A135</f>
        <v>134</v>
      </c>
      <c r="B135" t="str">
        <f>TRIM(Qty_freeze!B135)</f>
        <v>NATIONALUM</v>
      </c>
      <c r="C135" t="str">
        <f>IFERROR(VLOOKUP(B135,Mkt_Lots!Q:R,2,0),"")</f>
        <v xml:space="preserve">NATIONAL ALUMINIUM CO LTD           </v>
      </c>
      <c r="D135" s="9">
        <f>IFERROR(VLOOKUP($B135,Options_data!$L:$AB,2,0),"")</f>
        <v>1.55</v>
      </c>
      <c r="E135" s="9">
        <f>IFERROR(VLOOKUP($B135,Options_data!$L:$AB,3,0),"")</f>
        <v>1.56</v>
      </c>
      <c r="F135" s="9">
        <f>IFERROR(VLOOKUP($B135,Options_data!$L:$AB,4,0),"")</f>
        <v>39</v>
      </c>
      <c r="G135" s="9">
        <f>IFERROR(VLOOKUP($B135,Options_data!$L:$AB,5,0),"")</f>
        <v>38.5</v>
      </c>
      <c r="H135" s="9">
        <f>IFERROR(VLOOKUP($B135,Options_data!$L:$AB,6,0),"")</f>
        <v>8.33</v>
      </c>
      <c r="I135" s="9">
        <f>IFERROR(VLOOKUP($B135,Options_data!$L:$AB,7,0),"")</f>
        <v>84.27</v>
      </c>
      <c r="J135" s="9">
        <f>IFERROR(VLOOKUP($B135,Options_data!$L:$AB,8,0),"")</f>
        <v>85.71</v>
      </c>
      <c r="K135" s="9">
        <f>IFERROR(VLOOKUP($B135,Options_data!$L:$AB,9,0),"")</f>
        <v>68.709999999999994</v>
      </c>
      <c r="L135" s="9" t="b">
        <f>IFERROR(VLOOKUP($B135,Options_data!$L:$AB,10,0),"")</f>
        <v>0</v>
      </c>
      <c r="M135" s="9">
        <f>IFERROR(VLOOKUP($B135,Options_data!$L:$AB,11,0),"")</f>
        <v>37.99</v>
      </c>
      <c r="N135" s="10" t="str">
        <f>IFERROR(VLOOKUP($B135,Options_data!$L:$AB,12,0),"")</f>
        <v/>
      </c>
      <c r="O135" s="9">
        <f>IFERROR(VLOOKUP($B135,Options_data!$L:$AB,13,0),"")</f>
        <v>100.8</v>
      </c>
      <c r="P135" s="9">
        <f>IFERROR(VLOOKUP($B135,Options_data!$L:$AB,14,0),"")</f>
        <v>5.0599999999999996</v>
      </c>
      <c r="Q135" s="9" t="str">
        <f>IFERROR(VLOOKUP($B135,Options_data!$L:$AB,15,0),"")</f>
        <v/>
      </c>
      <c r="R135" s="9" t="str">
        <f>IFERROR(VLOOKUP($B135,Options_data!$L:$AB,16,0),"")</f>
        <v>IVP</v>
      </c>
      <c r="S135" s="9" t="str">
        <f>IFERROR(VLOOKUP($B135,Options_data!$L:$AB,17,0),"")</f>
        <v/>
      </c>
      <c r="T135">
        <f>IFERROR(VLOOKUP($B135,futures_data!$L:$W,2,0),"")</f>
        <v>65.08</v>
      </c>
      <c r="U135">
        <f>IFERROR(VLOOKUP($B135,futures_data!$L:$W,3,0),"")</f>
        <v>16.54</v>
      </c>
      <c r="V135">
        <f>IFERROR(VLOOKUP($B135,futures_data!$L:$W,4,0),"")</f>
        <v>7.46</v>
      </c>
      <c r="W135">
        <f>IFERROR(VLOOKUP($B135,futures_data!$L:$W,5,0),"")</f>
        <v>38.83</v>
      </c>
      <c r="X135">
        <f>IFERROR(VLOOKUP($B135,futures_data!$L:$W,6,0),"")</f>
        <v>100.8</v>
      </c>
      <c r="Y135">
        <f>IFERROR(VLOOKUP($B135,futures_data!$L:$W,7,0),"")</f>
        <v>8.33</v>
      </c>
      <c r="Z135" t="str">
        <f>IFERROR(VLOOKUP($B135,futures_data!$L:$W,8,0),"")</f>
        <v>Significant Long Buildup</v>
      </c>
      <c r="AA135">
        <f>IFERROR(VLOOKUP($B135,futures_data!$L:$W,9,0),"")</f>
        <v>1.71</v>
      </c>
      <c r="AB135">
        <f>IFERROR(VLOOKUP($B135,futures_data!$L:$W,10,0),"")</f>
        <v>1.56</v>
      </c>
      <c r="AC135">
        <f>IFERROR(VLOOKUP($B135,futures_data!$L:$W,11,0),"")</f>
        <v>-65.33</v>
      </c>
      <c r="AD135" t="str">
        <f>IFERROR(VLOOKUP($B135,futures_data!$L:$W,12,0),"")</f>
        <v>Long Buildup</v>
      </c>
      <c r="AE135" t="str">
        <f t="shared" si="8"/>
        <v>BULLISH</v>
      </c>
      <c r="AF135" t="str">
        <f t="shared" si="9"/>
        <v>BULLISH</v>
      </c>
      <c r="AG135" s="43" t="str">
        <f>IFERROR(VLOOKUP($B135,futures_20D_Auto!$B:$F,2,0),"")</f>
        <v/>
      </c>
      <c r="AH135" s="43" t="str">
        <f>IFERROR(VLOOKUP($B135,futures_20D_Auto!$B:$F,3,0),"")</f>
        <v/>
      </c>
      <c r="AI135" s="43" t="str">
        <f>IFERROR(VLOOKUP($B135,futures_20D_Auto!$B:$F,4,0),"")</f>
        <v/>
      </c>
      <c r="AJ135" s="43" t="str">
        <f>IFERROR(VLOOKUP($B135,futures_20D_Auto!$B:$F,5,0),"")</f>
        <v/>
      </c>
      <c r="AK135">
        <f>IFERROR(VLOOKUP($B135,Premarket!$A:$K,2,0),"")</f>
        <v>95.8</v>
      </c>
      <c r="AL135">
        <f>IFERROR(VLOOKUP($B135,Premarket!$A:$K,3,0),"")</f>
        <v>96.45</v>
      </c>
      <c r="AM135">
        <f>IFERROR(VLOOKUP($B135,Premarket!$A:$K,4,0),"")</f>
        <v>0.65</v>
      </c>
      <c r="AN135">
        <f>IFERROR(VLOOKUP($B135,Premarket!$A:$K,5,0),"")</f>
        <v>0.68</v>
      </c>
      <c r="AU135" s="45">
        <f>IFERROR(VLOOKUP($B135,master_rankings!$B:$AF,4,FALSE),"")</f>
        <v>100.8</v>
      </c>
      <c r="AV135" s="45">
        <f>IFERROR(VLOOKUP($B135,master_rankings!$B:$AF,5,FALSE),"")</f>
        <v>1.5617128</v>
      </c>
      <c r="AW135" s="45">
        <f>IFERROR(VLOOKUP($B135,master_rankings!$B:$AF,6,FALSE),"")</f>
        <v>1.55</v>
      </c>
      <c r="AX135" s="45">
        <f>IFERROR(VLOOKUP($B135,master_rankings!$B:$AF,7,FALSE),"")</f>
        <v>65625000</v>
      </c>
      <c r="AY135" s="45">
        <f>IFERROR(VLOOKUP($B135,master_rankings!$B:$AF,8,FALSE),"")</f>
        <v>0.81806659999999998</v>
      </c>
      <c r="AZ135" s="45">
        <f>IFERROR(VLOOKUP($B135,master_rankings!$B:$AF,9,FALSE),"")</f>
        <v>532500</v>
      </c>
      <c r="BA135" s="45" t="str">
        <f>IFERROR(VLOOKUP($B135,master_rankings!$B:$AF,10,FALSE),"")</f>
        <v>Long Build Up</v>
      </c>
      <c r="BB135" s="45">
        <f>IFERROR(VLOOKUP($B135,master_rankings!$B:$AF,11,FALSE),"")</f>
        <v>8500</v>
      </c>
      <c r="BC135" s="45">
        <f>IFERROR(VLOOKUP($B135,master_rankings!$B:$AF,12,FALSE),"")</f>
        <v>2.5</v>
      </c>
      <c r="BD135" s="45">
        <f>IFERROR(VLOOKUP($B135,master_rankings!$B:$AF,13,FALSE),"")</f>
        <v>255000</v>
      </c>
      <c r="BE135" s="45" t="str">
        <f>IFERROR(VLOOKUP($B135,master_rankings!$B:$AF,14,FALSE),"")</f>
        <v>METALS</v>
      </c>
      <c r="BF135" s="45" t="str">
        <f>IFERROR(VLOOKUP($B135,master_rankings!$B:$AF,15,FALSE),"")</f>
        <v>ALUMIN &amp; AL.PROD</v>
      </c>
      <c r="BG135" s="45" t="str">
        <f>IFERROR(VLOOKUP($B135,master_rankings!$B:$AF,16,FALSE),"")</f>
        <v>LARGECAP</v>
      </c>
      <c r="BH135" s="45">
        <f>IFERROR(VLOOKUP($B135,master_rankings!$B:$AF,17,FALSE),"")</f>
        <v>20854.95</v>
      </c>
      <c r="BI135" s="45" t="str">
        <f>IFERROR(VLOOKUP($B135,master_rankings!$B:$AF,18,FALSE),"")</f>
        <v>METALS-6 of 7</v>
      </c>
      <c r="BJ135" s="45" t="str">
        <f>IFERROR(VLOOKUP($B135,master_rankings!$B:$AF,19,FALSE),"")</f>
        <v>NiftyRank-162</v>
      </c>
      <c r="BK135" s="45" t="str">
        <f>IFERROR(VLOOKUP($B135,master_rankings!$B:$AF,30,FALSE),"")</f>
        <v>LOR25</v>
      </c>
      <c r="BL135" s="45" t="str">
        <f>IFERROR(VLOOKUP($B135,master_rankings!$B:$AF,31,FALSE),"")</f>
        <v>LPR11</v>
      </c>
      <c r="BM135" s="45" t="str">
        <f t="shared" si="10"/>
        <v/>
      </c>
      <c r="BN135" t="str">
        <f t="shared" si="11"/>
        <v>TopPrice</v>
      </c>
    </row>
    <row r="136" spans="1:66" x14ac:dyDescent="0.25">
      <c r="A136">
        <f>Qty_freeze!A136</f>
        <v>135</v>
      </c>
      <c r="B136" t="str">
        <f>TRIM(Qty_freeze!B136)</f>
        <v>NAUKRI</v>
      </c>
      <c r="C136" t="str">
        <f>IFERROR(VLOOKUP(B136,Mkt_Lots!Q:R,2,0),"")</f>
        <v xml:space="preserve">INFO EDGE (I) LTD                   </v>
      </c>
      <c r="D136" s="9">
        <f>IFERROR(VLOOKUP($B136,Options_data!$L:$AB,2,0),"")</f>
        <v>-15.95</v>
      </c>
      <c r="E136" s="9">
        <f>IFERROR(VLOOKUP($B136,Options_data!$L:$AB,3,0),"")</f>
        <v>-0.39</v>
      </c>
      <c r="F136" s="9">
        <f>IFERROR(VLOOKUP($B136,Options_data!$L:$AB,4,0),"")</f>
        <v>37.15</v>
      </c>
      <c r="G136" s="9">
        <f>IFERROR(VLOOKUP($B136,Options_data!$L:$AB,5,0),"")</f>
        <v>35.340000000000003</v>
      </c>
      <c r="H136" s="9">
        <f>IFERROR(VLOOKUP($B136,Options_data!$L:$AB,6,0),"")</f>
        <v>7.03</v>
      </c>
      <c r="I136" s="9">
        <f>IFERROR(VLOOKUP($B136,Options_data!$L:$AB,7,0),"")</f>
        <v>55.24</v>
      </c>
      <c r="J136" s="9">
        <f>IFERROR(VLOOKUP($B136,Options_data!$L:$AB,8,0),"")</f>
        <v>79.37</v>
      </c>
      <c r="K136" s="9">
        <f>IFERROR(VLOOKUP($B136,Options_data!$L:$AB,9,0),"")</f>
        <v>44.27</v>
      </c>
      <c r="L136" s="9" t="b">
        <f>IFERROR(VLOOKUP($B136,Options_data!$L:$AB,10,0),"")</f>
        <v>1</v>
      </c>
      <c r="M136" s="9">
        <f>IFERROR(VLOOKUP($B136,Options_data!$L:$AB,11,0),"")</f>
        <v>33.520000000000003</v>
      </c>
      <c r="N136" s="10" t="str">
        <f>IFERROR(VLOOKUP($B136,Options_data!$L:$AB,12,0),"")</f>
        <v/>
      </c>
      <c r="O136" s="9">
        <f>IFERROR(VLOOKUP($B136,Options_data!$L:$AB,13,0),"")</f>
        <v>4123.1000000000004</v>
      </c>
      <c r="P136" s="9">
        <f>IFERROR(VLOOKUP($B136,Options_data!$L:$AB,14,0),"")</f>
        <v>4.43</v>
      </c>
      <c r="Q136" s="9" t="str">
        <f>IFERROR(VLOOKUP($B136,Options_data!$L:$AB,15,0),"")</f>
        <v>Liquid</v>
      </c>
      <c r="R136" s="9" t="str">
        <f>IFERROR(VLOOKUP($B136,Options_data!$L:$AB,16,0),"")</f>
        <v>IVP</v>
      </c>
      <c r="S136" s="9" t="str">
        <f>IFERROR(VLOOKUP($B136,Options_data!$L:$AB,17,0),"")</f>
        <v/>
      </c>
      <c r="T136">
        <f>IFERROR(VLOOKUP($B136,futures_data!$L:$W,2,0),"")</f>
        <v>17.86</v>
      </c>
      <c r="U136">
        <f>IFERROR(VLOOKUP($B136,futures_data!$L:$W,3,0),"")</f>
        <v>5.37</v>
      </c>
      <c r="V136">
        <f>IFERROR(VLOOKUP($B136,futures_data!$L:$W,4,0),"")</f>
        <v>-2.21</v>
      </c>
      <c r="W136">
        <f>IFERROR(VLOOKUP($B136,futures_data!$L:$W,5,0),"")</f>
        <v>79.95</v>
      </c>
      <c r="X136">
        <f>IFERROR(VLOOKUP($B136,futures_data!$L:$W,6,0),"")</f>
        <v>4123.1000000000004</v>
      </c>
      <c r="Y136">
        <f>IFERROR(VLOOKUP($B136,futures_data!$L:$W,7,0),"")</f>
        <v>7</v>
      </c>
      <c r="Z136" t="str">
        <f>IFERROR(VLOOKUP($B136,futures_data!$L:$W,8,0),"")</f>
        <v>Significant Short Buildup</v>
      </c>
      <c r="AA136">
        <f>IFERROR(VLOOKUP($B136,futures_data!$L:$W,9,0),"")</f>
        <v>1.07</v>
      </c>
      <c r="AB136">
        <f>IFERROR(VLOOKUP($B136,futures_data!$L:$W,10,0),"")</f>
        <v>-0.39</v>
      </c>
      <c r="AC136">
        <f>IFERROR(VLOOKUP($B136,futures_data!$L:$W,11,0),"")</f>
        <v>-60.63</v>
      </c>
      <c r="AD136" t="str">
        <f>IFERROR(VLOOKUP($B136,futures_data!$L:$W,12,0),"")</f>
        <v>Short Buildup</v>
      </c>
      <c r="AE136" t="str">
        <f t="shared" si="8"/>
        <v>BEARISH</v>
      </c>
      <c r="AF136" t="str">
        <f t="shared" si="9"/>
        <v>BEARISH</v>
      </c>
      <c r="AG136" s="43" t="str">
        <f>IFERROR(VLOOKUP($B136,futures_20D_Auto!$B:$F,2,0),"")</f>
        <v>2023-10-16_21:13:26</v>
      </c>
      <c r="AH136" s="43" t="str">
        <f>IFERROR(VLOOKUP($B136,futures_20D_Auto!$B:$F,3,0),"")</f>
        <v>BEARISH</v>
      </c>
      <c r="AI136" s="43">
        <f>IFERROR(VLOOKUP($B136,futures_20D_Auto!$B:$F,4,0),"")</f>
        <v>-4756500</v>
      </c>
      <c r="AJ136" s="43">
        <f>IFERROR(VLOOKUP($B136,futures_20D_Auto!$B:$F,5,0),"")</f>
        <v>42.995089867271552</v>
      </c>
      <c r="AK136">
        <f>IFERROR(VLOOKUP($B136,Premarket!$A:$K,2,0),"")</f>
        <v>4265.3</v>
      </c>
      <c r="AL136">
        <f>IFERROR(VLOOKUP($B136,Premarket!$A:$K,3,0),"")</f>
        <v>4265.95</v>
      </c>
      <c r="AM136">
        <f>IFERROR(VLOOKUP($B136,Premarket!$A:$K,4,0),"")</f>
        <v>0.65</v>
      </c>
      <c r="AN136">
        <f>IFERROR(VLOOKUP($B136,Premarket!$A:$K,5,0),"")</f>
        <v>0.02</v>
      </c>
      <c r="AU136" s="45" t="str">
        <f>IFERROR(VLOOKUP($B136,master_rankings!$B:$AF,4,FALSE),"")</f>
        <v/>
      </c>
      <c r="AV136" s="45" t="str">
        <f>IFERROR(VLOOKUP($B136,master_rankings!$B:$AF,5,FALSE),"")</f>
        <v/>
      </c>
      <c r="AW136" s="45" t="str">
        <f>IFERROR(VLOOKUP($B136,master_rankings!$B:$AF,6,FALSE),"")</f>
        <v/>
      </c>
      <c r="AX136" s="45" t="str">
        <f>IFERROR(VLOOKUP($B136,master_rankings!$B:$AF,7,FALSE),"")</f>
        <v/>
      </c>
      <c r="AY136" s="45" t="str">
        <f>IFERROR(VLOOKUP($B136,master_rankings!$B:$AF,8,FALSE),"")</f>
        <v/>
      </c>
      <c r="AZ136" s="45" t="str">
        <f>IFERROR(VLOOKUP($B136,master_rankings!$B:$AF,9,FALSE),"")</f>
        <v/>
      </c>
      <c r="BA136" s="45" t="str">
        <f>IFERROR(VLOOKUP($B136,master_rankings!$B:$AF,10,FALSE),"")</f>
        <v/>
      </c>
      <c r="BB136" s="45" t="str">
        <f>IFERROR(VLOOKUP($B136,master_rankings!$B:$AF,11,FALSE),"")</f>
        <v/>
      </c>
      <c r="BC136" s="45" t="str">
        <f>IFERROR(VLOOKUP($B136,master_rankings!$B:$AF,12,FALSE),"")</f>
        <v/>
      </c>
      <c r="BD136" s="45" t="str">
        <f>IFERROR(VLOOKUP($B136,master_rankings!$B:$AF,13,FALSE),"")</f>
        <v/>
      </c>
      <c r="BE136" s="45" t="str">
        <f>IFERROR(VLOOKUP($B136,master_rankings!$B:$AF,14,FALSE),"")</f>
        <v/>
      </c>
      <c r="BF136" s="45" t="str">
        <f>IFERROR(VLOOKUP($B136,master_rankings!$B:$AF,15,FALSE),"")</f>
        <v/>
      </c>
      <c r="BG136" s="45" t="str">
        <f>IFERROR(VLOOKUP($B136,master_rankings!$B:$AF,16,FALSE),"")</f>
        <v/>
      </c>
      <c r="BH136" s="45" t="str">
        <f>IFERROR(VLOOKUP($B136,master_rankings!$B:$AF,17,FALSE),"")</f>
        <v/>
      </c>
      <c r="BI136" s="45" t="str">
        <f>IFERROR(VLOOKUP($B136,master_rankings!$B:$AF,18,FALSE),"")</f>
        <v/>
      </c>
      <c r="BJ136" s="45" t="str">
        <f>IFERROR(VLOOKUP($B136,master_rankings!$B:$AF,19,FALSE),"")</f>
        <v/>
      </c>
      <c r="BK136" s="45" t="str">
        <f>IFERROR(VLOOKUP($B136,master_rankings!$B:$AF,30,FALSE),"")</f>
        <v/>
      </c>
      <c r="BL136" s="45" t="str">
        <f>IFERROR(VLOOKUP($B136,master_rankings!$B:$AF,31,FALSE),"")</f>
        <v/>
      </c>
      <c r="BM136" s="45" t="str">
        <f t="shared" si="10"/>
        <v/>
      </c>
      <c r="BN136" t="str">
        <f t="shared" si="11"/>
        <v/>
      </c>
    </row>
    <row r="137" spans="1:66" x14ac:dyDescent="0.25">
      <c r="A137">
        <f>Qty_freeze!A137</f>
        <v>136</v>
      </c>
      <c r="B137" t="str">
        <f>TRIM(Qty_freeze!B137)</f>
        <v>NAVINFLUOR</v>
      </c>
      <c r="C137" t="str">
        <f>IFERROR(VLOOKUP(B137,Mkt_Lots!Q:R,2,0),"")</f>
        <v xml:space="preserve">NAVIN FLUORINE INT. LTD             </v>
      </c>
      <c r="D137" s="9">
        <f>IFERROR(VLOOKUP($B137,Options_data!$L:$AB,2,0),"")</f>
        <v>7.8</v>
      </c>
      <c r="E137" s="9">
        <f>IFERROR(VLOOKUP($B137,Options_data!$L:$AB,3,0),"")</f>
        <v>0.21</v>
      </c>
      <c r="F137" s="9">
        <f>IFERROR(VLOOKUP($B137,Options_data!$L:$AB,4,0),"")</f>
        <v>38.14</v>
      </c>
      <c r="G137" s="9">
        <f>IFERROR(VLOOKUP($B137,Options_data!$L:$AB,5,0),"")</f>
        <v>38.71</v>
      </c>
      <c r="H137" s="9">
        <f>IFERROR(VLOOKUP($B137,Options_data!$L:$AB,6,0),"")</f>
        <v>12.24</v>
      </c>
      <c r="I137" s="9">
        <f>IFERROR(VLOOKUP($B137,Options_data!$L:$AB,7,0),"")</f>
        <v>97.18</v>
      </c>
      <c r="J137" s="9">
        <f>IFERROR(VLOOKUP($B137,Options_data!$L:$AB,8,0),"")</f>
        <v>100</v>
      </c>
      <c r="K137" s="9">
        <f>IFERROR(VLOOKUP($B137,Options_data!$L:$AB,9,0),"")</f>
        <v>66.42</v>
      </c>
      <c r="L137" s="9" t="b">
        <f>IFERROR(VLOOKUP($B137,Options_data!$L:$AB,10,0),"")</f>
        <v>1</v>
      </c>
      <c r="M137" s="9">
        <f>IFERROR(VLOOKUP($B137,Options_data!$L:$AB,11,0),"")</f>
        <v>39.29</v>
      </c>
      <c r="N137" s="10">
        <f>IFERROR(VLOOKUP($B137,Options_data!$L:$AB,12,0),"")</f>
        <v>45230</v>
      </c>
      <c r="O137" s="9">
        <f>IFERROR(VLOOKUP($B137,Options_data!$L:$AB,13,0),"")</f>
        <v>3700.25</v>
      </c>
      <c r="P137" s="9">
        <f>IFERROR(VLOOKUP($B137,Options_data!$L:$AB,14,0),"")</f>
        <v>4.49</v>
      </c>
      <c r="Q137" s="9" t="str">
        <f>IFERROR(VLOOKUP($B137,Options_data!$L:$AB,15,0),"")</f>
        <v>Liquid</v>
      </c>
      <c r="R137" s="9" t="str">
        <f>IFERROR(VLOOKUP($B137,Options_data!$L:$AB,16,0),"")</f>
        <v>IVP</v>
      </c>
      <c r="S137" s="9" t="str">
        <f>IFERROR(VLOOKUP($B137,Options_data!$L:$AB,17,0),"")</f>
        <v>R</v>
      </c>
      <c r="T137">
        <f>IFERROR(VLOOKUP($B137,futures_data!$L:$W,2,0),"")</f>
        <v>50</v>
      </c>
      <c r="U137">
        <f>IFERROR(VLOOKUP($B137,futures_data!$L:$W,3,0),"")</f>
        <v>1.96</v>
      </c>
      <c r="V137">
        <f>IFERROR(VLOOKUP($B137,futures_data!$L:$W,4,0),"")</f>
        <v>-0.66</v>
      </c>
      <c r="W137">
        <f>IFERROR(VLOOKUP($B137,futures_data!$L:$W,5,0),"")</f>
        <v>80.75</v>
      </c>
      <c r="X137">
        <f>IFERROR(VLOOKUP($B137,futures_data!$L:$W,6,0),"")</f>
        <v>3700.25</v>
      </c>
      <c r="Y137">
        <f>IFERROR(VLOOKUP($B137,futures_data!$L:$W,7,0),"")</f>
        <v>12.24</v>
      </c>
      <c r="Z137" t="str">
        <f>IFERROR(VLOOKUP($B137,futures_data!$L:$W,8,0),"")</f>
        <v>Short Buildup</v>
      </c>
      <c r="AA137">
        <f>IFERROR(VLOOKUP($B137,futures_data!$L:$W,9,0),"")</f>
        <v>1.43</v>
      </c>
      <c r="AB137">
        <f>IFERROR(VLOOKUP($B137,futures_data!$L:$W,10,0),"")</f>
        <v>0.21</v>
      </c>
      <c r="AC137">
        <f>IFERROR(VLOOKUP($B137,futures_data!$L:$W,11,0),"")</f>
        <v>-12.99</v>
      </c>
      <c r="AD137" t="str">
        <f>IFERROR(VLOOKUP($B137,futures_data!$L:$W,12,0),"")</f>
        <v>Long Buildup</v>
      </c>
      <c r="AE137" t="str">
        <f t="shared" si="8"/>
        <v>BEARISH</v>
      </c>
      <c r="AF137" t="str">
        <f t="shared" si="9"/>
        <v>BULLISH</v>
      </c>
      <c r="AG137" s="43" t="str">
        <f>IFERROR(VLOOKUP($B137,futures_20D_Auto!$B:$F,2,0),"")</f>
        <v>2023-10-16_21:13:38</v>
      </c>
      <c r="AH137" s="43" t="str">
        <f>IFERROR(VLOOKUP($B137,futures_20D_Auto!$B:$F,3,0),"")</f>
        <v>BEARISH</v>
      </c>
      <c r="AI137" s="43">
        <f>IFERROR(VLOOKUP($B137,futures_20D_Auto!$B:$F,4,0),"")</f>
        <v>-4434000</v>
      </c>
      <c r="AJ137" s="43">
        <f>IFERROR(VLOOKUP($B137,futures_20D_Auto!$B:$F,5,0),"")</f>
        <v>53.560067960511049</v>
      </c>
      <c r="AK137">
        <f>IFERROR(VLOOKUP($B137,Premarket!$A:$K,2,0),"")</f>
        <v>3702.3</v>
      </c>
      <c r="AL137">
        <f>IFERROR(VLOOKUP($B137,Premarket!$A:$K,3,0),"")</f>
        <v>3722.5</v>
      </c>
      <c r="AM137">
        <f>IFERROR(VLOOKUP($B137,Premarket!$A:$K,4,0),"")</f>
        <v>20.2</v>
      </c>
      <c r="AN137">
        <f>IFERROR(VLOOKUP($B137,Premarket!$A:$K,5,0),"")</f>
        <v>0.55000000000000004</v>
      </c>
      <c r="AU137" s="45" t="str">
        <f>IFERROR(VLOOKUP($B137,master_rankings!$B:$AF,4,FALSE),"")</f>
        <v/>
      </c>
      <c r="AV137" s="45" t="str">
        <f>IFERROR(VLOOKUP($B137,master_rankings!$B:$AF,5,FALSE),"")</f>
        <v/>
      </c>
      <c r="AW137" s="45" t="str">
        <f>IFERROR(VLOOKUP($B137,master_rankings!$B:$AF,6,FALSE),"")</f>
        <v/>
      </c>
      <c r="AX137" s="45" t="str">
        <f>IFERROR(VLOOKUP($B137,master_rankings!$B:$AF,7,FALSE),"")</f>
        <v/>
      </c>
      <c r="AY137" s="45" t="str">
        <f>IFERROR(VLOOKUP($B137,master_rankings!$B:$AF,8,FALSE),"")</f>
        <v/>
      </c>
      <c r="AZ137" s="45" t="str">
        <f>IFERROR(VLOOKUP($B137,master_rankings!$B:$AF,9,FALSE),"")</f>
        <v/>
      </c>
      <c r="BA137" s="45" t="str">
        <f>IFERROR(VLOOKUP($B137,master_rankings!$B:$AF,10,FALSE),"")</f>
        <v/>
      </c>
      <c r="BB137" s="45" t="str">
        <f>IFERROR(VLOOKUP($B137,master_rankings!$B:$AF,11,FALSE),"")</f>
        <v/>
      </c>
      <c r="BC137" s="45" t="str">
        <f>IFERROR(VLOOKUP($B137,master_rankings!$B:$AF,12,FALSE),"")</f>
        <v/>
      </c>
      <c r="BD137" s="45" t="str">
        <f>IFERROR(VLOOKUP($B137,master_rankings!$B:$AF,13,FALSE),"")</f>
        <v/>
      </c>
      <c r="BE137" s="45" t="str">
        <f>IFERROR(VLOOKUP($B137,master_rankings!$B:$AF,14,FALSE),"")</f>
        <v/>
      </c>
      <c r="BF137" s="45" t="str">
        <f>IFERROR(VLOOKUP($B137,master_rankings!$B:$AF,15,FALSE),"")</f>
        <v/>
      </c>
      <c r="BG137" s="45" t="str">
        <f>IFERROR(VLOOKUP($B137,master_rankings!$B:$AF,16,FALSE),"")</f>
        <v/>
      </c>
      <c r="BH137" s="45" t="str">
        <f>IFERROR(VLOOKUP($B137,master_rankings!$B:$AF,17,FALSE),"")</f>
        <v/>
      </c>
      <c r="BI137" s="45" t="str">
        <f>IFERROR(VLOOKUP($B137,master_rankings!$B:$AF,18,FALSE),"")</f>
        <v/>
      </c>
      <c r="BJ137" s="45" t="str">
        <f>IFERROR(VLOOKUP($B137,master_rankings!$B:$AF,19,FALSE),"")</f>
        <v/>
      </c>
      <c r="BK137" s="45" t="str">
        <f>IFERROR(VLOOKUP($B137,master_rankings!$B:$AF,30,FALSE),"")</f>
        <v/>
      </c>
      <c r="BL137" s="45" t="str">
        <f>IFERROR(VLOOKUP($B137,master_rankings!$B:$AF,31,FALSE),"")</f>
        <v/>
      </c>
      <c r="BM137" s="45" t="str">
        <f t="shared" si="10"/>
        <v/>
      </c>
      <c r="BN137" t="str">
        <f t="shared" si="11"/>
        <v/>
      </c>
    </row>
    <row r="138" spans="1:66" x14ac:dyDescent="0.25">
      <c r="A138">
        <f>Qty_freeze!A138</f>
        <v>137</v>
      </c>
      <c r="B138" t="str">
        <f>TRIM(Qty_freeze!B138)</f>
        <v>NESTLEIND</v>
      </c>
      <c r="C138" t="str">
        <f>IFERROR(VLOOKUP(B138,Mkt_Lots!Q:R,2,0),"")</f>
        <v xml:space="preserve">NESTLE INDIA LIMITED                </v>
      </c>
      <c r="D138" s="9">
        <f>IFERROR(VLOOKUP($B138,Options_data!$L:$AB,2,0),"")</f>
        <v>-436.9</v>
      </c>
      <c r="E138" s="9">
        <f>IFERROR(VLOOKUP($B138,Options_data!$L:$AB,3,0),"")</f>
        <v>-1.85</v>
      </c>
      <c r="F138" s="9">
        <f>IFERROR(VLOOKUP($B138,Options_data!$L:$AB,4,0),"")</f>
        <v>27.42</v>
      </c>
      <c r="G138" s="9">
        <f>IFERROR(VLOOKUP($B138,Options_data!$L:$AB,5,0),"")</f>
        <v>26.67</v>
      </c>
      <c r="H138" s="9">
        <f>IFERROR(VLOOKUP($B138,Options_data!$L:$AB,6,0),"")</f>
        <v>24.74</v>
      </c>
      <c r="I138" s="9">
        <f>IFERROR(VLOOKUP($B138,Options_data!$L:$AB,7,0),"")</f>
        <v>98.39</v>
      </c>
      <c r="J138" s="9">
        <f>IFERROR(VLOOKUP($B138,Options_data!$L:$AB,8,0),"")</f>
        <v>100</v>
      </c>
      <c r="K138" s="9">
        <f>IFERROR(VLOOKUP($B138,Options_data!$L:$AB,9,0),"")</f>
        <v>85.22</v>
      </c>
      <c r="L138" s="9" t="b">
        <f>IFERROR(VLOOKUP($B138,Options_data!$L:$AB,10,0),"")</f>
        <v>1</v>
      </c>
      <c r="M138" s="9">
        <f>IFERROR(VLOOKUP($B138,Options_data!$L:$AB,11,0),"")</f>
        <v>25.93</v>
      </c>
      <c r="N138" s="10">
        <f>IFERROR(VLOOKUP($B138,Options_data!$L:$AB,12,0),"")</f>
        <v>45218</v>
      </c>
      <c r="O138" s="9">
        <f>IFERROR(VLOOKUP($B138,Options_data!$L:$AB,13,0),"")</f>
        <v>23132.25</v>
      </c>
      <c r="P138" s="9">
        <f>IFERROR(VLOOKUP($B138,Options_data!$L:$AB,14,0),"")</f>
        <v>3.4</v>
      </c>
      <c r="Q138" s="9" t="str">
        <f>IFERROR(VLOOKUP($B138,Options_data!$L:$AB,15,0),"")</f>
        <v>Liquid</v>
      </c>
      <c r="R138" s="9" t="str">
        <f>IFERROR(VLOOKUP($B138,Options_data!$L:$AB,16,0),"")</f>
        <v>IVP</v>
      </c>
      <c r="S138" s="9" t="str">
        <f>IFERROR(VLOOKUP($B138,Options_data!$L:$AB,17,0),"")</f>
        <v>R</v>
      </c>
      <c r="T138">
        <f>IFERROR(VLOOKUP($B138,futures_data!$L:$W,2,0),"")</f>
        <v>87.3</v>
      </c>
      <c r="U138">
        <f>IFERROR(VLOOKUP($B138,futures_data!$L:$W,3,0),"")</f>
        <v>12.8</v>
      </c>
      <c r="V138">
        <f>IFERROR(VLOOKUP($B138,futures_data!$L:$W,4,0),"")</f>
        <v>0.67</v>
      </c>
      <c r="W138">
        <f>IFERROR(VLOOKUP($B138,futures_data!$L:$W,5,0),"")</f>
        <v>252.78</v>
      </c>
      <c r="X138">
        <f>IFERROR(VLOOKUP($B138,futures_data!$L:$W,6,0),"")</f>
        <v>23132.25</v>
      </c>
      <c r="Y138">
        <f>IFERROR(VLOOKUP($B138,futures_data!$L:$W,7,0),"")</f>
        <v>24.74</v>
      </c>
      <c r="Z138" t="str">
        <f>IFERROR(VLOOKUP($B138,futures_data!$L:$W,8,0),"")</f>
        <v>Long Buildup</v>
      </c>
      <c r="AA138">
        <f>IFERROR(VLOOKUP($B138,futures_data!$L:$W,9,0),"")</f>
        <v>17.52</v>
      </c>
      <c r="AB138">
        <f>IFERROR(VLOOKUP($B138,futures_data!$L:$W,10,0),"")</f>
        <v>-1.85</v>
      </c>
      <c r="AC138">
        <f>IFERROR(VLOOKUP($B138,futures_data!$L:$W,11,0),"")</f>
        <v>21.93</v>
      </c>
      <c r="AD138" t="str">
        <f>IFERROR(VLOOKUP($B138,futures_data!$L:$W,12,0),"")</f>
        <v>Significant Short Buildup</v>
      </c>
      <c r="AE138" t="str">
        <f t="shared" si="8"/>
        <v>BULLISH</v>
      </c>
      <c r="AF138" t="str">
        <f t="shared" si="9"/>
        <v>BEARISH</v>
      </c>
      <c r="AG138" s="43" t="str">
        <f>IFERROR(VLOOKUP($B138,futures_20D_Auto!$B:$F,2,0),"")</f>
        <v>2023-10-16_13:53:47</v>
      </c>
      <c r="AH138" s="43" t="str">
        <f>IFERROR(VLOOKUP($B138,futures_20D_Auto!$B:$F,3,0),"")</f>
        <v>BULLISH</v>
      </c>
      <c r="AI138" s="43">
        <f>IFERROR(VLOOKUP($B138,futures_20D_Auto!$B:$F,4,0),"")</f>
        <v>617680</v>
      </c>
      <c r="AJ138" s="43">
        <f>IFERROR(VLOOKUP($B138,futures_20D_Auto!$B:$F,5,0),"")</f>
        <v>38.059990184474152</v>
      </c>
      <c r="AK138">
        <f>IFERROR(VLOOKUP($B138,Premarket!$A:$K,2,0),"")</f>
        <v>23202.05</v>
      </c>
      <c r="AL138">
        <f>IFERROR(VLOOKUP($B138,Premarket!$A:$K,3,0),"")</f>
        <v>23223</v>
      </c>
      <c r="AM138">
        <f>IFERROR(VLOOKUP($B138,Premarket!$A:$K,4,0),"")</f>
        <v>20.95</v>
      </c>
      <c r="AN138">
        <f>IFERROR(VLOOKUP($B138,Premarket!$A:$K,5,0),"")</f>
        <v>0.09</v>
      </c>
      <c r="AU138" s="45">
        <f>IFERROR(VLOOKUP($B138,master_rankings!$B:$AF,4,FALSE),"")</f>
        <v>23118.65</v>
      </c>
      <c r="AV138" s="45">
        <f>IFERROR(VLOOKUP($B138,master_rankings!$B:$AF,5,FALSE),"")</f>
        <v>-1.9113969</v>
      </c>
      <c r="AW138" s="45">
        <f>IFERROR(VLOOKUP($B138,master_rankings!$B:$AF,6,FALSE),"")</f>
        <v>-450.5</v>
      </c>
      <c r="AX138" s="45">
        <f>IFERROR(VLOOKUP($B138,master_rankings!$B:$AF,7,FALSE),"")</f>
        <v>294560</v>
      </c>
      <c r="AY138" s="45">
        <f>IFERROR(VLOOKUP($B138,master_rankings!$B:$AF,8,FALSE),"")</f>
        <v>0.62858700000000001</v>
      </c>
      <c r="AZ138" s="45">
        <f>IFERROR(VLOOKUP($B138,master_rankings!$B:$AF,9,FALSE),"")</f>
        <v>1840</v>
      </c>
      <c r="BA138" s="45" t="str">
        <f>IFERROR(VLOOKUP($B138,master_rankings!$B:$AF,10,FALSE),"")</f>
        <v>Short Build Up</v>
      </c>
      <c r="BB138" s="45">
        <f>IFERROR(VLOOKUP($B138,master_rankings!$B:$AF,11,FALSE),"")</f>
        <v>25</v>
      </c>
      <c r="BC138" s="45">
        <f>IFERROR(VLOOKUP($B138,master_rankings!$B:$AF,12,FALSE),"")</f>
        <v>100</v>
      </c>
      <c r="BD138" s="45">
        <f>IFERROR(VLOOKUP($B138,master_rankings!$B:$AF,13,FALSE),"")</f>
        <v>1250</v>
      </c>
      <c r="BE138" s="45" t="str">
        <f>IFERROR(VLOOKUP($B138,master_rankings!$B:$AF,14,FALSE),"")</f>
        <v>FMCG</v>
      </c>
      <c r="BF138" s="45" t="str">
        <f>IFERROR(VLOOKUP($B138,master_rankings!$B:$AF,15,FALSE),"")</f>
        <v>FOOD-PROC-MNC</v>
      </c>
      <c r="BG138" s="45" t="str">
        <f>IFERROR(VLOOKUP($B138,master_rankings!$B:$AF,16,FALSE),"")</f>
        <v>LARGECAP</v>
      </c>
      <c r="BH138" s="45">
        <f>IFERROR(VLOOKUP($B138,master_rankings!$B:$AF,17,FALSE),"")</f>
        <v>187047.94</v>
      </c>
      <c r="BI138" s="45" t="str">
        <f>IFERROR(VLOOKUP($B138,master_rankings!$B:$AF,18,FALSE),"")</f>
        <v>FMCG-3 of 28</v>
      </c>
      <c r="BJ138" s="45" t="str">
        <f>IFERROR(VLOOKUP($B138,master_rankings!$B:$AF,19,FALSE),"")</f>
        <v>NiftyRank-25</v>
      </c>
      <c r="BK138" s="45" t="str">
        <f>IFERROR(VLOOKUP($B138,master_rankings!$B:$AF,30,FALSE),"")</f>
        <v>SOR26</v>
      </c>
      <c r="BL138" s="45" t="str">
        <f>IFERROR(VLOOKUP($B138,master_rankings!$B:$AF,31,FALSE),"")</f>
        <v>SPR3</v>
      </c>
      <c r="BM138" s="45" t="str">
        <f t="shared" si="10"/>
        <v/>
      </c>
      <c r="BN138" t="str">
        <f t="shared" si="11"/>
        <v>TopPrice</v>
      </c>
    </row>
    <row r="139" spans="1:66" x14ac:dyDescent="0.25">
      <c r="A139">
        <f>Qty_freeze!A139</f>
        <v>138</v>
      </c>
      <c r="B139" t="str">
        <f>TRIM(Qty_freeze!B139)</f>
        <v>NMDC</v>
      </c>
      <c r="C139" t="str">
        <f>IFERROR(VLOOKUP(B139,Mkt_Lots!Q:R,2,0),"")</f>
        <v xml:space="preserve">NMDC LTD.                           </v>
      </c>
      <c r="D139" s="9">
        <f>IFERROR(VLOOKUP($B139,Options_data!$L:$AB,2,0),"")</f>
        <v>5.2</v>
      </c>
      <c r="E139" s="9">
        <f>IFERROR(VLOOKUP($B139,Options_data!$L:$AB,3,0),"")</f>
        <v>3.25</v>
      </c>
      <c r="F139" s="9">
        <f>IFERROR(VLOOKUP($B139,Options_data!$L:$AB,4,0),"")</f>
        <v>37.82</v>
      </c>
      <c r="G139" s="9">
        <f>IFERROR(VLOOKUP($B139,Options_data!$L:$AB,5,0),"")</f>
        <v>38.67</v>
      </c>
      <c r="H139" s="9">
        <f>IFERROR(VLOOKUP($B139,Options_data!$L:$AB,6,0),"")</f>
        <v>7.42</v>
      </c>
      <c r="I139" s="9">
        <f>IFERROR(VLOOKUP($B139,Options_data!$L:$AB,7,0),"")</f>
        <v>95.56</v>
      </c>
      <c r="J139" s="9">
        <f>IFERROR(VLOOKUP($B139,Options_data!$L:$AB,8,0),"")</f>
        <v>88.89</v>
      </c>
      <c r="K139" s="9">
        <f>IFERROR(VLOOKUP($B139,Options_data!$L:$AB,9,0),"")</f>
        <v>85.9</v>
      </c>
      <c r="L139" s="9" t="b">
        <f>IFERROR(VLOOKUP($B139,Options_data!$L:$AB,10,0),"")</f>
        <v>1</v>
      </c>
      <c r="M139" s="9">
        <f>IFERROR(VLOOKUP($B139,Options_data!$L:$AB,11,0),"")</f>
        <v>39.520000000000003</v>
      </c>
      <c r="N139" s="10" t="str">
        <f>IFERROR(VLOOKUP($B139,Options_data!$L:$AB,12,0),"")</f>
        <v/>
      </c>
      <c r="O139" s="9">
        <f>IFERROR(VLOOKUP($B139,Options_data!$L:$AB,13,0),"")</f>
        <v>165.35</v>
      </c>
      <c r="P139" s="9">
        <f>IFERROR(VLOOKUP($B139,Options_data!$L:$AB,14,0),"")</f>
        <v>4.8099999999999996</v>
      </c>
      <c r="Q139" s="9" t="str">
        <f>IFERROR(VLOOKUP($B139,Options_data!$L:$AB,15,0),"")</f>
        <v>Liquid</v>
      </c>
      <c r="R139" s="9" t="str">
        <f>IFERROR(VLOOKUP($B139,Options_data!$L:$AB,16,0),"")</f>
        <v>IVP</v>
      </c>
      <c r="S139" s="9" t="str">
        <f>IFERROR(VLOOKUP($B139,Options_data!$L:$AB,17,0),"")</f>
        <v/>
      </c>
      <c r="T139">
        <f>IFERROR(VLOOKUP($B139,futures_data!$L:$W,2,0),"")</f>
        <v>93.65</v>
      </c>
      <c r="U139">
        <f>IFERROR(VLOOKUP($B139,futures_data!$L:$W,3,0),"")</f>
        <v>2.35</v>
      </c>
      <c r="V139">
        <f>IFERROR(VLOOKUP($B139,futures_data!$L:$W,4,0),"")</f>
        <v>15.39</v>
      </c>
      <c r="W139">
        <f>IFERROR(VLOOKUP($B139,futures_data!$L:$W,5,0),"")</f>
        <v>71.650000000000006</v>
      </c>
      <c r="X139">
        <f>IFERROR(VLOOKUP($B139,futures_data!$L:$W,6,0),"")</f>
        <v>165.35</v>
      </c>
      <c r="Y139">
        <f>IFERROR(VLOOKUP($B139,futures_data!$L:$W,7,0),"")</f>
        <v>7.42</v>
      </c>
      <c r="Z139" t="str">
        <f>IFERROR(VLOOKUP($B139,futures_data!$L:$W,8,0),"")</f>
        <v>Long Buildup</v>
      </c>
      <c r="AA139">
        <f>IFERROR(VLOOKUP($B139,futures_data!$L:$W,9,0),"")</f>
        <v>4.6100000000000003</v>
      </c>
      <c r="AB139">
        <f>IFERROR(VLOOKUP($B139,futures_data!$L:$W,10,0),"")</f>
        <v>3.25</v>
      </c>
      <c r="AC139">
        <f>IFERROR(VLOOKUP($B139,futures_data!$L:$W,11,0),"")</f>
        <v>-40.090000000000003</v>
      </c>
      <c r="AD139" t="str">
        <f>IFERROR(VLOOKUP($B139,futures_data!$L:$W,12,0),"")</f>
        <v>Long Buildup</v>
      </c>
      <c r="AE139" t="str">
        <f t="shared" si="8"/>
        <v>BULLISH</v>
      </c>
      <c r="AF139" t="str">
        <f t="shared" si="9"/>
        <v>BULLISH</v>
      </c>
      <c r="AG139" s="43" t="str">
        <f>IFERROR(VLOOKUP($B139,futures_20D_Auto!$B:$F,2,0),"")</f>
        <v>2023-10-16_13:51:41</v>
      </c>
      <c r="AH139" s="43" t="str">
        <f>IFERROR(VLOOKUP($B139,futures_20D_Auto!$B:$F,3,0),"")</f>
        <v>BEARISH</v>
      </c>
      <c r="AI139" s="43">
        <f>IFERROR(VLOOKUP($B139,futures_20D_Auto!$B:$F,4,0),"")</f>
        <v>-454144500</v>
      </c>
      <c r="AJ139" s="43">
        <f>IFERROR(VLOOKUP($B139,futures_20D_Auto!$B:$F,5,0),"")</f>
        <v>47.809695298652343</v>
      </c>
      <c r="AK139">
        <f>IFERROR(VLOOKUP($B139,Premarket!$A:$K,2,0),"")</f>
        <v>150.30000000000001</v>
      </c>
      <c r="AL139">
        <f>IFERROR(VLOOKUP($B139,Premarket!$A:$K,3,0),"")</f>
        <v>151.5</v>
      </c>
      <c r="AM139">
        <f>IFERROR(VLOOKUP($B139,Premarket!$A:$K,4,0),"")</f>
        <v>1.2</v>
      </c>
      <c r="AN139">
        <f>IFERROR(VLOOKUP($B139,Premarket!$A:$K,5,0),"")</f>
        <v>0.8</v>
      </c>
      <c r="AU139" s="45">
        <f>IFERROR(VLOOKUP($B139,master_rankings!$B:$AF,4,FALSE),"")</f>
        <v>165.5</v>
      </c>
      <c r="AV139" s="45">
        <f>IFERROR(VLOOKUP($B139,master_rankings!$B:$AF,5,FALSE),"")</f>
        <v>3.3406182000000002</v>
      </c>
      <c r="AW139" s="45">
        <f>IFERROR(VLOOKUP($B139,master_rankings!$B:$AF,6,FALSE),"")</f>
        <v>5.35</v>
      </c>
      <c r="AX139" s="45">
        <f>IFERROR(VLOOKUP($B139,master_rankings!$B:$AF,7,FALSE),"")</f>
        <v>102919500</v>
      </c>
      <c r="AY139" s="45">
        <f>IFERROR(VLOOKUP($B139,master_rankings!$B:$AF,8,FALSE),"")</f>
        <v>1.2887511</v>
      </c>
      <c r="AZ139" s="45">
        <f>IFERROR(VLOOKUP($B139,master_rankings!$B:$AF,9,FALSE),"")</f>
        <v>1309500</v>
      </c>
      <c r="BA139" s="45" t="str">
        <f>IFERROR(VLOOKUP($B139,master_rankings!$B:$AF,10,FALSE),"")</f>
        <v>Long Build Up</v>
      </c>
      <c r="BB139" s="45">
        <f>IFERROR(VLOOKUP($B139,master_rankings!$B:$AF,11,FALSE),"")</f>
        <v>6700</v>
      </c>
      <c r="BC139" s="45">
        <f>IFERROR(VLOOKUP($B139,master_rankings!$B:$AF,12,FALSE),"")</f>
        <v>2.5</v>
      </c>
      <c r="BD139" s="45">
        <f>IFERROR(VLOOKUP($B139,master_rankings!$B:$AF,13,FALSE),"")</f>
        <v>134000</v>
      </c>
      <c r="BE139" s="45" t="str">
        <f>IFERROR(VLOOKUP($B139,master_rankings!$B:$AF,14,FALSE),"")</f>
        <v>INDUSTRIALS</v>
      </c>
      <c r="BF139" s="45" t="str">
        <f>IFERROR(VLOOKUP($B139,master_rankings!$B:$AF,15,FALSE),"")</f>
        <v>MINING/MINER/MET</v>
      </c>
      <c r="BG139" s="45" t="str">
        <f>IFERROR(VLOOKUP($B139,master_rankings!$B:$AF,16,FALSE),"")</f>
        <v>LARGECAP</v>
      </c>
      <c r="BH139" s="45">
        <f>IFERROR(VLOOKUP($B139,master_rankings!$B:$AF,17,FALSE),"")</f>
        <v>42772.19</v>
      </c>
      <c r="BI139" s="45" t="str">
        <f>IFERROR(VLOOKUP($B139,master_rankings!$B:$AF,18,FALSE),"")</f>
        <v>INDUSTRIALS-17 of 36</v>
      </c>
      <c r="BJ139" s="45" t="str">
        <f>IFERROR(VLOOKUP($B139,master_rankings!$B:$AF,19,FALSE),"")</f>
        <v>NiftyRank-106</v>
      </c>
      <c r="BK139" s="45" t="str">
        <f>IFERROR(VLOOKUP($B139,master_rankings!$B:$AF,30,FALSE),"")</f>
        <v>LOR22</v>
      </c>
      <c r="BL139" s="45" t="str">
        <f>IFERROR(VLOOKUP($B139,master_rankings!$B:$AF,31,FALSE),"")</f>
        <v>LPR3</v>
      </c>
      <c r="BM139" s="45" t="str">
        <f t="shared" si="10"/>
        <v/>
      </c>
      <c r="BN139" t="str">
        <f t="shared" si="11"/>
        <v>TopPrice</v>
      </c>
    </row>
    <row r="140" spans="1:66" x14ac:dyDescent="0.25">
      <c r="A140">
        <f>Qty_freeze!A140</f>
        <v>139</v>
      </c>
      <c r="B140" t="str">
        <f>TRIM(Qty_freeze!B140)</f>
        <v>NTPC</v>
      </c>
      <c r="C140" t="str">
        <f>IFERROR(VLOOKUP(B140,Mkt_Lots!Q:R,2,0),"")</f>
        <v xml:space="preserve">NTPC LTD                            </v>
      </c>
      <c r="D140" s="9">
        <f>IFERROR(VLOOKUP($B140,Options_data!$L:$AB,2,0),"")</f>
        <v>1.5</v>
      </c>
      <c r="E140" s="9">
        <f>IFERROR(VLOOKUP($B140,Options_data!$L:$AB,3,0),"")</f>
        <v>0.62</v>
      </c>
      <c r="F140" s="9">
        <f>IFERROR(VLOOKUP($B140,Options_data!$L:$AB,4,0),"")</f>
        <v>18.96</v>
      </c>
      <c r="G140" s="9">
        <f>IFERROR(VLOOKUP($B140,Options_data!$L:$AB,5,0),"")</f>
        <v>19.48</v>
      </c>
      <c r="H140" s="9">
        <f>IFERROR(VLOOKUP($B140,Options_data!$L:$AB,6,0),"")</f>
        <v>2.5299999999999998</v>
      </c>
      <c r="I140" s="9">
        <f>IFERROR(VLOOKUP($B140,Options_data!$L:$AB,7,0),"")</f>
        <v>38.31</v>
      </c>
      <c r="J140" s="9">
        <f>IFERROR(VLOOKUP($B140,Options_data!$L:$AB,8,0),"")</f>
        <v>33.33</v>
      </c>
      <c r="K140" s="9">
        <f>IFERROR(VLOOKUP($B140,Options_data!$L:$AB,9,0),"")</f>
        <v>43.8</v>
      </c>
      <c r="L140" s="9" t="b">
        <f>IFERROR(VLOOKUP($B140,Options_data!$L:$AB,10,0),"")</f>
        <v>1</v>
      </c>
      <c r="M140" s="9">
        <f>IFERROR(VLOOKUP($B140,Options_data!$L:$AB,11,0),"")</f>
        <v>20.010000000000002</v>
      </c>
      <c r="N140" s="10" t="str">
        <f>IFERROR(VLOOKUP($B140,Options_data!$L:$AB,12,0),"")</f>
        <v/>
      </c>
      <c r="O140" s="9">
        <f>IFERROR(VLOOKUP($B140,Options_data!$L:$AB,13,0),"")</f>
        <v>243.7</v>
      </c>
      <c r="P140" s="9">
        <f>IFERROR(VLOOKUP($B140,Options_data!$L:$AB,14,0),"")</f>
        <v>2.2400000000000002</v>
      </c>
      <c r="Q140" s="9" t="str">
        <f>IFERROR(VLOOKUP($B140,Options_data!$L:$AB,15,0),"")</f>
        <v>Liquid</v>
      </c>
      <c r="R140" s="9" t="str">
        <f>IFERROR(VLOOKUP($B140,Options_data!$L:$AB,16,0),"")</f>
        <v/>
      </c>
      <c r="S140" s="9" t="str">
        <f>IFERROR(VLOOKUP($B140,Options_data!$L:$AB,17,0),"")</f>
        <v/>
      </c>
      <c r="T140">
        <f>IFERROR(VLOOKUP($B140,futures_data!$L:$W,2,0),"")</f>
        <v>36.51</v>
      </c>
      <c r="U140">
        <f>IFERROR(VLOOKUP($B140,futures_data!$L:$W,3,0),"")</f>
        <v>-7.37</v>
      </c>
      <c r="V140">
        <f>IFERROR(VLOOKUP($B140,futures_data!$L:$W,4,0),"")</f>
        <v>3.7</v>
      </c>
      <c r="W140">
        <f>IFERROR(VLOOKUP($B140,futures_data!$L:$W,5,0),"")</f>
        <v>48.08</v>
      </c>
      <c r="X140">
        <f>IFERROR(VLOOKUP($B140,futures_data!$L:$W,6,0),"")</f>
        <v>243.7</v>
      </c>
      <c r="Y140">
        <f>IFERROR(VLOOKUP($B140,futures_data!$L:$W,7,0),"")</f>
        <v>2.5299999999999998</v>
      </c>
      <c r="Z140" t="str">
        <f>IFERROR(VLOOKUP($B140,futures_data!$L:$W,8,0),"")</f>
        <v>Significant Short Covering</v>
      </c>
      <c r="AA140">
        <f>IFERROR(VLOOKUP($B140,futures_data!$L:$W,9,0),"")</f>
        <v>-0.1</v>
      </c>
      <c r="AB140">
        <f>IFERROR(VLOOKUP($B140,futures_data!$L:$W,10,0),"")</f>
        <v>0.62</v>
      </c>
      <c r="AC140">
        <f>IFERROR(VLOOKUP($B140,futures_data!$L:$W,11,0),"")</f>
        <v>-58.66</v>
      </c>
      <c r="AD140" t="str">
        <f>IFERROR(VLOOKUP($B140,futures_data!$L:$W,12,0),"")</f>
        <v>Short Covering</v>
      </c>
      <c r="AE140" t="str">
        <f t="shared" si="8"/>
        <v>BULLISH</v>
      </c>
      <c r="AF140" t="str">
        <f t="shared" si="9"/>
        <v>BULLISH</v>
      </c>
      <c r="AG140" s="43" t="str">
        <f>IFERROR(VLOOKUP($B140,futures_20D_Auto!$B:$F,2,0),"")</f>
        <v/>
      </c>
      <c r="AH140" s="43" t="str">
        <f>IFERROR(VLOOKUP($B140,futures_20D_Auto!$B:$F,3,0),"")</f>
        <v/>
      </c>
      <c r="AI140" s="43" t="str">
        <f>IFERROR(VLOOKUP($B140,futures_20D_Auto!$B:$F,4,0),"")</f>
        <v/>
      </c>
      <c r="AJ140" s="43" t="str">
        <f>IFERROR(VLOOKUP($B140,futures_20D_Auto!$B:$F,5,0),"")</f>
        <v/>
      </c>
      <c r="AK140">
        <f>IFERROR(VLOOKUP($B140,Premarket!$A:$K,2,0),"")</f>
        <v>238.7</v>
      </c>
      <c r="AL140">
        <f>IFERROR(VLOOKUP($B140,Premarket!$A:$K,3,0),"")</f>
        <v>238.95</v>
      </c>
      <c r="AM140">
        <f>IFERROR(VLOOKUP($B140,Premarket!$A:$K,4,0),"")</f>
        <v>0.25</v>
      </c>
      <c r="AN140">
        <f>IFERROR(VLOOKUP($B140,Premarket!$A:$K,5,0),"")</f>
        <v>0.1</v>
      </c>
      <c r="AU140" s="45" t="str">
        <f>IFERROR(VLOOKUP($B140,master_rankings!$B:$AF,4,FALSE),"")</f>
        <v/>
      </c>
      <c r="AV140" s="45" t="str">
        <f>IFERROR(VLOOKUP($B140,master_rankings!$B:$AF,5,FALSE),"")</f>
        <v/>
      </c>
      <c r="AW140" s="45" t="str">
        <f>IFERROR(VLOOKUP($B140,master_rankings!$B:$AF,6,FALSE),"")</f>
        <v/>
      </c>
      <c r="AX140" s="45" t="str">
        <f>IFERROR(VLOOKUP($B140,master_rankings!$B:$AF,7,FALSE),"")</f>
        <v/>
      </c>
      <c r="AY140" s="45" t="str">
        <f>IFERROR(VLOOKUP($B140,master_rankings!$B:$AF,8,FALSE),"")</f>
        <v/>
      </c>
      <c r="AZ140" s="45" t="str">
        <f>IFERROR(VLOOKUP($B140,master_rankings!$B:$AF,9,FALSE),"")</f>
        <v/>
      </c>
      <c r="BA140" s="45" t="str">
        <f>IFERROR(VLOOKUP($B140,master_rankings!$B:$AF,10,FALSE),"")</f>
        <v/>
      </c>
      <c r="BB140" s="45" t="str">
        <f>IFERROR(VLOOKUP($B140,master_rankings!$B:$AF,11,FALSE),"")</f>
        <v/>
      </c>
      <c r="BC140" s="45" t="str">
        <f>IFERROR(VLOOKUP($B140,master_rankings!$B:$AF,12,FALSE),"")</f>
        <v/>
      </c>
      <c r="BD140" s="45" t="str">
        <f>IFERROR(VLOOKUP($B140,master_rankings!$B:$AF,13,FALSE),"")</f>
        <v/>
      </c>
      <c r="BE140" s="45" t="str">
        <f>IFERROR(VLOOKUP($B140,master_rankings!$B:$AF,14,FALSE),"")</f>
        <v/>
      </c>
      <c r="BF140" s="45" t="str">
        <f>IFERROR(VLOOKUP($B140,master_rankings!$B:$AF,15,FALSE),"")</f>
        <v/>
      </c>
      <c r="BG140" s="45" t="str">
        <f>IFERROR(VLOOKUP($B140,master_rankings!$B:$AF,16,FALSE),"")</f>
        <v/>
      </c>
      <c r="BH140" s="45" t="str">
        <f>IFERROR(VLOOKUP($B140,master_rankings!$B:$AF,17,FALSE),"")</f>
        <v/>
      </c>
      <c r="BI140" s="45" t="str">
        <f>IFERROR(VLOOKUP($B140,master_rankings!$B:$AF,18,FALSE),"")</f>
        <v/>
      </c>
      <c r="BJ140" s="45" t="str">
        <f>IFERROR(VLOOKUP($B140,master_rankings!$B:$AF,19,FALSE),"")</f>
        <v/>
      </c>
      <c r="BK140" s="45" t="str">
        <f>IFERROR(VLOOKUP($B140,master_rankings!$B:$AF,30,FALSE),"")</f>
        <v/>
      </c>
      <c r="BL140" s="45" t="str">
        <f>IFERROR(VLOOKUP($B140,master_rankings!$B:$AF,31,FALSE),"")</f>
        <v/>
      </c>
      <c r="BM140" s="45" t="str">
        <f t="shared" si="10"/>
        <v/>
      </c>
      <c r="BN140" t="str">
        <f t="shared" si="11"/>
        <v/>
      </c>
    </row>
    <row r="141" spans="1:66" x14ac:dyDescent="0.25">
      <c r="A141">
        <f>Qty_freeze!A141</f>
        <v>140</v>
      </c>
      <c r="B141" t="str">
        <f>TRIM(Qty_freeze!B141)</f>
        <v>OBEROIRLTY</v>
      </c>
      <c r="C141" t="str">
        <f>IFERROR(VLOOKUP(B141,Mkt_Lots!Q:R,2,0),"")</f>
        <v xml:space="preserve">OBEROI REALTY LIMITED               </v>
      </c>
      <c r="D141" s="9">
        <f>IFERROR(VLOOKUP($B141,Options_data!$L:$AB,2,0),"")</f>
        <v>3</v>
      </c>
      <c r="E141" s="9">
        <f>IFERROR(VLOOKUP($B141,Options_data!$L:$AB,3,0),"")</f>
        <v>0.27</v>
      </c>
      <c r="F141" s="9">
        <f>IFERROR(VLOOKUP($B141,Options_data!$L:$AB,4,0),"")</f>
        <v>31.94</v>
      </c>
      <c r="G141" s="9">
        <f>IFERROR(VLOOKUP($B141,Options_data!$L:$AB,5,0),"")</f>
        <v>30.77</v>
      </c>
      <c r="H141" s="9">
        <f>IFERROR(VLOOKUP($B141,Options_data!$L:$AB,6,0),"")</f>
        <v>-1.98</v>
      </c>
      <c r="I141" s="9">
        <f>IFERROR(VLOOKUP($B141,Options_data!$L:$AB,7,0),"")</f>
        <v>36.18</v>
      </c>
      <c r="J141" s="9">
        <f>IFERROR(VLOOKUP($B141,Options_data!$L:$AB,8,0),"")</f>
        <v>27.78</v>
      </c>
      <c r="K141" s="9">
        <f>IFERROR(VLOOKUP($B141,Options_data!$L:$AB,9,0),"")</f>
        <v>33.35</v>
      </c>
      <c r="L141" s="9" t="b">
        <f>IFERROR(VLOOKUP($B141,Options_data!$L:$AB,10,0),"")</f>
        <v>0</v>
      </c>
      <c r="M141" s="9">
        <f>IFERROR(VLOOKUP($B141,Options_data!$L:$AB,11,0),"")</f>
        <v>29.59</v>
      </c>
      <c r="N141" s="10" t="str">
        <f>IFERROR(VLOOKUP($B141,Options_data!$L:$AB,12,0),"")</f>
        <v/>
      </c>
      <c r="O141" s="9">
        <f>IFERROR(VLOOKUP($B141,Options_data!$L:$AB,13,0),"")</f>
        <v>1134.45</v>
      </c>
      <c r="P141" s="9">
        <f>IFERROR(VLOOKUP($B141,Options_data!$L:$AB,14,0),"")</f>
        <v>3.83</v>
      </c>
      <c r="Q141" s="9" t="str">
        <f>IFERROR(VLOOKUP($B141,Options_data!$L:$AB,15,0),"")</f>
        <v/>
      </c>
      <c r="R141" s="9" t="str">
        <f>IFERROR(VLOOKUP($B141,Options_data!$L:$AB,16,0),"")</f>
        <v/>
      </c>
      <c r="S141" s="9" t="str">
        <f>IFERROR(VLOOKUP($B141,Options_data!$L:$AB,17,0),"")</f>
        <v/>
      </c>
      <c r="T141">
        <f>IFERROR(VLOOKUP($B141,futures_data!$L:$W,2,0),"")</f>
        <v>30.75</v>
      </c>
      <c r="U141">
        <f>IFERROR(VLOOKUP($B141,futures_data!$L:$W,3,0),"")</f>
        <v>3.67</v>
      </c>
      <c r="V141">
        <f>IFERROR(VLOOKUP($B141,futures_data!$L:$W,4,0),"")</f>
        <v>1.28</v>
      </c>
      <c r="W141">
        <f>IFERROR(VLOOKUP($B141,futures_data!$L:$W,5,0),"")</f>
        <v>58.9</v>
      </c>
      <c r="X141">
        <f>IFERROR(VLOOKUP($B141,futures_data!$L:$W,6,0),"")</f>
        <v>1134.45</v>
      </c>
      <c r="Y141">
        <f>IFERROR(VLOOKUP($B141,futures_data!$L:$W,7,0),"")</f>
        <v>-1.98</v>
      </c>
      <c r="Z141" t="str">
        <f>IFERROR(VLOOKUP($B141,futures_data!$L:$W,8,0),"")</f>
        <v>Long Buildup</v>
      </c>
      <c r="AA141">
        <f>IFERROR(VLOOKUP($B141,futures_data!$L:$W,9,0),"")</f>
        <v>0.51</v>
      </c>
      <c r="AB141">
        <f>IFERROR(VLOOKUP($B141,futures_data!$L:$W,10,0),"")</f>
        <v>0.27</v>
      </c>
      <c r="AC141">
        <f>IFERROR(VLOOKUP($B141,futures_data!$L:$W,11,0),"")</f>
        <v>-22.71</v>
      </c>
      <c r="AD141" t="str">
        <f>IFERROR(VLOOKUP($B141,futures_data!$L:$W,12,0),"")</f>
        <v>Long Buildup</v>
      </c>
      <c r="AE141" t="str">
        <f t="shared" si="8"/>
        <v>BULLISH</v>
      </c>
      <c r="AF141" t="str">
        <f t="shared" si="9"/>
        <v>BULLISH</v>
      </c>
      <c r="AG141" s="43" t="str">
        <f>IFERROR(VLOOKUP($B141,futures_20D_Auto!$B:$F,2,0),"")</f>
        <v/>
      </c>
      <c r="AH141" s="43" t="str">
        <f>IFERROR(VLOOKUP($B141,futures_20D_Auto!$B:$F,3,0),"")</f>
        <v/>
      </c>
      <c r="AI141" s="43" t="str">
        <f>IFERROR(VLOOKUP($B141,futures_20D_Auto!$B:$F,4,0),"")</f>
        <v/>
      </c>
      <c r="AJ141" s="43" t="str">
        <f>IFERROR(VLOOKUP($B141,futures_20D_Auto!$B:$F,5,0),"")</f>
        <v/>
      </c>
      <c r="AK141">
        <f>IFERROR(VLOOKUP($B141,Premarket!$A:$K,2,0),"")</f>
        <v>1148.5999999999999</v>
      </c>
      <c r="AL141">
        <f>IFERROR(VLOOKUP($B141,Premarket!$A:$K,3,0),"")</f>
        <v>1148.5999999999999</v>
      </c>
      <c r="AM141" t="str">
        <f>IFERROR(VLOOKUP($B141,Premarket!$A:$K,4,0),"")</f>
        <v>-</v>
      </c>
      <c r="AN141" t="str">
        <f>IFERROR(VLOOKUP($B141,Premarket!$A:$K,5,0),"")</f>
        <v>-</v>
      </c>
      <c r="AU141" s="45" t="str">
        <f>IFERROR(VLOOKUP($B141,master_rankings!$B:$AF,4,FALSE),"")</f>
        <v/>
      </c>
      <c r="AV141" s="45" t="str">
        <f>IFERROR(VLOOKUP($B141,master_rankings!$B:$AF,5,FALSE),"")</f>
        <v/>
      </c>
      <c r="AW141" s="45" t="str">
        <f>IFERROR(VLOOKUP($B141,master_rankings!$B:$AF,6,FALSE),"")</f>
        <v/>
      </c>
      <c r="AX141" s="45" t="str">
        <f>IFERROR(VLOOKUP($B141,master_rankings!$B:$AF,7,FALSE),"")</f>
        <v/>
      </c>
      <c r="AY141" s="45" t="str">
        <f>IFERROR(VLOOKUP($B141,master_rankings!$B:$AF,8,FALSE),"")</f>
        <v/>
      </c>
      <c r="AZ141" s="45" t="str">
        <f>IFERROR(VLOOKUP($B141,master_rankings!$B:$AF,9,FALSE),"")</f>
        <v/>
      </c>
      <c r="BA141" s="45" t="str">
        <f>IFERROR(VLOOKUP($B141,master_rankings!$B:$AF,10,FALSE),"")</f>
        <v/>
      </c>
      <c r="BB141" s="45" t="str">
        <f>IFERROR(VLOOKUP($B141,master_rankings!$B:$AF,11,FALSE),"")</f>
        <v/>
      </c>
      <c r="BC141" s="45" t="str">
        <f>IFERROR(VLOOKUP($B141,master_rankings!$B:$AF,12,FALSE),"")</f>
        <v/>
      </c>
      <c r="BD141" s="45" t="str">
        <f>IFERROR(VLOOKUP($B141,master_rankings!$B:$AF,13,FALSE),"")</f>
        <v/>
      </c>
      <c r="BE141" s="45" t="str">
        <f>IFERROR(VLOOKUP($B141,master_rankings!$B:$AF,14,FALSE),"")</f>
        <v/>
      </c>
      <c r="BF141" s="45" t="str">
        <f>IFERROR(VLOOKUP($B141,master_rankings!$B:$AF,15,FALSE),"")</f>
        <v/>
      </c>
      <c r="BG141" s="45" t="str">
        <f>IFERROR(VLOOKUP($B141,master_rankings!$B:$AF,16,FALSE),"")</f>
        <v/>
      </c>
      <c r="BH141" s="45" t="str">
        <f>IFERROR(VLOOKUP($B141,master_rankings!$B:$AF,17,FALSE),"")</f>
        <v/>
      </c>
      <c r="BI141" s="45" t="str">
        <f>IFERROR(VLOOKUP($B141,master_rankings!$B:$AF,18,FALSE),"")</f>
        <v/>
      </c>
      <c r="BJ141" s="45" t="str">
        <f>IFERROR(VLOOKUP($B141,master_rankings!$B:$AF,19,FALSE),"")</f>
        <v/>
      </c>
      <c r="BK141" s="45" t="str">
        <f>IFERROR(VLOOKUP($B141,master_rankings!$B:$AF,30,FALSE),"")</f>
        <v/>
      </c>
      <c r="BL141" s="45" t="str">
        <f>IFERROR(VLOOKUP($B141,master_rankings!$B:$AF,31,FALSE),"")</f>
        <v/>
      </c>
      <c r="BM141" s="45" t="str">
        <f t="shared" si="10"/>
        <v/>
      </c>
      <c r="BN141" t="str">
        <f t="shared" si="11"/>
        <v/>
      </c>
    </row>
    <row r="142" spans="1:66" x14ac:dyDescent="0.25">
      <c r="A142">
        <f>Qty_freeze!A142</f>
        <v>141</v>
      </c>
      <c r="B142" t="str">
        <f>TRIM(Qty_freeze!B142)</f>
        <v>OFSS</v>
      </c>
      <c r="C142" t="str">
        <f>IFERROR(VLOOKUP(B142,Mkt_Lots!Q:R,2,0),"")</f>
        <v xml:space="preserve">ORACLE FIN SERV SOFT LTD.           </v>
      </c>
      <c r="D142" s="9">
        <f>IFERROR(VLOOKUP($B142,Options_data!$L:$AB,2,0),"")</f>
        <v>17.45</v>
      </c>
      <c r="E142" s="9">
        <f>IFERROR(VLOOKUP($B142,Options_data!$L:$AB,3,0),"")</f>
        <v>0.43</v>
      </c>
      <c r="F142" s="9">
        <f>IFERROR(VLOOKUP($B142,Options_data!$L:$AB,4,0),"")</f>
        <v>35.770000000000003</v>
      </c>
      <c r="G142" s="9">
        <f>IFERROR(VLOOKUP($B142,Options_data!$L:$AB,5,0),"")</f>
        <v>36.07</v>
      </c>
      <c r="H142" s="9">
        <f>IFERROR(VLOOKUP($B142,Options_data!$L:$AB,6,0),"")</f>
        <v>14.44</v>
      </c>
      <c r="I142" s="9">
        <f>IFERROR(VLOOKUP($B142,Options_data!$L:$AB,7,0),"")</f>
        <v>99.59</v>
      </c>
      <c r="J142" s="9">
        <f>IFERROR(VLOOKUP($B142,Options_data!$L:$AB,8,0),"")</f>
        <v>100</v>
      </c>
      <c r="K142" s="9">
        <f>IFERROR(VLOOKUP($B142,Options_data!$L:$AB,9,0),"")</f>
        <v>96.4</v>
      </c>
      <c r="L142" s="9" t="b">
        <f>IFERROR(VLOOKUP($B142,Options_data!$L:$AB,10,0),"")</f>
        <v>1</v>
      </c>
      <c r="M142" s="9">
        <f>IFERROR(VLOOKUP($B142,Options_data!$L:$AB,11,0),"")</f>
        <v>36.36</v>
      </c>
      <c r="N142" s="10">
        <f>IFERROR(VLOOKUP($B142,Options_data!$L:$AB,12,0),"")</f>
        <v>45217</v>
      </c>
      <c r="O142" s="9">
        <f>IFERROR(VLOOKUP($B142,Options_data!$L:$AB,13,0),"")</f>
        <v>4119.5</v>
      </c>
      <c r="P142" s="9">
        <f>IFERROR(VLOOKUP($B142,Options_data!$L:$AB,14,0),"")</f>
        <v>4.8600000000000003</v>
      </c>
      <c r="Q142" s="9" t="str">
        <f>IFERROR(VLOOKUP($B142,Options_data!$L:$AB,15,0),"")</f>
        <v>Liquid</v>
      </c>
      <c r="R142" s="9" t="str">
        <f>IFERROR(VLOOKUP($B142,Options_data!$L:$AB,16,0),"")</f>
        <v>IVP</v>
      </c>
      <c r="S142" s="9" t="str">
        <f>IFERROR(VLOOKUP($B142,Options_data!$L:$AB,17,0),"")</f>
        <v>R</v>
      </c>
      <c r="T142">
        <f>IFERROR(VLOOKUP($B142,futures_data!$L:$W,2,0),"")</f>
        <v>44.25</v>
      </c>
      <c r="U142">
        <f>IFERROR(VLOOKUP($B142,futures_data!$L:$W,3,0),"")</f>
        <v>-4.2699999999999996</v>
      </c>
      <c r="V142">
        <f>IFERROR(VLOOKUP($B142,futures_data!$L:$W,4,0),"")</f>
        <v>0.37</v>
      </c>
      <c r="W142">
        <f>IFERROR(VLOOKUP($B142,futures_data!$L:$W,5,0),"")</f>
        <v>101.02</v>
      </c>
      <c r="X142">
        <f>IFERROR(VLOOKUP($B142,futures_data!$L:$W,6,0),"")</f>
        <v>4119.5</v>
      </c>
      <c r="Y142">
        <f>IFERROR(VLOOKUP($B142,futures_data!$L:$W,7,0),"")</f>
        <v>14.44</v>
      </c>
      <c r="Z142" t="str">
        <f>IFERROR(VLOOKUP($B142,futures_data!$L:$W,8,0),"")</f>
        <v>Short Covering</v>
      </c>
      <c r="AA142">
        <f>IFERROR(VLOOKUP($B142,futures_data!$L:$W,9,0),"")</f>
        <v>-1.79</v>
      </c>
      <c r="AB142">
        <f>IFERROR(VLOOKUP($B142,futures_data!$L:$W,10,0),"")</f>
        <v>0.43</v>
      </c>
      <c r="AC142">
        <f>IFERROR(VLOOKUP($B142,futures_data!$L:$W,11,0),"")</f>
        <v>85.85</v>
      </c>
      <c r="AD142" t="str">
        <f>IFERROR(VLOOKUP($B142,futures_data!$L:$W,12,0),"")</f>
        <v>Short Covering</v>
      </c>
      <c r="AE142" t="str">
        <f t="shared" si="8"/>
        <v>BULLISH</v>
      </c>
      <c r="AF142" t="str">
        <f t="shared" si="9"/>
        <v>BULLISH</v>
      </c>
      <c r="AG142" s="43" t="str">
        <f>IFERROR(VLOOKUP($B142,futures_20D_Auto!$B:$F,2,0),"")</f>
        <v>2023-10-16_21:41:10</v>
      </c>
      <c r="AH142" s="43" t="str">
        <f>IFERROR(VLOOKUP($B142,futures_20D_Auto!$B:$F,3,0),"")</f>
        <v>BEARISH</v>
      </c>
      <c r="AI142" s="43">
        <f>IFERROR(VLOOKUP($B142,futures_20D_Auto!$B:$F,4,0),"")</f>
        <v>-1784800</v>
      </c>
      <c r="AJ142" s="43">
        <f>IFERROR(VLOOKUP($B142,futures_20D_Auto!$B:$F,5,0),"")</f>
        <v>52.964039999999997</v>
      </c>
      <c r="AK142">
        <f>IFERROR(VLOOKUP($B142,Premarket!$A:$K,2,0),"")</f>
        <v>4161.8999999999996</v>
      </c>
      <c r="AL142">
        <f>IFERROR(VLOOKUP($B142,Premarket!$A:$K,3,0),"")</f>
        <v>4162</v>
      </c>
      <c r="AM142">
        <f>IFERROR(VLOOKUP($B142,Premarket!$A:$K,4,0),"")</f>
        <v>0.1</v>
      </c>
      <c r="AN142">
        <f>IFERROR(VLOOKUP($B142,Premarket!$A:$K,5,0),"")</f>
        <v>0</v>
      </c>
      <c r="AU142" s="45" t="str">
        <f>IFERROR(VLOOKUP($B142,master_rankings!$B:$AF,4,FALSE),"")</f>
        <v/>
      </c>
      <c r="AV142" s="45" t="str">
        <f>IFERROR(VLOOKUP($B142,master_rankings!$B:$AF,5,FALSE),"")</f>
        <v/>
      </c>
      <c r="AW142" s="45" t="str">
        <f>IFERROR(VLOOKUP($B142,master_rankings!$B:$AF,6,FALSE),"")</f>
        <v/>
      </c>
      <c r="AX142" s="45" t="str">
        <f>IFERROR(VLOOKUP($B142,master_rankings!$B:$AF,7,FALSE),"")</f>
        <v/>
      </c>
      <c r="AY142" s="45" t="str">
        <f>IFERROR(VLOOKUP($B142,master_rankings!$B:$AF,8,FALSE),"")</f>
        <v/>
      </c>
      <c r="AZ142" s="45" t="str">
        <f>IFERROR(VLOOKUP($B142,master_rankings!$B:$AF,9,FALSE),"")</f>
        <v/>
      </c>
      <c r="BA142" s="45" t="str">
        <f>IFERROR(VLOOKUP($B142,master_rankings!$B:$AF,10,FALSE),"")</f>
        <v/>
      </c>
      <c r="BB142" s="45" t="str">
        <f>IFERROR(VLOOKUP($B142,master_rankings!$B:$AF,11,FALSE),"")</f>
        <v/>
      </c>
      <c r="BC142" s="45" t="str">
        <f>IFERROR(VLOOKUP($B142,master_rankings!$B:$AF,12,FALSE),"")</f>
        <v/>
      </c>
      <c r="BD142" s="45" t="str">
        <f>IFERROR(VLOOKUP($B142,master_rankings!$B:$AF,13,FALSE),"")</f>
        <v/>
      </c>
      <c r="BE142" s="45" t="str">
        <f>IFERROR(VLOOKUP($B142,master_rankings!$B:$AF,14,FALSE),"")</f>
        <v/>
      </c>
      <c r="BF142" s="45" t="str">
        <f>IFERROR(VLOOKUP($B142,master_rankings!$B:$AF,15,FALSE),"")</f>
        <v/>
      </c>
      <c r="BG142" s="45" t="str">
        <f>IFERROR(VLOOKUP($B142,master_rankings!$B:$AF,16,FALSE),"")</f>
        <v/>
      </c>
      <c r="BH142" s="45" t="str">
        <f>IFERROR(VLOOKUP($B142,master_rankings!$B:$AF,17,FALSE),"")</f>
        <v/>
      </c>
      <c r="BI142" s="45" t="str">
        <f>IFERROR(VLOOKUP($B142,master_rankings!$B:$AF,18,FALSE),"")</f>
        <v/>
      </c>
      <c r="BJ142" s="45" t="str">
        <f>IFERROR(VLOOKUP($B142,master_rankings!$B:$AF,19,FALSE),"")</f>
        <v/>
      </c>
      <c r="BK142" s="45" t="str">
        <f>IFERROR(VLOOKUP($B142,master_rankings!$B:$AF,30,FALSE),"")</f>
        <v/>
      </c>
      <c r="BL142" s="45" t="str">
        <f>IFERROR(VLOOKUP($B142,master_rankings!$B:$AF,31,FALSE),"")</f>
        <v/>
      </c>
      <c r="BM142" s="45" t="str">
        <f t="shared" si="10"/>
        <v/>
      </c>
      <c r="BN142" t="str">
        <f t="shared" si="11"/>
        <v/>
      </c>
    </row>
    <row r="143" spans="1:66" x14ac:dyDescent="0.25">
      <c r="A143">
        <f>Qty_freeze!A143</f>
        <v>142</v>
      </c>
      <c r="B143" t="str">
        <f>TRIM(Qty_freeze!B143)</f>
        <v>ONGC</v>
      </c>
      <c r="C143" t="str">
        <f>IFERROR(VLOOKUP(B143,Mkt_Lots!Q:R,2,0),"")</f>
        <v xml:space="preserve">OIL AND NATURAL GAS CORP.           </v>
      </c>
      <c r="D143" s="9">
        <f>IFERROR(VLOOKUP($B143,Options_data!$L:$AB,2,0),"")</f>
        <v>1.75</v>
      </c>
      <c r="E143" s="9">
        <f>IFERROR(VLOOKUP($B143,Options_data!$L:$AB,3,0),"")</f>
        <v>0.95</v>
      </c>
      <c r="F143" s="9">
        <f>IFERROR(VLOOKUP($B143,Options_data!$L:$AB,4,0),"")</f>
        <v>15.32</v>
      </c>
      <c r="G143" s="9">
        <f>IFERROR(VLOOKUP($B143,Options_data!$L:$AB,5,0),"")</f>
        <v>14.8</v>
      </c>
      <c r="H143" s="9">
        <f>IFERROR(VLOOKUP($B143,Options_data!$L:$AB,6,0),"")</f>
        <v>-3.52</v>
      </c>
      <c r="I143" s="9">
        <f>IFERROR(VLOOKUP($B143,Options_data!$L:$AB,7,0),"")</f>
        <v>3.23</v>
      </c>
      <c r="J143" s="9">
        <f>IFERROR(VLOOKUP($B143,Options_data!$L:$AB,8,0),"")</f>
        <v>7.94</v>
      </c>
      <c r="K143" s="9">
        <f>IFERROR(VLOOKUP($B143,Options_data!$L:$AB,9,0),"")</f>
        <v>10.09</v>
      </c>
      <c r="L143" s="9" t="b">
        <f>IFERROR(VLOOKUP($B143,Options_data!$L:$AB,10,0),"")</f>
        <v>1</v>
      </c>
      <c r="M143" s="9">
        <f>IFERROR(VLOOKUP($B143,Options_data!$L:$AB,11,0),"")</f>
        <v>14.29</v>
      </c>
      <c r="N143" s="10" t="str">
        <f>IFERROR(VLOOKUP($B143,Options_data!$L:$AB,12,0),"")</f>
        <v/>
      </c>
      <c r="O143" s="9">
        <f>IFERROR(VLOOKUP($B143,Options_data!$L:$AB,13,0),"")</f>
        <v>186.9</v>
      </c>
      <c r="P143" s="9">
        <f>IFERROR(VLOOKUP($B143,Options_data!$L:$AB,14,0),"")</f>
        <v>1.85</v>
      </c>
      <c r="Q143" s="9" t="str">
        <f>IFERROR(VLOOKUP($B143,Options_data!$L:$AB,15,0),"")</f>
        <v>Liquid</v>
      </c>
      <c r="R143" s="9" t="str">
        <f>IFERROR(VLOOKUP($B143,Options_data!$L:$AB,16,0),"")</f>
        <v/>
      </c>
      <c r="S143" s="9" t="str">
        <f>IFERROR(VLOOKUP($B143,Options_data!$L:$AB,17,0),"")</f>
        <v/>
      </c>
      <c r="T143">
        <f>IFERROR(VLOOKUP($B143,futures_data!$L:$W,2,0),"")</f>
        <v>67.459999999999994</v>
      </c>
      <c r="U143">
        <f>IFERROR(VLOOKUP($B143,futures_data!$L:$W,3,0),"")</f>
        <v>10.01</v>
      </c>
      <c r="V143">
        <f>IFERROR(VLOOKUP($B143,futures_data!$L:$W,4,0),"")</f>
        <v>2.4700000000000002</v>
      </c>
      <c r="W143">
        <f>IFERROR(VLOOKUP($B143,futures_data!$L:$W,5,0),"")</f>
        <v>82.65</v>
      </c>
      <c r="X143">
        <f>IFERROR(VLOOKUP($B143,futures_data!$L:$W,6,0),"")</f>
        <v>186.9</v>
      </c>
      <c r="Y143">
        <f>IFERROR(VLOOKUP($B143,futures_data!$L:$W,7,0),"")</f>
        <v>-3.52</v>
      </c>
      <c r="Z143" t="str">
        <f>IFERROR(VLOOKUP($B143,futures_data!$L:$W,8,0),"")</f>
        <v>Significant Long Buildup</v>
      </c>
      <c r="AA143">
        <f>IFERROR(VLOOKUP($B143,futures_data!$L:$W,9,0),"")</f>
        <v>11.38</v>
      </c>
      <c r="AB143">
        <f>IFERROR(VLOOKUP($B143,futures_data!$L:$W,10,0),"")</f>
        <v>0.95</v>
      </c>
      <c r="AC143">
        <f>IFERROR(VLOOKUP($B143,futures_data!$L:$W,11,0),"")</f>
        <v>-10.09</v>
      </c>
      <c r="AD143" t="str">
        <f>IFERROR(VLOOKUP($B143,futures_data!$L:$W,12,0),"")</f>
        <v>Long Buildup</v>
      </c>
      <c r="AE143" t="str">
        <f t="shared" si="8"/>
        <v>BULLISH</v>
      </c>
      <c r="AF143" t="str">
        <f t="shared" si="9"/>
        <v>BULLISH</v>
      </c>
      <c r="AG143" s="43" t="str">
        <f>IFERROR(VLOOKUP($B143,futures_20D_Auto!$B:$F,2,0),"")</f>
        <v/>
      </c>
      <c r="AH143" s="43" t="str">
        <f>IFERROR(VLOOKUP($B143,futures_20D_Auto!$B:$F,3,0),"")</f>
        <v/>
      </c>
      <c r="AI143" s="43" t="str">
        <f>IFERROR(VLOOKUP($B143,futures_20D_Auto!$B:$F,4,0),"")</f>
        <v/>
      </c>
      <c r="AJ143" s="43" t="str">
        <f>IFERROR(VLOOKUP($B143,futures_20D_Auto!$B:$F,5,0),"")</f>
        <v/>
      </c>
      <c r="AK143">
        <f>IFERROR(VLOOKUP($B143,Premarket!$A:$K,2,0),"")</f>
        <v>183.25</v>
      </c>
      <c r="AL143">
        <f>IFERROR(VLOOKUP($B143,Premarket!$A:$K,3,0),"")</f>
        <v>183.2</v>
      </c>
      <c r="AM143">
        <f>IFERROR(VLOOKUP($B143,Premarket!$A:$K,4,0),"")</f>
        <v>-0.05</v>
      </c>
      <c r="AN143">
        <f>IFERROR(VLOOKUP($B143,Premarket!$A:$K,5,0),"")</f>
        <v>-0.03</v>
      </c>
      <c r="AU143" s="45">
        <f>IFERROR(VLOOKUP($B143,master_rankings!$B:$AF,4,FALSE),"")</f>
        <v>186.85</v>
      </c>
      <c r="AV143" s="45">
        <f>IFERROR(VLOOKUP($B143,master_rankings!$B:$AF,5,FALSE),"")</f>
        <v>0.9181745</v>
      </c>
      <c r="AW143" s="45">
        <f>IFERROR(VLOOKUP($B143,master_rankings!$B:$AF,6,FALSE),"")</f>
        <v>1.7</v>
      </c>
      <c r="AX143" s="45">
        <f>IFERROR(VLOOKUP($B143,master_rankings!$B:$AF,7,FALSE),"")</f>
        <v>44186450</v>
      </c>
      <c r="AY143" s="45">
        <f>IFERROR(VLOOKUP($B143,master_rankings!$B:$AF,8,FALSE),"")</f>
        <v>6.1113166000000003</v>
      </c>
      <c r="AZ143" s="45">
        <f>IFERROR(VLOOKUP($B143,master_rankings!$B:$AF,9,FALSE),"")</f>
        <v>2544850</v>
      </c>
      <c r="BA143" s="45" t="str">
        <f>IFERROR(VLOOKUP($B143,master_rankings!$B:$AF,10,FALSE),"")</f>
        <v>Long Build Up</v>
      </c>
      <c r="BB143" s="45">
        <f>IFERROR(VLOOKUP($B143,master_rankings!$B:$AF,11,FALSE),"")</f>
        <v>7700</v>
      </c>
      <c r="BC143" s="45">
        <f>IFERROR(VLOOKUP($B143,master_rankings!$B:$AF,12,FALSE),"")</f>
        <v>2.5</v>
      </c>
      <c r="BD143" s="45">
        <f>IFERROR(VLOOKUP($B143,master_rankings!$B:$AF,13,FALSE),"")</f>
        <v>154000</v>
      </c>
      <c r="BE143" s="45" t="str">
        <f>IFERROR(VLOOKUP($B143,master_rankings!$B:$AF,14,FALSE),"")</f>
        <v>OILS</v>
      </c>
      <c r="BF143" s="45" t="str">
        <f>IFERROR(VLOOKUP($B143,master_rankings!$B:$AF,15,FALSE),"")</f>
        <v>OIL DRILL/ALLIED</v>
      </c>
      <c r="BG143" s="45" t="str">
        <f>IFERROR(VLOOKUP($B143,master_rankings!$B:$AF,16,FALSE),"")</f>
        <v>LARGECAP</v>
      </c>
      <c r="BH143" s="45">
        <f>IFERROR(VLOOKUP($B143,master_rankings!$B:$AF,17,FALSE),"")</f>
        <v>202605.4</v>
      </c>
      <c r="BI143" s="45" t="str">
        <f>IFERROR(VLOOKUP($B143,master_rankings!$B:$AF,18,FALSE),"")</f>
        <v>OILS-1 of 1</v>
      </c>
      <c r="BJ143" s="45" t="str">
        <f>IFERROR(VLOOKUP($B143,master_rankings!$B:$AF,19,FALSE),"")</f>
        <v>NiftyRank-24</v>
      </c>
      <c r="BK143" s="45" t="str">
        <f>IFERROR(VLOOKUP($B143,master_rankings!$B:$AF,30,FALSE),"")</f>
        <v>LOR3</v>
      </c>
      <c r="BL143" s="45" t="str">
        <f>IFERROR(VLOOKUP($B143,master_rankings!$B:$AF,31,FALSE),"")</f>
        <v>LPR21</v>
      </c>
      <c r="BM143" s="45" t="str">
        <f t="shared" si="10"/>
        <v>TopOI</v>
      </c>
      <c r="BN143" t="str">
        <f t="shared" si="11"/>
        <v/>
      </c>
    </row>
    <row r="144" spans="1:66" x14ac:dyDescent="0.25">
      <c r="A144">
        <f>Qty_freeze!A144</f>
        <v>143</v>
      </c>
      <c r="B144" t="str">
        <f>TRIM(Qty_freeze!B144)</f>
        <v>PAGEIND</v>
      </c>
      <c r="C144" t="str">
        <f>IFERROR(VLOOKUP(B144,Mkt_Lots!Q:R,2,0),"")</f>
        <v xml:space="preserve">PAGE INDUSTRIES LTD                 </v>
      </c>
      <c r="D144" s="9">
        <f>IFERROR(VLOOKUP($B144,Options_data!$L:$AB,2,0),"")</f>
        <v>-247.25</v>
      </c>
      <c r="E144" s="9">
        <f>IFERROR(VLOOKUP($B144,Options_data!$L:$AB,3,0),"")</f>
        <v>-0.63</v>
      </c>
      <c r="F144" s="9">
        <f>IFERROR(VLOOKUP($B144,Options_data!$L:$AB,4,0),"")</f>
        <v>29.17</v>
      </c>
      <c r="G144" s="9">
        <f>IFERROR(VLOOKUP($B144,Options_data!$L:$AB,5,0),"")</f>
        <v>29.55</v>
      </c>
      <c r="H144" s="9">
        <f>IFERROR(VLOOKUP($B144,Options_data!$L:$AB,6,0),"")</f>
        <v>14.31</v>
      </c>
      <c r="I144" s="9">
        <f>IFERROR(VLOOKUP($B144,Options_data!$L:$AB,7,0),"")</f>
        <v>82.52</v>
      </c>
      <c r="J144" s="9">
        <f>IFERROR(VLOOKUP($B144,Options_data!$L:$AB,8,0),"")</f>
        <v>87.3</v>
      </c>
      <c r="K144" s="9">
        <f>IFERROR(VLOOKUP($B144,Options_data!$L:$AB,9,0),"")</f>
        <v>49.79</v>
      </c>
      <c r="L144" s="9" t="b">
        <f>IFERROR(VLOOKUP($B144,Options_data!$L:$AB,10,0),"")</f>
        <v>0</v>
      </c>
      <c r="M144" s="9">
        <f>IFERROR(VLOOKUP($B144,Options_data!$L:$AB,11,0),"")</f>
        <v>29.93</v>
      </c>
      <c r="N144" s="10" t="str">
        <f>IFERROR(VLOOKUP($B144,Options_data!$L:$AB,12,0),"")</f>
        <v/>
      </c>
      <c r="O144" s="9">
        <f>IFERROR(VLOOKUP($B144,Options_data!$L:$AB,13,0),"")</f>
        <v>39083.800000000003</v>
      </c>
      <c r="P144" s="9">
        <f>IFERROR(VLOOKUP($B144,Options_data!$L:$AB,14,0),"")</f>
        <v>3.72</v>
      </c>
      <c r="Q144" s="9" t="str">
        <f>IFERROR(VLOOKUP($B144,Options_data!$L:$AB,15,0),"")</f>
        <v/>
      </c>
      <c r="R144" s="9" t="str">
        <f>IFERROR(VLOOKUP($B144,Options_data!$L:$AB,16,0),"")</f>
        <v>IVP</v>
      </c>
      <c r="S144" s="9" t="str">
        <f>IFERROR(VLOOKUP($B144,Options_data!$L:$AB,17,0),"")</f>
        <v/>
      </c>
      <c r="T144">
        <f>IFERROR(VLOOKUP($B144,futures_data!$L:$W,2,0),"")</f>
        <v>29.17</v>
      </c>
      <c r="U144">
        <f>IFERROR(VLOOKUP($B144,futures_data!$L:$W,3,0),"")</f>
        <v>0.48</v>
      </c>
      <c r="V144">
        <f>IFERROR(VLOOKUP($B144,futures_data!$L:$W,4,0),"")</f>
        <v>-1.08</v>
      </c>
      <c r="W144">
        <f>IFERROR(VLOOKUP($B144,futures_data!$L:$W,5,0),"")</f>
        <v>43.65</v>
      </c>
      <c r="X144">
        <f>IFERROR(VLOOKUP($B144,futures_data!$L:$W,6,0),"")</f>
        <v>39083.800000000003</v>
      </c>
      <c r="Y144">
        <f>IFERROR(VLOOKUP($B144,futures_data!$L:$W,7,0),"")</f>
        <v>14.31</v>
      </c>
      <c r="Z144" t="str">
        <f>IFERROR(VLOOKUP($B144,futures_data!$L:$W,8,0),"")</f>
        <v>Short Buildup</v>
      </c>
      <c r="AA144">
        <f>IFERROR(VLOOKUP($B144,futures_data!$L:$W,9,0),"")</f>
        <v>0.84</v>
      </c>
      <c r="AB144">
        <f>IFERROR(VLOOKUP($B144,futures_data!$L:$W,10,0),"")</f>
        <v>-0.63</v>
      </c>
      <c r="AC144">
        <f>IFERROR(VLOOKUP($B144,futures_data!$L:$W,11,0),"")</f>
        <v>-60.38</v>
      </c>
      <c r="AD144" t="str">
        <f>IFERROR(VLOOKUP($B144,futures_data!$L:$W,12,0),"")</f>
        <v>Short Buildup</v>
      </c>
      <c r="AE144" t="str">
        <f t="shared" si="8"/>
        <v>BEARISH</v>
      </c>
      <c r="AF144" t="str">
        <f t="shared" si="9"/>
        <v>BEARISH</v>
      </c>
      <c r="AG144" s="43" t="str">
        <f>IFERROR(VLOOKUP($B144,futures_20D_Auto!$B:$F,2,0),"")</f>
        <v/>
      </c>
      <c r="AH144" s="43" t="str">
        <f>IFERROR(VLOOKUP($B144,futures_20D_Auto!$B:$F,3,0),"")</f>
        <v/>
      </c>
      <c r="AI144" s="43" t="str">
        <f>IFERROR(VLOOKUP($B144,futures_20D_Auto!$B:$F,4,0),"")</f>
        <v/>
      </c>
      <c r="AJ144" s="43" t="str">
        <f>IFERROR(VLOOKUP($B144,futures_20D_Auto!$B:$F,5,0),"")</f>
        <v/>
      </c>
      <c r="AK144">
        <f>IFERROR(VLOOKUP($B144,Premarket!$A:$K,2,0),"")</f>
        <v>39513.85</v>
      </c>
      <c r="AL144">
        <f>IFERROR(VLOOKUP($B144,Premarket!$A:$K,3,0),"")</f>
        <v>39530</v>
      </c>
      <c r="AM144">
        <f>IFERROR(VLOOKUP($B144,Premarket!$A:$K,4,0),"")</f>
        <v>16.149999999999999</v>
      </c>
      <c r="AN144">
        <f>IFERROR(VLOOKUP($B144,Premarket!$A:$K,5,0),"")</f>
        <v>0.04</v>
      </c>
      <c r="AU144" s="45">
        <f>IFERROR(VLOOKUP($B144,master_rankings!$B:$AF,4,FALSE),"")</f>
        <v>39048</v>
      </c>
      <c r="AV144" s="45">
        <f>IFERROR(VLOOKUP($B144,master_rankings!$B:$AF,5,FALSE),"")</f>
        <v>-0.71966039999999998</v>
      </c>
      <c r="AW144" s="45">
        <f>IFERROR(VLOOKUP($B144,master_rankings!$B:$AF,6,FALSE),"")</f>
        <v>-283.05</v>
      </c>
      <c r="AX144" s="45">
        <f>IFERROR(VLOOKUP($B144,master_rankings!$B:$AF,7,FALSE),"")</f>
        <v>167040</v>
      </c>
      <c r="AY144" s="45">
        <f>IFERROR(VLOOKUP($B144,master_rankings!$B:$AF,8,FALSE),"")</f>
        <v>0.34240399999999999</v>
      </c>
      <c r="AZ144" s="45">
        <f>IFERROR(VLOOKUP($B144,master_rankings!$B:$AF,9,FALSE),"")</f>
        <v>570</v>
      </c>
      <c r="BA144" s="45" t="str">
        <f>IFERROR(VLOOKUP($B144,master_rankings!$B:$AF,10,FALSE),"")</f>
        <v>Short Build Up</v>
      </c>
      <c r="BB144" s="45">
        <f>IFERROR(VLOOKUP($B144,master_rankings!$B:$AF,11,FALSE),"")</f>
        <v>30</v>
      </c>
      <c r="BC144" s="45">
        <f>IFERROR(VLOOKUP($B144,master_rankings!$B:$AF,12,FALSE),"")</f>
        <v>500</v>
      </c>
      <c r="BD144" s="45">
        <f>IFERROR(VLOOKUP($B144,master_rankings!$B:$AF,13,FALSE),"")</f>
        <v>600</v>
      </c>
      <c r="BE144" s="45" t="str">
        <f>IFERROR(VLOOKUP($B144,master_rankings!$B:$AF,14,FALSE),"")</f>
        <v>FMCG</v>
      </c>
      <c r="BF144" s="45" t="str">
        <f>IFERROR(VLOOKUP($B144,master_rankings!$B:$AF,15,FALSE),"")</f>
        <v>TEXT-PRODUCTS</v>
      </c>
      <c r="BG144" s="45" t="str">
        <f>IFERROR(VLOOKUP($B144,master_rankings!$B:$AF,16,FALSE),"")</f>
        <v>LARGECAP</v>
      </c>
      <c r="BH144" s="45">
        <f>IFERROR(VLOOKUP($B144,master_rankings!$B:$AF,17,FALSE),"")</f>
        <v>49754.87</v>
      </c>
      <c r="BI144" s="45" t="str">
        <f>IFERROR(VLOOKUP($B144,master_rankings!$B:$AF,18,FALSE),"")</f>
        <v>FMCG-13 of 28</v>
      </c>
      <c r="BJ144" s="45" t="str">
        <f>IFERROR(VLOOKUP($B144,master_rankings!$B:$AF,19,FALSE),"")</f>
        <v>NiftyRank-87</v>
      </c>
      <c r="BK144" s="45" t="str">
        <f>IFERROR(VLOOKUP($B144,master_rankings!$B:$AF,30,FALSE),"")</f>
        <v>SOR32</v>
      </c>
      <c r="BL144" s="45" t="str">
        <f>IFERROR(VLOOKUP($B144,master_rankings!$B:$AF,31,FALSE),"")</f>
        <v>SPR19</v>
      </c>
      <c r="BM144" s="45" t="str">
        <f t="shared" si="10"/>
        <v/>
      </c>
      <c r="BN144" t="str">
        <f t="shared" si="11"/>
        <v>TopPrice</v>
      </c>
    </row>
    <row r="145" spans="1:66" x14ac:dyDescent="0.25">
      <c r="A145">
        <f>Qty_freeze!A145</f>
        <v>144</v>
      </c>
      <c r="B145" t="str">
        <f>TRIM(Qty_freeze!B145)</f>
        <v>PEL</v>
      </c>
      <c r="C145" t="str">
        <f>IFERROR(VLOOKUP(B145,Mkt_Lots!Q:R,2,0),"")</f>
        <v xml:space="preserve">PIRAMAL ENTERPRISES LTD             </v>
      </c>
      <c r="D145" s="9">
        <f>IFERROR(VLOOKUP($B145,Options_data!$L:$AB,2,0),"")</f>
        <v>0.6</v>
      </c>
      <c r="E145" s="9">
        <f>IFERROR(VLOOKUP($B145,Options_data!$L:$AB,3,0),"")</f>
        <v>0.06</v>
      </c>
      <c r="F145" s="9">
        <f>IFERROR(VLOOKUP($B145,Options_data!$L:$AB,4,0),"")</f>
        <v>33.56</v>
      </c>
      <c r="G145" s="9">
        <f>IFERROR(VLOOKUP($B145,Options_data!$L:$AB,5,0),"")</f>
        <v>31.85</v>
      </c>
      <c r="H145" s="9">
        <f>IFERROR(VLOOKUP($B145,Options_data!$L:$AB,6,0),"")</f>
        <v>8.6300000000000008</v>
      </c>
      <c r="I145" s="9">
        <f>IFERROR(VLOOKUP($B145,Options_data!$L:$AB,7,0),"")</f>
        <v>14.92</v>
      </c>
      <c r="J145" s="9">
        <f>IFERROR(VLOOKUP($B145,Options_data!$L:$AB,8,0),"")</f>
        <v>22.22</v>
      </c>
      <c r="K145" s="9">
        <f>IFERROR(VLOOKUP($B145,Options_data!$L:$AB,9,0),"")</f>
        <v>19.29</v>
      </c>
      <c r="L145" s="9" t="b">
        <f>IFERROR(VLOOKUP($B145,Options_data!$L:$AB,10,0),"")</f>
        <v>1</v>
      </c>
      <c r="M145" s="9">
        <f>IFERROR(VLOOKUP($B145,Options_data!$L:$AB,11,0),"")</f>
        <v>30.13</v>
      </c>
      <c r="N145" s="10" t="str">
        <f>IFERROR(VLOOKUP($B145,Options_data!$L:$AB,12,0),"")</f>
        <v/>
      </c>
      <c r="O145" s="9">
        <f>IFERROR(VLOOKUP($B145,Options_data!$L:$AB,13,0),"")</f>
        <v>1057.75</v>
      </c>
      <c r="P145" s="9">
        <f>IFERROR(VLOOKUP($B145,Options_data!$L:$AB,14,0),"")</f>
        <v>3.97</v>
      </c>
      <c r="Q145" s="9" t="str">
        <f>IFERROR(VLOOKUP($B145,Options_data!$L:$AB,15,0),"")</f>
        <v>Liquid</v>
      </c>
      <c r="R145" s="9" t="str">
        <f>IFERROR(VLOOKUP($B145,Options_data!$L:$AB,16,0),"")</f>
        <v/>
      </c>
      <c r="S145" s="9" t="str">
        <f>IFERROR(VLOOKUP($B145,Options_data!$L:$AB,17,0),"")</f>
        <v/>
      </c>
      <c r="T145">
        <f>IFERROR(VLOOKUP($B145,futures_data!$L:$W,2,0),"")</f>
        <v>15.87</v>
      </c>
      <c r="U145">
        <f>IFERROR(VLOOKUP($B145,futures_data!$L:$W,3,0),"")</f>
        <v>3.92</v>
      </c>
      <c r="V145">
        <f>IFERROR(VLOOKUP($B145,futures_data!$L:$W,4,0),"")</f>
        <v>1</v>
      </c>
      <c r="W145">
        <f>IFERROR(VLOOKUP($B145,futures_data!$L:$W,5,0),"")</f>
        <v>211.64</v>
      </c>
      <c r="X145">
        <f>IFERROR(VLOOKUP($B145,futures_data!$L:$W,6,0),"")</f>
        <v>1057.75</v>
      </c>
      <c r="Y145">
        <f>IFERROR(VLOOKUP($B145,futures_data!$L:$W,7,0),"")</f>
        <v>8.6300000000000008</v>
      </c>
      <c r="Z145" t="str">
        <f>IFERROR(VLOOKUP($B145,futures_data!$L:$W,8,0),"")</f>
        <v>Long Buildup</v>
      </c>
      <c r="AA145">
        <f>IFERROR(VLOOKUP($B145,futures_data!$L:$W,9,0),"")</f>
        <v>0.75</v>
      </c>
      <c r="AB145">
        <f>IFERROR(VLOOKUP($B145,futures_data!$L:$W,10,0),"")</f>
        <v>0.06</v>
      </c>
      <c r="AC145">
        <f>IFERROR(VLOOKUP($B145,futures_data!$L:$W,11,0),"")</f>
        <v>228.23</v>
      </c>
      <c r="AD145" t="str">
        <f>IFERROR(VLOOKUP($B145,futures_data!$L:$W,12,0),"")</f>
        <v>Long Buildup</v>
      </c>
      <c r="AE145" t="str">
        <f t="shared" si="8"/>
        <v>BULLISH</v>
      </c>
      <c r="AF145" t="str">
        <f t="shared" si="9"/>
        <v>BULLISH</v>
      </c>
      <c r="AG145" s="43" t="str">
        <f>IFERROR(VLOOKUP($B145,futures_20D_Auto!$B:$F,2,0),"")</f>
        <v/>
      </c>
      <c r="AH145" s="43" t="str">
        <f>IFERROR(VLOOKUP($B145,futures_20D_Auto!$B:$F,3,0),"")</f>
        <v/>
      </c>
      <c r="AI145" s="43" t="str">
        <f>IFERROR(VLOOKUP($B145,futures_20D_Auto!$B:$F,4,0),"")</f>
        <v/>
      </c>
      <c r="AJ145" s="43" t="str">
        <f>IFERROR(VLOOKUP($B145,futures_20D_Auto!$B:$F,5,0),"")</f>
        <v/>
      </c>
      <c r="AK145">
        <f>IFERROR(VLOOKUP($B145,Premarket!$A:$K,2,0),"")</f>
        <v>1067.95</v>
      </c>
      <c r="AL145">
        <f>IFERROR(VLOOKUP($B145,Premarket!$A:$K,3,0),"")</f>
        <v>1072.1500000000001</v>
      </c>
      <c r="AM145">
        <f>IFERROR(VLOOKUP($B145,Premarket!$A:$K,4,0),"")</f>
        <v>4.2</v>
      </c>
      <c r="AN145">
        <f>IFERROR(VLOOKUP($B145,Premarket!$A:$K,5,0),"")</f>
        <v>0.39</v>
      </c>
      <c r="AU145" s="45">
        <f>IFERROR(VLOOKUP($B145,master_rankings!$B:$AF,4,FALSE),"")</f>
        <v>1060.3</v>
      </c>
      <c r="AV145" s="45">
        <f>IFERROR(VLOOKUP($B145,master_rankings!$B:$AF,5,FALSE),"")</f>
        <v>0.29797099999999999</v>
      </c>
      <c r="AW145" s="45">
        <f>IFERROR(VLOOKUP($B145,master_rankings!$B:$AF,6,FALSE),"")</f>
        <v>3.15</v>
      </c>
      <c r="AX145" s="45">
        <f>IFERROR(VLOOKUP($B145,master_rankings!$B:$AF,7,FALSE),"")</f>
        <v>9918750</v>
      </c>
      <c r="AY145" s="45">
        <f>IFERROR(VLOOKUP($B145,master_rankings!$B:$AF,8,FALSE),"")</f>
        <v>0.13629140000000001</v>
      </c>
      <c r="AZ145" s="45">
        <f>IFERROR(VLOOKUP($B145,master_rankings!$B:$AF,9,FALSE),"")</f>
        <v>13500</v>
      </c>
      <c r="BA145" s="45" t="str">
        <f>IFERROR(VLOOKUP($B145,master_rankings!$B:$AF,10,FALSE),"")</f>
        <v>Long Build Up</v>
      </c>
      <c r="BB145" s="45">
        <f>IFERROR(VLOOKUP($B145,master_rankings!$B:$AF,11,FALSE),"")</f>
        <v>275</v>
      </c>
      <c r="BC145" s="45">
        <f>IFERROR(VLOOKUP($B145,master_rankings!$B:$AF,12,FALSE),"")</f>
        <v>50</v>
      </c>
      <c r="BD145" s="45">
        <f>IFERROR(VLOOKUP($B145,master_rankings!$B:$AF,13,FALSE),"")</f>
        <v>8250</v>
      </c>
      <c r="BE145" s="45" t="str">
        <f>IFERROR(VLOOKUP($B145,master_rankings!$B:$AF,14,FALSE),"")</f>
        <v>PHARMACEUTICALS</v>
      </c>
      <c r="BF145" s="45" t="str">
        <f>IFERROR(VLOOKUP($B145,master_rankings!$B:$AF,15,FALSE),"")</f>
        <v>PHARM-IND-BD&amp;FOR</v>
      </c>
      <c r="BG145" s="45" t="str">
        <f>IFERROR(VLOOKUP($B145,master_rankings!$B:$AF,16,FALSE),"")</f>
        <v>LARGECAP</v>
      </c>
      <c r="BH145" s="45">
        <f>IFERROR(VLOOKUP($B145,master_rankings!$B:$AF,17,FALSE),"")</f>
        <v>63077.62</v>
      </c>
      <c r="BI145" s="45" t="str">
        <f>IFERROR(VLOOKUP($B145,master_rankings!$B:$AF,18,FALSE),"")</f>
        <v>PHARMACEUTICALS-6 of 23</v>
      </c>
      <c r="BJ145" s="45" t="str">
        <f>IFERROR(VLOOKUP($B145,master_rankings!$B:$AF,19,FALSE),"")</f>
        <v>NiftyRank-74</v>
      </c>
      <c r="BK145" s="45" t="str">
        <f>IFERROR(VLOOKUP($B145,master_rankings!$B:$AF,30,FALSE),"")</f>
        <v>LOR39</v>
      </c>
      <c r="BL145" s="45" t="str">
        <f>IFERROR(VLOOKUP($B145,master_rankings!$B:$AF,31,FALSE),"")</f>
        <v>LPR36</v>
      </c>
      <c r="BM145" s="45" t="str">
        <f t="shared" si="10"/>
        <v/>
      </c>
      <c r="BN145" t="str">
        <f t="shared" si="11"/>
        <v/>
      </c>
    </row>
    <row r="146" spans="1:66" x14ac:dyDescent="0.25">
      <c r="A146">
        <f>Qty_freeze!A146</f>
        <v>145</v>
      </c>
      <c r="B146" t="str">
        <f>TRIM(Qty_freeze!B146)</f>
        <v>PERSISTENT</v>
      </c>
      <c r="C146" t="str">
        <f>IFERROR(VLOOKUP(B146,Mkt_Lots!Q:R,2,0),"")</f>
        <v xml:space="preserve">PERSISTENT SYSTEMS LTD              </v>
      </c>
      <c r="D146" s="9">
        <f>IFERROR(VLOOKUP($B146,Options_data!$L:$AB,2,0),"")</f>
        <v>6.95</v>
      </c>
      <c r="E146" s="9">
        <f>IFERROR(VLOOKUP($B146,Options_data!$L:$AB,3,0),"")</f>
        <v>0.12</v>
      </c>
      <c r="F146" s="9">
        <f>IFERROR(VLOOKUP($B146,Options_data!$L:$AB,4,0),"")</f>
        <v>38.99</v>
      </c>
      <c r="G146" s="9">
        <f>IFERROR(VLOOKUP($B146,Options_data!$L:$AB,5,0),"")</f>
        <v>39.9</v>
      </c>
      <c r="H146" s="9">
        <f>IFERROR(VLOOKUP($B146,Options_data!$L:$AB,6,0),"")</f>
        <v>8.4499999999999993</v>
      </c>
      <c r="I146" s="9">
        <f>IFERROR(VLOOKUP($B146,Options_data!$L:$AB,7,0),"")</f>
        <v>91.53</v>
      </c>
      <c r="J146" s="9">
        <f>IFERROR(VLOOKUP($B146,Options_data!$L:$AB,8,0),"")</f>
        <v>93.65</v>
      </c>
      <c r="K146" s="9">
        <f>IFERROR(VLOOKUP($B146,Options_data!$L:$AB,9,0),"")</f>
        <v>65.95</v>
      </c>
      <c r="L146" s="9" t="b">
        <f>IFERROR(VLOOKUP($B146,Options_data!$L:$AB,10,0),"")</f>
        <v>0</v>
      </c>
      <c r="M146" s="9">
        <f>IFERROR(VLOOKUP($B146,Options_data!$L:$AB,11,0),"")</f>
        <v>40.82</v>
      </c>
      <c r="N146" s="10">
        <f>IFERROR(VLOOKUP($B146,Options_data!$L:$AB,12,0),"")</f>
        <v>45217</v>
      </c>
      <c r="O146" s="9">
        <f>IFERROR(VLOOKUP($B146,Options_data!$L:$AB,13,0),"")</f>
        <v>5784.95</v>
      </c>
      <c r="P146" s="9">
        <f>IFERROR(VLOOKUP($B146,Options_data!$L:$AB,14,0),"")</f>
        <v>5.07</v>
      </c>
      <c r="Q146" s="9" t="str">
        <f>IFERROR(VLOOKUP($B146,Options_data!$L:$AB,15,0),"")</f>
        <v/>
      </c>
      <c r="R146" s="9" t="str">
        <f>IFERROR(VLOOKUP($B146,Options_data!$L:$AB,16,0),"")</f>
        <v>IVP</v>
      </c>
      <c r="S146" s="9" t="str">
        <f>IFERROR(VLOOKUP($B146,Options_data!$L:$AB,17,0),"")</f>
        <v>R</v>
      </c>
      <c r="T146">
        <f>IFERROR(VLOOKUP($B146,futures_data!$L:$W,2,0),"")</f>
        <v>36.9</v>
      </c>
      <c r="U146">
        <f>IFERROR(VLOOKUP($B146,futures_data!$L:$W,3,0),"")</f>
        <v>13.61</v>
      </c>
      <c r="V146">
        <f>IFERROR(VLOOKUP($B146,futures_data!$L:$W,4,0),"")</f>
        <v>2.93</v>
      </c>
      <c r="W146">
        <f>IFERROR(VLOOKUP($B146,futures_data!$L:$W,5,0),"")</f>
        <v>61.21</v>
      </c>
      <c r="X146">
        <f>IFERROR(VLOOKUP($B146,futures_data!$L:$W,6,0),"")</f>
        <v>5784.95</v>
      </c>
      <c r="Y146">
        <f>IFERROR(VLOOKUP($B146,futures_data!$L:$W,7,0),"")</f>
        <v>8.4499999999999993</v>
      </c>
      <c r="Z146" t="str">
        <f>IFERROR(VLOOKUP($B146,futures_data!$L:$W,8,0),"")</f>
        <v>Significant Long Buildup</v>
      </c>
      <c r="AA146">
        <f>IFERROR(VLOOKUP($B146,futures_data!$L:$W,9,0),"")</f>
        <v>1.37</v>
      </c>
      <c r="AB146">
        <f>IFERROR(VLOOKUP($B146,futures_data!$L:$W,10,0),"")</f>
        <v>0.12</v>
      </c>
      <c r="AC146">
        <f>IFERROR(VLOOKUP($B146,futures_data!$L:$W,11,0),"")</f>
        <v>-34.270000000000003</v>
      </c>
      <c r="AD146" t="str">
        <f>IFERROR(VLOOKUP($B146,futures_data!$L:$W,12,0),"")</f>
        <v>Long Buildup</v>
      </c>
      <c r="AE146" t="str">
        <f t="shared" si="8"/>
        <v>BULLISH</v>
      </c>
      <c r="AF146" t="str">
        <f t="shared" si="9"/>
        <v>BULLISH</v>
      </c>
      <c r="AG146" s="43" t="str">
        <f>IFERROR(VLOOKUP($B146,futures_20D_Auto!$B:$F,2,0),"")</f>
        <v/>
      </c>
      <c r="AH146" s="43" t="str">
        <f>IFERROR(VLOOKUP($B146,futures_20D_Auto!$B:$F,3,0),"")</f>
        <v/>
      </c>
      <c r="AI146" s="43" t="str">
        <f>IFERROR(VLOOKUP($B146,futures_20D_Auto!$B:$F,4,0),"")</f>
        <v/>
      </c>
      <c r="AJ146" s="43" t="str">
        <f>IFERROR(VLOOKUP($B146,futures_20D_Auto!$B:$F,5,0),"")</f>
        <v/>
      </c>
      <c r="AK146">
        <f>IFERROR(VLOOKUP($B146,Premarket!$A:$K,2,0),"")</f>
        <v>5760.95</v>
      </c>
      <c r="AL146">
        <f>IFERROR(VLOOKUP($B146,Premarket!$A:$K,3,0),"")</f>
        <v>5784</v>
      </c>
      <c r="AM146">
        <f>IFERROR(VLOOKUP($B146,Premarket!$A:$K,4,0),"")</f>
        <v>23.05</v>
      </c>
      <c r="AN146">
        <f>IFERROR(VLOOKUP($B146,Premarket!$A:$K,5,0),"")</f>
        <v>0.4</v>
      </c>
      <c r="AU146" s="45">
        <f>IFERROR(VLOOKUP($B146,master_rankings!$B:$AF,4,FALSE),"")</f>
        <v>5782.2</v>
      </c>
      <c r="AV146" s="45">
        <f>IFERROR(VLOOKUP($B146,master_rankings!$B:$AF,5,FALSE),"")</f>
        <v>7.2689500000000004E-2</v>
      </c>
      <c r="AW146" s="45">
        <f>IFERROR(VLOOKUP($B146,master_rankings!$B:$AF,6,FALSE),"")</f>
        <v>4.2</v>
      </c>
      <c r="AX146" s="45">
        <f>IFERROR(VLOOKUP($B146,master_rankings!$B:$AF,7,FALSE),"")</f>
        <v>1383900</v>
      </c>
      <c r="AY146" s="45">
        <f>IFERROR(VLOOKUP($B146,master_rankings!$B:$AF,8,FALSE),"")</f>
        <v>0.76452600000000004</v>
      </c>
      <c r="AZ146" s="45">
        <f>IFERROR(VLOOKUP($B146,master_rankings!$B:$AF,9,FALSE),"")</f>
        <v>10500</v>
      </c>
      <c r="BA146" s="45" t="str">
        <f>IFERROR(VLOOKUP($B146,master_rankings!$B:$AF,10,FALSE),"")</f>
        <v>Long Build Up</v>
      </c>
      <c r="BB146" s="45">
        <f>IFERROR(VLOOKUP($B146,master_rankings!$B:$AF,11,FALSE),"")</f>
        <v>150</v>
      </c>
      <c r="BC146" s="45">
        <f>IFERROR(VLOOKUP($B146,master_rankings!$B:$AF,12,FALSE),"")</f>
        <v>100</v>
      </c>
      <c r="BD146" s="45">
        <f>IFERROR(VLOOKUP($B146,master_rankings!$B:$AF,13,FALSE),"")</f>
        <v>4500</v>
      </c>
      <c r="BE146" s="45" t="str">
        <f>IFERROR(VLOOKUP($B146,master_rankings!$B:$AF,14,FALSE),"")</f>
        <v>I.T</v>
      </c>
      <c r="BF146" s="45" t="str">
        <f>IFERROR(VLOOKUP($B146,master_rankings!$B:$AF,15,FALSE),"")</f>
        <v>COMPUTER-SW-M/S</v>
      </c>
      <c r="BG146" s="45" t="str">
        <f>IFERROR(VLOOKUP($B146,master_rankings!$B:$AF,16,FALSE),"")</f>
        <v>LARGECAP</v>
      </c>
      <c r="BH146" s="45">
        <f>IFERROR(VLOOKUP($B146,master_rankings!$B:$AF,17,FALSE),"")</f>
        <v>33975.120000000003</v>
      </c>
      <c r="BI146" s="45" t="str">
        <f>IFERROR(VLOOKUP($B146,master_rankings!$B:$AF,18,FALSE),"")</f>
        <v>I.T-13 of 16</v>
      </c>
      <c r="BJ146" s="45" t="str">
        <f>IFERROR(VLOOKUP($B146,master_rankings!$B:$AF,19,FALSE),"")</f>
        <v>NiftyRank-128</v>
      </c>
      <c r="BK146" s="45" t="str">
        <f>IFERROR(VLOOKUP($B146,master_rankings!$B:$AF,30,FALSE),"")</f>
        <v>LOR26</v>
      </c>
      <c r="BL146" s="45" t="str">
        <f>IFERROR(VLOOKUP($B146,master_rankings!$B:$AF,31,FALSE),"")</f>
        <v>LPR39</v>
      </c>
      <c r="BM146" s="45" t="str">
        <f t="shared" si="10"/>
        <v/>
      </c>
      <c r="BN146" t="str">
        <f t="shared" si="11"/>
        <v/>
      </c>
    </row>
    <row r="147" spans="1:66" x14ac:dyDescent="0.25">
      <c r="A147">
        <f>Qty_freeze!A147</f>
        <v>146</v>
      </c>
      <c r="B147" t="str">
        <f>TRIM(Qty_freeze!B147)</f>
        <v>PETRONET</v>
      </c>
      <c r="C147" t="str">
        <f>IFERROR(VLOOKUP(B147,Mkt_Lots!Q:R,2,0),"")</f>
        <v xml:space="preserve">PETRONET LNG LIMITED                </v>
      </c>
      <c r="D147" s="9">
        <f>IFERROR(VLOOKUP($B147,Options_data!$L:$AB,2,0),"")</f>
        <v>-0.5</v>
      </c>
      <c r="E147" s="9">
        <f>IFERROR(VLOOKUP($B147,Options_data!$L:$AB,3,0),"")</f>
        <v>-0.22</v>
      </c>
      <c r="F147" s="9">
        <f>IFERROR(VLOOKUP($B147,Options_data!$L:$AB,4,0),"")</f>
        <v>30.32</v>
      </c>
      <c r="G147" s="9">
        <f>IFERROR(VLOOKUP($B147,Options_data!$L:$AB,5,0),"")</f>
        <v>28.2</v>
      </c>
      <c r="H147" s="9">
        <f>IFERROR(VLOOKUP($B147,Options_data!$L:$AB,6,0),"")</f>
        <v>10.37</v>
      </c>
      <c r="I147" s="9">
        <f>IFERROR(VLOOKUP($B147,Options_data!$L:$AB,7,0),"")</f>
        <v>94.76</v>
      </c>
      <c r="J147" s="9">
        <f>IFERROR(VLOOKUP($B147,Options_data!$L:$AB,8,0),"")</f>
        <v>84.13</v>
      </c>
      <c r="K147" s="9">
        <f>IFERROR(VLOOKUP($B147,Options_data!$L:$AB,9,0),"")</f>
        <v>83.85</v>
      </c>
      <c r="L147" s="9" t="b">
        <f>IFERROR(VLOOKUP($B147,Options_data!$L:$AB,10,0),"")</f>
        <v>0</v>
      </c>
      <c r="M147" s="9">
        <f>IFERROR(VLOOKUP($B147,Options_data!$L:$AB,11,0),"")</f>
        <v>26.09</v>
      </c>
      <c r="N147" s="10" t="str">
        <f>IFERROR(VLOOKUP($B147,Options_data!$L:$AB,12,0),"")</f>
        <v/>
      </c>
      <c r="O147" s="9">
        <f>IFERROR(VLOOKUP($B147,Options_data!$L:$AB,13,0),"")</f>
        <v>231</v>
      </c>
      <c r="P147" s="9">
        <f>IFERROR(VLOOKUP($B147,Options_data!$L:$AB,14,0),"")</f>
        <v>3.51</v>
      </c>
      <c r="Q147" s="9" t="str">
        <f>IFERROR(VLOOKUP($B147,Options_data!$L:$AB,15,0),"")</f>
        <v/>
      </c>
      <c r="R147" s="9" t="str">
        <f>IFERROR(VLOOKUP($B147,Options_data!$L:$AB,16,0),"")</f>
        <v>IVP</v>
      </c>
      <c r="S147" s="9" t="str">
        <f>IFERROR(VLOOKUP($B147,Options_data!$L:$AB,17,0),"")</f>
        <v/>
      </c>
      <c r="T147">
        <f>IFERROR(VLOOKUP($B147,futures_data!$L:$W,2,0),"")</f>
        <v>55.56</v>
      </c>
      <c r="U147">
        <f>IFERROR(VLOOKUP($B147,futures_data!$L:$W,3,0),"")</f>
        <v>29.4</v>
      </c>
      <c r="V147">
        <f>IFERROR(VLOOKUP($B147,futures_data!$L:$W,4,0),"")</f>
        <v>3.03</v>
      </c>
      <c r="W147">
        <f>IFERROR(VLOOKUP($B147,futures_data!$L:$W,5,0),"")</f>
        <v>54.72</v>
      </c>
      <c r="X147">
        <f>IFERROR(VLOOKUP($B147,futures_data!$L:$W,6,0),"")</f>
        <v>231</v>
      </c>
      <c r="Y147">
        <f>IFERROR(VLOOKUP($B147,futures_data!$L:$W,7,0),"")</f>
        <v>10.37</v>
      </c>
      <c r="Z147" t="str">
        <f>IFERROR(VLOOKUP($B147,futures_data!$L:$W,8,0),"")</f>
        <v>Significant Long Buildup</v>
      </c>
      <c r="AA147">
        <f>IFERROR(VLOOKUP($B147,futures_data!$L:$W,9,0),"")</f>
        <v>2</v>
      </c>
      <c r="AB147">
        <f>IFERROR(VLOOKUP($B147,futures_data!$L:$W,10,0),"")</f>
        <v>-0.22</v>
      </c>
      <c r="AC147">
        <f>IFERROR(VLOOKUP($B147,futures_data!$L:$W,11,0),"")</f>
        <v>-73.650000000000006</v>
      </c>
      <c r="AD147" t="str">
        <f>IFERROR(VLOOKUP($B147,futures_data!$L:$W,12,0),"")</f>
        <v>Short Buildup</v>
      </c>
      <c r="AE147" t="str">
        <f t="shared" si="8"/>
        <v>BULLISH</v>
      </c>
      <c r="AF147" t="str">
        <f t="shared" si="9"/>
        <v>BEARISH</v>
      </c>
      <c r="AG147" s="43" t="str">
        <f>IFERROR(VLOOKUP($B147,futures_20D_Auto!$B:$F,2,0),"")</f>
        <v/>
      </c>
      <c r="AH147" s="43" t="str">
        <f>IFERROR(VLOOKUP($B147,futures_20D_Auto!$B:$F,3,0),"")</f>
        <v/>
      </c>
      <c r="AI147" s="43" t="str">
        <f>IFERROR(VLOOKUP($B147,futures_20D_Auto!$B:$F,4,0),"")</f>
        <v/>
      </c>
      <c r="AJ147" s="43" t="str">
        <f>IFERROR(VLOOKUP($B147,futures_20D_Auto!$B:$F,5,0),"")</f>
        <v/>
      </c>
      <c r="AK147">
        <f>IFERROR(VLOOKUP($B147,Premarket!$A:$K,2,0),"")</f>
        <v>224.75</v>
      </c>
      <c r="AL147">
        <f>IFERROR(VLOOKUP($B147,Premarket!$A:$K,3,0),"")</f>
        <v>224.55</v>
      </c>
      <c r="AM147">
        <f>IFERROR(VLOOKUP($B147,Premarket!$A:$K,4,0),"")</f>
        <v>-0.2</v>
      </c>
      <c r="AN147">
        <f>IFERROR(VLOOKUP($B147,Premarket!$A:$K,5,0),"")</f>
        <v>-0.09</v>
      </c>
      <c r="AU147" s="45">
        <f>IFERROR(VLOOKUP($B147,master_rankings!$B:$AF,4,FALSE),"")</f>
        <v>231.2</v>
      </c>
      <c r="AV147" s="45">
        <f>IFERROR(VLOOKUP($B147,master_rankings!$B:$AF,5,FALSE),"")</f>
        <v>-0.1295896</v>
      </c>
      <c r="AW147" s="45">
        <f>IFERROR(VLOOKUP($B147,master_rankings!$B:$AF,6,FALSE),"")</f>
        <v>-0.3</v>
      </c>
      <c r="AX147" s="45">
        <f>IFERROR(VLOOKUP($B147,master_rankings!$B:$AF,7,FALSE),"")</f>
        <v>25449000</v>
      </c>
      <c r="AY147" s="45">
        <f>IFERROR(VLOOKUP($B147,master_rankings!$B:$AF,8,FALSE),"")</f>
        <v>1.4834309999999999</v>
      </c>
      <c r="AZ147" s="45">
        <f>IFERROR(VLOOKUP($B147,master_rankings!$B:$AF,9,FALSE),"")</f>
        <v>372000</v>
      </c>
      <c r="BA147" s="45" t="str">
        <f>IFERROR(VLOOKUP($B147,master_rankings!$B:$AF,10,FALSE),"")</f>
        <v>Short Build Up</v>
      </c>
      <c r="BB147" s="45">
        <f>IFERROR(VLOOKUP($B147,master_rankings!$B:$AF,11,FALSE),"")</f>
        <v>3000</v>
      </c>
      <c r="BC147" s="45">
        <f>IFERROR(VLOOKUP($B147,master_rankings!$B:$AF,12,FALSE),"")</f>
        <v>2.5</v>
      </c>
      <c r="BD147" s="45">
        <f>IFERROR(VLOOKUP($B147,master_rankings!$B:$AF,13,FALSE),"")</f>
        <v>90000</v>
      </c>
      <c r="BE147" s="45" t="str">
        <f>IFERROR(VLOOKUP($B147,master_rankings!$B:$AF,14,FALSE),"")</f>
        <v>INDUSTRIALS</v>
      </c>
      <c r="BF147" s="45" t="str">
        <f>IFERROR(VLOOKUP($B147,master_rankings!$B:$AF,15,FALSE),"")</f>
        <v>MISCELLANEOUS</v>
      </c>
      <c r="BG147" s="45" t="str">
        <f>IFERROR(VLOOKUP($B147,master_rankings!$B:$AF,16,FALSE),"")</f>
        <v>LARGECAP</v>
      </c>
      <c r="BH147" s="45">
        <f>IFERROR(VLOOKUP($B147,master_rankings!$B:$AF,17,FALSE),"")</f>
        <v>33922.5</v>
      </c>
      <c r="BI147" s="45" t="str">
        <f>IFERROR(VLOOKUP($B147,master_rankings!$B:$AF,18,FALSE),"")</f>
        <v>INDUSTRIALS-24 of 36</v>
      </c>
      <c r="BJ147" s="45" t="str">
        <f>IFERROR(VLOOKUP($B147,master_rankings!$B:$AF,19,FALSE),"")</f>
        <v>NiftyRank-129</v>
      </c>
      <c r="BK147" s="45" t="str">
        <f>IFERROR(VLOOKUP($B147,master_rankings!$B:$AF,30,FALSE),"")</f>
        <v>SOR16</v>
      </c>
      <c r="BL147" s="45" t="str">
        <f>IFERROR(VLOOKUP($B147,master_rankings!$B:$AF,31,FALSE),"")</f>
        <v>SPR34</v>
      </c>
      <c r="BM147" s="45" t="str">
        <f t="shared" si="10"/>
        <v>TopOI</v>
      </c>
      <c r="BN147" t="str">
        <f t="shared" si="11"/>
        <v/>
      </c>
    </row>
    <row r="148" spans="1:66" x14ac:dyDescent="0.25">
      <c r="A148">
        <f>Qty_freeze!A148</f>
        <v>147</v>
      </c>
      <c r="B148" t="str">
        <f>TRIM(Qty_freeze!B148)</f>
        <v>PFC</v>
      </c>
      <c r="C148" t="str">
        <f>IFERROR(VLOOKUP(B148,Mkt_Lots!Q:R,2,0),"")</f>
        <v xml:space="preserve">POWER FIN CORP LTD.                 </v>
      </c>
      <c r="D148" s="9">
        <f>IFERROR(VLOOKUP($B148,Options_data!$L:$AB,2,0),"")</f>
        <v>2.15</v>
      </c>
      <c r="E148" s="9">
        <f>IFERROR(VLOOKUP($B148,Options_data!$L:$AB,3,0),"")</f>
        <v>0.86</v>
      </c>
      <c r="F148" s="9">
        <f>IFERROR(VLOOKUP($B148,Options_data!$L:$AB,4,0),"")</f>
        <v>41.18</v>
      </c>
      <c r="G148" s="9">
        <f>IFERROR(VLOOKUP($B148,Options_data!$L:$AB,5,0),"")</f>
        <v>40.53</v>
      </c>
      <c r="H148" s="9">
        <f>IFERROR(VLOOKUP($B148,Options_data!$L:$AB,6,0),"")</f>
        <v>8.3699999999999992</v>
      </c>
      <c r="I148" s="9">
        <f>IFERROR(VLOOKUP($B148,Options_data!$L:$AB,7,0),"")</f>
        <v>96.37</v>
      </c>
      <c r="J148" s="9">
        <f>IFERROR(VLOOKUP($B148,Options_data!$L:$AB,8,0),"")</f>
        <v>85.71</v>
      </c>
      <c r="K148" s="9">
        <f>IFERROR(VLOOKUP($B148,Options_data!$L:$AB,9,0),"")</f>
        <v>77.739999999999995</v>
      </c>
      <c r="L148" s="9" t="b">
        <f>IFERROR(VLOOKUP($B148,Options_data!$L:$AB,10,0),"")</f>
        <v>1</v>
      </c>
      <c r="M148" s="9">
        <f>IFERROR(VLOOKUP($B148,Options_data!$L:$AB,11,0),"")</f>
        <v>39.869999999999997</v>
      </c>
      <c r="N148" s="10" t="str">
        <f>IFERROR(VLOOKUP($B148,Options_data!$L:$AB,12,0),"")</f>
        <v/>
      </c>
      <c r="O148" s="9">
        <f>IFERROR(VLOOKUP($B148,Options_data!$L:$AB,13,0),"")</f>
        <v>252.8</v>
      </c>
      <c r="P148" s="9">
        <f>IFERROR(VLOOKUP($B148,Options_data!$L:$AB,14,0),"")</f>
        <v>5.24</v>
      </c>
      <c r="Q148" s="9" t="str">
        <f>IFERROR(VLOOKUP($B148,Options_data!$L:$AB,15,0),"")</f>
        <v>Liquid</v>
      </c>
      <c r="R148" s="9" t="str">
        <f>IFERROR(VLOOKUP($B148,Options_data!$L:$AB,16,0),"")</f>
        <v>IVP</v>
      </c>
      <c r="S148" s="9" t="str">
        <f>IFERROR(VLOOKUP($B148,Options_data!$L:$AB,17,0),"")</f>
        <v/>
      </c>
      <c r="T148">
        <f>IFERROR(VLOOKUP($B148,futures_data!$L:$W,2,0),"")</f>
        <v>63.89</v>
      </c>
      <c r="U148">
        <f>IFERROR(VLOOKUP($B148,futures_data!$L:$W,3,0),"")</f>
        <v>13.04</v>
      </c>
      <c r="V148">
        <f>IFERROR(VLOOKUP($B148,futures_data!$L:$W,4,0),"")</f>
        <v>4.7699999999999996</v>
      </c>
      <c r="W148">
        <f>IFERROR(VLOOKUP($B148,futures_data!$L:$W,5,0),"")</f>
        <v>116.89</v>
      </c>
      <c r="X148">
        <f>IFERROR(VLOOKUP($B148,futures_data!$L:$W,6,0),"")</f>
        <v>252.8</v>
      </c>
      <c r="Y148">
        <f>IFERROR(VLOOKUP($B148,futures_data!$L:$W,7,0),"")</f>
        <v>8.34</v>
      </c>
      <c r="Z148" t="str">
        <f>IFERROR(VLOOKUP($B148,futures_data!$L:$W,8,0),"")</f>
        <v>Significant Long Buildup</v>
      </c>
      <c r="AA148">
        <f>IFERROR(VLOOKUP($B148,futures_data!$L:$W,9,0),"")</f>
        <v>9.4</v>
      </c>
      <c r="AB148">
        <f>IFERROR(VLOOKUP($B148,futures_data!$L:$W,10,0),"")</f>
        <v>0.86</v>
      </c>
      <c r="AC148">
        <f>IFERROR(VLOOKUP($B148,futures_data!$L:$W,11,0),"")</f>
        <v>36.93</v>
      </c>
      <c r="AD148" t="str">
        <f>IFERROR(VLOOKUP($B148,futures_data!$L:$W,12,0),"")</f>
        <v>Long Buildup</v>
      </c>
      <c r="AE148" t="str">
        <f t="shared" si="8"/>
        <v>BULLISH</v>
      </c>
      <c r="AF148" t="str">
        <f t="shared" si="9"/>
        <v>BULLISH</v>
      </c>
      <c r="AG148" s="43" t="str">
        <f>IFERROR(VLOOKUP($B148,futures_20D_Auto!$B:$F,2,0),"")</f>
        <v>2023-10-16_13:53:12</v>
      </c>
      <c r="AH148" s="43" t="str">
        <f>IFERROR(VLOOKUP($B148,futures_20D_Auto!$B:$F,3,0),"")</f>
        <v>BULLISH</v>
      </c>
      <c r="AI148" s="43">
        <f>IFERROR(VLOOKUP($B148,futures_20D_Auto!$B:$F,4,0),"")</f>
        <v>350667350</v>
      </c>
      <c r="AJ148" s="43">
        <f>IFERROR(VLOOKUP($B148,futures_20D_Auto!$B:$F,5,0),"")</f>
        <v>43.646135223344139</v>
      </c>
      <c r="AK148">
        <f>IFERROR(VLOOKUP($B148,Premarket!$A:$K,2,0),"")</f>
        <v>250</v>
      </c>
      <c r="AL148">
        <f>IFERROR(VLOOKUP($B148,Premarket!$A:$K,3,0),"")</f>
        <v>251.15</v>
      </c>
      <c r="AM148">
        <f>IFERROR(VLOOKUP($B148,Premarket!$A:$K,4,0),"")</f>
        <v>1.1499999999999999</v>
      </c>
      <c r="AN148">
        <f>IFERROR(VLOOKUP($B148,Premarket!$A:$K,5,0),"")</f>
        <v>0.46</v>
      </c>
      <c r="AU148" s="45">
        <f>IFERROR(VLOOKUP($B148,master_rankings!$B:$AF,4,FALSE),"")</f>
        <v>252.8</v>
      </c>
      <c r="AV148" s="45">
        <f>IFERROR(VLOOKUP($B148,master_rankings!$B:$AF,5,FALSE),"")</f>
        <v>0.85776980000000003</v>
      </c>
      <c r="AW148" s="45">
        <f>IFERROR(VLOOKUP($B148,master_rankings!$B:$AF,6,FALSE),"")</f>
        <v>2.15</v>
      </c>
      <c r="AX148" s="45">
        <f>IFERROR(VLOOKUP($B148,master_rankings!$B:$AF,7,FALSE),"")</f>
        <v>67967500</v>
      </c>
      <c r="AY148" s="45">
        <f>IFERROR(VLOOKUP($B148,master_rankings!$B:$AF,8,FALSE),"")</f>
        <v>2.2979120000000002</v>
      </c>
      <c r="AZ148" s="45">
        <f>IFERROR(VLOOKUP($B148,master_rankings!$B:$AF,9,FALSE),"")</f>
        <v>1526750</v>
      </c>
      <c r="BA148" s="45" t="str">
        <f>IFERROR(VLOOKUP($B148,master_rankings!$B:$AF,10,FALSE),"")</f>
        <v>Long Build Up</v>
      </c>
      <c r="BB148" s="45">
        <f>IFERROR(VLOOKUP($B148,master_rankings!$B:$AF,11,FALSE),"")</f>
        <v>6200</v>
      </c>
      <c r="BC148" s="45">
        <f>IFERROR(VLOOKUP($B148,master_rankings!$B:$AF,12,FALSE),"")</f>
        <v>1</v>
      </c>
      <c r="BD148" s="45">
        <f>IFERROR(VLOOKUP($B148,master_rankings!$B:$AF,13,FALSE),"")</f>
        <v>186000</v>
      </c>
      <c r="BE148" s="45" t="str">
        <f>IFERROR(VLOOKUP($B148,master_rankings!$B:$AF,14,FALSE),"")</f>
        <v>FINANCE</v>
      </c>
      <c r="BF148" s="45" t="str">
        <f>IFERROR(VLOOKUP($B148,master_rankings!$B:$AF,15,FALSE),"")</f>
        <v>FIN-TERMLENDINST</v>
      </c>
      <c r="BG148" s="45" t="str">
        <f>IFERROR(VLOOKUP($B148,master_rankings!$B:$AF,16,FALSE),"")</f>
        <v>LARGECAP</v>
      </c>
      <c r="BH148" s="45">
        <f>IFERROR(VLOOKUP($B148,master_rankings!$B:$AF,17,FALSE),"")</f>
        <v>33595.040000000001</v>
      </c>
      <c r="BI148" s="45" t="str">
        <f>IFERROR(VLOOKUP($B148,master_rankings!$B:$AF,18,FALSE),"")</f>
        <v>FINANCE-9 of 20</v>
      </c>
      <c r="BJ148" s="45" t="str">
        <f>IFERROR(VLOOKUP($B148,master_rankings!$B:$AF,19,FALSE),"")</f>
        <v>NiftyRank-130</v>
      </c>
      <c r="BK148" s="45" t="str">
        <f>IFERROR(VLOOKUP($B148,master_rankings!$B:$AF,30,FALSE),"")</f>
        <v>LOR12</v>
      </c>
      <c r="BL148" s="45" t="str">
        <f>IFERROR(VLOOKUP($B148,master_rankings!$B:$AF,31,FALSE),"")</f>
        <v>LPR23</v>
      </c>
      <c r="BM148" s="45" t="str">
        <f t="shared" si="10"/>
        <v>TopOI</v>
      </c>
      <c r="BN148" t="str">
        <f t="shared" si="11"/>
        <v/>
      </c>
    </row>
    <row r="149" spans="1:66" x14ac:dyDescent="0.25">
      <c r="A149">
        <f>Qty_freeze!A149</f>
        <v>148</v>
      </c>
      <c r="B149" t="str">
        <f>TRIM(Qty_freeze!B149)</f>
        <v>PIDILITIND</v>
      </c>
      <c r="C149" t="str">
        <f>IFERROR(VLOOKUP(B149,Mkt_Lots!Q:R,2,0),"")</f>
        <v xml:space="preserve">PIDILITE INDUSTRIES LTD             </v>
      </c>
      <c r="D149" s="9">
        <f>IFERROR(VLOOKUP($B149,Options_data!$L:$AB,2,0),"")</f>
        <v>-34.25</v>
      </c>
      <c r="E149" s="9">
        <f>IFERROR(VLOOKUP($B149,Options_data!$L:$AB,3,0),"")</f>
        <v>-1.39</v>
      </c>
      <c r="F149" s="9">
        <f>IFERROR(VLOOKUP($B149,Options_data!$L:$AB,4,0),"")</f>
        <v>22.36</v>
      </c>
      <c r="G149" s="9">
        <f>IFERROR(VLOOKUP($B149,Options_data!$L:$AB,5,0),"")</f>
        <v>21.19</v>
      </c>
      <c r="H149" s="9">
        <f>IFERROR(VLOOKUP($B149,Options_data!$L:$AB,6,0),"")</f>
        <v>12.95</v>
      </c>
      <c r="I149" s="9">
        <f>IFERROR(VLOOKUP($B149,Options_data!$L:$AB,7,0),"")</f>
        <v>38.71</v>
      </c>
      <c r="J149" s="9">
        <f>IFERROR(VLOOKUP($B149,Options_data!$L:$AB,8,0),"")</f>
        <v>58.73</v>
      </c>
      <c r="K149" s="9">
        <f>IFERROR(VLOOKUP($B149,Options_data!$L:$AB,9,0),"")</f>
        <v>30.21</v>
      </c>
      <c r="L149" s="9" t="b">
        <f>IFERROR(VLOOKUP($B149,Options_data!$L:$AB,10,0),"")</f>
        <v>1</v>
      </c>
      <c r="M149" s="9">
        <f>IFERROR(VLOOKUP($B149,Options_data!$L:$AB,11,0),"")</f>
        <v>20.010000000000002</v>
      </c>
      <c r="N149" s="10">
        <f>IFERROR(VLOOKUP($B149,Options_data!$L:$AB,12,0),"")</f>
        <v>45238</v>
      </c>
      <c r="O149" s="9">
        <f>IFERROR(VLOOKUP($B149,Options_data!$L:$AB,13,0),"")</f>
        <v>2433.1</v>
      </c>
      <c r="P149" s="9">
        <f>IFERROR(VLOOKUP($B149,Options_data!$L:$AB,14,0),"")</f>
        <v>2.7</v>
      </c>
      <c r="Q149" s="9" t="str">
        <f>IFERROR(VLOOKUP($B149,Options_data!$L:$AB,15,0),"")</f>
        <v>Liquid</v>
      </c>
      <c r="R149" s="9" t="str">
        <f>IFERROR(VLOOKUP($B149,Options_data!$L:$AB,16,0),"")</f>
        <v/>
      </c>
      <c r="S149" s="9" t="str">
        <f>IFERROR(VLOOKUP($B149,Options_data!$L:$AB,17,0),"")</f>
        <v>R</v>
      </c>
      <c r="T149">
        <f>IFERROR(VLOOKUP($B149,futures_data!$L:$W,2,0),"")</f>
        <v>34.130000000000003</v>
      </c>
      <c r="U149">
        <f>IFERROR(VLOOKUP($B149,futures_data!$L:$W,3,0),"")</f>
        <v>-2.63</v>
      </c>
      <c r="V149">
        <f>IFERROR(VLOOKUP($B149,futures_data!$L:$W,4,0),"")</f>
        <v>0.15</v>
      </c>
      <c r="W149">
        <f>IFERROR(VLOOKUP($B149,futures_data!$L:$W,5,0),"")</f>
        <v>69.94</v>
      </c>
      <c r="X149">
        <f>IFERROR(VLOOKUP($B149,futures_data!$L:$W,6,0),"")</f>
        <v>2433.1</v>
      </c>
      <c r="Y149">
        <f>IFERROR(VLOOKUP($B149,futures_data!$L:$W,7,0),"")</f>
        <v>12.95</v>
      </c>
      <c r="Z149" t="str">
        <f>IFERROR(VLOOKUP($B149,futures_data!$L:$W,8,0),"")</f>
        <v>Short Covering</v>
      </c>
      <c r="AA149">
        <f>IFERROR(VLOOKUP($B149,futures_data!$L:$W,9,0),"")</f>
        <v>3.96</v>
      </c>
      <c r="AB149">
        <f>IFERROR(VLOOKUP($B149,futures_data!$L:$W,10,0),"")</f>
        <v>-1.39</v>
      </c>
      <c r="AC149">
        <f>IFERROR(VLOOKUP($B149,futures_data!$L:$W,11,0),"")</f>
        <v>-8.64</v>
      </c>
      <c r="AD149" t="str">
        <f>IFERROR(VLOOKUP($B149,futures_data!$L:$W,12,0),"")</f>
        <v>Short Buildup</v>
      </c>
      <c r="AE149" t="str">
        <f t="shared" si="8"/>
        <v>BULLISH</v>
      </c>
      <c r="AF149" t="str">
        <f t="shared" si="9"/>
        <v>BEARISH</v>
      </c>
      <c r="AG149" s="43" t="str">
        <f>IFERROR(VLOOKUP($B149,futures_20D_Auto!$B:$F,2,0),"")</f>
        <v/>
      </c>
      <c r="AH149" s="43" t="str">
        <f>IFERROR(VLOOKUP($B149,futures_20D_Auto!$B:$F,3,0),"")</f>
        <v/>
      </c>
      <c r="AI149" s="43" t="str">
        <f>IFERROR(VLOOKUP($B149,futures_20D_Auto!$B:$F,4,0),"")</f>
        <v/>
      </c>
      <c r="AJ149" s="43" t="str">
        <f>IFERROR(VLOOKUP($B149,futures_20D_Auto!$B:$F,5,0),"")</f>
        <v/>
      </c>
      <c r="AK149">
        <f>IFERROR(VLOOKUP($B149,Premarket!$A:$K,2,0),"")</f>
        <v>2487.65</v>
      </c>
      <c r="AL149">
        <f>IFERROR(VLOOKUP($B149,Premarket!$A:$K,3,0),"")</f>
        <v>2487.65</v>
      </c>
      <c r="AM149" t="str">
        <f>IFERROR(VLOOKUP($B149,Premarket!$A:$K,4,0),"")</f>
        <v>-</v>
      </c>
      <c r="AN149" t="str">
        <f>IFERROR(VLOOKUP($B149,Premarket!$A:$K,5,0),"")</f>
        <v>-</v>
      </c>
      <c r="AU149" s="45">
        <f>IFERROR(VLOOKUP($B149,master_rankings!$B:$AF,4,FALSE),"")</f>
        <v>2435.5</v>
      </c>
      <c r="AV149" s="45">
        <f>IFERROR(VLOOKUP($B149,master_rankings!$B:$AF,5,FALSE),"")</f>
        <v>-1.2908586</v>
      </c>
      <c r="AW149" s="45">
        <f>IFERROR(VLOOKUP($B149,master_rankings!$B:$AF,6,FALSE),"")</f>
        <v>-31.85</v>
      </c>
      <c r="AX149" s="45">
        <f>IFERROR(VLOOKUP($B149,master_rankings!$B:$AF,7,FALSE),"")</f>
        <v>2101750</v>
      </c>
      <c r="AY149" s="45">
        <f>IFERROR(VLOOKUP($B149,master_rankings!$B:$AF,8,FALSE),"")</f>
        <v>2.7122785999999999</v>
      </c>
      <c r="AZ149" s="45">
        <f>IFERROR(VLOOKUP($B149,master_rankings!$B:$AF,9,FALSE),"")</f>
        <v>55500</v>
      </c>
      <c r="BA149" s="45" t="str">
        <f>IFERROR(VLOOKUP($B149,master_rankings!$B:$AF,10,FALSE),"")</f>
        <v>Short Build Up</v>
      </c>
      <c r="BB149" s="45">
        <f>IFERROR(VLOOKUP($B149,master_rankings!$B:$AF,11,FALSE),"")</f>
        <v>250</v>
      </c>
      <c r="BC149" s="45">
        <f>IFERROR(VLOOKUP($B149,master_rankings!$B:$AF,12,FALSE),"")</f>
        <v>20</v>
      </c>
      <c r="BD149" s="45">
        <f>IFERROR(VLOOKUP($B149,master_rankings!$B:$AF,13,FALSE),"")</f>
        <v>10000</v>
      </c>
      <c r="BE149" s="45" t="str">
        <f>IFERROR(VLOOKUP($B149,master_rankings!$B:$AF,14,FALSE),"")</f>
        <v>INDUSTRIALS</v>
      </c>
      <c r="BF149" s="45" t="str">
        <f>IFERROR(VLOOKUP($B149,master_rankings!$B:$AF,15,FALSE),"")</f>
        <v>CHEMICALS</v>
      </c>
      <c r="BG149" s="45" t="str">
        <f>IFERROR(VLOOKUP($B149,master_rankings!$B:$AF,16,FALSE),"")</f>
        <v>LARGECAP</v>
      </c>
      <c r="BH149" s="45">
        <f>IFERROR(VLOOKUP($B149,master_rankings!$B:$AF,17,FALSE),"")</f>
        <v>137230.79</v>
      </c>
      <c r="BI149" s="45" t="str">
        <f>IFERROR(VLOOKUP($B149,master_rankings!$B:$AF,18,FALSE),"")</f>
        <v>INDUSTRIALS-4 of 36</v>
      </c>
      <c r="BJ149" s="45" t="str">
        <f>IFERROR(VLOOKUP($B149,master_rankings!$B:$AF,19,FALSE),"")</f>
        <v>NiftyRank-33</v>
      </c>
      <c r="BK149" s="45" t="str">
        <f>IFERROR(VLOOKUP($B149,master_rankings!$B:$AF,30,FALSE),"")</f>
        <v>SOR10</v>
      </c>
      <c r="BL149" s="45" t="str">
        <f>IFERROR(VLOOKUP($B149,master_rankings!$B:$AF,31,FALSE),"")</f>
        <v>SPR5</v>
      </c>
      <c r="BM149" s="45" t="str">
        <f t="shared" si="10"/>
        <v>TopOI</v>
      </c>
      <c r="BN149" t="str">
        <f t="shared" si="11"/>
        <v>TopPrice</v>
      </c>
    </row>
    <row r="150" spans="1:66" x14ac:dyDescent="0.25">
      <c r="A150">
        <f>Qty_freeze!A150</f>
        <v>149</v>
      </c>
      <c r="B150" t="str">
        <f>TRIM(Qty_freeze!B150)</f>
        <v>PIIND</v>
      </c>
      <c r="C150" t="str">
        <f>IFERROR(VLOOKUP(B150,Mkt_Lots!Q:R,2,0),"")</f>
        <v xml:space="preserve">PI INDUSTRIES LTD                   </v>
      </c>
      <c r="D150" s="9">
        <f>IFERROR(VLOOKUP($B150,Options_data!$L:$AB,2,0),"")</f>
        <v>18.8</v>
      </c>
      <c r="E150" s="9">
        <f>IFERROR(VLOOKUP($B150,Options_data!$L:$AB,3,0),"")</f>
        <v>0.54</v>
      </c>
      <c r="F150" s="9">
        <f>IFERROR(VLOOKUP($B150,Options_data!$L:$AB,4,0),"")</f>
        <v>28.16</v>
      </c>
      <c r="G150" s="9">
        <f>IFERROR(VLOOKUP($B150,Options_data!$L:$AB,5,0),"")</f>
        <v>30.56</v>
      </c>
      <c r="H150" s="9">
        <f>IFERROR(VLOOKUP($B150,Options_data!$L:$AB,6,0),"")</f>
        <v>11.7</v>
      </c>
      <c r="I150" s="9">
        <f>IFERROR(VLOOKUP($B150,Options_data!$L:$AB,7,0),"")</f>
        <v>45.16</v>
      </c>
      <c r="J150" s="9">
        <f>IFERROR(VLOOKUP($B150,Options_data!$L:$AB,8,0),"")</f>
        <v>49.21</v>
      </c>
      <c r="K150" s="9">
        <f>IFERROR(VLOOKUP($B150,Options_data!$L:$AB,9,0),"")</f>
        <v>22.17</v>
      </c>
      <c r="L150" s="9" t="b">
        <f>IFERROR(VLOOKUP($B150,Options_data!$L:$AB,10,0),"")</f>
        <v>0</v>
      </c>
      <c r="M150" s="9">
        <f>IFERROR(VLOOKUP($B150,Options_data!$L:$AB,11,0),"")</f>
        <v>32.96</v>
      </c>
      <c r="N150" s="10" t="str">
        <f>IFERROR(VLOOKUP($B150,Options_data!$L:$AB,12,0),"")</f>
        <v/>
      </c>
      <c r="O150" s="9">
        <f>IFERROR(VLOOKUP($B150,Options_data!$L:$AB,13,0),"")</f>
        <v>3511.85</v>
      </c>
      <c r="P150" s="9">
        <f>IFERROR(VLOOKUP($B150,Options_data!$L:$AB,14,0),"")</f>
        <v>3.64</v>
      </c>
      <c r="Q150" s="9" t="str">
        <f>IFERROR(VLOOKUP($B150,Options_data!$L:$AB,15,0),"")</f>
        <v/>
      </c>
      <c r="R150" s="9" t="str">
        <f>IFERROR(VLOOKUP($B150,Options_data!$L:$AB,16,0),"")</f>
        <v/>
      </c>
      <c r="S150" s="9" t="str">
        <f>IFERROR(VLOOKUP($B150,Options_data!$L:$AB,17,0),"")</f>
        <v/>
      </c>
      <c r="T150">
        <f>IFERROR(VLOOKUP($B150,futures_data!$L:$W,2,0),"")</f>
        <v>36.11</v>
      </c>
      <c r="U150">
        <f>IFERROR(VLOOKUP($B150,futures_data!$L:$W,3,0),"")</f>
        <v>-3.48</v>
      </c>
      <c r="V150">
        <f>IFERROR(VLOOKUP($B150,futures_data!$L:$W,4,0),"")</f>
        <v>2.23</v>
      </c>
      <c r="W150">
        <f>IFERROR(VLOOKUP($B150,futures_data!$L:$W,5,0),"")</f>
        <v>115.8</v>
      </c>
      <c r="X150">
        <f>IFERROR(VLOOKUP($B150,futures_data!$L:$W,6,0),"")</f>
        <v>3511.85</v>
      </c>
      <c r="Y150">
        <f>IFERROR(VLOOKUP($B150,futures_data!$L:$W,7,0),"")</f>
        <v>11.7</v>
      </c>
      <c r="Z150" t="str">
        <f>IFERROR(VLOOKUP($B150,futures_data!$L:$W,8,0),"")</f>
        <v>Short Covering</v>
      </c>
      <c r="AA150">
        <f>IFERROR(VLOOKUP($B150,futures_data!$L:$W,9,0),"")</f>
        <v>0.38</v>
      </c>
      <c r="AB150">
        <f>IFERROR(VLOOKUP($B150,futures_data!$L:$W,10,0),"")</f>
        <v>0.54</v>
      </c>
      <c r="AC150">
        <f>IFERROR(VLOOKUP($B150,futures_data!$L:$W,11,0),"")</f>
        <v>130.66999999999999</v>
      </c>
      <c r="AD150" t="str">
        <f>IFERROR(VLOOKUP($B150,futures_data!$L:$W,12,0),"")</f>
        <v>Long Buildup</v>
      </c>
      <c r="AE150" t="str">
        <f t="shared" si="8"/>
        <v>BULLISH</v>
      </c>
      <c r="AF150" t="str">
        <f t="shared" si="9"/>
        <v>BULLISH</v>
      </c>
      <c r="AG150" s="43" t="str">
        <f>IFERROR(VLOOKUP($B150,futures_20D_Auto!$B:$F,2,0),"")</f>
        <v/>
      </c>
      <c r="AH150" s="43" t="str">
        <f>IFERROR(VLOOKUP($B150,futures_20D_Auto!$B:$F,3,0),"")</f>
        <v/>
      </c>
      <c r="AI150" s="43" t="str">
        <f>IFERROR(VLOOKUP($B150,futures_20D_Auto!$B:$F,4,0),"")</f>
        <v/>
      </c>
      <c r="AJ150" s="43" t="str">
        <f>IFERROR(VLOOKUP($B150,futures_20D_Auto!$B:$F,5,0),"")</f>
        <v/>
      </c>
      <c r="AK150">
        <f>IFERROR(VLOOKUP($B150,Premarket!$A:$K,2,0),"")</f>
        <v>3488.3</v>
      </c>
      <c r="AL150">
        <f>IFERROR(VLOOKUP($B150,Premarket!$A:$K,3,0),"")</f>
        <v>3507.85</v>
      </c>
      <c r="AM150">
        <f>IFERROR(VLOOKUP($B150,Premarket!$A:$K,4,0),"")</f>
        <v>19.55</v>
      </c>
      <c r="AN150">
        <f>IFERROR(VLOOKUP($B150,Premarket!$A:$K,5,0),"")</f>
        <v>0.56000000000000005</v>
      </c>
      <c r="AU150" s="45">
        <f>IFERROR(VLOOKUP($B150,master_rankings!$B:$AF,4,FALSE),"")</f>
        <v>3510.1</v>
      </c>
      <c r="AV150" s="45">
        <f>IFERROR(VLOOKUP($B150,master_rankings!$B:$AF,5,FALSE),"")</f>
        <v>0.48811209999999999</v>
      </c>
      <c r="AW150" s="45">
        <f>IFERROR(VLOOKUP($B150,master_rankings!$B:$AF,6,FALSE),"")</f>
        <v>17.05</v>
      </c>
      <c r="AX150" s="45">
        <f>IFERROR(VLOOKUP($B150,master_rankings!$B:$AF,7,FALSE),"")</f>
        <v>2597750</v>
      </c>
      <c r="AY150" s="45">
        <f>IFERROR(VLOOKUP($B150,master_rankings!$B:$AF,8,FALSE),"")</f>
        <v>0.3573498</v>
      </c>
      <c r="AZ150" s="45">
        <f>IFERROR(VLOOKUP($B150,master_rankings!$B:$AF,9,FALSE),"")</f>
        <v>9250</v>
      </c>
      <c r="BA150" s="45" t="str">
        <f>IFERROR(VLOOKUP($B150,master_rankings!$B:$AF,10,FALSE),"")</f>
        <v>Long Build Up</v>
      </c>
      <c r="BB150" s="45">
        <f>IFERROR(VLOOKUP($B150,master_rankings!$B:$AF,11,FALSE),"")</f>
        <v>250</v>
      </c>
      <c r="BC150" s="45">
        <f>IFERROR(VLOOKUP($B150,master_rankings!$B:$AF,12,FALSE),"")</f>
        <v>50</v>
      </c>
      <c r="BD150" s="45">
        <f>IFERROR(VLOOKUP($B150,master_rankings!$B:$AF,13,FALSE),"")</f>
        <v>7500</v>
      </c>
      <c r="BE150" s="45" t="str">
        <f>IFERROR(VLOOKUP($B150,master_rankings!$B:$AF,14,FALSE),"")</f>
        <v>INDUSTRIALS</v>
      </c>
      <c r="BF150" s="45" t="str">
        <f>IFERROR(VLOOKUP($B150,master_rankings!$B:$AF,15,FALSE),"")</f>
        <v>PEST/AGRO-INDIAN</v>
      </c>
      <c r="BG150" s="45" t="str">
        <f>IFERROR(VLOOKUP($B150,master_rankings!$B:$AF,16,FALSE),"")</f>
        <v>LARGECAP</v>
      </c>
      <c r="BH150" s="45">
        <f>IFERROR(VLOOKUP($B150,master_rankings!$B:$AF,17,FALSE),"")</f>
        <v>42515.21</v>
      </c>
      <c r="BI150" s="45" t="str">
        <f>IFERROR(VLOOKUP($B150,master_rankings!$B:$AF,18,FALSE),"")</f>
        <v>INDUSTRIALS-18 of 36</v>
      </c>
      <c r="BJ150" s="45" t="str">
        <f>IFERROR(VLOOKUP($B150,master_rankings!$B:$AF,19,FALSE),"")</f>
        <v>NiftyRank-108</v>
      </c>
      <c r="BK150" s="45" t="str">
        <f>IFERROR(VLOOKUP($B150,master_rankings!$B:$AF,30,FALSE),"")</f>
        <v>LOR34</v>
      </c>
      <c r="BL150" s="45" t="str">
        <f>IFERROR(VLOOKUP($B150,master_rankings!$B:$AF,31,FALSE),"")</f>
        <v>LPR30</v>
      </c>
      <c r="BM150" s="45" t="str">
        <f t="shared" si="10"/>
        <v/>
      </c>
      <c r="BN150" t="str">
        <f t="shared" si="11"/>
        <v/>
      </c>
    </row>
    <row r="151" spans="1:66" x14ac:dyDescent="0.25">
      <c r="A151">
        <f>Qty_freeze!A151</f>
        <v>150</v>
      </c>
      <c r="B151" t="str">
        <f>TRIM(Qty_freeze!B151)</f>
        <v>PNB</v>
      </c>
      <c r="C151" t="str">
        <f>IFERROR(VLOOKUP(B151,Mkt_Lots!Q:R,2,0),"")</f>
        <v xml:space="preserve">PUNJAB NATIONAL BANK                </v>
      </c>
      <c r="D151" s="9">
        <f>IFERROR(VLOOKUP($B151,Options_data!$L:$AB,2,0),"")</f>
        <v>-0.3</v>
      </c>
      <c r="E151" s="9">
        <f>IFERROR(VLOOKUP($B151,Options_data!$L:$AB,3,0),"")</f>
        <v>-0.4</v>
      </c>
      <c r="F151" s="9">
        <f>IFERROR(VLOOKUP($B151,Options_data!$L:$AB,4,0),"")</f>
        <v>54.9</v>
      </c>
      <c r="G151" s="9">
        <f>IFERROR(VLOOKUP($B151,Options_data!$L:$AB,5,0),"")</f>
        <v>45.45</v>
      </c>
      <c r="H151" s="9">
        <f>IFERROR(VLOOKUP($B151,Options_data!$L:$AB,6,0),"")</f>
        <v>8.19</v>
      </c>
      <c r="I151" s="9">
        <f>IFERROR(VLOOKUP($B151,Options_data!$L:$AB,7,0),"")</f>
        <v>68.95</v>
      </c>
      <c r="J151" s="9">
        <f>IFERROR(VLOOKUP($B151,Options_data!$L:$AB,8,0),"")</f>
        <v>80.95</v>
      </c>
      <c r="K151" s="9">
        <f>IFERROR(VLOOKUP($B151,Options_data!$L:$AB,9,0),"")</f>
        <v>48.85</v>
      </c>
      <c r="L151" s="9" t="b">
        <f>IFERROR(VLOOKUP($B151,Options_data!$L:$AB,10,0),"")</f>
        <v>1</v>
      </c>
      <c r="M151" s="9">
        <f>IFERROR(VLOOKUP($B151,Options_data!$L:$AB,11,0),"")</f>
        <v>36</v>
      </c>
      <c r="N151" s="10" t="str">
        <f>IFERROR(VLOOKUP($B151,Options_data!$L:$AB,12,0),"")</f>
        <v/>
      </c>
      <c r="O151" s="9">
        <f>IFERROR(VLOOKUP($B151,Options_data!$L:$AB,13,0),"")</f>
        <v>75</v>
      </c>
      <c r="P151" s="9">
        <f>IFERROR(VLOOKUP($B151,Options_data!$L:$AB,14,0),"")</f>
        <v>0</v>
      </c>
      <c r="Q151" s="9" t="str">
        <f>IFERROR(VLOOKUP($B151,Options_data!$L:$AB,15,0),"")</f>
        <v>Liquid</v>
      </c>
      <c r="R151" s="9" t="str">
        <f>IFERROR(VLOOKUP($B151,Options_data!$L:$AB,16,0),"")</f>
        <v>IVP</v>
      </c>
      <c r="S151" s="9" t="str">
        <f>IFERROR(VLOOKUP($B151,Options_data!$L:$AB,17,0),"")</f>
        <v/>
      </c>
      <c r="T151">
        <f>IFERROR(VLOOKUP($B151,futures_data!$L:$W,2,0),"")</f>
        <v>5.56</v>
      </c>
      <c r="U151">
        <f>IFERROR(VLOOKUP($B151,futures_data!$L:$W,3,0),"")</f>
        <v>-6.8</v>
      </c>
      <c r="V151">
        <f>IFERROR(VLOOKUP($B151,futures_data!$L:$W,4,0),"")</f>
        <v>2.11</v>
      </c>
      <c r="W151">
        <f>IFERROR(VLOOKUP($B151,futures_data!$L:$W,5,0),"")</f>
        <v>25.11</v>
      </c>
      <c r="X151">
        <f>IFERROR(VLOOKUP($B151,futures_data!$L:$W,6,0),"")</f>
        <v>75</v>
      </c>
      <c r="Y151">
        <f>IFERROR(VLOOKUP($B151,futures_data!$L:$W,7,0),"")</f>
        <v>8.19</v>
      </c>
      <c r="Z151" t="str">
        <f>IFERROR(VLOOKUP($B151,futures_data!$L:$W,8,0),"")</f>
        <v>Significant Short Covering</v>
      </c>
      <c r="AA151">
        <f>IFERROR(VLOOKUP($B151,futures_data!$L:$W,9,0),"")</f>
        <v>-0.22</v>
      </c>
      <c r="AB151">
        <f>IFERROR(VLOOKUP($B151,futures_data!$L:$W,10,0),"")</f>
        <v>-0.4</v>
      </c>
      <c r="AC151">
        <f>IFERROR(VLOOKUP($B151,futures_data!$L:$W,11,0),"")</f>
        <v>-43.78</v>
      </c>
      <c r="AD151" t="str">
        <f>IFERROR(VLOOKUP($B151,futures_data!$L:$W,12,0),"")</f>
        <v>Long Unwinding</v>
      </c>
      <c r="AE151" t="str">
        <f t="shared" si="8"/>
        <v>BULLISH</v>
      </c>
      <c r="AF151" t="str">
        <f t="shared" si="9"/>
        <v>BEARISH</v>
      </c>
      <c r="AG151" s="43" t="str">
        <f>IFERROR(VLOOKUP($B151,futures_20D_Auto!$B:$F,2,0),"")</f>
        <v>2023-10-16_21:40:22</v>
      </c>
      <c r="AH151" s="43" t="str">
        <f>IFERROR(VLOOKUP($B151,futures_20D_Auto!$B:$F,3,0),"")</f>
        <v>BEARISH</v>
      </c>
      <c r="AI151" s="43">
        <f>IFERROR(VLOOKUP($B151,futures_20D_Auto!$B:$F,4,0),"")</f>
        <v>-330000000</v>
      </c>
      <c r="AJ151" s="43">
        <f>IFERROR(VLOOKUP($B151,futures_20D_Auto!$B:$F,5,0),"")</f>
        <v>52.770940000000003</v>
      </c>
      <c r="AK151">
        <f>IFERROR(VLOOKUP($B151,Premarket!$A:$K,2,0),"")</f>
        <v>76.05</v>
      </c>
      <c r="AL151">
        <f>IFERROR(VLOOKUP($B151,Premarket!$A:$K,3,0),"")</f>
        <v>76.7</v>
      </c>
      <c r="AM151">
        <f>IFERROR(VLOOKUP($B151,Premarket!$A:$K,4,0),"")</f>
        <v>0.65</v>
      </c>
      <c r="AN151">
        <f>IFERROR(VLOOKUP($B151,Premarket!$A:$K,5,0),"")</f>
        <v>0.85</v>
      </c>
      <c r="AU151" s="45" t="str">
        <f>IFERROR(VLOOKUP($B151,master_rankings!$B:$AF,4,FALSE),"")</f>
        <v/>
      </c>
      <c r="AV151" s="45" t="str">
        <f>IFERROR(VLOOKUP($B151,master_rankings!$B:$AF,5,FALSE),"")</f>
        <v/>
      </c>
      <c r="AW151" s="45" t="str">
        <f>IFERROR(VLOOKUP($B151,master_rankings!$B:$AF,6,FALSE),"")</f>
        <v/>
      </c>
      <c r="AX151" s="45" t="str">
        <f>IFERROR(VLOOKUP($B151,master_rankings!$B:$AF,7,FALSE),"")</f>
        <v/>
      </c>
      <c r="AY151" s="45" t="str">
        <f>IFERROR(VLOOKUP($B151,master_rankings!$B:$AF,8,FALSE),"")</f>
        <v/>
      </c>
      <c r="AZ151" s="45" t="str">
        <f>IFERROR(VLOOKUP($B151,master_rankings!$B:$AF,9,FALSE),"")</f>
        <v/>
      </c>
      <c r="BA151" s="45" t="str">
        <f>IFERROR(VLOOKUP($B151,master_rankings!$B:$AF,10,FALSE),"")</f>
        <v/>
      </c>
      <c r="BB151" s="45" t="str">
        <f>IFERROR(VLOOKUP($B151,master_rankings!$B:$AF,11,FALSE),"")</f>
        <v/>
      </c>
      <c r="BC151" s="45" t="str">
        <f>IFERROR(VLOOKUP($B151,master_rankings!$B:$AF,12,FALSE),"")</f>
        <v/>
      </c>
      <c r="BD151" s="45" t="str">
        <f>IFERROR(VLOOKUP($B151,master_rankings!$B:$AF,13,FALSE),"")</f>
        <v/>
      </c>
      <c r="BE151" s="45" t="str">
        <f>IFERROR(VLOOKUP($B151,master_rankings!$B:$AF,14,FALSE),"")</f>
        <v/>
      </c>
      <c r="BF151" s="45" t="str">
        <f>IFERROR(VLOOKUP($B151,master_rankings!$B:$AF,15,FALSE),"")</f>
        <v/>
      </c>
      <c r="BG151" s="45" t="str">
        <f>IFERROR(VLOOKUP($B151,master_rankings!$B:$AF,16,FALSE),"")</f>
        <v/>
      </c>
      <c r="BH151" s="45" t="str">
        <f>IFERROR(VLOOKUP($B151,master_rankings!$B:$AF,17,FALSE),"")</f>
        <v/>
      </c>
      <c r="BI151" s="45" t="str">
        <f>IFERROR(VLOOKUP($B151,master_rankings!$B:$AF,18,FALSE),"")</f>
        <v/>
      </c>
      <c r="BJ151" s="45" t="str">
        <f>IFERROR(VLOOKUP($B151,master_rankings!$B:$AF,19,FALSE),"")</f>
        <v/>
      </c>
      <c r="BK151" s="45" t="str">
        <f>IFERROR(VLOOKUP($B151,master_rankings!$B:$AF,30,FALSE),"")</f>
        <v/>
      </c>
      <c r="BL151" s="45" t="str">
        <f>IFERROR(VLOOKUP($B151,master_rankings!$B:$AF,31,FALSE),"")</f>
        <v/>
      </c>
      <c r="BM151" s="45" t="str">
        <f t="shared" si="10"/>
        <v/>
      </c>
      <c r="BN151" t="str">
        <f t="shared" si="11"/>
        <v/>
      </c>
    </row>
    <row r="152" spans="1:66" x14ac:dyDescent="0.25">
      <c r="A152">
        <f>Qty_freeze!A152</f>
        <v>151</v>
      </c>
      <c r="B152" t="str">
        <f>TRIM(Qty_freeze!B152)</f>
        <v>POLYCAB</v>
      </c>
      <c r="C152" t="str">
        <f>IFERROR(VLOOKUP(B152,Mkt_Lots!Q:R,2,0),"")</f>
        <v xml:space="preserve">POLYCAB INDIA LIMITED               </v>
      </c>
      <c r="D152" s="9">
        <f>IFERROR(VLOOKUP($B152,Options_data!$L:$AB,2,0),"")</f>
        <v>108.85</v>
      </c>
      <c r="E152" s="9">
        <f>IFERROR(VLOOKUP($B152,Options_data!$L:$AB,3,0),"")</f>
        <v>2.04</v>
      </c>
      <c r="F152" s="9">
        <f>IFERROR(VLOOKUP($B152,Options_data!$L:$AB,4,0),"")</f>
        <v>37.549999999999997</v>
      </c>
      <c r="G152" s="9">
        <f>IFERROR(VLOOKUP($B152,Options_data!$L:$AB,5,0),"")</f>
        <v>38.29</v>
      </c>
      <c r="H152" s="9">
        <f>IFERROR(VLOOKUP($B152,Options_data!$L:$AB,6,0),"")</f>
        <v>16.739999999999998</v>
      </c>
      <c r="I152" s="9">
        <f>IFERROR(VLOOKUP($B152,Options_data!$L:$AB,7,0),"")</f>
        <v>97.18</v>
      </c>
      <c r="J152" s="9">
        <f>IFERROR(VLOOKUP($B152,Options_data!$L:$AB,8,0),"")</f>
        <v>93.65</v>
      </c>
      <c r="K152" s="9">
        <f>IFERROR(VLOOKUP($B152,Options_data!$L:$AB,9,0),"")</f>
        <v>53.12</v>
      </c>
      <c r="L152" s="9" t="b">
        <f>IFERROR(VLOOKUP($B152,Options_data!$L:$AB,10,0),"")</f>
        <v>1</v>
      </c>
      <c r="M152" s="9">
        <f>IFERROR(VLOOKUP($B152,Options_data!$L:$AB,11,0),"")</f>
        <v>39.020000000000003</v>
      </c>
      <c r="N152" s="10">
        <f>IFERROR(VLOOKUP($B152,Options_data!$L:$AB,12,0),"")</f>
        <v>45217</v>
      </c>
      <c r="O152" s="9">
        <f>IFERROR(VLOOKUP($B152,Options_data!$L:$AB,13,0),"")</f>
        <v>5442.95</v>
      </c>
      <c r="P152" s="9">
        <f>IFERROR(VLOOKUP($B152,Options_data!$L:$AB,14,0),"")</f>
        <v>4.9400000000000004</v>
      </c>
      <c r="Q152" s="9" t="str">
        <f>IFERROR(VLOOKUP($B152,Options_data!$L:$AB,15,0),"")</f>
        <v>Liquid</v>
      </c>
      <c r="R152" s="9" t="str">
        <f>IFERROR(VLOOKUP($B152,Options_data!$L:$AB,16,0),"")</f>
        <v>IVP</v>
      </c>
      <c r="S152" s="9" t="str">
        <f>IFERROR(VLOOKUP($B152,Options_data!$L:$AB,17,0),"")</f>
        <v>R</v>
      </c>
      <c r="T152">
        <f>IFERROR(VLOOKUP($B152,futures_data!$L:$W,2,0),"")</f>
        <v>92.86</v>
      </c>
      <c r="U152">
        <f>IFERROR(VLOOKUP($B152,futures_data!$L:$W,3,0),"")</f>
        <v>13.89</v>
      </c>
      <c r="V152">
        <f>IFERROR(VLOOKUP($B152,futures_data!$L:$W,4,0),"")</f>
        <v>4.71</v>
      </c>
      <c r="W152">
        <f>IFERROR(VLOOKUP($B152,futures_data!$L:$W,5,0),"")</f>
        <v>277.19</v>
      </c>
      <c r="X152">
        <f>IFERROR(VLOOKUP($B152,futures_data!$L:$W,6,0),"")</f>
        <v>5442.95</v>
      </c>
      <c r="Y152">
        <f>IFERROR(VLOOKUP($B152,futures_data!$L:$W,7,0),"")</f>
        <v>16.739999999999998</v>
      </c>
      <c r="Z152" t="str">
        <f>IFERROR(VLOOKUP($B152,futures_data!$L:$W,8,0),"")</f>
        <v>Significant Long Buildup</v>
      </c>
      <c r="AA152">
        <f>IFERROR(VLOOKUP($B152,futures_data!$L:$W,9,0),"")</f>
        <v>4.6399999999999997</v>
      </c>
      <c r="AB152">
        <f>IFERROR(VLOOKUP($B152,futures_data!$L:$W,10,0),"")</f>
        <v>2.04</v>
      </c>
      <c r="AC152">
        <f>IFERROR(VLOOKUP($B152,futures_data!$L:$W,11,0),"")</f>
        <v>104.12</v>
      </c>
      <c r="AD152" t="str">
        <f>IFERROR(VLOOKUP($B152,futures_data!$L:$W,12,0),"")</f>
        <v>Significant Long Buildup</v>
      </c>
      <c r="AE152" t="str">
        <f t="shared" si="8"/>
        <v>BULLISH</v>
      </c>
      <c r="AF152" t="str">
        <f t="shared" si="9"/>
        <v>BULLISH</v>
      </c>
      <c r="AG152" s="43" t="str">
        <f>IFERROR(VLOOKUP($B152,futures_20D_Auto!$B:$F,2,0),"")</f>
        <v>2023-10-16_13:52:05</v>
      </c>
      <c r="AH152" s="43" t="str">
        <f>IFERROR(VLOOKUP($B152,futures_20D_Auto!$B:$F,3,0),"")</f>
        <v>BULLISH</v>
      </c>
      <c r="AI152" s="43">
        <f>IFERROR(VLOOKUP($B152,futures_20D_Auto!$B:$F,4,0),"")</f>
        <v>11349900</v>
      </c>
      <c r="AJ152" s="43">
        <f>IFERROR(VLOOKUP($B152,futures_20D_Auto!$B:$F,5,0),"")</f>
        <v>58.568220746757369</v>
      </c>
      <c r="AK152">
        <f>IFERROR(VLOOKUP($B152,Premarket!$A:$K,2,0),"")</f>
        <v>5228.3</v>
      </c>
      <c r="AL152">
        <f>IFERROR(VLOOKUP($B152,Premarket!$A:$K,3,0),"")</f>
        <v>5250</v>
      </c>
      <c r="AM152">
        <f>IFERROR(VLOOKUP($B152,Premarket!$A:$K,4,0),"")</f>
        <v>21.7</v>
      </c>
      <c r="AN152">
        <f>IFERROR(VLOOKUP($B152,Premarket!$A:$K,5,0),"")</f>
        <v>0.42</v>
      </c>
      <c r="AU152" s="45">
        <f>IFERROR(VLOOKUP($B152,master_rankings!$B:$AF,4,FALSE),"")</f>
        <v>5437.8</v>
      </c>
      <c r="AV152" s="45">
        <f>IFERROR(VLOOKUP($B152,master_rankings!$B:$AF,5,FALSE),"")</f>
        <v>1.9440955</v>
      </c>
      <c r="AW152" s="45">
        <f>IFERROR(VLOOKUP($B152,master_rankings!$B:$AF,6,FALSE),"")</f>
        <v>103.7</v>
      </c>
      <c r="AX152" s="45">
        <f>IFERROR(VLOOKUP($B152,master_rankings!$B:$AF,7,FALSE),"")</f>
        <v>2761500</v>
      </c>
      <c r="AY152" s="45">
        <f>IFERROR(VLOOKUP($B152,master_rankings!$B:$AF,8,FALSE),"")</f>
        <v>2.0396852000000001</v>
      </c>
      <c r="AZ152" s="45">
        <f>IFERROR(VLOOKUP($B152,master_rankings!$B:$AF,9,FALSE),"")</f>
        <v>55200</v>
      </c>
      <c r="BA152" s="45" t="str">
        <f>IFERROR(VLOOKUP($B152,master_rankings!$B:$AF,10,FALSE),"")</f>
        <v>Long Build Up</v>
      </c>
      <c r="BB152" s="45">
        <f>IFERROR(VLOOKUP($B152,master_rankings!$B:$AF,11,FALSE),"")</f>
        <v>300</v>
      </c>
      <c r="BC152" s="45">
        <f>IFERROR(VLOOKUP($B152,master_rankings!$B:$AF,12,FALSE),"")</f>
        <v>50</v>
      </c>
      <c r="BD152" s="45">
        <f>IFERROR(VLOOKUP($B152,master_rankings!$B:$AF,13,FALSE),"")</f>
        <v>9000</v>
      </c>
      <c r="BE152" s="45" t="str">
        <f>IFERROR(VLOOKUP($B152,master_rankings!$B:$AF,14,FALSE),"")</f>
        <v>INDUSTRIALS</v>
      </c>
      <c r="BF152" s="45" t="str">
        <f>IFERROR(VLOOKUP($B152,master_rankings!$B:$AF,15,FALSE),"")</f>
        <v>CABLES-POWER</v>
      </c>
      <c r="BG152" s="45" t="str">
        <f>IFERROR(VLOOKUP($B152,master_rankings!$B:$AF,16,FALSE),"")</f>
        <v>LARGECAP</v>
      </c>
      <c r="BH152" s="45">
        <f>IFERROR(VLOOKUP($B152,master_rankings!$B:$AF,17,FALSE),"")</f>
        <v>40208.129999999997</v>
      </c>
      <c r="BI152" s="45" t="str">
        <f>IFERROR(VLOOKUP($B152,master_rankings!$B:$AF,18,FALSE),"")</f>
        <v>INDUSTRIALS-19 of 36</v>
      </c>
      <c r="BJ152" s="45" t="str">
        <f>IFERROR(VLOOKUP($B152,master_rankings!$B:$AF,19,FALSE),"")</f>
        <v>NiftyRank-114</v>
      </c>
      <c r="BK152" s="45" t="str">
        <f>IFERROR(VLOOKUP($B152,master_rankings!$B:$AF,30,FALSE),"")</f>
        <v>LOR16</v>
      </c>
      <c r="BL152" s="45" t="str">
        <f>IFERROR(VLOOKUP($B152,master_rankings!$B:$AF,31,FALSE),"")</f>
        <v>LPR5</v>
      </c>
      <c r="BM152" s="45" t="str">
        <f t="shared" si="10"/>
        <v>TopOI</v>
      </c>
      <c r="BN152" t="str">
        <f t="shared" si="11"/>
        <v>TopPrice</v>
      </c>
    </row>
    <row r="153" spans="1:66" x14ac:dyDescent="0.25">
      <c r="A153">
        <f>Qty_freeze!A153</f>
        <v>152</v>
      </c>
      <c r="B153" t="str">
        <f>TRIM(Qty_freeze!B153)</f>
        <v>POWERGRID</v>
      </c>
      <c r="C153" t="str">
        <f>IFERROR(VLOOKUP(B153,Mkt_Lots!Q:R,2,0),"")</f>
        <v xml:space="preserve">POWER GRID CORP. LTD.               </v>
      </c>
      <c r="D153" s="9">
        <f>IFERROR(VLOOKUP($B153,Options_data!$L:$AB,2,0),"")</f>
        <v>1.55</v>
      </c>
      <c r="E153" s="9">
        <f>IFERROR(VLOOKUP($B153,Options_data!$L:$AB,3,0),"")</f>
        <v>0.77</v>
      </c>
      <c r="F153" s="9">
        <f>IFERROR(VLOOKUP($B153,Options_data!$L:$AB,4,0),"")</f>
        <v>22.58</v>
      </c>
      <c r="G153" s="9">
        <f>IFERROR(VLOOKUP($B153,Options_data!$L:$AB,5,0),"")</f>
        <v>23.19</v>
      </c>
      <c r="H153" s="9">
        <f>IFERROR(VLOOKUP($B153,Options_data!$L:$AB,6,0),"")</f>
        <v>3.39</v>
      </c>
      <c r="I153" s="9">
        <f>IFERROR(VLOOKUP($B153,Options_data!$L:$AB,7,0),"")</f>
        <v>55.04</v>
      </c>
      <c r="J153" s="9">
        <f>IFERROR(VLOOKUP($B153,Options_data!$L:$AB,8,0),"")</f>
        <v>36.51</v>
      </c>
      <c r="K153" s="9">
        <f>IFERROR(VLOOKUP($B153,Options_data!$L:$AB,9,0),"")</f>
        <v>42.25</v>
      </c>
      <c r="L153" s="9" t="b">
        <f>IFERROR(VLOOKUP($B153,Options_data!$L:$AB,10,0),"")</f>
        <v>1</v>
      </c>
      <c r="M153" s="9">
        <f>IFERROR(VLOOKUP($B153,Options_data!$L:$AB,11,0),"")</f>
        <v>23.8</v>
      </c>
      <c r="N153" s="10" t="str">
        <f>IFERROR(VLOOKUP($B153,Options_data!$L:$AB,12,0),"")</f>
        <v/>
      </c>
      <c r="O153" s="9">
        <f>IFERROR(VLOOKUP($B153,Options_data!$L:$AB,13,0),"")</f>
        <v>203.45</v>
      </c>
      <c r="P153" s="9">
        <f>IFERROR(VLOOKUP($B153,Options_data!$L:$AB,14,0),"")</f>
        <v>2.95</v>
      </c>
      <c r="Q153" s="9" t="str">
        <f>IFERROR(VLOOKUP($B153,Options_data!$L:$AB,15,0),"")</f>
        <v>Liquid</v>
      </c>
      <c r="R153" s="9" t="str">
        <f>IFERROR(VLOOKUP($B153,Options_data!$L:$AB,16,0),"")</f>
        <v/>
      </c>
      <c r="S153" s="9" t="str">
        <f>IFERROR(VLOOKUP($B153,Options_data!$L:$AB,17,0),"")</f>
        <v/>
      </c>
      <c r="T153">
        <f>IFERROR(VLOOKUP($B153,futures_data!$L:$W,2,0),"")</f>
        <v>46.03</v>
      </c>
      <c r="U153">
        <f>IFERROR(VLOOKUP($B153,futures_data!$L:$W,3,0),"")</f>
        <v>-6.23</v>
      </c>
      <c r="V153">
        <f>IFERROR(VLOOKUP($B153,futures_data!$L:$W,4,0),"")</f>
        <v>3.27</v>
      </c>
      <c r="W153">
        <f>IFERROR(VLOOKUP($B153,futures_data!$L:$W,5,0),"")</f>
        <v>101.49</v>
      </c>
      <c r="X153">
        <f>IFERROR(VLOOKUP($B153,futures_data!$L:$W,6,0),"")</f>
        <v>203.45</v>
      </c>
      <c r="Y153">
        <f>IFERROR(VLOOKUP($B153,futures_data!$L:$W,7,0),"")</f>
        <v>3.39</v>
      </c>
      <c r="Z153" t="str">
        <f>IFERROR(VLOOKUP($B153,futures_data!$L:$W,8,0),"")</f>
        <v>Significant Short Covering</v>
      </c>
      <c r="AA153">
        <f>IFERROR(VLOOKUP($B153,futures_data!$L:$W,9,0),"")</f>
        <v>-0.93</v>
      </c>
      <c r="AB153">
        <f>IFERROR(VLOOKUP($B153,futures_data!$L:$W,10,0),"")</f>
        <v>0.77</v>
      </c>
      <c r="AC153">
        <f>IFERROR(VLOOKUP($B153,futures_data!$L:$W,11,0),"")</f>
        <v>-6.36</v>
      </c>
      <c r="AD153" t="str">
        <f>IFERROR(VLOOKUP($B153,futures_data!$L:$W,12,0),"")</f>
        <v>Short Covering</v>
      </c>
      <c r="AE153" t="str">
        <f t="shared" si="8"/>
        <v>BULLISH</v>
      </c>
      <c r="AF153" t="str">
        <f t="shared" si="9"/>
        <v>BULLISH</v>
      </c>
      <c r="AG153" s="43" t="str">
        <f>IFERROR(VLOOKUP($B153,futures_20D_Auto!$B:$F,2,0),"")</f>
        <v/>
      </c>
      <c r="AH153" s="43" t="str">
        <f>IFERROR(VLOOKUP($B153,futures_20D_Auto!$B:$F,3,0),"")</f>
        <v/>
      </c>
      <c r="AI153" s="43" t="str">
        <f>IFERROR(VLOOKUP($B153,futures_20D_Auto!$B:$F,4,0),"")</f>
        <v/>
      </c>
      <c r="AJ153" s="43" t="str">
        <f>IFERROR(VLOOKUP($B153,futures_20D_Auto!$B:$F,5,0),"")</f>
        <v/>
      </c>
      <c r="AK153">
        <f>IFERROR(VLOOKUP($B153,Premarket!$A:$K,2,0),"")</f>
        <v>198.5</v>
      </c>
      <c r="AL153">
        <f>IFERROR(VLOOKUP($B153,Premarket!$A:$K,3,0),"")</f>
        <v>197.35</v>
      </c>
      <c r="AM153">
        <f>IFERROR(VLOOKUP($B153,Premarket!$A:$K,4,0),"")</f>
        <v>-1.1499999999999999</v>
      </c>
      <c r="AN153">
        <f>IFERROR(VLOOKUP($B153,Premarket!$A:$K,5,0),"")</f>
        <v>-0.57999999999999996</v>
      </c>
      <c r="AU153" s="45" t="str">
        <f>IFERROR(VLOOKUP($B153,master_rankings!$B:$AF,4,FALSE),"")</f>
        <v/>
      </c>
      <c r="AV153" s="45" t="str">
        <f>IFERROR(VLOOKUP($B153,master_rankings!$B:$AF,5,FALSE),"")</f>
        <v/>
      </c>
      <c r="AW153" s="45" t="str">
        <f>IFERROR(VLOOKUP($B153,master_rankings!$B:$AF,6,FALSE),"")</f>
        <v/>
      </c>
      <c r="AX153" s="45" t="str">
        <f>IFERROR(VLOOKUP($B153,master_rankings!$B:$AF,7,FALSE),"")</f>
        <v/>
      </c>
      <c r="AY153" s="45" t="str">
        <f>IFERROR(VLOOKUP($B153,master_rankings!$B:$AF,8,FALSE),"")</f>
        <v/>
      </c>
      <c r="AZ153" s="45" t="str">
        <f>IFERROR(VLOOKUP($B153,master_rankings!$B:$AF,9,FALSE),"")</f>
        <v/>
      </c>
      <c r="BA153" s="45" t="str">
        <f>IFERROR(VLOOKUP($B153,master_rankings!$B:$AF,10,FALSE),"")</f>
        <v/>
      </c>
      <c r="BB153" s="45" t="str">
        <f>IFERROR(VLOOKUP($B153,master_rankings!$B:$AF,11,FALSE),"")</f>
        <v/>
      </c>
      <c r="BC153" s="45" t="str">
        <f>IFERROR(VLOOKUP($B153,master_rankings!$B:$AF,12,FALSE),"")</f>
        <v/>
      </c>
      <c r="BD153" s="45" t="str">
        <f>IFERROR(VLOOKUP($B153,master_rankings!$B:$AF,13,FALSE),"")</f>
        <v/>
      </c>
      <c r="BE153" s="45" t="str">
        <f>IFERROR(VLOOKUP($B153,master_rankings!$B:$AF,14,FALSE),"")</f>
        <v/>
      </c>
      <c r="BF153" s="45" t="str">
        <f>IFERROR(VLOOKUP($B153,master_rankings!$B:$AF,15,FALSE),"")</f>
        <v/>
      </c>
      <c r="BG153" s="45" t="str">
        <f>IFERROR(VLOOKUP($B153,master_rankings!$B:$AF,16,FALSE),"")</f>
        <v/>
      </c>
      <c r="BH153" s="45" t="str">
        <f>IFERROR(VLOOKUP($B153,master_rankings!$B:$AF,17,FALSE),"")</f>
        <v/>
      </c>
      <c r="BI153" s="45" t="str">
        <f>IFERROR(VLOOKUP($B153,master_rankings!$B:$AF,18,FALSE),"")</f>
        <v/>
      </c>
      <c r="BJ153" s="45" t="str">
        <f>IFERROR(VLOOKUP($B153,master_rankings!$B:$AF,19,FALSE),"")</f>
        <v/>
      </c>
      <c r="BK153" s="45" t="str">
        <f>IFERROR(VLOOKUP($B153,master_rankings!$B:$AF,30,FALSE),"")</f>
        <v/>
      </c>
      <c r="BL153" s="45" t="str">
        <f>IFERROR(VLOOKUP($B153,master_rankings!$B:$AF,31,FALSE),"")</f>
        <v/>
      </c>
      <c r="BM153" s="45" t="str">
        <f t="shared" si="10"/>
        <v/>
      </c>
      <c r="BN153" t="str">
        <f t="shared" si="11"/>
        <v/>
      </c>
    </row>
    <row r="154" spans="1:66" x14ac:dyDescent="0.25">
      <c r="A154">
        <f>Qty_freeze!A154</f>
        <v>153</v>
      </c>
      <c r="B154" t="str">
        <f>TRIM(Qty_freeze!B154)</f>
        <v>PVRINOX</v>
      </c>
      <c r="C154" t="str">
        <f>IFERROR(VLOOKUP(B154,Mkt_Lots!Q:R,2,0),"")</f>
        <v xml:space="preserve">PVR INOX LIMITED                    </v>
      </c>
      <c r="D154" s="9">
        <f>IFERROR(VLOOKUP($B154,Options_data!$L:$AB,2,0),"")</f>
        <v>-10.8</v>
      </c>
      <c r="E154" s="9">
        <f>IFERROR(VLOOKUP($B154,Options_data!$L:$AB,3,0),"")</f>
        <v>-0.61</v>
      </c>
      <c r="F154" s="9">
        <f>IFERROR(VLOOKUP($B154,Options_data!$L:$AB,4,0),"")</f>
        <v>39.049999999999997</v>
      </c>
      <c r="G154" s="9">
        <f>IFERROR(VLOOKUP($B154,Options_data!$L:$AB,5,0),"")</f>
        <v>37.76</v>
      </c>
      <c r="H154" s="9">
        <f>IFERROR(VLOOKUP($B154,Options_data!$L:$AB,6,0),"")</f>
        <v>24.91</v>
      </c>
      <c r="I154" s="9">
        <f>IFERROR(VLOOKUP($B154,Options_data!$L:$AB,7,0),"")</f>
        <v>95.37</v>
      </c>
      <c r="J154" s="9">
        <f>IFERROR(VLOOKUP($B154,Options_data!$L:$AB,8,0),"")</f>
        <v>98.41</v>
      </c>
      <c r="K154" s="9">
        <f>IFERROR(VLOOKUP($B154,Options_data!$L:$AB,9,0),"")</f>
        <v>72.56</v>
      </c>
      <c r="L154" s="9" t="b">
        <f>IFERROR(VLOOKUP($B154,Options_data!$L:$AB,10,0),"")</f>
        <v>0</v>
      </c>
      <c r="M154" s="9">
        <f>IFERROR(VLOOKUP($B154,Options_data!$L:$AB,11,0),"")</f>
        <v>36.479999999999997</v>
      </c>
      <c r="N154" s="10">
        <f>IFERROR(VLOOKUP($B154,Options_data!$L:$AB,12,0),"")</f>
        <v>45218</v>
      </c>
      <c r="O154" s="9">
        <f>IFERROR(VLOOKUP($B154,Options_data!$L:$AB,13,0),"")</f>
        <v>1748.5</v>
      </c>
      <c r="P154" s="9">
        <f>IFERROR(VLOOKUP($B154,Options_data!$L:$AB,14,0),"")</f>
        <v>4.62</v>
      </c>
      <c r="Q154" s="9" t="str">
        <f>IFERROR(VLOOKUP($B154,Options_data!$L:$AB,15,0),"")</f>
        <v/>
      </c>
      <c r="R154" s="9" t="str">
        <f>IFERROR(VLOOKUP($B154,Options_data!$L:$AB,16,0),"")</f>
        <v>IVP</v>
      </c>
      <c r="S154" s="9" t="str">
        <f>IFERROR(VLOOKUP($B154,Options_data!$L:$AB,17,0),"")</f>
        <v>R</v>
      </c>
      <c r="T154">
        <f>IFERROR(VLOOKUP($B154,futures_data!$L:$W,2,0),"")</f>
        <v>0</v>
      </c>
      <c r="U154">
        <f>IFERROR(VLOOKUP($B154,futures_data!$L:$W,3,0),"")</f>
        <v>14.36</v>
      </c>
      <c r="V154">
        <f>IFERROR(VLOOKUP($B154,futures_data!$L:$W,4,0),"")</f>
        <v>4.29</v>
      </c>
      <c r="W154">
        <f>IFERROR(VLOOKUP($B154,futures_data!$L:$W,5,0),"")</f>
        <v>70.05</v>
      </c>
      <c r="X154">
        <f>IFERROR(VLOOKUP($B154,futures_data!$L:$W,6,0),"")</f>
        <v>1748.5</v>
      </c>
      <c r="Y154">
        <f>IFERROR(VLOOKUP($B154,futures_data!$L:$W,7,0),"")</f>
        <v>24.91</v>
      </c>
      <c r="Z154" t="str">
        <f>IFERROR(VLOOKUP($B154,futures_data!$L:$W,8,0),"")</f>
        <v>Significant Long Buildup</v>
      </c>
      <c r="AA154">
        <f>IFERROR(VLOOKUP($B154,futures_data!$L:$W,9,0),"")</f>
        <v>4.1399999999999997</v>
      </c>
      <c r="AB154">
        <f>IFERROR(VLOOKUP($B154,futures_data!$L:$W,10,0),"")</f>
        <v>-0.61</v>
      </c>
      <c r="AC154">
        <f>IFERROR(VLOOKUP($B154,futures_data!$L:$W,11,0),"")</f>
        <v>-52.35</v>
      </c>
      <c r="AD154" t="str">
        <f>IFERROR(VLOOKUP($B154,futures_data!$L:$W,12,0),"")</f>
        <v>Short Buildup</v>
      </c>
      <c r="AE154" t="str">
        <f t="shared" si="8"/>
        <v>BULLISH</v>
      </c>
      <c r="AF154" t="str">
        <f t="shared" si="9"/>
        <v>BEARISH</v>
      </c>
      <c r="AG154" s="43" t="str">
        <f>IFERROR(VLOOKUP($B154,futures_20D_Auto!$B:$F,2,0),"")</f>
        <v>2023-10-16_13:51:59</v>
      </c>
      <c r="AH154" s="43" t="str">
        <f>IFERROR(VLOOKUP($B154,futures_20D_Auto!$B:$F,3,0),"")</f>
        <v>BEARISH</v>
      </c>
      <c r="AI154" s="43">
        <f>IFERROR(VLOOKUP($B154,futures_20D_Auto!$B:$F,4,0),"")</f>
        <v>-21213654</v>
      </c>
      <c r="AJ154" s="43">
        <f>IFERROR(VLOOKUP($B154,futures_20D_Auto!$B:$F,5,0),"")</f>
        <v>47.374456698710233</v>
      </c>
      <c r="AK154">
        <f>IFERROR(VLOOKUP($B154,Premarket!$A:$K,2,0),"")</f>
        <v>1696.2</v>
      </c>
      <c r="AL154">
        <f>IFERROR(VLOOKUP($B154,Premarket!$A:$K,3,0),"")</f>
        <v>1706</v>
      </c>
      <c r="AM154">
        <f>IFERROR(VLOOKUP($B154,Premarket!$A:$K,4,0),"")</f>
        <v>9.8000000000000007</v>
      </c>
      <c r="AN154">
        <f>IFERROR(VLOOKUP($B154,Premarket!$A:$K,5,0),"")</f>
        <v>0.57999999999999996</v>
      </c>
      <c r="AU154" s="45">
        <f>IFERROR(VLOOKUP($B154,master_rankings!$B:$AF,4,FALSE),"")</f>
        <v>1749.15</v>
      </c>
      <c r="AV154" s="45">
        <f>IFERROR(VLOOKUP($B154,master_rankings!$B:$AF,5,FALSE),"")</f>
        <v>-0.57693399999999995</v>
      </c>
      <c r="AW154" s="45">
        <f>IFERROR(VLOOKUP($B154,master_rankings!$B:$AF,6,FALSE),"")</f>
        <v>-10.15</v>
      </c>
      <c r="AX154" s="45">
        <f>IFERROR(VLOOKUP($B154,master_rankings!$B:$AF,7,FALSE),"")</f>
        <v>6009355</v>
      </c>
      <c r="AY154" s="45">
        <f>IFERROR(VLOOKUP($B154,master_rankings!$B:$AF,8,FALSE),"")</f>
        <v>3.2806378999999999</v>
      </c>
      <c r="AZ154" s="45">
        <f>IFERROR(VLOOKUP($B154,master_rankings!$B:$AF,9,FALSE),"")</f>
        <v>190883</v>
      </c>
      <c r="BA154" s="45" t="str">
        <f>IFERROR(VLOOKUP($B154,master_rankings!$B:$AF,10,FALSE),"")</f>
        <v>Short Build Up</v>
      </c>
      <c r="BB154" s="45" t="str">
        <f>IFERROR(VLOOKUP($B154,master_rankings!$B:$AF,11,FALSE),"")</f>
        <v/>
      </c>
      <c r="BC154" s="45" t="str">
        <f>IFERROR(VLOOKUP($B154,master_rankings!$B:$AF,12,FALSE),"")</f>
        <v/>
      </c>
      <c r="BD154" s="45" t="str">
        <f>IFERROR(VLOOKUP($B154,master_rankings!$B:$AF,13,FALSE),"")</f>
        <v/>
      </c>
      <c r="BE154" s="45" t="str">
        <f>IFERROR(VLOOKUP($B154,master_rankings!$B:$AF,14,FALSE),"")</f>
        <v/>
      </c>
      <c r="BF154" s="45" t="str">
        <f>IFERROR(VLOOKUP($B154,master_rankings!$B:$AF,15,FALSE),"")</f>
        <v/>
      </c>
      <c r="BG154" s="45" t="str">
        <f>IFERROR(VLOOKUP($B154,master_rankings!$B:$AF,16,FALSE),"")</f>
        <v/>
      </c>
      <c r="BH154" s="45" t="str">
        <f>IFERROR(VLOOKUP($B154,master_rankings!$B:$AF,17,FALSE),"")</f>
        <v/>
      </c>
      <c r="BI154" s="45" t="str">
        <f>IFERROR(VLOOKUP($B154,master_rankings!$B:$AF,18,FALSE),"")</f>
        <v/>
      </c>
      <c r="BJ154" s="45" t="str">
        <f>IFERROR(VLOOKUP($B154,master_rankings!$B:$AF,19,FALSE),"")</f>
        <v/>
      </c>
      <c r="BK154" s="45" t="str">
        <f>IFERROR(VLOOKUP($B154,master_rankings!$B:$AF,30,FALSE),"")</f>
        <v>SOR8</v>
      </c>
      <c r="BL154" s="45" t="str">
        <f>IFERROR(VLOOKUP($B154,master_rankings!$B:$AF,31,FALSE),"")</f>
        <v>SPR23</v>
      </c>
      <c r="BM154" s="45" t="str">
        <f t="shared" si="10"/>
        <v>TopOI</v>
      </c>
      <c r="BN154" t="str">
        <f t="shared" si="11"/>
        <v/>
      </c>
    </row>
    <row r="155" spans="1:66" x14ac:dyDescent="0.25">
      <c r="A155">
        <f>Qty_freeze!A155</f>
        <v>154</v>
      </c>
      <c r="B155" t="str">
        <f>TRIM(Qty_freeze!B155)</f>
        <v>RAMCOCEM</v>
      </c>
      <c r="C155" t="str">
        <f>IFERROR(VLOOKUP(B155,Mkt_Lots!Q:R,2,0),"")</f>
        <v xml:space="preserve">THE RAMCO CEMENTS LIMITED           </v>
      </c>
      <c r="D155" s="9">
        <f>IFERROR(VLOOKUP($B155,Options_data!$L:$AB,2,0),"")</f>
        <v>4.8499999999999996</v>
      </c>
      <c r="E155" s="9">
        <f>IFERROR(VLOOKUP($B155,Options_data!$L:$AB,3,0),"")</f>
        <v>0.49</v>
      </c>
      <c r="F155" s="9">
        <f>IFERROR(VLOOKUP($B155,Options_data!$L:$AB,4,0),"")</f>
        <v>30.76</v>
      </c>
      <c r="G155" s="9">
        <f>IFERROR(VLOOKUP($B155,Options_data!$L:$AB,5,0),"")</f>
        <v>31.42</v>
      </c>
      <c r="H155" s="9">
        <f>IFERROR(VLOOKUP($B155,Options_data!$L:$AB,6,0),"")</f>
        <v>5.76</v>
      </c>
      <c r="I155" s="9">
        <f>IFERROR(VLOOKUP($B155,Options_data!$L:$AB,7,0),"")</f>
        <v>49.19</v>
      </c>
      <c r="J155" s="9">
        <f>IFERROR(VLOOKUP($B155,Options_data!$L:$AB,8,0),"")</f>
        <v>53.97</v>
      </c>
      <c r="K155" s="9">
        <f>IFERROR(VLOOKUP($B155,Options_data!$L:$AB,9,0),"")</f>
        <v>17.350000000000001</v>
      </c>
      <c r="L155" s="9" t="b">
        <f>IFERROR(VLOOKUP($B155,Options_data!$L:$AB,10,0),"")</f>
        <v>0</v>
      </c>
      <c r="M155" s="9">
        <f>IFERROR(VLOOKUP($B155,Options_data!$L:$AB,11,0),"")</f>
        <v>32.08</v>
      </c>
      <c r="N155" s="10" t="str">
        <f>IFERROR(VLOOKUP($B155,Options_data!$L:$AB,12,0),"")</f>
        <v/>
      </c>
      <c r="O155" s="9">
        <f>IFERROR(VLOOKUP($B155,Options_data!$L:$AB,13,0),"")</f>
        <v>1002</v>
      </c>
      <c r="P155" s="9">
        <f>IFERROR(VLOOKUP($B155,Options_data!$L:$AB,14,0),"")</f>
        <v>4.0999999999999996</v>
      </c>
      <c r="Q155" s="9" t="str">
        <f>IFERROR(VLOOKUP($B155,Options_data!$L:$AB,15,0),"")</f>
        <v/>
      </c>
      <c r="R155" s="9" t="str">
        <f>IFERROR(VLOOKUP($B155,Options_data!$L:$AB,16,0),"")</f>
        <v/>
      </c>
      <c r="S155" s="9" t="str">
        <f>IFERROR(VLOOKUP($B155,Options_data!$L:$AB,17,0),"")</f>
        <v/>
      </c>
      <c r="T155">
        <f>IFERROR(VLOOKUP($B155,futures_data!$L:$W,2,0),"")</f>
        <v>69.84</v>
      </c>
      <c r="U155">
        <f>IFERROR(VLOOKUP($B155,futures_data!$L:$W,3,0),"")</f>
        <v>16.37</v>
      </c>
      <c r="V155">
        <f>IFERROR(VLOOKUP($B155,futures_data!$L:$W,4,0),"")</f>
        <v>5.78</v>
      </c>
      <c r="W155">
        <f>IFERROR(VLOOKUP($B155,futures_data!$L:$W,5,0),"")</f>
        <v>90.07</v>
      </c>
      <c r="X155">
        <f>IFERROR(VLOOKUP($B155,futures_data!$L:$W,6,0),"")</f>
        <v>1002</v>
      </c>
      <c r="Y155">
        <f>IFERROR(VLOOKUP($B155,futures_data!$L:$W,7,0),"")</f>
        <v>5.76</v>
      </c>
      <c r="Z155" t="str">
        <f>IFERROR(VLOOKUP($B155,futures_data!$L:$W,8,0),"")</f>
        <v>Significant Long Buildup</v>
      </c>
      <c r="AA155">
        <f>IFERROR(VLOOKUP($B155,futures_data!$L:$W,9,0),"")</f>
        <v>5.52</v>
      </c>
      <c r="AB155">
        <f>IFERROR(VLOOKUP($B155,futures_data!$L:$W,10,0),"")</f>
        <v>0.49</v>
      </c>
      <c r="AC155">
        <f>IFERROR(VLOOKUP($B155,futures_data!$L:$W,11,0),"")</f>
        <v>63.02</v>
      </c>
      <c r="AD155" t="str">
        <f>IFERROR(VLOOKUP($B155,futures_data!$L:$W,12,0),"")</f>
        <v>Long Buildup</v>
      </c>
      <c r="AE155" t="str">
        <f t="shared" si="8"/>
        <v>BULLISH</v>
      </c>
      <c r="AF155" t="str">
        <f t="shared" si="9"/>
        <v>BULLISH</v>
      </c>
      <c r="AG155" s="43" t="str">
        <f>IFERROR(VLOOKUP($B155,futures_20D_Auto!$B:$F,2,0),"")</f>
        <v/>
      </c>
      <c r="AH155" s="43" t="str">
        <f>IFERROR(VLOOKUP($B155,futures_20D_Auto!$B:$F,3,0),"")</f>
        <v/>
      </c>
      <c r="AI155" s="43" t="str">
        <f>IFERROR(VLOOKUP($B155,futures_20D_Auto!$B:$F,4,0),"")</f>
        <v/>
      </c>
      <c r="AJ155" s="43" t="str">
        <f>IFERROR(VLOOKUP($B155,futures_20D_Auto!$B:$F,5,0),"")</f>
        <v/>
      </c>
      <c r="AK155">
        <f>IFERROR(VLOOKUP($B155,Premarket!$A:$K,2,0),"")</f>
        <v>983.4</v>
      </c>
      <c r="AL155">
        <f>IFERROR(VLOOKUP($B155,Premarket!$A:$K,3,0),"")</f>
        <v>988.9</v>
      </c>
      <c r="AM155">
        <f>IFERROR(VLOOKUP($B155,Premarket!$A:$K,4,0),"")</f>
        <v>5.5</v>
      </c>
      <c r="AN155">
        <f>IFERROR(VLOOKUP($B155,Premarket!$A:$K,5,0),"")</f>
        <v>0.56000000000000005</v>
      </c>
      <c r="AU155" s="45">
        <f>IFERROR(VLOOKUP($B155,master_rankings!$B:$AF,4,FALSE),"")</f>
        <v>1002.35</v>
      </c>
      <c r="AV155" s="45">
        <f>IFERROR(VLOOKUP($B155,master_rankings!$B:$AF,5,FALSE),"")</f>
        <v>0.52148620000000001</v>
      </c>
      <c r="AW155" s="45">
        <f>IFERROR(VLOOKUP($B155,master_rankings!$B:$AF,6,FALSE),"")</f>
        <v>5.2</v>
      </c>
      <c r="AX155" s="45">
        <f>IFERROR(VLOOKUP($B155,master_rankings!$B:$AF,7,FALSE),"")</f>
        <v>3938050</v>
      </c>
      <c r="AY155" s="45">
        <f>IFERROR(VLOOKUP($B155,master_rankings!$B:$AF,8,FALSE),"")</f>
        <v>4.0422187000000003</v>
      </c>
      <c r="AZ155" s="45">
        <f>IFERROR(VLOOKUP($B155,master_rankings!$B:$AF,9,FALSE),"")</f>
        <v>153000</v>
      </c>
      <c r="BA155" s="45" t="str">
        <f>IFERROR(VLOOKUP($B155,master_rankings!$B:$AF,10,FALSE),"")</f>
        <v>Long Build Up</v>
      </c>
      <c r="BB155" s="45">
        <f>IFERROR(VLOOKUP($B155,master_rankings!$B:$AF,11,FALSE),"")</f>
        <v>850</v>
      </c>
      <c r="BC155" s="45">
        <f>IFERROR(VLOOKUP($B155,master_rankings!$B:$AF,12,FALSE),"")</f>
        <v>10</v>
      </c>
      <c r="BD155" s="45">
        <f>IFERROR(VLOOKUP($B155,master_rankings!$B:$AF,13,FALSE),"")</f>
        <v>25500</v>
      </c>
      <c r="BE155" s="45" t="str">
        <f>IFERROR(VLOOKUP($B155,master_rankings!$B:$AF,14,FALSE),"")</f>
        <v>INDUSTRIALS</v>
      </c>
      <c r="BF155" s="45" t="str">
        <f>IFERROR(VLOOKUP($B155,master_rankings!$B:$AF,15,FALSE),"")</f>
        <v>CEMENT-SOUTH IND</v>
      </c>
      <c r="BG155" s="45" t="str">
        <f>IFERROR(VLOOKUP($B155,master_rankings!$B:$AF,16,FALSE),"")</f>
        <v>LARGECAP</v>
      </c>
      <c r="BH155" s="45">
        <f>IFERROR(VLOOKUP($B155,master_rankings!$B:$AF,17,FALSE),"")</f>
        <v>23910.43</v>
      </c>
      <c r="BI155" s="45" t="str">
        <f>IFERROR(VLOOKUP($B155,master_rankings!$B:$AF,18,FALSE),"")</f>
        <v>INDUSTRIALS-29 of 36</v>
      </c>
      <c r="BJ155" s="45" t="str">
        <f>IFERROR(VLOOKUP($B155,master_rankings!$B:$AF,19,FALSE),"")</f>
        <v>NiftyRank-154</v>
      </c>
      <c r="BK155" s="45" t="str">
        <f>IFERROR(VLOOKUP($B155,master_rankings!$B:$AF,30,FALSE),"")</f>
        <v>LOR6</v>
      </c>
      <c r="BL155" s="45" t="str">
        <f>IFERROR(VLOOKUP($B155,master_rankings!$B:$AF,31,FALSE),"")</f>
        <v>LPR29</v>
      </c>
      <c r="BM155" s="45" t="str">
        <f t="shared" si="10"/>
        <v>TopOI</v>
      </c>
      <c r="BN155" t="str">
        <f t="shared" si="11"/>
        <v/>
      </c>
    </row>
    <row r="156" spans="1:66" x14ac:dyDescent="0.25">
      <c r="A156">
        <f>Qty_freeze!A156</f>
        <v>155</v>
      </c>
      <c r="B156" t="str">
        <f>TRIM(Qty_freeze!B156)</f>
        <v>RBLBANK</v>
      </c>
      <c r="C156" t="str">
        <f>IFERROR(VLOOKUP(B156,Mkt_Lots!Q:R,2,0),"")</f>
        <v xml:space="preserve">RBL BANK LIMITED                    </v>
      </c>
      <c r="D156" s="9">
        <f>IFERROR(VLOOKUP($B156,Options_data!$L:$AB,2,0),"")</f>
        <v>-2.6</v>
      </c>
      <c r="E156" s="9">
        <f>IFERROR(VLOOKUP($B156,Options_data!$L:$AB,3,0),"")</f>
        <v>-1.05</v>
      </c>
      <c r="F156" s="9">
        <f>IFERROR(VLOOKUP($B156,Options_data!$L:$AB,4,0),"")</f>
        <v>48.33</v>
      </c>
      <c r="G156" s="9">
        <f>IFERROR(VLOOKUP($B156,Options_data!$L:$AB,5,0),"")</f>
        <v>47.52</v>
      </c>
      <c r="H156" s="9">
        <f>IFERROR(VLOOKUP($B156,Options_data!$L:$AB,6,0),"")</f>
        <v>13.01</v>
      </c>
      <c r="I156" s="9">
        <f>IFERROR(VLOOKUP($B156,Options_data!$L:$AB,7,0),"")</f>
        <v>87.1</v>
      </c>
      <c r="J156" s="9">
        <f>IFERROR(VLOOKUP($B156,Options_data!$L:$AB,8,0),"")</f>
        <v>87.3</v>
      </c>
      <c r="K156" s="9">
        <f>IFERROR(VLOOKUP($B156,Options_data!$L:$AB,9,0),"")</f>
        <v>47.02</v>
      </c>
      <c r="L156" s="9" t="b">
        <f>IFERROR(VLOOKUP($B156,Options_data!$L:$AB,10,0),"")</f>
        <v>1</v>
      </c>
      <c r="M156" s="9">
        <f>IFERROR(VLOOKUP($B156,Options_data!$L:$AB,11,0),"")</f>
        <v>46.71</v>
      </c>
      <c r="N156" s="10">
        <f>IFERROR(VLOOKUP($B156,Options_data!$L:$AB,12,0),"")</f>
        <v>45220</v>
      </c>
      <c r="O156" s="9">
        <f>IFERROR(VLOOKUP($B156,Options_data!$L:$AB,13,0),"")</f>
        <v>244</v>
      </c>
      <c r="P156" s="9">
        <f>IFERROR(VLOOKUP($B156,Options_data!$L:$AB,14,0),"")</f>
        <v>6.09</v>
      </c>
      <c r="Q156" s="9" t="str">
        <f>IFERROR(VLOOKUP($B156,Options_data!$L:$AB,15,0),"")</f>
        <v>Liquid</v>
      </c>
      <c r="R156" s="9" t="str">
        <f>IFERROR(VLOOKUP($B156,Options_data!$L:$AB,16,0),"")</f>
        <v>IVP</v>
      </c>
      <c r="S156" s="9" t="str">
        <f>IFERROR(VLOOKUP($B156,Options_data!$L:$AB,17,0),"")</f>
        <v>R</v>
      </c>
      <c r="T156">
        <f>IFERROR(VLOOKUP($B156,futures_data!$L:$W,2,0),"")</f>
        <v>26.98</v>
      </c>
      <c r="U156">
        <f>IFERROR(VLOOKUP($B156,futures_data!$L:$W,3,0),"")</f>
        <v>1.44</v>
      </c>
      <c r="V156">
        <f>IFERROR(VLOOKUP($B156,futures_data!$L:$W,4,0),"")</f>
        <v>-0.41</v>
      </c>
      <c r="W156">
        <f>IFERROR(VLOOKUP($B156,futures_data!$L:$W,5,0),"")</f>
        <v>146.31</v>
      </c>
      <c r="X156">
        <f>IFERROR(VLOOKUP($B156,futures_data!$L:$W,6,0),"")</f>
        <v>244</v>
      </c>
      <c r="Y156">
        <f>IFERROR(VLOOKUP($B156,futures_data!$L:$W,7,0),"")</f>
        <v>13.01</v>
      </c>
      <c r="Z156" t="str">
        <f>IFERROR(VLOOKUP($B156,futures_data!$L:$W,8,0),"")</f>
        <v>Short Buildup</v>
      </c>
      <c r="AA156">
        <f>IFERROR(VLOOKUP($B156,futures_data!$L:$W,9,0),"")</f>
        <v>1.22</v>
      </c>
      <c r="AB156">
        <f>IFERROR(VLOOKUP($B156,futures_data!$L:$W,10,0),"")</f>
        <v>-1.05</v>
      </c>
      <c r="AC156">
        <f>IFERROR(VLOOKUP($B156,futures_data!$L:$W,11,0),"")</f>
        <v>92.87</v>
      </c>
      <c r="AD156" t="str">
        <f>IFERROR(VLOOKUP($B156,futures_data!$L:$W,12,0),"")</f>
        <v>Short Buildup</v>
      </c>
      <c r="AE156" t="str">
        <f t="shared" si="8"/>
        <v>BEARISH</v>
      </c>
      <c r="AF156" t="str">
        <f t="shared" si="9"/>
        <v>BEARISH</v>
      </c>
      <c r="AG156" s="43" t="str">
        <f>IFERROR(VLOOKUP($B156,futures_20D_Auto!$B:$F,2,0),"")</f>
        <v>2023-10-16_21:13:57</v>
      </c>
      <c r="AH156" s="43" t="str">
        <f>IFERROR(VLOOKUP($B156,futures_20D_Auto!$B:$F,3,0),"")</f>
        <v>BEARISH</v>
      </c>
      <c r="AI156" s="43">
        <f>IFERROR(VLOOKUP($B156,futures_20D_Auto!$B:$F,4,0),"")</f>
        <v>-129400000</v>
      </c>
      <c r="AJ156" s="43">
        <f>IFERROR(VLOOKUP($B156,futures_20D_Auto!$B:$F,5,0),"")</f>
        <v>47.511623205983419</v>
      </c>
      <c r="AK156">
        <f>IFERROR(VLOOKUP($B156,Premarket!$A:$K,2,0),"")</f>
        <v>245.9</v>
      </c>
      <c r="AL156">
        <f>IFERROR(VLOOKUP($B156,Premarket!$A:$K,3,0),"")</f>
        <v>245.9</v>
      </c>
      <c r="AM156" t="str">
        <f>IFERROR(VLOOKUP($B156,Premarket!$A:$K,4,0),"")</f>
        <v>-</v>
      </c>
      <c r="AN156" t="str">
        <f>IFERROR(VLOOKUP($B156,Premarket!$A:$K,5,0),"")</f>
        <v>-</v>
      </c>
      <c r="AU156" s="45">
        <f>IFERROR(VLOOKUP($B156,master_rankings!$B:$AF,4,FALSE),"")</f>
        <v>244</v>
      </c>
      <c r="AV156" s="45">
        <f>IFERROR(VLOOKUP($B156,master_rankings!$B:$AF,5,FALSE),"")</f>
        <v>-1.0543389999999999</v>
      </c>
      <c r="AW156" s="45">
        <f>IFERROR(VLOOKUP($B156,master_rankings!$B:$AF,6,FALSE),"")</f>
        <v>-2.6</v>
      </c>
      <c r="AX156" s="45">
        <f>IFERROR(VLOOKUP($B156,master_rankings!$B:$AF,7,FALSE),"")</f>
        <v>58325000</v>
      </c>
      <c r="AY156" s="45">
        <f>IFERROR(VLOOKUP($B156,master_rankings!$B:$AF,8,FALSE),"")</f>
        <v>0.56901460000000004</v>
      </c>
      <c r="AZ156" s="45">
        <f>IFERROR(VLOOKUP($B156,master_rankings!$B:$AF,9,FALSE),"")</f>
        <v>330000</v>
      </c>
      <c r="BA156" s="45" t="str">
        <f>IFERROR(VLOOKUP($B156,master_rankings!$B:$AF,10,FALSE),"")</f>
        <v>Short Build Up</v>
      </c>
      <c r="BB156" s="45">
        <f>IFERROR(VLOOKUP($B156,master_rankings!$B:$AF,11,FALSE),"")</f>
        <v>2900</v>
      </c>
      <c r="BC156" s="45">
        <f>IFERROR(VLOOKUP($B156,master_rankings!$B:$AF,12,FALSE),"")</f>
        <v>2.5</v>
      </c>
      <c r="BD156" s="45">
        <f>IFERROR(VLOOKUP($B156,master_rankings!$B:$AF,13,FALSE),"")</f>
        <v>116000</v>
      </c>
      <c r="BE156" s="45" t="str">
        <f>IFERROR(VLOOKUP($B156,master_rankings!$B:$AF,14,FALSE),"")</f>
        <v>BANK</v>
      </c>
      <c r="BF156" s="45" t="str">
        <f>IFERROR(VLOOKUP($B156,master_rankings!$B:$AF,15,FALSE),"")</f>
        <v>BANKS-PVT SECTOR</v>
      </c>
      <c r="BG156" s="45" t="str">
        <f>IFERROR(VLOOKUP($B156,master_rankings!$B:$AF,16,FALSE),"")</f>
        <v>MIDCAP</v>
      </c>
      <c r="BH156" s="45">
        <f>IFERROR(VLOOKUP($B156,master_rankings!$B:$AF,17,FALSE),"")</f>
        <v>9381.4</v>
      </c>
      <c r="BI156" s="45" t="str">
        <f>IFERROR(VLOOKUP($B156,master_rankings!$B:$AF,18,FALSE),"")</f>
        <v>BANK-15 of 15</v>
      </c>
      <c r="BJ156" s="45" t="str">
        <f>IFERROR(VLOOKUP($B156,master_rankings!$B:$AF,19,FALSE),"")</f>
        <v>NiftyRank-187</v>
      </c>
      <c r="BK156" s="45" t="str">
        <f>IFERROR(VLOOKUP($B156,master_rankings!$B:$AF,30,FALSE),"")</f>
        <v>SOR27</v>
      </c>
      <c r="BL156" s="45" t="str">
        <f>IFERROR(VLOOKUP($B156,master_rankings!$B:$AF,31,FALSE),"")</f>
        <v>SPR12</v>
      </c>
      <c r="BM156" s="45" t="str">
        <f t="shared" si="10"/>
        <v/>
      </c>
      <c r="BN156" t="str">
        <f t="shared" si="11"/>
        <v>TopPrice</v>
      </c>
    </row>
    <row r="157" spans="1:66" x14ac:dyDescent="0.25">
      <c r="A157">
        <f>Qty_freeze!A157</f>
        <v>156</v>
      </c>
      <c r="B157" t="str">
        <f>TRIM(Qty_freeze!B157)</f>
        <v>RECLTD</v>
      </c>
      <c r="C157" t="str">
        <f>IFERROR(VLOOKUP(B157,Mkt_Lots!Q:R,2,0),"")</f>
        <v xml:space="preserve">REC LIMITED                         </v>
      </c>
      <c r="D157" s="9">
        <f>IFERROR(VLOOKUP($B157,Options_data!$L:$AB,2,0),"")</f>
        <v>1.65</v>
      </c>
      <c r="E157" s="9">
        <f>IFERROR(VLOOKUP($B157,Options_data!$L:$AB,3,0),"")</f>
        <v>0.56000000000000005</v>
      </c>
      <c r="F157" s="9">
        <f>IFERROR(VLOOKUP($B157,Options_data!$L:$AB,4,0),"")</f>
        <v>41.05</v>
      </c>
      <c r="G157" s="9">
        <f>IFERROR(VLOOKUP($B157,Options_data!$L:$AB,5,0),"")</f>
        <v>41.62</v>
      </c>
      <c r="H157" s="9">
        <f>IFERROR(VLOOKUP($B157,Options_data!$L:$AB,6,0),"")</f>
        <v>8.98</v>
      </c>
      <c r="I157" s="9">
        <f>IFERROR(VLOOKUP($B157,Options_data!$L:$AB,7,0),"")</f>
        <v>96.77</v>
      </c>
      <c r="J157" s="9">
        <f>IFERROR(VLOOKUP($B157,Options_data!$L:$AB,8,0),"")</f>
        <v>87.3</v>
      </c>
      <c r="K157" s="9">
        <f>IFERROR(VLOOKUP($B157,Options_data!$L:$AB,9,0),"")</f>
        <v>77.41</v>
      </c>
      <c r="L157" s="9" t="b">
        <f>IFERROR(VLOOKUP($B157,Options_data!$L:$AB,10,0),"")</f>
        <v>1</v>
      </c>
      <c r="M157" s="9">
        <f>IFERROR(VLOOKUP($B157,Options_data!$L:$AB,11,0),"")</f>
        <v>42.19</v>
      </c>
      <c r="N157" s="10" t="str">
        <f>IFERROR(VLOOKUP($B157,Options_data!$L:$AB,12,0),"")</f>
        <v/>
      </c>
      <c r="O157" s="9">
        <f>IFERROR(VLOOKUP($B157,Options_data!$L:$AB,13,0),"")</f>
        <v>295</v>
      </c>
      <c r="P157" s="9">
        <f>IFERROR(VLOOKUP($B157,Options_data!$L:$AB,14,0),"")</f>
        <v>5.29</v>
      </c>
      <c r="Q157" s="9" t="str">
        <f>IFERROR(VLOOKUP($B157,Options_data!$L:$AB,15,0),"")</f>
        <v>Liquid</v>
      </c>
      <c r="R157" s="9" t="str">
        <f>IFERROR(VLOOKUP($B157,Options_data!$L:$AB,16,0),"")</f>
        <v>IVP</v>
      </c>
      <c r="S157" s="9" t="str">
        <f>IFERROR(VLOOKUP($B157,Options_data!$L:$AB,17,0),"")</f>
        <v/>
      </c>
      <c r="T157">
        <f>IFERROR(VLOOKUP($B157,futures_data!$L:$W,2,0),"")</f>
        <v>63.1</v>
      </c>
      <c r="U157">
        <f>IFERROR(VLOOKUP($B157,futures_data!$L:$W,3,0),"")</f>
        <v>5.67</v>
      </c>
      <c r="V157">
        <f>IFERROR(VLOOKUP($B157,futures_data!$L:$W,4,0),"")</f>
        <v>4.74</v>
      </c>
      <c r="W157">
        <f>IFERROR(VLOOKUP($B157,futures_data!$L:$W,5,0),"")</f>
        <v>120.12</v>
      </c>
      <c r="X157">
        <f>IFERROR(VLOOKUP($B157,futures_data!$L:$W,6,0),"")</f>
        <v>295</v>
      </c>
      <c r="Y157">
        <f>IFERROR(VLOOKUP($B157,futures_data!$L:$W,7,0),"")</f>
        <v>8.98</v>
      </c>
      <c r="Z157" t="str">
        <f>IFERROR(VLOOKUP($B157,futures_data!$L:$W,8,0),"")</f>
        <v>Significant Long Buildup</v>
      </c>
      <c r="AA157">
        <f>IFERROR(VLOOKUP($B157,futures_data!$L:$W,9,0),"")</f>
        <v>3.7</v>
      </c>
      <c r="AB157">
        <f>IFERROR(VLOOKUP($B157,futures_data!$L:$W,10,0),"")</f>
        <v>0.56000000000000005</v>
      </c>
      <c r="AC157">
        <f>IFERROR(VLOOKUP($B157,futures_data!$L:$W,11,0),"")</f>
        <v>15.96</v>
      </c>
      <c r="AD157" t="str">
        <f>IFERROR(VLOOKUP($B157,futures_data!$L:$W,12,0),"")</f>
        <v>Long Buildup</v>
      </c>
      <c r="AE157" t="str">
        <f t="shared" si="8"/>
        <v>BULLISH</v>
      </c>
      <c r="AF157" t="str">
        <f t="shared" si="9"/>
        <v>BULLISH</v>
      </c>
      <c r="AG157" s="43" t="str">
        <f>IFERROR(VLOOKUP($B157,futures_20D_Auto!$B:$F,2,0),"")</f>
        <v>2023-10-16_13:53:17</v>
      </c>
      <c r="AH157" s="43" t="str">
        <f>IFERROR(VLOOKUP($B157,futures_20D_Auto!$B:$F,3,0),"")</f>
        <v>BULLISH</v>
      </c>
      <c r="AI157" s="43">
        <f>IFERROR(VLOOKUP($B157,futures_20D_Auto!$B:$F,4,0),"")</f>
        <v>374896000</v>
      </c>
      <c r="AJ157" s="43">
        <f>IFERROR(VLOOKUP($B157,futures_20D_Auto!$B:$F,5,0),"")</f>
        <v>47.31606445850209</v>
      </c>
      <c r="AK157">
        <f>IFERROR(VLOOKUP($B157,Premarket!$A:$K,2,0),"")</f>
        <v>291.60000000000002</v>
      </c>
      <c r="AL157">
        <f>IFERROR(VLOOKUP($B157,Premarket!$A:$K,3,0),"")</f>
        <v>292.89999999999998</v>
      </c>
      <c r="AM157">
        <f>IFERROR(VLOOKUP($B157,Premarket!$A:$K,4,0),"")</f>
        <v>1.3</v>
      </c>
      <c r="AN157">
        <f>IFERROR(VLOOKUP($B157,Premarket!$A:$K,5,0),"")</f>
        <v>0.45</v>
      </c>
      <c r="AU157" s="45">
        <f>IFERROR(VLOOKUP($B157,master_rankings!$B:$AF,4,FALSE),"")</f>
        <v>295.05</v>
      </c>
      <c r="AV157" s="45">
        <f>IFERROR(VLOOKUP($B157,master_rankings!$B:$AF,5,FALSE),"")</f>
        <v>0.57951249999999999</v>
      </c>
      <c r="AW157" s="45">
        <f>IFERROR(VLOOKUP($B157,master_rankings!$B:$AF,6,FALSE),"")</f>
        <v>1.7</v>
      </c>
      <c r="AX157" s="45">
        <f>IFERROR(VLOOKUP($B157,master_rankings!$B:$AF,7,FALSE),"")</f>
        <v>58016000</v>
      </c>
      <c r="AY157" s="45">
        <f>IFERROR(VLOOKUP($B157,master_rankings!$B:$AF,8,FALSE),"")</f>
        <v>1.3840347</v>
      </c>
      <c r="AZ157" s="45">
        <f>IFERROR(VLOOKUP($B157,master_rankings!$B:$AF,9,FALSE),"")</f>
        <v>792000</v>
      </c>
      <c r="BA157" s="45" t="str">
        <f>IFERROR(VLOOKUP($B157,master_rankings!$B:$AF,10,FALSE),"")</f>
        <v>Long Build Up</v>
      </c>
      <c r="BB157" s="45">
        <f>IFERROR(VLOOKUP($B157,master_rankings!$B:$AF,11,FALSE),"")</f>
        <v>6000</v>
      </c>
      <c r="BC157" s="45">
        <f>IFERROR(VLOOKUP($B157,master_rankings!$B:$AF,12,FALSE),"")</f>
        <v>2.5</v>
      </c>
      <c r="BD157" s="45">
        <f>IFERROR(VLOOKUP($B157,master_rankings!$B:$AF,13,FALSE),"")</f>
        <v>180000</v>
      </c>
      <c r="BE157" s="45" t="str">
        <f>IFERROR(VLOOKUP($B157,master_rankings!$B:$AF,14,FALSE),"")</f>
        <v>FINANCE</v>
      </c>
      <c r="BF157" s="45" t="str">
        <f>IFERROR(VLOOKUP($B157,master_rankings!$B:$AF,15,FALSE),"")</f>
        <v>FIN-TERMLENDINST</v>
      </c>
      <c r="BG157" s="45" t="str">
        <f>IFERROR(VLOOKUP($B157,master_rankings!$B:$AF,16,FALSE),"")</f>
        <v>LARGECAP</v>
      </c>
      <c r="BH157" s="45">
        <f>IFERROR(VLOOKUP($B157,master_rankings!$B:$AF,17,FALSE),"")</f>
        <v>27490.86</v>
      </c>
      <c r="BI157" s="45" t="str">
        <f>IFERROR(VLOOKUP($B157,master_rankings!$B:$AF,18,FALSE),"")</f>
        <v>FINANCE-12 of 20</v>
      </c>
      <c r="BJ157" s="45" t="str">
        <f>IFERROR(VLOOKUP($B157,master_rankings!$B:$AF,19,FALSE),"")</f>
        <v>NiftyRank-145</v>
      </c>
      <c r="BK157" s="45" t="str">
        <f>IFERROR(VLOOKUP($B157,master_rankings!$B:$AF,30,FALSE),"")</f>
        <v>LOR20</v>
      </c>
      <c r="BL157" s="45" t="str">
        <f>IFERROR(VLOOKUP($B157,master_rankings!$B:$AF,31,FALSE),"")</f>
        <v>LPR27</v>
      </c>
      <c r="BM157" s="45" t="str">
        <f t="shared" si="10"/>
        <v>TopOI</v>
      </c>
      <c r="BN157" t="str">
        <f t="shared" si="11"/>
        <v/>
      </c>
    </row>
    <row r="158" spans="1:66" x14ac:dyDescent="0.25">
      <c r="A158">
        <f>Qty_freeze!A158</f>
        <v>157</v>
      </c>
      <c r="B158" t="str">
        <f>TRIM(Qty_freeze!B158)</f>
        <v>RELIANCE</v>
      </c>
      <c r="C158" t="str">
        <f>IFERROR(VLOOKUP(B158,Mkt_Lots!Q:R,2,0),"")</f>
        <v xml:space="preserve">RELIANCE INDUSTRIES LTD             </v>
      </c>
      <c r="D158" s="9">
        <f>IFERROR(VLOOKUP($B158,Options_data!$L:$AB,2,0),"")</f>
        <v>-2.6</v>
      </c>
      <c r="E158" s="9">
        <f>IFERROR(VLOOKUP($B158,Options_data!$L:$AB,3,0),"")</f>
        <v>-0.11</v>
      </c>
      <c r="F158" s="9">
        <f>IFERROR(VLOOKUP($B158,Options_data!$L:$AB,4,0),"")</f>
        <v>21.22</v>
      </c>
      <c r="G158" s="9">
        <f>IFERROR(VLOOKUP($B158,Options_data!$L:$AB,5,0),"")</f>
        <v>20.329999999999998</v>
      </c>
      <c r="H158" s="9">
        <f>IFERROR(VLOOKUP($B158,Options_data!$L:$AB,6,0),"")</f>
        <v>9.9499999999999993</v>
      </c>
      <c r="I158" s="9">
        <f>IFERROR(VLOOKUP($B158,Options_data!$L:$AB,7,0),"")</f>
        <v>46.57</v>
      </c>
      <c r="J158" s="9">
        <f>IFERROR(VLOOKUP($B158,Options_data!$L:$AB,8,0),"")</f>
        <v>65.87</v>
      </c>
      <c r="K158" s="9">
        <f>IFERROR(VLOOKUP($B158,Options_data!$L:$AB,9,0),"")</f>
        <v>64.02</v>
      </c>
      <c r="L158" s="9" t="b">
        <f>IFERROR(VLOOKUP($B158,Options_data!$L:$AB,10,0),"")</f>
        <v>1</v>
      </c>
      <c r="M158" s="9">
        <f>IFERROR(VLOOKUP($B158,Options_data!$L:$AB,11,0),"")</f>
        <v>19.440000000000001</v>
      </c>
      <c r="N158" s="10" t="str">
        <f>IFERROR(VLOOKUP($B158,Options_data!$L:$AB,12,0),"")</f>
        <v/>
      </c>
      <c r="O158" s="9">
        <f>IFERROR(VLOOKUP($B158,Options_data!$L:$AB,13,0),"")</f>
        <v>2349.3000000000002</v>
      </c>
      <c r="P158" s="9">
        <f>IFERROR(VLOOKUP($B158,Options_data!$L:$AB,14,0),"")</f>
        <v>2.5099999999999998</v>
      </c>
      <c r="Q158" s="9" t="str">
        <f>IFERROR(VLOOKUP($B158,Options_data!$L:$AB,15,0),"")</f>
        <v>Liquid</v>
      </c>
      <c r="R158" s="9" t="str">
        <f>IFERROR(VLOOKUP($B158,Options_data!$L:$AB,16,0),"")</f>
        <v/>
      </c>
      <c r="S158" s="9" t="str">
        <f>IFERROR(VLOOKUP($B158,Options_data!$L:$AB,17,0),"")</f>
        <v/>
      </c>
      <c r="T158">
        <f>IFERROR(VLOOKUP($B158,futures_data!$L:$W,2,0),"")</f>
        <v>6.75</v>
      </c>
      <c r="U158">
        <f>IFERROR(VLOOKUP($B158,futures_data!$L:$W,3,0),"")</f>
        <v>-2.79</v>
      </c>
      <c r="V158">
        <f>IFERROR(VLOOKUP($B158,futures_data!$L:$W,4,0),"")</f>
        <v>1.8</v>
      </c>
      <c r="W158">
        <f>IFERROR(VLOOKUP($B158,futures_data!$L:$W,5,0),"")</f>
        <v>64.59</v>
      </c>
      <c r="X158">
        <f>IFERROR(VLOOKUP($B158,futures_data!$L:$W,6,0),"")</f>
        <v>2349.3000000000002</v>
      </c>
      <c r="Y158">
        <f>IFERROR(VLOOKUP($B158,futures_data!$L:$W,7,0),"")</f>
        <v>9.9499999999999993</v>
      </c>
      <c r="Z158" t="str">
        <f>IFERROR(VLOOKUP($B158,futures_data!$L:$W,8,0),"")</f>
        <v>Short Covering</v>
      </c>
      <c r="AA158">
        <f>IFERROR(VLOOKUP($B158,futures_data!$L:$W,9,0),"")</f>
        <v>1.01</v>
      </c>
      <c r="AB158">
        <f>IFERROR(VLOOKUP($B158,futures_data!$L:$W,10,0),"")</f>
        <v>-0.11</v>
      </c>
      <c r="AC158">
        <f>IFERROR(VLOOKUP($B158,futures_data!$L:$W,11,0),"")</f>
        <v>-41.85</v>
      </c>
      <c r="AD158" t="str">
        <f>IFERROR(VLOOKUP($B158,futures_data!$L:$W,12,0),"")</f>
        <v>Short Buildup</v>
      </c>
      <c r="AE158" t="str">
        <f t="shared" si="8"/>
        <v>BULLISH</v>
      </c>
      <c r="AF158" t="str">
        <f t="shared" si="9"/>
        <v>BEARISH</v>
      </c>
      <c r="AG158" s="43" t="str">
        <f>IFERROR(VLOOKUP($B158,futures_20D_Auto!$B:$F,2,0),"")</f>
        <v/>
      </c>
      <c r="AH158" s="43" t="str">
        <f>IFERROR(VLOOKUP($B158,futures_20D_Auto!$B:$F,3,0),"")</f>
        <v/>
      </c>
      <c r="AI158" s="43" t="str">
        <f>IFERROR(VLOOKUP($B158,futures_20D_Auto!$B:$F,4,0),"")</f>
        <v/>
      </c>
      <c r="AJ158" s="43" t="str">
        <f>IFERROR(VLOOKUP($B158,futures_20D_Auto!$B:$F,5,0),"")</f>
        <v/>
      </c>
      <c r="AK158">
        <f>IFERROR(VLOOKUP($B158,Premarket!$A:$K,2,0),"")</f>
        <v>2345.0500000000002</v>
      </c>
      <c r="AL158">
        <f>IFERROR(VLOOKUP($B158,Premarket!$A:$K,3,0),"")</f>
        <v>2343.85</v>
      </c>
      <c r="AM158">
        <f>IFERROR(VLOOKUP($B158,Premarket!$A:$K,4,0),"")</f>
        <v>-1.2</v>
      </c>
      <c r="AN158">
        <f>IFERROR(VLOOKUP($B158,Premarket!$A:$K,5,0),"")</f>
        <v>-0.05</v>
      </c>
      <c r="AU158" s="45" t="str">
        <f>IFERROR(VLOOKUP($B158,master_rankings!$B:$AF,4,FALSE),"")</f>
        <v/>
      </c>
      <c r="AV158" s="45" t="str">
        <f>IFERROR(VLOOKUP($B158,master_rankings!$B:$AF,5,FALSE),"")</f>
        <v/>
      </c>
      <c r="AW158" s="45" t="str">
        <f>IFERROR(VLOOKUP($B158,master_rankings!$B:$AF,6,FALSE),"")</f>
        <v/>
      </c>
      <c r="AX158" s="45" t="str">
        <f>IFERROR(VLOOKUP($B158,master_rankings!$B:$AF,7,FALSE),"")</f>
        <v/>
      </c>
      <c r="AY158" s="45" t="str">
        <f>IFERROR(VLOOKUP($B158,master_rankings!$B:$AF,8,FALSE),"")</f>
        <v/>
      </c>
      <c r="AZ158" s="45" t="str">
        <f>IFERROR(VLOOKUP($B158,master_rankings!$B:$AF,9,FALSE),"")</f>
        <v/>
      </c>
      <c r="BA158" s="45" t="str">
        <f>IFERROR(VLOOKUP($B158,master_rankings!$B:$AF,10,FALSE),"")</f>
        <v/>
      </c>
      <c r="BB158" s="45" t="str">
        <f>IFERROR(VLOOKUP($B158,master_rankings!$B:$AF,11,FALSE),"")</f>
        <v/>
      </c>
      <c r="BC158" s="45" t="str">
        <f>IFERROR(VLOOKUP($B158,master_rankings!$B:$AF,12,FALSE),"")</f>
        <v/>
      </c>
      <c r="BD158" s="45" t="str">
        <f>IFERROR(VLOOKUP($B158,master_rankings!$B:$AF,13,FALSE),"")</f>
        <v/>
      </c>
      <c r="BE158" s="45" t="str">
        <f>IFERROR(VLOOKUP($B158,master_rankings!$B:$AF,14,FALSE),"")</f>
        <v/>
      </c>
      <c r="BF158" s="45" t="str">
        <f>IFERROR(VLOOKUP($B158,master_rankings!$B:$AF,15,FALSE),"")</f>
        <v/>
      </c>
      <c r="BG158" s="45" t="str">
        <f>IFERROR(VLOOKUP($B158,master_rankings!$B:$AF,16,FALSE),"")</f>
        <v/>
      </c>
      <c r="BH158" s="45" t="str">
        <f>IFERROR(VLOOKUP($B158,master_rankings!$B:$AF,17,FALSE),"")</f>
        <v/>
      </c>
      <c r="BI158" s="45" t="str">
        <f>IFERROR(VLOOKUP($B158,master_rankings!$B:$AF,18,FALSE),"")</f>
        <v/>
      </c>
      <c r="BJ158" s="45" t="str">
        <f>IFERROR(VLOOKUP($B158,master_rankings!$B:$AF,19,FALSE),"")</f>
        <v/>
      </c>
      <c r="BK158" s="45" t="str">
        <f>IFERROR(VLOOKUP($B158,master_rankings!$B:$AF,30,FALSE),"")</f>
        <v/>
      </c>
      <c r="BL158" s="45" t="str">
        <f>IFERROR(VLOOKUP($B158,master_rankings!$B:$AF,31,FALSE),"")</f>
        <v/>
      </c>
      <c r="BM158" s="45" t="str">
        <f t="shared" si="10"/>
        <v/>
      </c>
      <c r="BN158" t="str">
        <f t="shared" si="11"/>
        <v/>
      </c>
    </row>
    <row r="159" spans="1:66" x14ac:dyDescent="0.25">
      <c r="A159">
        <f>Qty_freeze!A159</f>
        <v>158</v>
      </c>
      <c r="B159" t="str">
        <f>TRIM(Qty_freeze!B159)</f>
        <v>SAIL</v>
      </c>
      <c r="C159" t="str">
        <f>IFERROR(VLOOKUP(B159,Mkt_Lots!Q:R,2,0),"")</f>
        <v xml:space="preserve">STEEL AUTHORITY OF INDIA            </v>
      </c>
      <c r="D159" s="9">
        <f>IFERROR(VLOOKUP($B159,Options_data!$L:$AB,2,0),"")</f>
        <v>0.7</v>
      </c>
      <c r="E159" s="9">
        <f>IFERROR(VLOOKUP($B159,Options_data!$L:$AB,3,0),"")</f>
        <v>0.79</v>
      </c>
      <c r="F159" s="9">
        <f>IFERROR(VLOOKUP($B159,Options_data!$L:$AB,4,0),"")</f>
        <v>36.89</v>
      </c>
      <c r="G159" s="9">
        <f>IFERROR(VLOOKUP($B159,Options_data!$L:$AB,5,0),"")</f>
        <v>35.29</v>
      </c>
      <c r="H159" s="9">
        <f>IFERROR(VLOOKUP($B159,Options_data!$L:$AB,6,0),"")</f>
        <v>12.1</v>
      </c>
      <c r="I159" s="9">
        <f>IFERROR(VLOOKUP($B159,Options_data!$L:$AB,7,0),"")</f>
        <v>74.599999999999994</v>
      </c>
      <c r="J159" s="9">
        <f>IFERROR(VLOOKUP($B159,Options_data!$L:$AB,8,0),"")</f>
        <v>90.48</v>
      </c>
      <c r="K159" s="9">
        <f>IFERROR(VLOOKUP($B159,Options_data!$L:$AB,9,0),"")</f>
        <v>46.62</v>
      </c>
      <c r="L159" s="9" t="b">
        <f>IFERROR(VLOOKUP($B159,Options_data!$L:$AB,10,0),"")</f>
        <v>1</v>
      </c>
      <c r="M159" s="9">
        <f>IFERROR(VLOOKUP($B159,Options_data!$L:$AB,11,0),"")</f>
        <v>33.69</v>
      </c>
      <c r="N159" s="10" t="str">
        <f>IFERROR(VLOOKUP($B159,Options_data!$L:$AB,12,0),"")</f>
        <v/>
      </c>
      <c r="O159" s="9">
        <f>IFERROR(VLOOKUP($B159,Options_data!$L:$AB,13,0),"")</f>
        <v>89.65</v>
      </c>
      <c r="P159" s="9">
        <f>IFERROR(VLOOKUP($B159,Options_data!$L:$AB,14,0),"")</f>
        <v>4.18</v>
      </c>
      <c r="Q159" s="9" t="str">
        <f>IFERROR(VLOOKUP($B159,Options_data!$L:$AB,15,0),"")</f>
        <v>Liquid</v>
      </c>
      <c r="R159" s="9" t="str">
        <f>IFERROR(VLOOKUP($B159,Options_data!$L:$AB,16,0),"")</f>
        <v>IVP</v>
      </c>
      <c r="S159" s="9" t="str">
        <f>IFERROR(VLOOKUP($B159,Options_data!$L:$AB,17,0),"")</f>
        <v/>
      </c>
      <c r="T159">
        <f>IFERROR(VLOOKUP($B159,futures_data!$L:$W,2,0),"")</f>
        <v>8.33</v>
      </c>
      <c r="U159">
        <f>IFERROR(VLOOKUP($B159,futures_data!$L:$W,3,0),"")</f>
        <v>0.66</v>
      </c>
      <c r="V159">
        <f>IFERROR(VLOOKUP($B159,futures_data!$L:$W,4,0),"")</f>
        <v>3.64</v>
      </c>
      <c r="W159">
        <f>IFERROR(VLOOKUP($B159,futures_data!$L:$W,5,0),"")</f>
        <v>11.99</v>
      </c>
      <c r="X159">
        <f>IFERROR(VLOOKUP($B159,futures_data!$L:$W,6,0),"")</f>
        <v>89.65</v>
      </c>
      <c r="Y159">
        <f>IFERROR(VLOOKUP($B159,futures_data!$L:$W,7,0),"")</f>
        <v>12.1</v>
      </c>
      <c r="Z159" t="str">
        <f>IFERROR(VLOOKUP($B159,futures_data!$L:$W,8,0),"")</f>
        <v>Long Buildup</v>
      </c>
      <c r="AA159">
        <f>IFERROR(VLOOKUP($B159,futures_data!$L:$W,9,0),"")</f>
        <v>-1.87</v>
      </c>
      <c r="AB159">
        <f>IFERROR(VLOOKUP($B159,futures_data!$L:$W,10,0),"")</f>
        <v>0.79</v>
      </c>
      <c r="AC159">
        <f>IFERROR(VLOOKUP($B159,futures_data!$L:$W,11,0),"")</f>
        <v>-87.6</v>
      </c>
      <c r="AD159" t="str">
        <f>IFERROR(VLOOKUP($B159,futures_data!$L:$W,12,0),"")</f>
        <v>Short Covering</v>
      </c>
      <c r="AE159" t="str">
        <f t="shared" si="8"/>
        <v>BULLISH</v>
      </c>
      <c r="AF159" t="str">
        <f t="shared" si="9"/>
        <v>BULLISH</v>
      </c>
      <c r="AG159" s="43" t="str">
        <f>IFERROR(VLOOKUP($B159,futures_20D_Auto!$B:$F,2,0),"")</f>
        <v>2023-10-16_21:40:59</v>
      </c>
      <c r="AH159" s="43" t="str">
        <f>IFERROR(VLOOKUP($B159,futures_20D_Auto!$B:$F,3,0),"")</f>
        <v>BEARISH</v>
      </c>
      <c r="AI159" s="43">
        <f>IFERROR(VLOOKUP($B159,futures_20D_Auto!$B:$F,4,0),"")</f>
        <v>-280000000</v>
      </c>
      <c r="AJ159" s="43">
        <f>IFERROR(VLOOKUP($B159,futures_20D_Auto!$B:$F,5,0),"")</f>
        <v>47.838659999999997</v>
      </c>
      <c r="AK159">
        <f>IFERROR(VLOOKUP($B159,Premarket!$A:$K,2,0),"")</f>
        <v>88.6</v>
      </c>
      <c r="AL159">
        <f>IFERROR(VLOOKUP($B159,Premarket!$A:$K,3,0),"")</f>
        <v>89.25</v>
      </c>
      <c r="AM159">
        <f>IFERROR(VLOOKUP($B159,Premarket!$A:$K,4,0),"")</f>
        <v>0.65</v>
      </c>
      <c r="AN159">
        <f>IFERROR(VLOOKUP($B159,Premarket!$A:$K,5,0),"")</f>
        <v>0.73</v>
      </c>
      <c r="AU159" s="45" t="str">
        <f>IFERROR(VLOOKUP($B159,master_rankings!$B:$AF,4,FALSE),"")</f>
        <v/>
      </c>
      <c r="AV159" s="45" t="str">
        <f>IFERROR(VLOOKUP($B159,master_rankings!$B:$AF,5,FALSE),"")</f>
        <v/>
      </c>
      <c r="AW159" s="45" t="str">
        <f>IFERROR(VLOOKUP($B159,master_rankings!$B:$AF,6,FALSE),"")</f>
        <v/>
      </c>
      <c r="AX159" s="45" t="str">
        <f>IFERROR(VLOOKUP($B159,master_rankings!$B:$AF,7,FALSE),"")</f>
        <v/>
      </c>
      <c r="AY159" s="45" t="str">
        <f>IFERROR(VLOOKUP($B159,master_rankings!$B:$AF,8,FALSE),"")</f>
        <v/>
      </c>
      <c r="AZ159" s="45" t="str">
        <f>IFERROR(VLOOKUP($B159,master_rankings!$B:$AF,9,FALSE),"")</f>
        <v/>
      </c>
      <c r="BA159" s="45" t="str">
        <f>IFERROR(VLOOKUP($B159,master_rankings!$B:$AF,10,FALSE),"")</f>
        <v/>
      </c>
      <c r="BB159" s="45" t="str">
        <f>IFERROR(VLOOKUP($B159,master_rankings!$B:$AF,11,FALSE),"")</f>
        <v/>
      </c>
      <c r="BC159" s="45" t="str">
        <f>IFERROR(VLOOKUP($B159,master_rankings!$B:$AF,12,FALSE),"")</f>
        <v/>
      </c>
      <c r="BD159" s="45" t="str">
        <f>IFERROR(VLOOKUP($B159,master_rankings!$B:$AF,13,FALSE),"")</f>
        <v/>
      </c>
      <c r="BE159" s="45" t="str">
        <f>IFERROR(VLOOKUP($B159,master_rankings!$B:$AF,14,FALSE),"")</f>
        <v/>
      </c>
      <c r="BF159" s="45" t="str">
        <f>IFERROR(VLOOKUP($B159,master_rankings!$B:$AF,15,FALSE),"")</f>
        <v/>
      </c>
      <c r="BG159" s="45" t="str">
        <f>IFERROR(VLOOKUP($B159,master_rankings!$B:$AF,16,FALSE),"")</f>
        <v/>
      </c>
      <c r="BH159" s="45" t="str">
        <f>IFERROR(VLOOKUP($B159,master_rankings!$B:$AF,17,FALSE),"")</f>
        <v/>
      </c>
      <c r="BI159" s="45" t="str">
        <f>IFERROR(VLOOKUP($B159,master_rankings!$B:$AF,18,FALSE),"")</f>
        <v/>
      </c>
      <c r="BJ159" s="45" t="str">
        <f>IFERROR(VLOOKUP($B159,master_rankings!$B:$AF,19,FALSE),"")</f>
        <v/>
      </c>
      <c r="BK159" s="45" t="str">
        <f>IFERROR(VLOOKUP($B159,master_rankings!$B:$AF,30,FALSE),"")</f>
        <v/>
      </c>
      <c r="BL159" s="45" t="str">
        <f>IFERROR(VLOOKUP($B159,master_rankings!$B:$AF,31,FALSE),"")</f>
        <v/>
      </c>
      <c r="BM159" s="45" t="str">
        <f t="shared" si="10"/>
        <v/>
      </c>
      <c r="BN159" t="str">
        <f t="shared" si="11"/>
        <v/>
      </c>
    </row>
    <row r="160" spans="1:66" x14ac:dyDescent="0.25">
      <c r="A160">
        <f>Qty_freeze!A160</f>
        <v>159</v>
      </c>
      <c r="B160" t="str">
        <f>TRIM(Qty_freeze!B160)</f>
        <v>SBICARD</v>
      </c>
      <c r="C160" t="str">
        <f>IFERROR(VLOOKUP(B160,Mkt_Lots!Q:R,2,0),"")</f>
        <v xml:space="preserve">SBI CARDS &amp; PAY SER LTD             </v>
      </c>
      <c r="D160" s="9">
        <f>IFERROR(VLOOKUP($B160,Options_data!$L:$AB,2,0),"")</f>
        <v>7.4</v>
      </c>
      <c r="E160" s="9">
        <f>IFERROR(VLOOKUP($B160,Options_data!$L:$AB,3,0),"")</f>
        <v>0.93</v>
      </c>
      <c r="F160" s="9">
        <f>IFERROR(VLOOKUP($B160,Options_data!$L:$AB,4,0),"")</f>
        <v>27.15</v>
      </c>
      <c r="G160" s="9">
        <f>IFERROR(VLOOKUP($B160,Options_data!$L:$AB,5,0),"")</f>
        <v>27.03</v>
      </c>
      <c r="H160" s="9">
        <f>IFERROR(VLOOKUP($B160,Options_data!$L:$AB,6,0),"")</f>
        <v>7.13</v>
      </c>
      <c r="I160" s="9">
        <f>IFERROR(VLOOKUP($B160,Options_data!$L:$AB,7,0),"")</f>
        <v>68.55</v>
      </c>
      <c r="J160" s="9">
        <f>IFERROR(VLOOKUP($B160,Options_data!$L:$AB,8,0),"")</f>
        <v>67.459999999999994</v>
      </c>
      <c r="K160" s="9">
        <f>IFERROR(VLOOKUP($B160,Options_data!$L:$AB,9,0),"")</f>
        <v>37.409999999999997</v>
      </c>
      <c r="L160" s="9" t="b">
        <f>IFERROR(VLOOKUP($B160,Options_data!$L:$AB,10,0),"")</f>
        <v>0</v>
      </c>
      <c r="M160" s="9">
        <f>IFERROR(VLOOKUP($B160,Options_data!$L:$AB,11,0),"")</f>
        <v>26.91</v>
      </c>
      <c r="N160" s="10" t="str">
        <f>IFERROR(VLOOKUP($B160,Options_data!$L:$AB,12,0),"")</f>
        <v/>
      </c>
      <c r="O160" s="9">
        <f>IFERROR(VLOOKUP($B160,Options_data!$L:$AB,13,0),"")</f>
        <v>799.9</v>
      </c>
      <c r="P160" s="9">
        <f>IFERROR(VLOOKUP($B160,Options_data!$L:$AB,14,0),"")</f>
        <v>3.34</v>
      </c>
      <c r="Q160" s="9" t="str">
        <f>IFERROR(VLOOKUP($B160,Options_data!$L:$AB,15,0),"")</f>
        <v/>
      </c>
      <c r="R160" s="9" t="str">
        <f>IFERROR(VLOOKUP($B160,Options_data!$L:$AB,16,0),"")</f>
        <v/>
      </c>
      <c r="S160" s="9" t="str">
        <f>IFERROR(VLOOKUP($B160,Options_data!$L:$AB,17,0),"")</f>
        <v/>
      </c>
      <c r="T160">
        <f>IFERROR(VLOOKUP($B160,futures_data!$L:$W,2,0),"")</f>
        <v>46.03</v>
      </c>
      <c r="U160">
        <f>IFERROR(VLOOKUP($B160,futures_data!$L:$W,3,0),"")</f>
        <v>2.61</v>
      </c>
      <c r="V160">
        <f>IFERROR(VLOOKUP($B160,futures_data!$L:$W,4,0),"")</f>
        <v>1.99</v>
      </c>
      <c r="W160">
        <f>IFERROR(VLOOKUP($B160,futures_data!$L:$W,5,0),"")</f>
        <v>130.66</v>
      </c>
      <c r="X160">
        <f>IFERROR(VLOOKUP($B160,futures_data!$L:$W,6,0),"")</f>
        <v>799.9</v>
      </c>
      <c r="Y160">
        <f>IFERROR(VLOOKUP($B160,futures_data!$L:$W,7,0),"")</f>
        <v>7.13</v>
      </c>
      <c r="Z160" t="str">
        <f>IFERROR(VLOOKUP($B160,futures_data!$L:$W,8,0),"")</f>
        <v>Long Buildup</v>
      </c>
      <c r="AA160">
        <f>IFERROR(VLOOKUP($B160,futures_data!$L:$W,9,0),"")</f>
        <v>-0.34</v>
      </c>
      <c r="AB160">
        <f>IFERROR(VLOOKUP($B160,futures_data!$L:$W,10,0),"")</f>
        <v>0.93</v>
      </c>
      <c r="AC160">
        <f>IFERROR(VLOOKUP($B160,futures_data!$L:$W,11,0),"")</f>
        <v>67.3</v>
      </c>
      <c r="AD160" t="str">
        <f>IFERROR(VLOOKUP($B160,futures_data!$L:$W,12,0),"")</f>
        <v>Short Covering</v>
      </c>
      <c r="AE160" t="str">
        <f t="shared" si="8"/>
        <v>BULLISH</v>
      </c>
      <c r="AF160" t="str">
        <f t="shared" si="9"/>
        <v>BULLISH</v>
      </c>
      <c r="AG160" s="43" t="str">
        <f>IFERROR(VLOOKUP($B160,futures_20D_Auto!$B:$F,2,0),"")</f>
        <v/>
      </c>
      <c r="AH160" s="43" t="str">
        <f>IFERROR(VLOOKUP($B160,futures_20D_Auto!$B:$F,3,0),"")</f>
        <v/>
      </c>
      <c r="AI160" s="43" t="str">
        <f>IFERROR(VLOOKUP($B160,futures_20D_Auto!$B:$F,4,0),"")</f>
        <v/>
      </c>
      <c r="AJ160" s="43" t="str">
        <f>IFERROR(VLOOKUP($B160,futures_20D_Auto!$B:$F,5,0),"")</f>
        <v/>
      </c>
      <c r="AK160">
        <f>IFERROR(VLOOKUP($B160,Premarket!$A:$K,2,0),"")</f>
        <v>800.7</v>
      </c>
      <c r="AL160">
        <f>IFERROR(VLOOKUP($B160,Premarket!$A:$K,3,0),"")</f>
        <v>804.45</v>
      </c>
      <c r="AM160">
        <f>IFERROR(VLOOKUP($B160,Premarket!$A:$K,4,0),"")</f>
        <v>3.75</v>
      </c>
      <c r="AN160">
        <f>IFERROR(VLOOKUP($B160,Premarket!$A:$K,5,0),"")</f>
        <v>0.47</v>
      </c>
      <c r="AU160" s="45" t="str">
        <f>IFERROR(VLOOKUP($B160,master_rankings!$B:$AF,4,FALSE),"")</f>
        <v/>
      </c>
      <c r="AV160" s="45" t="str">
        <f>IFERROR(VLOOKUP($B160,master_rankings!$B:$AF,5,FALSE),"")</f>
        <v/>
      </c>
      <c r="AW160" s="45" t="str">
        <f>IFERROR(VLOOKUP($B160,master_rankings!$B:$AF,6,FALSE),"")</f>
        <v/>
      </c>
      <c r="AX160" s="45" t="str">
        <f>IFERROR(VLOOKUP($B160,master_rankings!$B:$AF,7,FALSE),"")</f>
        <v/>
      </c>
      <c r="AY160" s="45" t="str">
        <f>IFERROR(VLOOKUP($B160,master_rankings!$B:$AF,8,FALSE),"")</f>
        <v/>
      </c>
      <c r="AZ160" s="45" t="str">
        <f>IFERROR(VLOOKUP($B160,master_rankings!$B:$AF,9,FALSE),"")</f>
        <v/>
      </c>
      <c r="BA160" s="45" t="str">
        <f>IFERROR(VLOOKUP($B160,master_rankings!$B:$AF,10,FALSE),"")</f>
        <v/>
      </c>
      <c r="BB160" s="45" t="str">
        <f>IFERROR(VLOOKUP($B160,master_rankings!$B:$AF,11,FALSE),"")</f>
        <v/>
      </c>
      <c r="BC160" s="45" t="str">
        <f>IFERROR(VLOOKUP($B160,master_rankings!$B:$AF,12,FALSE),"")</f>
        <v/>
      </c>
      <c r="BD160" s="45" t="str">
        <f>IFERROR(VLOOKUP($B160,master_rankings!$B:$AF,13,FALSE),"")</f>
        <v/>
      </c>
      <c r="BE160" s="45" t="str">
        <f>IFERROR(VLOOKUP($B160,master_rankings!$B:$AF,14,FALSE),"")</f>
        <v/>
      </c>
      <c r="BF160" s="45" t="str">
        <f>IFERROR(VLOOKUP($B160,master_rankings!$B:$AF,15,FALSE),"")</f>
        <v/>
      </c>
      <c r="BG160" s="45" t="str">
        <f>IFERROR(VLOOKUP($B160,master_rankings!$B:$AF,16,FALSE),"")</f>
        <v/>
      </c>
      <c r="BH160" s="45" t="str">
        <f>IFERROR(VLOOKUP($B160,master_rankings!$B:$AF,17,FALSE),"")</f>
        <v/>
      </c>
      <c r="BI160" s="45" t="str">
        <f>IFERROR(VLOOKUP($B160,master_rankings!$B:$AF,18,FALSE),"")</f>
        <v/>
      </c>
      <c r="BJ160" s="45" t="str">
        <f>IFERROR(VLOOKUP($B160,master_rankings!$B:$AF,19,FALSE),"")</f>
        <v/>
      </c>
      <c r="BK160" s="45" t="str">
        <f>IFERROR(VLOOKUP($B160,master_rankings!$B:$AF,30,FALSE),"")</f>
        <v/>
      </c>
      <c r="BL160" s="45" t="str">
        <f>IFERROR(VLOOKUP($B160,master_rankings!$B:$AF,31,FALSE),"")</f>
        <v/>
      </c>
      <c r="BM160" s="45" t="str">
        <f t="shared" si="10"/>
        <v/>
      </c>
      <c r="BN160" t="str">
        <f t="shared" si="11"/>
        <v/>
      </c>
    </row>
    <row r="161" spans="1:66" x14ac:dyDescent="0.25">
      <c r="A161">
        <f>Qty_freeze!A161</f>
        <v>160</v>
      </c>
      <c r="B161" t="str">
        <f>TRIM(Qty_freeze!B161)</f>
        <v>SBILIFE</v>
      </c>
      <c r="C161" t="str">
        <f>IFERROR(VLOOKUP(B161,Mkt_Lots!Q:R,2,0),"")</f>
        <v xml:space="preserve">SBI LIFE INSURANCE CO LTD           </v>
      </c>
      <c r="D161" s="9">
        <f>IFERROR(VLOOKUP($B161,Options_data!$L:$AB,2,0),"")</f>
        <v>10</v>
      </c>
      <c r="E161" s="9">
        <f>IFERROR(VLOOKUP($B161,Options_data!$L:$AB,3,0),"")</f>
        <v>0.76</v>
      </c>
      <c r="F161" s="9">
        <f>IFERROR(VLOOKUP($B161,Options_data!$L:$AB,4,0),"")</f>
        <v>21.77</v>
      </c>
      <c r="G161" s="9">
        <f>IFERROR(VLOOKUP($B161,Options_data!$L:$AB,5,0),"")</f>
        <v>23.19</v>
      </c>
      <c r="H161" s="9">
        <f>IFERROR(VLOOKUP($B161,Options_data!$L:$AB,6,0),"")</f>
        <v>9.75</v>
      </c>
      <c r="I161" s="9">
        <f>IFERROR(VLOOKUP($B161,Options_data!$L:$AB,7,0),"")</f>
        <v>59.88</v>
      </c>
      <c r="J161" s="9">
        <f>IFERROR(VLOOKUP($B161,Options_data!$L:$AB,8,0),"")</f>
        <v>84.13</v>
      </c>
      <c r="K161" s="9">
        <f>IFERROR(VLOOKUP($B161,Options_data!$L:$AB,9,0),"")</f>
        <v>43.46</v>
      </c>
      <c r="L161" s="9" t="b">
        <f>IFERROR(VLOOKUP($B161,Options_data!$L:$AB,10,0),"")</f>
        <v>1</v>
      </c>
      <c r="M161" s="9">
        <f>IFERROR(VLOOKUP($B161,Options_data!$L:$AB,11,0),"")</f>
        <v>24.61</v>
      </c>
      <c r="N161" s="10" t="str">
        <f>IFERROR(VLOOKUP($B161,Options_data!$L:$AB,12,0),"")</f>
        <v/>
      </c>
      <c r="O161" s="9">
        <f>IFERROR(VLOOKUP($B161,Options_data!$L:$AB,13,0),"")</f>
        <v>1327</v>
      </c>
      <c r="P161" s="9">
        <f>IFERROR(VLOOKUP($B161,Options_data!$L:$AB,14,0),"")</f>
        <v>2.84</v>
      </c>
      <c r="Q161" s="9" t="str">
        <f>IFERROR(VLOOKUP($B161,Options_data!$L:$AB,15,0),"")</f>
        <v>Liquid</v>
      </c>
      <c r="R161" s="9" t="str">
        <f>IFERROR(VLOOKUP($B161,Options_data!$L:$AB,16,0),"")</f>
        <v>IVP</v>
      </c>
      <c r="S161" s="9" t="str">
        <f>IFERROR(VLOOKUP($B161,Options_data!$L:$AB,17,0),"")</f>
        <v/>
      </c>
      <c r="T161">
        <f>IFERROR(VLOOKUP($B161,futures_data!$L:$W,2,0),"")</f>
        <v>30.16</v>
      </c>
      <c r="U161">
        <f>IFERROR(VLOOKUP($B161,futures_data!$L:$W,3,0),"")</f>
        <v>-7.65</v>
      </c>
      <c r="V161">
        <f>IFERROR(VLOOKUP($B161,futures_data!$L:$W,4,0),"")</f>
        <v>3.79</v>
      </c>
      <c r="W161">
        <f>IFERROR(VLOOKUP($B161,futures_data!$L:$W,5,0),"")</f>
        <v>73.180000000000007</v>
      </c>
      <c r="X161">
        <f>IFERROR(VLOOKUP($B161,futures_data!$L:$W,6,0),"")</f>
        <v>1327</v>
      </c>
      <c r="Y161">
        <f>IFERROR(VLOOKUP($B161,futures_data!$L:$W,7,0),"")</f>
        <v>9.75</v>
      </c>
      <c r="Z161" t="str">
        <f>IFERROR(VLOOKUP($B161,futures_data!$L:$W,8,0),"")</f>
        <v>Significant Short Covering</v>
      </c>
      <c r="AA161">
        <f>IFERROR(VLOOKUP($B161,futures_data!$L:$W,9,0),"")</f>
        <v>-0.14000000000000001</v>
      </c>
      <c r="AB161">
        <f>IFERROR(VLOOKUP($B161,futures_data!$L:$W,10,0),"")</f>
        <v>0.76</v>
      </c>
      <c r="AC161">
        <f>IFERROR(VLOOKUP($B161,futures_data!$L:$W,11,0),"")</f>
        <v>-30.82</v>
      </c>
      <c r="AD161" t="str">
        <f>IFERROR(VLOOKUP($B161,futures_data!$L:$W,12,0),"")</f>
        <v>Short Covering</v>
      </c>
      <c r="AE161" t="str">
        <f t="shared" si="8"/>
        <v>BULLISH</v>
      </c>
      <c r="AF161" t="str">
        <f t="shared" si="9"/>
        <v>BULLISH</v>
      </c>
      <c r="AG161" s="43" t="str">
        <f>IFERROR(VLOOKUP($B161,futures_20D_Auto!$B:$F,2,0),"")</f>
        <v>2023-10-16_21:41:29</v>
      </c>
      <c r="AH161" s="43" t="str">
        <f>IFERROR(VLOOKUP($B161,futures_20D_Auto!$B:$F,3,0),"")</f>
        <v>BEARISH</v>
      </c>
      <c r="AI161" s="43">
        <f>IFERROR(VLOOKUP($B161,futures_20D_Auto!$B:$F,4,0),"")</f>
        <v>-30000000</v>
      </c>
      <c r="AJ161" s="43">
        <f>IFERROR(VLOOKUP($B161,futures_20D_Auto!$B:$F,5,0),"")</f>
        <v>47.24597</v>
      </c>
      <c r="AK161">
        <f>IFERROR(VLOOKUP($B161,Premarket!$A:$K,2,0),"")</f>
        <v>1309.3499999999999</v>
      </c>
      <c r="AL161">
        <f>IFERROR(VLOOKUP($B161,Premarket!$A:$K,3,0),"")</f>
        <v>1311.95</v>
      </c>
      <c r="AM161">
        <f>IFERROR(VLOOKUP($B161,Premarket!$A:$K,4,0),"")</f>
        <v>2.6</v>
      </c>
      <c r="AN161">
        <f>IFERROR(VLOOKUP($B161,Premarket!$A:$K,5,0),"")</f>
        <v>0.2</v>
      </c>
      <c r="AU161" s="45" t="str">
        <f>IFERROR(VLOOKUP($B161,master_rankings!$B:$AF,4,FALSE),"")</f>
        <v/>
      </c>
      <c r="AV161" s="45" t="str">
        <f>IFERROR(VLOOKUP($B161,master_rankings!$B:$AF,5,FALSE),"")</f>
        <v/>
      </c>
      <c r="AW161" s="45" t="str">
        <f>IFERROR(VLOOKUP($B161,master_rankings!$B:$AF,6,FALSE),"")</f>
        <v/>
      </c>
      <c r="AX161" s="45" t="str">
        <f>IFERROR(VLOOKUP($B161,master_rankings!$B:$AF,7,FALSE),"")</f>
        <v/>
      </c>
      <c r="AY161" s="45" t="str">
        <f>IFERROR(VLOOKUP($B161,master_rankings!$B:$AF,8,FALSE),"")</f>
        <v/>
      </c>
      <c r="AZ161" s="45" t="str">
        <f>IFERROR(VLOOKUP($B161,master_rankings!$B:$AF,9,FALSE),"")</f>
        <v/>
      </c>
      <c r="BA161" s="45" t="str">
        <f>IFERROR(VLOOKUP($B161,master_rankings!$B:$AF,10,FALSE),"")</f>
        <v/>
      </c>
      <c r="BB161" s="45" t="str">
        <f>IFERROR(VLOOKUP($B161,master_rankings!$B:$AF,11,FALSE),"")</f>
        <v/>
      </c>
      <c r="BC161" s="45" t="str">
        <f>IFERROR(VLOOKUP($B161,master_rankings!$B:$AF,12,FALSE),"")</f>
        <v/>
      </c>
      <c r="BD161" s="45" t="str">
        <f>IFERROR(VLOOKUP($B161,master_rankings!$B:$AF,13,FALSE),"")</f>
        <v/>
      </c>
      <c r="BE161" s="45" t="str">
        <f>IFERROR(VLOOKUP($B161,master_rankings!$B:$AF,14,FALSE),"")</f>
        <v/>
      </c>
      <c r="BF161" s="45" t="str">
        <f>IFERROR(VLOOKUP($B161,master_rankings!$B:$AF,15,FALSE),"")</f>
        <v/>
      </c>
      <c r="BG161" s="45" t="str">
        <f>IFERROR(VLOOKUP($B161,master_rankings!$B:$AF,16,FALSE),"")</f>
        <v/>
      </c>
      <c r="BH161" s="45" t="str">
        <f>IFERROR(VLOOKUP($B161,master_rankings!$B:$AF,17,FALSE),"")</f>
        <v/>
      </c>
      <c r="BI161" s="45" t="str">
        <f>IFERROR(VLOOKUP($B161,master_rankings!$B:$AF,18,FALSE),"")</f>
        <v/>
      </c>
      <c r="BJ161" s="45" t="str">
        <f>IFERROR(VLOOKUP($B161,master_rankings!$B:$AF,19,FALSE),"")</f>
        <v/>
      </c>
      <c r="BK161" s="45" t="str">
        <f>IFERROR(VLOOKUP($B161,master_rankings!$B:$AF,30,FALSE),"")</f>
        <v/>
      </c>
      <c r="BL161" s="45" t="str">
        <f>IFERROR(VLOOKUP($B161,master_rankings!$B:$AF,31,FALSE),"")</f>
        <v/>
      </c>
      <c r="BM161" s="45" t="str">
        <f t="shared" si="10"/>
        <v/>
      </c>
      <c r="BN161" t="str">
        <f t="shared" si="11"/>
        <v/>
      </c>
    </row>
    <row r="162" spans="1:66" x14ac:dyDescent="0.25">
      <c r="A162">
        <f>Qty_freeze!A162</f>
        <v>161</v>
      </c>
      <c r="B162" t="str">
        <f>TRIM(Qty_freeze!B162)</f>
        <v>SBIN</v>
      </c>
      <c r="C162" t="str">
        <f>IFERROR(VLOOKUP(B162,Mkt_Lots!Q:R,2,0),"")</f>
        <v xml:space="preserve">STATE BANK OF INDIA                 </v>
      </c>
      <c r="D162" s="9">
        <f>IFERROR(VLOOKUP($B162,Options_data!$L:$AB,2,0),"")</f>
        <v>0.15</v>
      </c>
      <c r="E162" s="9">
        <f>IFERROR(VLOOKUP($B162,Options_data!$L:$AB,3,0),"")</f>
        <v>0.03</v>
      </c>
      <c r="F162" s="9">
        <f>IFERROR(VLOOKUP($B162,Options_data!$L:$AB,4,0),"")</f>
        <v>24.41</v>
      </c>
      <c r="G162" s="9">
        <f>IFERROR(VLOOKUP($B162,Options_data!$L:$AB,5,0),"")</f>
        <v>23.82</v>
      </c>
      <c r="H162" s="9">
        <f>IFERROR(VLOOKUP($B162,Options_data!$L:$AB,6,0),"")</f>
        <v>9.17</v>
      </c>
      <c r="I162" s="9">
        <f>IFERROR(VLOOKUP($B162,Options_data!$L:$AB,7,0),"")</f>
        <v>62.5</v>
      </c>
      <c r="J162" s="9">
        <f>IFERROR(VLOOKUP($B162,Options_data!$L:$AB,8,0),"")</f>
        <v>73.02</v>
      </c>
      <c r="K162" s="9">
        <f>IFERROR(VLOOKUP($B162,Options_data!$L:$AB,9,0),"")</f>
        <v>20.239999999999998</v>
      </c>
      <c r="L162" s="9" t="b">
        <f>IFERROR(VLOOKUP($B162,Options_data!$L:$AB,10,0),"")</f>
        <v>1</v>
      </c>
      <c r="M162" s="9">
        <f>IFERROR(VLOOKUP($B162,Options_data!$L:$AB,11,0),"")</f>
        <v>23.23</v>
      </c>
      <c r="N162" s="10" t="str">
        <f>IFERROR(VLOOKUP($B162,Options_data!$L:$AB,12,0),"")</f>
        <v/>
      </c>
      <c r="O162" s="9">
        <f>IFERROR(VLOOKUP($B162,Options_data!$L:$AB,13,0),"")</f>
        <v>576.9</v>
      </c>
      <c r="P162" s="9">
        <f>IFERROR(VLOOKUP($B162,Options_data!$L:$AB,14,0),"")</f>
        <v>2.81</v>
      </c>
      <c r="Q162" s="9" t="str">
        <f>IFERROR(VLOOKUP($B162,Options_data!$L:$AB,15,0),"")</f>
        <v>Liquid</v>
      </c>
      <c r="R162" s="9" t="str">
        <f>IFERROR(VLOOKUP($B162,Options_data!$L:$AB,16,0),"")</f>
        <v>IVP</v>
      </c>
      <c r="S162" s="9" t="str">
        <f>IFERROR(VLOOKUP($B162,Options_data!$L:$AB,17,0),"")</f>
        <v/>
      </c>
      <c r="T162">
        <f>IFERROR(VLOOKUP($B162,futures_data!$L:$W,2,0),"")</f>
        <v>26.98</v>
      </c>
      <c r="U162">
        <f>IFERROR(VLOOKUP($B162,futures_data!$L:$W,3,0),"")</f>
        <v>15.22</v>
      </c>
      <c r="V162">
        <f>IFERROR(VLOOKUP($B162,futures_data!$L:$W,4,0),"")</f>
        <v>-1.49</v>
      </c>
      <c r="W162">
        <f>IFERROR(VLOOKUP($B162,futures_data!$L:$W,5,0),"")</f>
        <v>75.59</v>
      </c>
      <c r="X162">
        <f>IFERROR(VLOOKUP($B162,futures_data!$L:$W,6,0),"")</f>
        <v>576.9</v>
      </c>
      <c r="Y162">
        <f>IFERROR(VLOOKUP($B162,futures_data!$L:$W,7,0),"")</f>
        <v>9.17</v>
      </c>
      <c r="Z162" t="str">
        <f>IFERROR(VLOOKUP($B162,futures_data!$L:$W,8,0),"")</f>
        <v>Short Buildup</v>
      </c>
      <c r="AA162">
        <f>IFERROR(VLOOKUP($B162,futures_data!$L:$W,9,0),"")</f>
        <v>-0.12</v>
      </c>
      <c r="AB162">
        <f>IFERROR(VLOOKUP($B162,futures_data!$L:$W,10,0),"")</f>
        <v>0.03</v>
      </c>
      <c r="AC162">
        <f>IFERROR(VLOOKUP($B162,futures_data!$L:$W,11,0),"")</f>
        <v>-55.87</v>
      </c>
      <c r="AD162" t="str">
        <f>IFERROR(VLOOKUP($B162,futures_data!$L:$W,12,0),"")</f>
        <v>Short Covering</v>
      </c>
      <c r="AE162" t="str">
        <f t="shared" si="8"/>
        <v>BEARISH</v>
      </c>
      <c r="AF162" t="str">
        <f t="shared" si="9"/>
        <v>BULLISH</v>
      </c>
      <c r="AG162" s="43" t="str">
        <f>IFERROR(VLOOKUP($B162,futures_20D_Auto!$B:$F,2,0),"")</f>
        <v>2023-10-16_21:39:11</v>
      </c>
      <c r="AH162" s="43" t="str">
        <f>IFERROR(VLOOKUP($B162,futures_20D_Auto!$B:$F,3,0),"")</f>
        <v>BEARISH</v>
      </c>
      <c r="AI162" s="43">
        <f>IFERROR(VLOOKUP($B162,futures_20D_Auto!$B:$F,4,0),"")</f>
        <v>-310000000</v>
      </c>
      <c r="AJ162" s="43">
        <f>IFERROR(VLOOKUP($B162,futures_20D_Auto!$B:$F,5,0),"")</f>
        <v>52.384230000000002</v>
      </c>
      <c r="AK162">
        <f>IFERROR(VLOOKUP($B162,Premarket!$A:$K,2,0),"")</f>
        <v>588.35</v>
      </c>
      <c r="AL162">
        <f>IFERROR(VLOOKUP($B162,Premarket!$A:$K,3,0),"")</f>
        <v>590.79999999999995</v>
      </c>
      <c r="AM162">
        <f>IFERROR(VLOOKUP($B162,Premarket!$A:$K,4,0),"")</f>
        <v>2.4500000000000002</v>
      </c>
      <c r="AN162">
        <f>IFERROR(VLOOKUP($B162,Premarket!$A:$K,5,0),"")</f>
        <v>0.42</v>
      </c>
      <c r="AU162" s="45" t="str">
        <f>IFERROR(VLOOKUP($B162,master_rankings!$B:$AF,4,FALSE),"")</f>
        <v/>
      </c>
      <c r="AV162" s="45" t="str">
        <f>IFERROR(VLOOKUP($B162,master_rankings!$B:$AF,5,FALSE),"")</f>
        <v/>
      </c>
      <c r="AW162" s="45" t="str">
        <f>IFERROR(VLOOKUP($B162,master_rankings!$B:$AF,6,FALSE),"")</f>
        <v/>
      </c>
      <c r="AX162" s="45" t="str">
        <f>IFERROR(VLOOKUP($B162,master_rankings!$B:$AF,7,FALSE),"")</f>
        <v/>
      </c>
      <c r="AY162" s="45" t="str">
        <f>IFERROR(VLOOKUP($B162,master_rankings!$B:$AF,8,FALSE),"")</f>
        <v/>
      </c>
      <c r="AZ162" s="45" t="str">
        <f>IFERROR(VLOOKUP($B162,master_rankings!$B:$AF,9,FALSE),"")</f>
        <v/>
      </c>
      <c r="BA162" s="45" t="str">
        <f>IFERROR(VLOOKUP($B162,master_rankings!$B:$AF,10,FALSE),"")</f>
        <v/>
      </c>
      <c r="BB162" s="45" t="str">
        <f>IFERROR(VLOOKUP($B162,master_rankings!$B:$AF,11,FALSE),"")</f>
        <v/>
      </c>
      <c r="BC162" s="45" t="str">
        <f>IFERROR(VLOOKUP($B162,master_rankings!$B:$AF,12,FALSE),"")</f>
        <v/>
      </c>
      <c r="BD162" s="45" t="str">
        <f>IFERROR(VLOOKUP($B162,master_rankings!$B:$AF,13,FALSE),"")</f>
        <v/>
      </c>
      <c r="BE162" s="45" t="str">
        <f>IFERROR(VLOOKUP($B162,master_rankings!$B:$AF,14,FALSE),"")</f>
        <v/>
      </c>
      <c r="BF162" s="45" t="str">
        <f>IFERROR(VLOOKUP($B162,master_rankings!$B:$AF,15,FALSE),"")</f>
        <v/>
      </c>
      <c r="BG162" s="45" t="str">
        <f>IFERROR(VLOOKUP($B162,master_rankings!$B:$AF,16,FALSE),"")</f>
        <v/>
      </c>
      <c r="BH162" s="45" t="str">
        <f>IFERROR(VLOOKUP($B162,master_rankings!$B:$AF,17,FALSE),"")</f>
        <v/>
      </c>
      <c r="BI162" s="45" t="str">
        <f>IFERROR(VLOOKUP($B162,master_rankings!$B:$AF,18,FALSE),"")</f>
        <v/>
      </c>
      <c r="BJ162" s="45" t="str">
        <f>IFERROR(VLOOKUP($B162,master_rankings!$B:$AF,19,FALSE),"")</f>
        <v/>
      </c>
      <c r="BK162" s="45" t="str">
        <f>IFERROR(VLOOKUP($B162,master_rankings!$B:$AF,30,FALSE),"")</f>
        <v/>
      </c>
      <c r="BL162" s="45" t="str">
        <f>IFERROR(VLOOKUP($B162,master_rankings!$B:$AF,31,FALSE),"")</f>
        <v/>
      </c>
      <c r="BM162" s="45" t="str">
        <f t="shared" si="10"/>
        <v/>
      </c>
      <c r="BN162" t="str">
        <f t="shared" si="11"/>
        <v/>
      </c>
    </row>
    <row r="163" spans="1:66" x14ac:dyDescent="0.25">
      <c r="A163">
        <f>Qty_freeze!A163</f>
        <v>162</v>
      </c>
      <c r="B163" t="str">
        <f>TRIM(Qty_freeze!B163)</f>
        <v>SHREECEM</v>
      </c>
      <c r="C163" t="str">
        <f>IFERROR(VLOOKUP(B163,Mkt_Lots!Q:R,2,0),"")</f>
        <v xml:space="preserve">SHREE CEMENT LIMITED                </v>
      </c>
      <c r="D163" s="9">
        <f>IFERROR(VLOOKUP($B163,Options_data!$L:$AB,2,0),"")</f>
        <v>-136.15</v>
      </c>
      <c r="E163" s="9">
        <f>IFERROR(VLOOKUP($B163,Options_data!$L:$AB,3,0),"")</f>
        <v>-0.51</v>
      </c>
      <c r="F163" s="9">
        <f>IFERROR(VLOOKUP($B163,Options_data!$L:$AB,4,0),"")</f>
        <v>26.72</v>
      </c>
      <c r="G163" s="9">
        <f>IFERROR(VLOOKUP($B163,Options_data!$L:$AB,5,0),"")</f>
        <v>26.59</v>
      </c>
      <c r="H163" s="9">
        <f>IFERROR(VLOOKUP($B163,Options_data!$L:$AB,6,0),"")</f>
        <v>7.05</v>
      </c>
      <c r="I163" s="9">
        <f>IFERROR(VLOOKUP($B163,Options_data!$L:$AB,7,0),"")</f>
        <v>33.81</v>
      </c>
      <c r="J163" s="9">
        <f>IFERROR(VLOOKUP($B163,Options_data!$L:$AB,8,0),"")</f>
        <v>69.05</v>
      </c>
      <c r="K163" s="9">
        <f>IFERROR(VLOOKUP($B163,Options_data!$L:$AB,9,0),"")</f>
        <v>21.08</v>
      </c>
      <c r="L163" s="9" t="b">
        <f>IFERROR(VLOOKUP($B163,Options_data!$L:$AB,10,0),"")</f>
        <v>0</v>
      </c>
      <c r="M163" s="9">
        <f>IFERROR(VLOOKUP($B163,Options_data!$L:$AB,11,0),"")</f>
        <v>26.47</v>
      </c>
      <c r="N163" s="10">
        <f>IFERROR(VLOOKUP($B163,Options_data!$L:$AB,12,0),"")</f>
        <v>45237</v>
      </c>
      <c r="O163" s="9">
        <f>IFERROR(VLOOKUP($B163,Options_data!$L:$AB,13,0),"")</f>
        <v>26716.35</v>
      </c>
      <c r="P163" s="9">
        <f>IFERROR(VLOOKUP($B163,Options_data!$L:$AB,14,0),"")</f>
        <v>3.37</v>
      </c>
      <c r="Q163" s="9" t="str">
        <f>IFERROR(VLOOKUP($B163,Options_data!$L:$AB,15,0),"")</f>
        <v/>
      </c>
      <c r="R163" s="9" t="str">
        <f>IFERROR(VLOOKUP($B163,Options_data!$L:$AB,16,0),"")</f>
        <v/>
      </c>
      <c r="S163" s="9" t="str">
        <f>IFERROR(VLOOKUP($B163,Options_data!$L:$AB,17,0),"")</f>
        <v>R</v>
      </c>
      <c r="T163">
        <f>IFERROR(VLOOKUP($B163,futures_data!$L:$W,2,0),"")</f>
        <v>64.680000000000007</v>
      </c>
      <c r="U163">
        <f>IFERROR(VLOOKUP($B163,futures_data!$L:$W,3,0),"")</f>
        <v>9.1999999999999993</v>
      </c>
      <c r="V163">
        <f>IFERROR(VLOOKUP($B163,futures_data!$L:$W,4,0),"")</f>
        <v>3.6</v>
      </c>
      <c r="W163">
        <f>IFERROR(VLOOKUP($B163,futures_data!$L:$W,5,0),"")</f>
        <v>240.64</v>
      </c>
      <c r="X163">
        <f>IFERROR(VLOOKUP($B163,futures_data!$L:$W,6,0),"")</f>
        <v>26716.35</v>
      </c>
      <c r="Y163">
        <f>IFERROR(VLOOKUP($B163,futures_data!$L:$W,7,0),"")</f>
        <v>7.05</v>
      </c>
      <c r="Z163" t="str">
        <f>IFERROR(VLOOKUP($B163,futures_data!$L:$W,8,0),"")</f>
        <v>Significant Long Buildup</v>
      </c>
      <c r="AA163">
        <f>IFERROR(VLOOKUP($B163,futures_data!$L:$W,9,0),"")</f>
        <v>11.48</v>
      </c>
      <c r="AB163">
        <f>IFERROR(VLOOKUP($B163,futures_data!$L:$W,10,0),"")</f>
        <v>-0.51</v>
      </c>
      <c r="AC163">
        <f>IFERROR(VLOOKUP($B163,futures_data!$L:$W,11,0),"")</f>
        <v>158.09</v>
      </c>
      <c r="AD163" t="str">
        <f>IFERROR(VLOOKUP($B163,futures_data!$L:$W,12,0),"")</f>
        <v>Short Buildup</v>
      </c>
      <c r="AE163" t="str">
        <f t="shared" si="8"/>
        <v>BULLISH</v>
      </c>
      <c r="AF163" t="str">
        <f t="shared" si="9"/>
        <v>BEARISH</v>
      </c>
      <c r="AG163" s="43" t="str">
        <f>IFERROR(VLOOKUP($B163,futures_20D_Auto!$B:$F,2,0),"")</f>
        <v/>
      </c>
      <c r="AH163" s="43" t="str">
        <f>IFERROR(VLOOKUP($B163,futures_20D_Auto!$B:$F,3,0),"")</f>
        <v/>
      </c>
      <c r="AI163" s="43" t="str">
        <f>IFERROR(VLOOKUP($B163,futures_20D_Auto!$B:$F,4,0),"")</f>
        <v/>
      </c>
      <c r="AJ163" s="43" t="str">
        <f>IFERROR(VLOOKUP($B163,futures_20D_Auto!$B:$F,5,0),"")</f>
        <v/>
      </c>
      <c r="AK163">
        <f>IFERROR(VLOOKUP($B163,Premarket!$A:$K,2,0),"")</f>
        <v>26501.35</v>
      </c>
      <c r="AL163">
        <f>IFERROR(VLOOKUP($B163,Premarket!$A:$K,3,0),"")</f>
        <v>26675</v>
      </c>
      <c r="AM163">
        <f>IFERROR(VLOOKUP($B163,Premarket!$A:$K,4,0),"")</f>
        <v>173.65</v>
      </c>
      <c r="AN163">
        <f>IFERROR(VLOOKUP($B163,Premarket!$A:$K,5,0),"")</f>
        <v>0.66</v>
      </c>
      <c r="AU163" s="45">
        <f>IFERROR(VLOOKUP($B163,master_rankings!$B:$AF,4,FALSE),"")</f>
        <v>26743.55</v>
      </c>
      <c r="AV163" s="45">
        <f>IFERROR(VLOOKUP($B163,master_rankings!$B:$AF,5,FALSE),"")</f>
        <v>-0.40573500000000001</v>
      </c>
      <c r="AW163" s="45">
        <f>IFERROR(VLOOKUP($B163,master_rankings!$B:$AF,6,FALSE),"")</f>
        <v>-108.95</v>
      </c>
      <c r="AX163" s="45">
        <f>IFERROR(VLOOKUP($B163,master_rankings!$B:$AF,7,FALSE),"")</f>
        <v>203650</v>
      </c>
      <c r="AY163" s="45">
        <f>IFERROR(VLOOKUP($B163,master_rankings!$B:$AF,8,FALSE),"")</f>
        <v>5.0283651000000003</v>
      </c>
      <c r="AZ163" s="45">
        <f>IFERROR(VLOOKUP($B163,master_rankings!$B:$AF,9,FALSE),"")</f>
        <v>9750</v>
      </c>
      <c r="BA163" s="45" t="str">
        <f>IFERROR(VLOOKUP($B163,master_rankings!$B:$AF,10,FALSE),"")</f>
        <v>Short Build Up</v>
      </c>
      <c r="BB163" s="45">
        <f>IFERROR(VLOOKUP($B163,master_rankings!$B:$AF,11,FALSE),"")</f>
        <v>25</v>
      </c>
      <c r="BC163" s="45">
        <f>IFERROR(VLOOKUP($B163,master_rankings!$B:$AF,12,FALSE),"")</f>
        <v>250</v>
      </c>
      <c r="BD163" s="45">
        <f>IFERROR(VLOOKUP($B163,master_rankings!$B:$AF,13,FALSE),"")</f>
        <v>750</v>
      </c>
      <c r="BE163" s="45" t="str">
        <f>IFERROR(VLOOKUP($B163,master_rankings!$B:$AF,14,FALSE),"")</f>
        <v>INDUSTRIALS</v>
      </c>
      <c r="BF163" s="45" t="str">
        <f>IFERROR(VLOOKUP($B163,master_rankings!$B:$AF,15,FALSE),"")</f>
        <v>CEMENT-NORTH IND</v>
      </c>
      <c r="BG163" s="45" t="str">
        <f>IFERROR(VLOOKUP($B163,master_rankings!$B:$AF,16,FALSE),"")</f>
        <v>LARGECAP</v>
      </c>
      <c r="BH163" s="45">
        <f>IFERROR(VLOOKUP($B163,master_rankings!$B:$AF,17,FALSE),"")</f>
        <v>97701.07</v>
      </c>
      <c r="BI163" s="45" t="str">
        <f>IFERROR(VLOOKUP($B163,master_rankings!$B:$AF,18,FALSE),"")</f>
        <v>INDUSTRIALS-8 of 36</v>
      </c>
      <c r="BJ163" s="45" t="str">
        <f>IFERROR(VLOOKUP($B163,master_rankings!$B:$AF,19,FALSE),"")</f>
        <v>NiftyRank-47</v>
      </c>
      <c r="BK163" s="45" t="str">
        <f>IFERROR(VLOOKUP($B163,master_rankings!$B:$AF,30,FALSE),"")</f>
        <v>SOR3</v>
      </c>
      <c r="BL163" s="45" t="str">
        <f>IFERROR(VLOOKUP($B163,master_rankings!$B:$AF,31,FALSE),"")</f>
        <v>SPR27</v>
      </c>
      <c r="BM163" s="45" t="str">
        <f t="shared" si="10"/>
        <v>TopOI</v>
      </c>
      <c r="BN163" t="str">
        <f t="shared" si="11"/>
        <v/>
      </c>
    </row>
    <row r="164" spans="1:66" x14ac:dyDescent="0.25">
      <c r="A164">
        <f>Qty_freeze!A164</f>
        <v>163</v>
      </c>
      <c r="B164" t="str">
        <f>TRIM(Qty_freeze!B164)</f>
        <v>SHRIRAMFIN</v>
      </c>
      <c r="C164" t="str">
        <f>IFERROR(VLOOKUP(B164,Mkt_Lots!Q:R,2,0),"")</f>
        <v xml:space="preserve">SHRIRAM FINANCE LIMITED             </v>
      </c>
      <c r="D164" s="9">
        <f>IFERROR(VLOOKUP($B164,Options_data!$L:$AB,2,0),"")</f>
        <v>-9.5500000000000007</v>
      </c>
      <c r="E164" s="9">
        <f>IFERROR(VLOOKUP($B164,Options_data!$L:$AB,3,0),"")</f>
        <v>-0.51</v>
      </c>
      <c r="F164" s="9">
        <f>IFERROR(VLOOKUP($B164,Options_data!$L:$AB,4,0),"")</f>
        <v>30.37</v>
      </c>
      <c r="G164" s="9">
        <f>IFERROR(VLOOKUP($B164,Options_data!$L:$AB,5,0),"")</f>
        <v>29.71</v>
      </c>
      <c r="H164" s="9">
        <f>IFERROR(VLOOKUP($B164,Options_data!$L:$AB,6,0),"")</f>
        <v>8.43</v>
      </c>
      <c r="I164" s="9">
        <f>IFERROR(VLOOKUP($B164,Options_data!$L:$AB,7,0),"")</f>
        <v>60.51</v>
      </c>
      <c r="J164" s="9">
        <f>IFERROR(VLOOKUP($B164,Options_data!$L:$AB,8,0),"")</f>
        <v>63.49</v>
      </c>
      <c r="K164" s="9">
        <f>IFERROR(VLOOKUP($B164,Options_data!$L:$AB,9,0),"")</f>
        <v>30.53</v>
      </c>
      <c r="L164" s="9" t="b">
        <f>IFERROR(VLOOKUP($B164,Options_data!$L:$AB,10,0),"")</f>
        <v>0</v>
      </c>
      <c r="M164" s="9">
        <f>IFERROR(VLOOKUP($B164,Options_data!$L:$AB,11,0),"")</f>
        <v>29.04</v>
      </c>
      <c r="N164" s="10" t="str">
        <f>IFERROR(VLOOKUP($B164,Options_data!$L:$AB,12,0),"")</f>
        <v/>
      </c>
      <c r="O164" s="9">
        <f>IFERROR(VLOOKUP($B164,Options_data!$L:$AB,13,0),"")</f>
        <v>1874.75</v>
      </c>
      <c r="P164" s="9">
        <f>IFERROR(VLOOKUP($B164,Options_data!$L:$AB,14,0),"")</f>
        <v>3.79</v>
      </c>
      <c r="Q164" s="9" t="str">
        <f>IFERROR(VLOOKUP($B164,Options_data!$L:$AB,15,0),"")</f>
        <v/>
      </c>
      <c r="R164" s="9" t="str">
        <f>IFERROR(VLOOKUP($B164,Options_data!$L:$AB,16,0),"")</f>
        <v/>
      </c>
      <c r="S164" s="9" t="str">
        <f>IFERROR(VLOOKUP($B164,Options_data!$L:$AB,17,0),"")</f>
        <v/>
      </c>
      <c r="T164">
        <f>IFERROR(VLOOKUP($B164,futures_data!$L:$W,2,0),"")</f>
        <v>0</v>
      </c>
      <c r="U164">
        <f>IFERROR(VLOOKUP($B164,futures_data!$L:$W,3,0),"")</f>
        <v>-3.67</v>
      </c>
      <c r="V164">
        <f>IFERROR(VLOOKUP($B164,futures_data!$L:$W,4,0),"")</f>
        <v>2.62</v>
      </c>
      <c r="W164">
        <f>IFERROR(VLOOKUP($B164,futures_data!$L:$W,5,0),"")</f>
        <v>94.23</v>
      </c>
      <c r="X164">
        <f>IFERROR(VLOOKUP($B164,futures_data!$L:$W,6,0),"")</f>
        <v>1874.75</v>
      </c>
      <c r="Y164">
        <f>IFERROR(VLOOKUP($B164,futures_data!$L:$W,7,0),"")</f>
        <v>8.39</v>
      </c>
      <c r="Z164" t="str">
        <f>IFERROR(VLOOKUP($B164,futures_data!$L:$W,8,0),"")</f>
        <v>Short Covering</v>
      </c>
      <c r="AA164">
        <f>IFERROR(VLOOKUP($B164,futures_data!$L:$W,9,0),"")</f>
        <v>1.1599999999999999</v>
      </c>
      <c r="AB164">
        <f>IFERROR(VLOOKUP($B164,futures_data!$L:$W,10,0),"")</f>
        <v>-0.51</v>
      </c>
      <c r="AC164">
        <f>IFERROR(VLOOKUP($B164,futures_data!$L:$W,11,0),"")</f>
        <v>80.91</v>
      </c>
      <c r="AD164" t="str">
        <f>IFERROR(VLOOKUP($B164,futures_data!$L:$W,12,0),"")</f>
        <v>Short Buildup</v>
      </c>
      <c r="AE164" t="str">
        <f t="shared" si="8"/>
        <v>BULLISH</v>
      </c>
      <c r="AF164" t="str">
        <f t="shared" si="9"/>
        <v>BEARISH</v>
      </c>
      <c r="AG164" s="43" t="str">
        <f>IFERROR(VLOOKUP($B164,futures_20D_Auto!$B:$F,2,0),"")</f>
        <v/>
      </c>
      <c r="AH164" s="43" t="str">
        <f>IFERROR(VLOOKUP($B164,futures_20D_Auto!$B:$F,3,0),"")</f>
        <v/>
      </c>
      <c r="AI164" s="43" t="str">
        <f>IFERROR(VLOOKUP($B164,futures_20D_Auto!$B:$F,4,0),"")</f>
        <v/>
      </c>
      <c r="AJ164" s="43" t="str">
        <f>IFERROR(VLOOKUP($B164,futures_20D_Auto!$B:$F,5,0),"")</f>
        <v/>
      </c>
      <c r="AK164">
        <f>IFERROR(VLOOKUP($B164,Premarket!$A:$K,2,0),"")</f>
        <v>1898.6</v>
      </c>
      <c r="AL164">
        <f>IFERROR(VLOOKUP($B164,Premarket!$A:$K,3,0),"")</f>
        <v>1908.55</v>
      </c>
      <c r="AM164">
        <f>IFERROR(VLOOKUP($B164,Premarket!$A:$K,4,0),"")</f>
        <v>9.9499999999999993</v>
      </c>
      <c r="AN164">
        <f>IFERROR(VLOOKUP($B164,Premarket!$A:$K,5,0),"")</f>
        <v>0.52</v>
      </c>
      <c r="AU164" s="45">
        <f>IFERROR(VLOOKUP($B164,master_rankings!$B:$AF,4,FALSE),"")</f>
        <v>1873.35</v>
      </c>
      <c r="AV164" s="45">
        <f>IFERROR(VLOOKUP($B164,master_rankings!$B:$AF,5,FALSE),"")</f>
        <v>-0.58111769999999996</v>
      </c>
      <c r="AW164" s="45">
        <f>IFERROR(VLOOKUP($B164,master_rankings!$B:$AF,6,FALSE),"")</f>
        <v>-10.95</v>
      </c>
      <c r="AX164" s="45">
        <f>IFERROR(VLOOKUP($B164,master_rankings!$B:$AF,7,FALSE),"")</f>
        <v>8193000</v>
      </c>
      <c r="AY164" s="45">
        <f>IFERROR(VLOOKUP($B164,master_rankings!$B:$AF,8,FALSE),"")</f>
        <v>0.80466559999999998</v>
      </c>
      <c r="AZ164" s="45">
        <f>IFERROR(VLOOKUP($B164,master_rankings!$B:$AF,9,FALSE),"")</f>
        <v>65400</v>
      </c>
      <c r="BA164" s="45" t="str">
        <f>IFERROR(VLOOKUP($B164,master_rankings!$B:$AF,10,FALSE),"")</f>
        <v>Short Build Up</v>
      </c>
      <c r="BB164" s="45" t="str">
        <f>IFERROR(VLOOKUP($B164,master_rankings!$B:$AF,11,FALSE),"")</f>
        <v/>
      </c>
      <c r="BC164" s="45" t="str">
        <f>IFERROR(VLOOKUP($B164,master_rankings!$B:$AF,12,FALSE),"")</f>
        <v/>
      </c>
      <c r="BD164" s="45" t="str">
        <f>IFERROR(VLOOKUP($B164,master_rankings!$B:$AF,13,FALSE),"")</f>
        <v/>
      </c>
      <c r="BE164" s="45" t="str">
        <f>IFERROR(VLOOKUP($B164,master_rankings!$B:$AF,14,FALSE),"")</f>
        <v/>
      </c>
      <c r="BF164" s="45" t="str">
        <f>IFERROR(VLOOKUP($B164,master_rankings!$B:$AF,15,FALSE),"")</f>
        <v/>
      </c>
      <c r="BG164" s="45" t="str">
        <f>IFERROR(VLOOKUP($B164,master_rankings!$B:$AF,16,FALSE),"")</f>
        <v/>
      </c>
      <c r="BH164" s="45" t="str">
        <f>IFERROR(VLOOKUP($B164,master_rankings!$B:$AF,17,FALSE),"")</f>
        <v/>
      </c>
      <c r="BI164" s="45" t="str">
        <f>IFERROR(VLOOKUP($B164,master_rankings!$B:$AF,18,FALSE),"")</f>
        <v/>
      </c>
      <c r="BJ164" s="45" t="str">
        <f>IFERROR(VLOOKUP($B164,master_rankings!$B:$AF,19,FALSE),"")</f>
        <v/>
      </c>
      <c r="BK164" s="45" t="str">
        <f>IFERROR(VLOOKUP($B164,master_rankings!$B:$AF,30,FALSE),"")</f>
        <v>SOR23</v>
      </c>
      <c r="BL164" s="45" t="str">
        <f>IFERROR(VLOOKUP($B164,master_rankings!$B:$AF,31,FALSE),"")</f>
        <v>SPR22</v>
      </c>
      <c r="BM164" s="45" t="str">
        <f t="shared" si="10"/>
        <v/>
      </c>
      <c r="BN164" t="str">
        <f t="shared" si="11"/>
        <v/>
      </c>
    </row>
    <row r="165" spans="1:66" x14ac:dyDescent="0.25">
      <c r="A165">
        <f>Qty_freeze!A165</f>
        <v>164</v>
      </c>
      <c r="B165" t="str">
        <f>TRIM(Qty_freeze!B165)</f>
        <v>SIEMENS</v>
      </c>
      <c r="C165" t="str">
        <f>IFERROR(VLOOKUP(B165,Mkt_Lots!Q:R,2,0),"")</f>
        <v xml:space="preserve">SIEMENS LTD                         </v>
      </c>
      <c r="D165" s="9">
        <f>IFERROR(VLOOKUP($B165,Options_data!$L:$AB,2,0),"")</f>
        <v>14.05</v>
      </c>
      <c r="E165" s="9">
        <f>IFERROR(VLOOKUP($B165,Options_data!$L:$AB,3,0),"")</f>
        <v>0.39</v>
      </c>
      <c r="F165" s="9">
        <f>IFERROR(VLOOKUP($B165,Options_data!$L:$AB,4,0),"")</f>
        <v>29.61</v>
      </c>
      <c r="G165" s="9">
        <f>IFERROR(VLOOKUP($B165,Options_data!$L:$AB,5,0),"")</f>
        <v>27.49</v>
      </c>
      <c r="H165" s="9">
        <f>IFERROR(VLOOKUP($B165,Options_data!$L:$AB,6,0),"")</f>
        <v>8.4</v>
      </c>
      <c r="I165" s="9">
        <f>IFERROR(VLOOKUP($B165,Options_data!$L:$AB,7,0),"")</f>
        <v>55.26</v>
      </c>
      <c r="J165" s="9">
        <f>IFERROR(VLOOKUP($B165,Options_data!$L:$AB,8,0),"")</f>
        <v>57.14</v>
      </c>
      <c r="K165" s="9">
        <f>IFERROR(VLOOKUP($B165,Options_data!$L:$AB,9,0),"")</f>
        <v>35.880000000000003</v>
      </c>
      <c r="L165" s="9" t="b">
        <f>IFERROR(VLOOKUP($B165,Options_data!$L:$AB,10,0),"")</f>
        <v>0</v>
      </c>
      <c r="M165" s="9">
        <f>IFERROR(VLOOKUP($B165,Options_data!$L:$AB,11,0),"")</f>
        <v>25.36</v>
      </c>
      <c r="N165" s="10" t="str">
        <f>IFERROR(VLOOKUP($B165,Options_data!$L:$AB,12,0),"")</f>
        <v/>
      </c>
      <c r="O165" s="9">
        <f>IFERROR(VLOOKUP($B165,Options_data!$L:$AB,13,0),"")</f>
        <v>3609</v>
      </c>
      <c r="P165" s="9">
        <f>IFERROR(VLOOKUP($B165,Options_data!$L:$AB,14,0),"")</f>
        <v>3.39</v>
      </c>
      <c r="Q165" s="9" t="str">
        <f>IFERROR(VLOOKUP($B165,Options_data!$L:$AB,15,0),"")</f>
        <v/>
      </c>
      <c r="R165" s="9" t="str">
        <f>IFERROR(VLOOKUP($B165,Options_data!$L:$AB,16,0),"")</f>
        <v/>
      </c>
      <c r="S165" s="9" t="str">
        <f>IFERROR(VLOOKUP($B165,Options_data!$L:$AB,17,0),"")</f>
        <v/>
      </c>
      <c r="T165">
        <f>IFERROR(VLOOKUP($B165,futures_data!$L:$W,2,0),"")</f>
        <v>12.7</v>
      </c>
      <c r="U165">
        <f>IFERROR(VLOOKUP($B165,futures_data!$L:$W,3,0),"")</f>
        <v>1.71</v>
      </c>
      <c r="V165">
        <f>IFERROR(VLOOKUP($B165,futures_data!$L:$W,4,0),"")</f>
        <v>1.76</v>
      </c>
      <c r="W165">
        <f>IFERROR(VLOOKUP($B165,futures_data!$L:$W,5,0),"")</f>
        <v>68.33</v>
      </c>
      <c r="X165">
        <f>IFERROR(VLOOKUP($B165,futures_data!$L:$W,6,0),"")</f>
        <v>3609</v>
      </c>
      <c r="Y165">
        <f>IFERROR(VLOOKUP($B165,futures_data!$L:$W,7,0),"")</f>
        <v>8.36</v>
      </c>
      <c r="Z165" t="str">
        <f>IFERROR(VLOOKUP($B165,futures_data!$L:$W,8,0),"")</f>
        <v>Long Buildup</v>
      </c>
      <c r="AA165">
        <f>IFERROR(VLOOKUP($B165,futures_data!$L:$W,9,0),"")</f>
        <v>0.33</v>
      </c>
      <c r="AB165">
        <f>IFERROR(VLOOKUP($B165,futures_data!$L:$W,10,0),"")</f>
        <v>0.39</v>
      </c>
      <c r="AC165">
        <f>IFERROR(VLOOKUP($B165,futures_data!$L:$W,11,0),"")</f>
        <v>1.83</v>
      </c>
      <c r="AD165" t="str">
        <f>IFERROR(VLOOKUP($B165,futures_data!$L:$W,12,0),"")</f>
        <v>Long Buildup</v>
      </c>
      <c r="AE165" t="str">
        <f t="shared" si="8"/>
        <v>BULLISH</v>
      </c>
      <c r="AF165" t="str">
        <f t="shared" si="9"/>
        <v>BULLISH</v>
      </c>
      <c r="AG165" s="43" t="str">
        <f>IFERROR(VLOOKUP($B165,futures_20D_Auto!$B:$F,2,0),"")</f>
        <v/>
      </c>
      <c r="AH165" s="43" t="str">
        <f>IFERROR(VLOOKUP($B165,futures_20D_Auto!$B:$F,3,0),"")</f>
        <v/>
      </c>
      <c r="AI165" s="43" t="str">
        <f>IFERROR(VLOOKUP($B165,futures_20D_Auto!$B:$F,4,0),"")</f>
        <v/>
      </c>
      <c r="AJ165" s="43" t="str">
        <f>IFERROR(VLOOKUP($B165,futures_20D_Auto!$B:$F,5,0),"")</f>
        <v/>
      </c>
      <c r="AK165">
        <f>IFERROR(VLOOKUP($B165,Premarket!$A:$K,2,0),"")</f>
        <v>3558.5</v>
      </c>
      <c r="AL165">
        <f>IFERROR(VLOOKUP($B165,Premarket!$A:$K,3,0),"")</f>
        <v>3560.05</v>
      </c>
      <c r="AM165">
        <f>IFERROR(VLOOKUP($B165,Premarket!$A:$K,4,0),"")</f>
        <v>1.55</v>
      </c>
      <c r="AN165">
        <f>IFERROR(VLOOKUP($B165,Premarket!$A:$K,5,0),"")</f>
        <v>0.04</v>
      </c>
      <c r="AU165" s="45" t="str">
        <f>IFERROR(VLOOKUP($B165,master_rankings!$B:$AF,4,FALSE),"")</f>
        <v/>
      </c>
      <c r="AV165" s="45" t="str">
        <f>IFERROR(VLOOKUP($B165,master_rankings!$B:$AF,5,FALSE),"")</f>
        <v/>
      </c>
      <c r="AW165" s="45" t="str">
        <f>IFERROR(VLOOKUP($B165,master_rankings!$B:$AF,6,FALSE),"")</f>
        <v/>
      </c>
      <c r="AX165" s="45" t="str">
        <f>IFERROR(VLOOKUP($B165,master_rankings!$B:$AF,7,FALSE),"")</f>
        <v/>
      </c>
      <c r="AY165" s="45" t="str">
        <f>IFERROR(VLOOKUP($B165,master_rankings!$B:$AF,8,FALSE),"")</f>
        <v/>
      </c>
      <c r="AZ165" s="45" t="str">
        <f>IFERROR(VLOOKUP($B165,master_rankings!$B:$AF,9,FALSE),"")</f>
        <v/>
      </c>
      <c r="BA165" s="45" t="str">
        <f>IFERROR(VLOOKUP($B165,master_rankings!$B:$AF,10,FALSE),"")</f>
        <v/>
      </c>
      <c r="BB165" s="45" t="str">
        <f>IFERROR(VLOOKUP($B165,master_rankings!$B:$AF,11,FALSE),"")</f>
        <v/>
      </c>
      <c r="BC165" s="45" t="str">
        <f>IFERROR(VLOOKUP($B165,master_rankings!$B:$AF,12,FALSE),"")</f>
        <v/>
      </c>
      <c r="BD165" s="45" t="str">
        <f>IFERROR(VLOOKUP($B165,master_rankings!$B:$AF,13,FALSE),"")</f>
        <v/>
      </c>
      <c r="BE165" s="45" t="str">
        <f>IFERROR(VLOOKUP($B165,master_rankings!$B:$AF,14,FALSE),"")</f>
        <v/>
      </c>
      <c r="BF165" s="45" t="str">
        <f>IFERROR(VLOOKUP($B165,master_rankings!$B:$AF,15,FALSE),"")</f>
        <v/>
      </c>
      <c r="BG165" s="45" t="str">
        <f>IFERROR(VLOOKUP($B165,master_rankings!$B:$AF,16,FALSE),"")</f>
        <v/>
      </c>
      <c r="BH165" s="45" t="str">
        <f>IFERROR(VLOOKUP($B165,master_rankings!$B:$AF,17,FALSE),"")</f>
        <v/>
      </c>
      <c r="BI165" s="45" t="str">
        <f>IFERROR(VLOOKUP($B165,master_rankings!$B:$AF,18,FALSE),"")</f>
        <v/>
      </c>
      <c r="BJ165" s="45" t="str">
        <f>IFERROR(VLOOKUP($B165,master_rankings!$B:$AF,19,FALSE),"")</f>
        <v/>
      </c>
      <c r="BK165" s="45" t="str">
        <f>IFERROR(VLOOKUP($B165,master_rankings!$B:$AF,30,FALSE),"")</f>
        <v/>
      </c>
      <c r="BL165" s="45" t="str">
        <f>IFERROR(VLOOKUP($B165,master_rankings!$B:$AF,31,FALSE),"")</f>
        <v/>
      </c>
      <c r="BM165" s="45" t="str">
        <f t="shared" si="10"/>
        <v/>
      </c>
      <c r="BN165" t="str">
        <f t="shared" si="11"/>
        <v/>
      </c>
    </row>
    <row r="166" spans="1:66" x14ac:dyDescent="0.25">
      <c r="A166">
        <f>Qty_freeze!A166</f>
        <v>165</v>
      </c>
      <c r="B166" t="str">
        <f>TRIM(Qty_freeze!B166)</f>
        <v>SRF</v>
      </c>
      <c r="C166" t="str">
        <f>IFERROR(VLOOKUP(B166,Mkt_Lots!Q:R,2,0),"")</f>
        <v xml:space="preserve">SRF LTD                             </v>
      </c>
      <c r="D166" s="9">
        <f>IFERROR(VLOOKUP($B166,Options_data!$L:$AB,2,0),"")</f>
        <v>-2.2999999999999998</v>
      </c>
      <c r="E166" s="9">
        <f>IFERROR(VLOOKUP($B166,Options_data!$L:$AB,3,0),"")</f>
        <v>-0.1</v>
      </c>
      <c r="F166" s="9">
        <f>IFERROR(VLOOKUP($B166,Options_data!$L:$AB,4,0),"")</f>
        <v>29.08</v>
      </c>
      <c r="G166" s="9">
        <f>IFERROR(VLOOKUP($B166,Options_data!$L:$AB,5,0),"")</f>
        <v>28.24</v>
      </c>
      <c r="H166" s="9">
        <f>IFERROR(VLOOKUP($B166,Options_data!$L:$AB,6,0),"")</f>
        <v>5.73</v>
      </c>
      <c r="I166" s="9">
        <f>IFERROR(VLOOKUP($B166,Options_data!$L:$AB,7,0),"")</f>
        <v>56.05</v>
      </c>
      <c r="J166" s="9">
        <f>IFERROR(VLOOKUP($B166,Options_data!$L:$AB,8,0),"")</f>
        <v>82.54</v>
      </c>
      <c r="K166" s="9">
        <f>IFERROR(VLOOKUP($B166,Options_data!$L:$AB,9,0),"")</f>
        <v>51.12</v>
      </c>
      <c r="L166" s="9" t="b">
        <f>IFERROR(VLOOKUP($B166,Options_data!$L:$AB,10,0),"")</f>
        <v>1</v>
      </c>
      <c r="M166" s="9">
        <f>IFERROR(VLOOKUP($B166,Options_data!$L:$AB,11,0),"")</f>
        <v>27.4</v>
      </c>
      <c r="N166" s="10" t="str">
        <f>IFERROR(VLOOKUP($B166,Options_data!$L:$AB,12,0),"")</f>
        <v/>
      </c>
      <c r="O166" s="9">
        <f>IFERROR(VLOOKUP($B166,Options_data!$L:$AB,13,0),"")</f>
        <v>2256.0500000000002</v>
      </c>
      <c r="P166" s="9">
        <f>IFERROR(VLOOKUP($B166,Options_data!$L:$AB,14,0),"")</f>
        <v>3.55</v>
      </c>
      <c r="Q166" s="9" t="str">
        <f>IFERROR(VLOOKUP($B166,Options_data!$L:$AB,15,0),"")</f>
        <v>Liquid</v>
      </c>
      <c r="R166" s="9" t="str">
        <f>IFERROR(VLOOKUP($B166,Options_data!$L:$AB,16,0),"")</f>
        <v>IVP</v>
      </c>
      <c r="S166" s="9" t="str">
        <f>IFERROR(VLOOKUP($B166,Options_data!$L:$AB,17,0),"")</f>
        <v/>
      </c>
      <c r="T166">
        <f>IFERROR(VLOOKUP($B166,futures_data!$L:$W,2,0),"")</f>
        <v>29.17</v>
      </c>
      <c r="U166">
        <f>IFERROR(VLOOKUP($B166,futures_data!$L:$W,3,0),"")</f>
        <v>10.17</v>
      </c>
      <c r="V166">
        <f>IFERROR(VLOOKUP($B166,futures_data!$L:$W,4,0),"")</f>
        <v>2.16</v>
      </c>
      <c r="W166">
        <f>IFERROR(VLOOKUP($B166,futures_data!$L:$W,5,0),"")</f>
        <v>267.24</v>
      </c>
      <c r="X166">
        <f>IFERROR(VLOOKUP($B166,futures_data!$L:$W,6,0),"")</f>
        <v>2256.0500000000002</v>
      </c>
      <c r="Y166">
        <f>IFERROR(VLOOKUP($B166,futures_data!$L:$W,7,0),"")</f>
        <v>5.73</v>
      </c>
      <c r="Z166" t="str">
        <f>IFERROR(VLOOKUP($B166,futures_data!$L:$W,8,0),"")</f>
        <v>Significant Long Buildup</v>
      </c>
      <c r="AA166">
        <f>IFERROR(VLOOKUP($B166,futures_data!$L:$W,9,0),"")</f>
        <v>0.88</v>
      </c>
      <c r="AB166">
        <f>IFERROR(VLOOKUP($B166,futures_data!$L:$W,10,0),"")</f>
        <v>-0.1</v>
      </c>
      <c r="AC166">
        <f>IFERROR(VLOOKUP($B166,futures_data!$L:$W,11,0),"")</f>
        <v>323.39</v>
      </c>
      <c r="AD166" t="str">
        <f>IFERROR(VLOOKUP($B166,futures_data!$L:$W,12,0),"")</f>
        <v>Short Buildup</v>
      </c>
      <c r="AE166" t="str">
        <f t="shared" si="8"/>
        <v>BULLISH</v>
      </c>
      <c r="AF166" t="str">
        <f t="shared" si="9"/>
        <v>BEARISH</v>
      </c>
      <c r="AG166" s="43" t="str">
        <f>IFERROR(VLOOKUP($B166,futures_20D_Auto!$B:$F,2,0),"")</f>
        <v>2023-10-16_21:16:08</v>
      </c>
      <c r="AH166" s="43" t="str">
        <f>IFERROR(VLOOKUP($B166,futures_20D_Auto!$B:$F,3,0),"")</f>
        <v>BEARISH</v>
      </c>
      <c r="AI166" s="43">
        <f>IFERROR(VLOOKUP($B166,futures_20D_Auto!$B:$F,4,0),"")</f>
        <v>-18729750</v>
      </c>
      <c r="AJ166" s="43">
        <f>IFERROR(VLOOKUP($B166,futures_20D_Auto!$B:$F,5,0),"")</f>
        <v>52.774503664960037</v>
      </c>
      <c r="AK166">
        <f>IFERROR(VLOOKUP($B166,Premarket!$A:$K,2,0),"")</f>
        <v>2250</v>
      </c>
      <c r="AL166">
        <f>IFERROR(VLOOKUP($B166,Premarket!$A:$K,3,0),"")</f>
        <v>2266.9499999999998</v>
      </c>
      <c r="AM166">
        <f>IFERROR(VLOOKUP($B166,Premarket!$A:$K,4,0),"")</f>
        <v>16.95</v>
      </c>
      <c r="AN166">
        <f>IFERROR(VLOOKUP($B166,Premarket!$A:$K,5,0),"")</f>
        <v>0.75</v>
      </c>
      <c r="AU166" s="45" t="str">
        <f>IFERROR(VLOOKUP($B166,master_rankings!$B:$AF,4,FALSE),"")</f>
        <v/>
      </c>
      <c r="AV166" s="45" t="str">
        <f>IFERROR(VLOOKUP($B166,master_rankings!$B:$AF,5,FALSE),"")</f>
        <v/>
      </c>
      <c r="AW166" s="45" t="str">
        <f>IFERROR(VLOOKUP($B166,master_rankings!$B:$AF,6,FALSE),"")</f>
        <v/>
      </c>
      <c r="AX166" s="45" t="str">
        <f>IFERROR(VLOOKUP($B166,master_rankings!$B:$AF,7,FALSE),"")</f>
        <v/>
      </c>
      <c r="AY166" s="45" t="str">
        <f>IFERROR(VLOOKUP($B166,master_rankings!$B:$AF,8,FALSE),"")</f>
        <v/>
      </c>
      <c r="AZ166" s="45" t="str">
        <f>IFERROR(VLOOKUP($B166,master_rankings!$B:$AF,9,FALSE),"")</f>
        <v/>
      </c>
      <c r="BA166" s="45" t="str">
        <f>IFERROR(VLOOKUP($B166,master_rankings!$B:$AF,10,FALSE),"")</f>
        <v/>
      </c>
      <c r="BB166" s="45" t="str">
        <f>IFERROR(VLOOKUP($B166,master_rankings!$B:$AF,11,FALSE),"")</f>
        <v/>
      </c>
      <c r="BC166" s="45" t="str">
        <f>IFERROR(VLOOKUP($B166,master_rankings!$B:$AF,12,FALSE),"")</f>
        <v/>
      </c>
      <c r="BD166" s="45" t="str">
        <f>IFERROR(VLOOKUP($B166,master_rankings!$B:$AF,13,FALSE),"")</f>
        <v/>
      </c>
      <c r="BE166" s="45" t="str">
        <f>IFERROR(VLOOKUP($B166,master_rankings!$B:$AF,14,FALSE),"")</f>
        <v/>
      </c>
      <c r="BF166" s="45" t="str">
        <f>IFERROR(VLOOKUP($B166,master_rankings!$B:$AF,15,FALSE),"")</f>
        <v/>
      </c>
      <c r="BG166" s="45" t="str">
        <f>IFERROR(VLOOKUP($B166,master_rankings!$B:$AF,16,FALSE),"")</f>
        <v/>
      </c>
      <c r="BH166" s="45" t="str">
        <f>IFERROR(VLOOKUP($B166,master_rankings!$B:$AF,17,FALSE),"")</f>
        <v/>
      </c>
      <c r="BI166" s="45" t="str">
        <f>IFERROR(VLOOKUP($B166,master_rankings!$B:$AF,18,FALSE),"")</f>
        <v/>
      </c>
      <c r="BJ166" s="45" t="str">
        <f>IFERROR(VLOOKUP($B166,master_rankings!$B:$AF,19,FALSE),"")</f>
        <v/>
      </c>
      <c r="BK166" s="45" t="str">
        <f>IFERROR(VLOOKUP($B166,master_rankings!$B:$AF,30,FALSE),"")</f>
        <v/>
      </c>
      <c r="BL166" s="45" t="str">
        <f>IFERROR(VLOOKUP($B166,master_rankings!$B:$AF,31,FALSE),"")</f>
        <v/>
      </c>
      <c r="BM166" s="45" t="str">
        <f t="shared" si="10"/>
        <v/>
      </c>
      <c r="BN166" t="str">
        <f t="shared" si="11"/>
        <v/>
      </c>
    </row>
    <row r="167" spans="1:66" x14ac:dyDescent="0.25">
      <c r="A167">
        <f>Qty_freeze!A167</f>
        <v>166</v>
      </c>
      <c r="B167" t="str">
        <f>TRIM(Qty_freeze!B167)</f>
        <v>SUNPHARMA</v>
      </c>
      <c r="C167" t="str">
        <f>IFERROR(VLOOKUP(B167,Mkt_Lots!Q:R,2,0),"")</f>
        <v xml:space="preserve">SUN PHARMACEUTICAL IND L            </v>
      </c>
      <c r="D167" s="9">
        <f>IFERROR(VLOOKUP($B167,Options_data!$L:$AB,2,0),"")</f>
        <v>-10.85</v>
      </c>
      <c r="E167" s="9">
        <f>IFERROR(VLOOKUP($B167,Options_data!$L:$AB,3,0),"")</f>
        <v>-0.95</v>
      </c>
      <c r="F167" s="9">
        <f>IFERROR(VLOOKUP($B167,Options_data!$L:$AB,4,0),"")</f>
        <v>20.5</v>
      </c>
      <c r="G167" s="9">
        <f>IFERROR(VLOOKUP($B167,Options_data!$L:$AB,5,0),"")</f>
        <v>20</v>
      </c>
      <c r="H167" s="9">
        <f>IFERROR(VLOOKUP($B167,Options_data!$L:$AB,6,0),"")</f>
        <v>11.86</v>
      </c>
      <c r="I167" s="9">
        <f>IFERROR(VLOOKUP($B167,Options_data!$L:$AB,7,0),"")</f>
        <v>56.45</v>
      </c>
      <c r="J167" s="9">
        <f>IFERROR(VLOOKUP($B167,Options_data!$L:$AB,8,0),"")</f>
        <v>76.19</v>
      </c>
      <c r="K167" s="9">
        <f>IFERROR(VLOOKUP($B167,Options_data!$L:$AB,9,0),"")</f>
        <v>42.04</v>
      </c>
      <c r="L167" s="9" t="b">
        <f>IFERROR(VLOOKUP($B167,Options_data!$L:$AB,10,0),"")</f>
        <v>1</v>
      </c>
      <c r="M167" s="9">
        <f>IFERROR(VLOOKUP($B167,Options_data!$L:$AB,11,0),"")</f>
        <v>19.510000000000002</v>
      </c>
      <c r="N167" s="10">
        <f>IFERROR(VLOOKUP($B167,Options_data!$L:$AB,12,0),"")</f>
        <v>45231</v>
      </c>
      <c r="O167" s="9">
        <f>IFERROR(VLOOKUP($B167,Options_data!$L:$AB,13,0),"")</f>
        <v>1135</v>
      </c>
      <c r="P167" s="9">
        <f>IFERROR(VLOOKUP($B167,Options_data!$L:$AB,14,0),"")</f>
        <v>2.56</v>
      </c>
      <c r="Q167" s="9" t="str">
        <f>IFERROR(VLOOKUP($B167,Options_data!$L:$AB,15,0),"")</f>
        <v>Liquid</v>
      </c>
      <c r="R167" s="9" t="str">
        <f>IFERROR(VLOOKUP($B167,Options_data!$L:$AB,16,0),"")</f>
        <v>IVP</v>
      </c>
      <c r="S167" s="9" t="str">
        <f>IFERROR(VLOOKUP($B167,Options_data!$L:$AB,17,0),"")</f>
        <v>R</v>
      </c>
      <c r="T167">
        <f>IFERROR(VLOOKUP($B167,futures_data!$L:$W,2,0),"")</f>
        <v>10.71</v>
      </c>
      <c r="U167">
        <f>IFERROR(VLOOKUP($B167,futures_data!$L:$W,3,0),"")</f>
        <v>-4.53</v>
      </c>
      <c r="V167">
        <f>IFERROR(VLOOKUP($B167,futures_data!$L:$W,4,0),"")</f>
        <v>0.69</v>
      </c>
      <c r="W167">
        <f>IFERROR(VLOOKUP($B167,futures_data!$L:$W,5,0),"")</f>
        <v>30.03</v>
      </c>
      <c r="X167">
        <f>IFERROR(VLOOKUP($B167,futures_data!$L:$W,6,0),"")</f>
        <v>1135</v>
      </c>
      <c r="Y167">
        <f>IFERROR(VLOOKUP($B167,futures_data!$L:$W,7,0),"")</f>
        <v>11.86</v>
      </c>
      <c r="Z167" t="str">
        <f>IFERROR(VLOOKUP($B167,futures_data!$L:$W,8,0),"")</f>
        <v>Short Covering</v>
      </c>
      <c r="AA167">
        <f>IFERROR(VLOOKUP($B167,futures_data!$L:$W,9,0),"")</f>
        <v>0.65</v>
      </c>
      <c r="AB167">
        <f>IFERROR(VLOOKUP($B167,futures_data!$L:$W,10,0),"")</f>
        <v>-0.95</v>
      </c>
      <c r="AC167">
        <f>IFERROR(VLOOKUP($B167,futures_data!$L:$W,11,0),"")</f>
        <v>-81.5</v>
      </c>
      <c r="AD167" t="str">
        <f>IFERROR(VLOOKUP($B167,futures_data!$L:$W,12,0),"")</f>
        <v>Short Buildup</v>
      </c>
      <c r="AE167" t="str">
        <f t="shared" si="8"/>
        <v>BULLISH</v>
      </c>
      <c r="AF167" t="str">
        <f t="shared" si="9"/>
        <v>BEARISH</v>
      </c>
      <c r="AG167" s="43" t="str">
        <f>IFERROR(VLOOKUP($B167,futures_20D_Auto!$B:$F,2,0),"")</f>
        <v>2023-10-16_21:40:10</v>
      </c>
      <c r="AH167" s="43" t="str">
        <f>IFERROR(VLOOKUP($B167,futures_20D_Auto!$B:$F,3,0),"")</f>
        <v>BEARISH</v>
      </c>
      <c r="AI167" s="43">
        <f>IFERROR(VLOOKUP($B167,futures_20D_Auto!$B:$F,4,0),"")</f>
        <v>-24000000</v>
      </c>
      <c r="AJ167" s="43">
        <f>IFERROR(VLOOKUP($B167,futures_20D_Auto!$B:$F,5,0),"")</f>
        <v>62.129269999999998</v>
      </c>
      <c r="AK167">
        <f>IFERROR(VLOOKUP($B167,Premarket!$A:$K,2,0),"")</f>
        <v>1128.75</v>
      </c>
      <c r="AL167">
        <f>IFERROR(VLOOKUP($B167,Premarket!$A:$K,3,0),"")</f>
        <v>1129</v>
      </c>
      <c r="AM167">
        <f>IFERROR(VLOOKUP($B167,Premarket!$A:$K,4,0),"")</f>
        <v>0.25</v>
      </c>
      <c r="AN167">
        <f>IFERROR(VLOOKUP($B167,Premarket!$A:$K,5,0),"")</f>
        <v>0.02</v>
      </c>
      <c r="AU167" s="45" t="str">
        <f>IFERROR(VLOOKUP($B167,master_rankings!$B:$AF,4,FALSE),"")</f>
        <v/>
      </c>
      <c r="AV167" s="45" t="str">
        <f>IFERROR(VLOOKUP($B167,master_rankings!$B:$AF,5,FALSE),"")</f>
        <v/>
      </c>
      <c r="AW167" s="45" t="str">
        <f>IFERROR(VLOOKUP($B167,master_rankings!$B:$AF,6,FALSE),"")</f>
        <v/>
      </c>
      <c r="AX167" s="45" t="str">
        <f>IFERROR(VLOOKUP($B167,master_rankings!$B:$AF,7,FALSE),"")</f>
        <v/>
      </c>
      <c r="AY167" s="45" t="str">
        <f>IFERROR(VLOOKUP($B167,master_rankings!$B:$AF,8,FALSE),"")</f>
        <v/>
      </c>
      <c r="AZ167" s="45" t="str">
        <f>IFERROR(VLOOKUP($B167,master_rankings!$B:$AF,9,FALSE),"")</f>
        <v/>
      </c>
      <c r="BA167" s="45" t="str">
        <f>IFERROR(VLOOKUP($B167,master_rankings!$B:$AF,10,FALSE),"")</f>
        <v/>
      </c>
      <c r="BB167" s="45" t="str">
        <f>IFERROR(VLOOKUP($B167,master_rankings!$B:$AF,11,FALSE),"")</f>
        <v/>
      </c>
      <c r="BC167" s="45" t="str">
        <f>IFERROR(VLOOKUP($B167,master_rankings!$B:$AF,12,FALSE),"")</f>
        <v/>
      </c>
      <c r="BD167" s="45" t="str">
        <f>IFERROR(VLOOKUP($B167,master_rankings!$B:$AF,13,FALSE),"")</f>
        <v/>
      </c>
      <c r="BE167" s="45" t="str">
        <f>IFERROR(VLOOKUP($B167,master_rankings!$B:$AF,14,FALSE),"")</f>
        <v/>
      </c>
      <c r="BF167" s="45" t="str">
        <f>IFERROR(VLOOKUP($B167,master_rankings!$B:$AF,15,FALSE),"")</f>
        <v/>
      </c>
      <c r="BG167" s="45" t="str">
        <f>IFERROR(VLOOKUP($B167,master_rankings!$B:$AF,16,FALSE),"")</f>
        <v/>
      </c>
      <c r="BH167" s="45" t="str">
        <f>IFERROR(VLOOKUP($B167,master_rankings!$B:$AF,17,FALSE),"")</f>
        <v/>
      </c>
      <c r="BI167" s="45" t="str">
        <f>IFERROR(VLOOKUP($B167,master_rankings!$B:$AF,18,FALSE),"")</f>
        <v/>
      </c>
      <c r="BJ167" s="45" t="str">
        <f>IFERROR(VLOOKUP($B167,master_rankings!$B:$AF,19,FALSE),"")</f>
        <v/>
      </c>
      <c r="BK167" s="45" t="str">
        <f>IFERROR(VLOOKUP($B167,master_rankings!$B:$AF,30,FALSE),"")</f>
        <v/>
      </c>
      <c r="BL167" s="45" t="str">
        <f>IFERROR(VLOOKUP($B167,master_rankings!$B:$AF,31,FALSE),"")</f>
        <v/>
      </c>
      <c r="BM167" s="45" t="str">
        <f t="shared" si="10"/>
        <v/>
      </c>
      <c r="BN167" t="str">
        <f t="shared" si="11"/>
        <v/>
      </c>
    </row>
    <row r="168" spans="1:66" x14ac:dyDescent="0.25">
      <c r="A168">
        <f>Qty_freeze!A168</f>
        <v>167</v>
      </c>
      <c r="B168" t="str">
        <f>TRIM(Qty_freeze!B168)</f>
        <v>SUNTV</v>
      </c>
      <c r="C168" t="str">
        <f>IFERROR(VLOOKUP(B168,Mkt_Lots!Q:R,2,0),"")</f>
        <v xml:space="preserve">SUN TV NETWORK LIMITED              </v>
      </c>
      <c r="D168" s="9">
        <f>IFERROR(VLOOKUP($B168,Options_data!$L:$AB,2,0),"")</f>
        <v>6.5</v>
      </c>
      <c r="E168" s="9">
        <f>IFERROR(VLOOKUP($B168,Options_data!$L:$AB,3,0),"")</f>
        <v>1.02</v>
      </c>
      <c r="F168" s="9">
        <f>IFERROR(VLOOKUP($B168,Options_data!$L:$AB,4,0),"")</f>
        <v>33.200000000000003</v>
      </c>
      <c r="G168" s="9">
        <f>IFERROR(VLOOKUP($B168,Options_data!$L:$AB,5,0),"")</f>
        <v>32.01</v>
      </c>
      <c r="H168" s="9">
        <f>IFERROR(VLOOKUP($B168,Options_data!$L:$AB,6,0),"")</f>
        <v>6.45</v>
      </c>
      <c r="I168" s="9">
        <f>IFERROR(VLOOKUP($B168,Options_data!$L:$AB,7,0),"")</f>
        <v>55.28</v>
      </c>
      <c r="J168" s="9">
        <f>IFERROR(VLOOKUP($B168,Options_data!$L:$AB,8,0),"")</f>
        <v>28.57</v>
      </c>
      <c r="K168" s="9">
        <f>IFERROR(VLOOKUP($B168,Options_data!$L:$AB,9,0),"")</f>
        <v>36.049999999999997</v>
      </c>
      <c r="L168" s="9" t="b">
        <f>IFERROR(VLOOKUP($B168,Options_data!$L:$AB,10,0),"")</f>
        <v>0</v>
      </c>
      <c r="M168" s="9">
        <f>IFERROR(VLOOKUP($B168,Options_data!$L:$AB,11,0),"")</f>
        <v>30.82</v>
      </c>
      <c r="N168" s="10" t="str">
        <f>IFERROR(VLOOKUP($B168,Options_data!$L:$AB,12,0),"")</f>
        <v/>
      </c>
      <c r="O168" s="9">
        <f>IFERROR(VLOOKUP($B168,Options_data!$L:$AB,13,0),"")</f>
        <v>640.70000000000005</v>
      </c>
      <c r="P168" s="9">
        <f>IFERROR(VLOOKUP($B168,Options_data!$L:$AB,14,0),"")</f>
        <v>4.47</v>
      </c>
      <c r="Q168" s="9" t="str">
        <f>IFERROR(VLOOKUP($B168,Options_data!$L:$AB,15,0),"")</f>
        <v/>
      </c>
      <c r="R168" s="9" t="str">
        <f>IFERROR(VLOOKUP($B168,Options_data!$L:$AB,16,0),"")</f>
        <v/>
      </c>
      <c r="S168" s="9" t="str">
        <f>IFERROR(VLOOKUP($B168,Options_data!$L:$AB,17,0),"")</f>
        <v/>
      </c>
      <c r="T168">
        <f>IFERROR(VLOOKUP($B168,futures_data!$L:$W,2,0),"")</f>
        <v>14.29</v>
      </c>
      <c r="U168">
        <f>IFERROR(VLOOKUP($B168,futures_data!$L:$W,3,0),"")</f>
        <v>0.67</v>
      </c>
      <c r="V168">
        <f>IFERROR(VLOOKUP($B168,futures_data!$L:$W,4,0),"")</f>
        <v>4.37</v>
      </c>
      <c r="W168">
        <f>IFERROR(VLOOKUP($B168,futures_data!$L:$W,5,0),"")</f>
        <v>25.85</v>
      </c>
      <c r="X168">
        <f>IFERROR(VLOOKUP($B168,futures_data!$L:$W,6,0),"")</f>
        <v>640.70000000000005</v>
      </c>
      <c r="Y168">
        <f>IFERROR(VLOOKUP($B168,futures_data!$L:$W,7,0),"")</f>
        <v>6.45</v>
      </c>
      <c r="Z168" t="str">
        <f>IFERROR(VLOOKUP($B168,futures_data!$L:$W,8,0),"")</f>
        <v>Long Buildup</v>
      </c>
      <c r="AA168">
        <f>IFERROR(VLOOKUP($B168,futures_data!$L:$W,9,0),"")</f>
        <v>-3.75</v>
      </c>
      <c r="AB168">
        <f>IFERROR(VLOOKUP($B168,futures_data!$L:$W,10,0),"")</f>
        <v>1.02</v>
      </c>
      <c r="AC168">
        <f>IFERROR(VLOOKUP($B168,futures_data!$L:$W,11,0),"")</f>
        <v>25.79</v>
      </c>
      <c r="AD168" t="str">
        <f>IFERROR(VLOOKUP($B168,futures_data!$L:$W,12,0),"")</f>
        <v>Significant Short Covering</v>
      </c>
      <c r="AE168" t="str">
        <f t="shared" si="8"/>
        <v>BULLISH</v>
      </c>
      <c r="AF168" t="str">
        <f t="shared" si="9"/>
        <v>BULLISH</v>
      </c>
      <c r="AG168" s="43" t="str">
        <f>IFERROR(VLOOKUP($B168,futures_20D_Auto!$B:$F,2,0),"")</f>
        <v/>
      </c>
      <c r="AH168" s="43" t="str">
        <f>IFERROR(VLOOKUP($B168,futures_20D_Auto!$B:$F,3,0),"")</f>
        <v/>
      </c>
      <c r="AI168" s="43" t="str">
        <f>IFERROR(VLOOKUP($B168,futures_20D_Auto!$B:$F,4,0),"")</f>
        <v/>
      </c>
      <c r="AJ168" s="43" t="str">
        <f>IFERROR(VLOOKUP($B168,futures_20D_Auto!$B:$F,5,0),"")</f>
        <v/>
      </c>
      <c r="AK168">
        <f>IFERROR(VLOOKUP($B168,Premarket!$A:$K,2,0),"")</f>
        <v>622.5</v>
      </c>
      <c r="AL168">
        <f>IFERROR(VLOOKUP($B168,Premarket!$A:$K,3,0),"")</f>
        <v>628</v>
      </c>
      <c r="AM168">
        <f>IFERROR(VLOOKUP($B168,Premarket!$A:$K,4,0),"")</f>
        <v>5.5</v>
      </c>
      <c r="AN168">
        <f>IFERROR(VLOOKUP($B168,Premarket!$A:$K,5,0),"")</f>
        <v>0.88</v>
      </c>
      <c r="AU168" s="45" t="str">
        <f>IFERROR(VLOOKUP($B168,master_rankings!$B:$AF,4,FALSE),"")</f>
        <v/>
      </c>
      <c r="AV168" s="45" t="str">
        <f>IFERROR(VLOOKUP($B168,master_rankings!$B:$AF,5,FALSE),"")</f>
        <v/>
      </c>
      <c r="AW168" s="45" t="str">
        <f>IFERROR(VLOOKUP($B168,master_rankings!$B:$AF,6,FALSE),"")</f>
        <v/>
      </c>
      <c r="AX168" s="45" t="str">
        <f>IFERROR(VLOOKUP($B168,master_rankings!$B:$AF,7,FALSE),"")</f>
        <v/>
      </c>
      <c r="AY168" s="45" t="str">
        <f>IFERROR(VLOOKUP($B168,master_rankings!$B:$AF,8,FALSE),"")</f>
        <v/>
      </c>
      <c r="AZ168" s="45" t="str">
        <f>IFERROR(VLOOKUP($B168,master_rankings!$B:$AF,9,FALSE),"")</f>
        <v/>
      </c>
      <c r="BA168" s="45" t="str">
        <f>IFERROR(VLOOKUP($B168,master_rankings!$B:$AF,10,FALSE),"")</f>
        <v/>
      </c>
      <c r="BB168" s="45" t="str">
        <f>IFERROR(VLOOKUP($B168,master_rankings!$B:$AF,11,FALSE),"")</f>
        <v/>
      </c>
      <c r="BC168" s="45" t="str">
        <f>IFERROR(VLOOKUP($B168,master_rankings!$B:$AF,12,FALSE),"")</f>
        <v/>
      </c>
      <c r="BD168" s="45" t="str">
        <f>IFERROR(VLOOKUP($B168,master_rankings!$B:$AF,13,FALSE),"")</f>
        <v/>
      </c>
      <c r="BE168" s="45" t="str">
        <f>IFERROR(VLOOKUP($B168,master_rankings!$B:$AF,14,FALSE),"")</f>
        <v/>
      </c>
      <c r="BF168" s="45" t="str">
        <f>IFERROR(VLOOKUP($B168,master_rankings!$B:$AF,15,FALSE),"")</f>
        <v/>
      </c>
      <c r="BG168" s="45" t="str">
        <f>IFERROR(VLOOKUP($B168,master_rankings!$B:$AF,16,FALSE),"")</f>
        <v/>
      </c>
      <c r="BH168" s="45" t="str">
        <f>IFERROR(VLOOKUP($B168,master_rankings!$B:$AF,17,FALSE),"")</f>
        <v/>
      </c>
      <c r="BI168" s="45" t="str">
        <f>IFERROR(VLOOKUP($B168,master_rankings!$B:$AF,18,FALSE),"")</f>
        <v/>
      </c>
      <c r="BJ168" s="45" t="str">
        <f>IFERROR(VLOOKUP($B168,master_rankings!$B:$AF,19,FALSE),"")</f>
        <v/>
      </c>
      <c r="BK168" s="45" t="str">
        <f>IFERROR(VLOOKUP($B168,master_rankings!$B:$AF,30,FALSE),"")</f>
        <v/>
      </c>
      <c r="BL168" s="45" t="str">
        <f>IFERROR(VLOOKUP($B168,master_rankings!$B:$AF,31,FALSE),"")</f>
        <v/>
      </c>
      <c r="BM168" s="45" t="str">
        <f t="shared" si="10"/>
        <v/>
      </c>
      <c r="BN168" t="str">
        <f t="shared" si="11"/>
        <v/>
      </c>
    </row>
    <row r="169" spans="1:66" x14ac:dyDescent="0.25">
      <c r="A169">
        <f>Qty_freeze!A169</f>
        <v>168</v>
      </c>
      <c r="B169" t="str">
        <f>TRIM(Qty_freeze!B169)</f>
        <v>SYNGENE</v>
      </c>
      <c r="C169" t="str">
        <f>IFERROR(VLOOKUP(B169,Mkt_Lots!Q:R,2,0),"")</f>
        <v xml:space="preserve">SYNGENE INTERNATIONAL LTD           </v>
      </c>
      <c r="D169" s="9">
        <f>IFERROR(VLOOKUP($B169,Options_data!$L:$AB,2,0),"")</f>
        <v>-2.2999999999999998</v>
      </c>
      <c r="E169" s="9">
        <f>IFERROR(VLOOKUP($B169,Options_data!$L:$AB,3,0),"")</f>
        <v>-0.28999999999999998</v>
      </c>
      <c r="F169" s="9">
        <f>IFERROR(VLOOKUP($B169,Options_data!$L:$AB,4,0),"")</f>
        <v>39.869999999999997</v>
      </c>
      <c r="G169" s="9">
        <f>IFERROR(VLOOKUP($B169,Options_data!$L:$AB,5,0),"")</f>
        <v>40.69</v>
      </c>
      <c r="H169" s="9">
        <f>IFERROR(VLOOKUP($B169,Options_data!$L:$AB,6,0),"")</f>
        <v>22.67</v>
      </c>
      <c r="I169" s="9">
        <f>IFERROR(VLOOKUP($B169,Options_data!$L:$AB,7,0),"")</f>
        <v>100</v>
      </c>
      <c r="J169" s="9">
        <f>IFERROR(VLOOKUP($B169,Options_data!$L:$AB,8,0),"")</f>
        <v>100</v>
      </c>
      <c r="K169" s="9">
        <f>IFERROR(VLOOKUP($B169,Options_data!$L:$AB,9,0),"")</f>
        <v>100</v>
      </c>
      <c r="L169" s="9" t="b">
        <f>IFERROR(VLOOKUP($B169,Options_data!$L:$AB,10,0),"")</f>
        <v>1</v>
      </c>
      <c r="M169" s="9">
        <f>IFERROR(VLOOKUP($B169,Options_data!$L:$AB,11,0),"")</f>
        <v>41.5</v>
      </c>
      <c r="N169" s="10">
        <f>IFERROR(VLOOKUP($B169,Options_data!$L:$AB,12,0),"")</f>
        <v>45216</v>
      </c>
      <c r="O169" s="9">
        <f>IFERROR(VLOOKUP($B169,Options_data!$L:$AB,13,0),"")</f>
        <v>778.35</v>
      </c>
      <c r="P169" s="9">
        <f>IFERROR(VLOOKUP($B169,Options_data!$L:$AB,14,0),"")</f>
        <v>5.18</v>
      </c>
      <c r="Q169" s="9" t="str">
        <f>IFERROR(VLOOKUP($B169,Options_data!$L:$AB,15,0),"")</f>
        <v>Liquid</v>
      </c>
      <c r="R169" s="9" t="str">
        <f>IFERROR(VLOOKUP($B169,Options_data!$L:$AB,16,0),"")</f>
        <v>IVP</v>
      </c>
      <c r="S169" s="9" t="str">
        <f>IFERROR(VLOOKUP($B169,Options_data!$L:$AB,17,0),"")</f>
        <v>R</v>
      </c>
      <c r="T169">
        <f>IFERROR(VLOOKUP($B169,futures_data!$L:$W,2,0),"")</f>
        <v>71.430000000000007</v>
      </c>
      <c r="U169">
        <f>IFERROR(VLOOKUP($B169,futures_data!$L:$W,3,0),"")</f>
        <v>6.17</v>
      </c>
      <c r="V169">
        <f>IFERROR(VLOOKUP($B169,futures_data!$L:$W,4,0),"")</f>
        <v>-0.56999999999999995</v>
      </c>
      <c r="W169">
        <f>IFERROR(VLOOKUP($B169,futures_data!$L:$W,5,0),"")</f>
        <v>155.65</v>
      </c>
      <c r="X169">
        <f>IFERROR(VLOOKUP($B169,futures_data!$L:$W,6,0),"")</f>
        <v>778.35</v>
      </c>
      <c r="Y169">
        <f>IFERROR(VLOOKUP($B169,futures_data!$L:$W,7,0),"")</f>
        <v>22.67</v>
      </c>
      <c r="Z169" t="str">
        <f>IFERROR(VLOOKUP($B169,futures_data!$L:$W,8,0),"")</f>
        <v>Short Buildup</v>
      </c>
      <c r="AA169">
        <f>IFERROR(VLOOKUP($B169,futures_data!$L:$W,9,0),"")</f>
        <v>-1.54</v>
      </c>
      <c r="AB169">
        <f>IFERROR(VLOOKUP($B169,futures_data!$L:$W,10,0),"")</f>
        <v>-0.28999999999999998</v>
      </c>
      <c r="AC169">
        <f>IFERROR(VLOOKUP($B169,futures_data!$L:$W,11,0),"")</f>
        <v>-43.89</v>
      </c>
      <c r="AD169" t="str">
        <f>IFERROR(VLOOKUP($B169,futures_data!$L:$W,12,0),"")</f>
        <v>Long Unwinding</v>
      </c>
      <c r="AE169" t="str">
        <f t="shared" si="8"/>
        <v>BEARISH</v>
      </c>
      <c r="AF169" t="str">
        <f t="shared" si="9"/>
        <v>BEARISH</v>
      </c>
      <c r="AG169" s="43" t="str">
        <f>IFERROR(VLOOKUP($B169,futures_20D_Auto!$B:$F,2,0),"")</f>
        <v>2023-10-16_21:38:46</v>
      </c>
      <c r="AH169" s="43" t="str">
        <f>IFERROR(VLOOKUP($B169,futures_20D_Auto!$B:$F,3,0),"")</f>
        <v>BEARISH</v>
      </c>
      <c r="AI169" s="43">
        <f>IFERROR(VLOOKUP($B169,futures_20D_Auto!$B:$F,4,0),"")</f>
        <v>-13000000</v>
      </c>
      <c r="AJ169" s="43">
        <f>IFERROR(VLOOKUP($B169,futures_20D_Auto!$B:$F,5,0),"")</f>
        <v>43.476790000000001</v>
      </c>
      <c r="AK169">
        <f>IFERROR(VLOOKUP($B169,Premarket!$A:$K,2,0),"")</f>
        <v>785.2</v>
      </c>
      <c r="AL169">
        <f>IFERROR(VLOOKUP($B169,Premarket!$A:$K,3,0),"")</f>
        <v>786.05</v>
      </c>
      <c r="AM169">
        <f>IFERROR(VLOOKUP($B169,Premarket!$A:$K,4,0),"")</f>
        <v>0.85</v>
      </c>
      <c r="AN169">
        <f>IFERROR(VLOOKUP($B169,Premarket!$A:$K,5,0),"")</f>
        <v>0.11</v>
      </c>
      <c r="AU169" s="45" t="str">
        <f>IFERROR(VLOOKUP($B169,master_rankings!$B:$AF,4,FALSE),"")</f>
        <v/>
      </c>
      <c r="AV169" s="45" t="str">
        <f>IFERROR(VLOOKUP($B169,master_rankings!$B:$AF,5,FALSE),"")</f>
        <v/>
      </c>
      <c r="AW169" s="45" t="str">
        <f>IFERROR(VLOOKUP($B169,master_rankings!$B:$AF,6,FALSE),"")</f>
        <v/>
      </c>
      <c r="AX169" s="45" t="str">
        <f>IFERROR(VLOOKUP($B169,master_rankings!$B:$AF,7,FALSE),"")</f>
        <v/>
      </c>
      <c r="AY169" s="45" t="str">
        <f>IFERROR(VLOOKUP($B169,master_rankings!$B:$AF,8,FALSE),"")</f>
        <v/>
      </c>
      <c r="AZ169" s="45" t="str">
        <f>IFERROR(VLOOKUP($B169,master_rankings!$B:$AF,9,FALSE),"")</f>
        <v/>
      </c>
      <c r="BA169" s="45" t="str">
        <f>IFERROR(VLOOKUP($B169,master_rankings!$B:$AF,10,FALSE),"")</f>
        <v/>
      </c>
      <c r="BB169" s="45" t="str">
        <f>IFERROR(VLOOKUP($B169,master_rankings!$B:$AF,11,FALSE),"")</f>
        <v/>
      </c>
      <c r="BC169" s="45" t="str">
        <f>IFERROR(VLOOKUP($B169,master_rankings!$B:$AF,12,FALSE),"")</f>
        <v/>
      </c>
      <c r="BD169" s="45" t="str">
        <f>IFERROR(VLOOKUP($B169,master_rankings!$B:$AF,13,FALSE),"")</f>
        <v/>
      </c>
      <c r="BE169" s="45" t="str">
        <f>IFERROR(VLOOKUP($B169,master_rankings!$B:$AF,14,FALSE),"")</f>
        <v/>
      </c>
      <c r="BF169" s="45" t="str">
        <f>IFERROR(VLOOKUP($B169,master_rankings!$B:$AF,15,FALSE),"")</f>
        <v/>
      </c>
      <c r="BG169" s="45" t="str">
        <f>IFERROR(VLOOKUP($B169,master_rankings!$B:$AF,16,FALSE),"")</f>
        <v/>
      </c>
      <c r="BH169" s="45" t="str">
        <f>IFERROR(VLOOKUP($B169,master_rankings!$B:$AF,17,FALSE),"")</f>
        <v/>
      </c>
      <c r="BI169" s="45" t="str">
        <f>IFERROR(VLOOKUP($B169,master_rankings!$B:$AF,18,FALSE),"")</f>
        <v/>
      </c>
      <c r="BJ169" s="45" t="str">
        <f>IFERROR(VLOOKUP($B169,master_rankings!$B:$AF,19,FALSE),"")</f>
        <v/>
      </c>
      <c r="BK169" s="45" t="str">
        <f>IFERROR(VLOOKUP($B169,master_rankings!$B:$AF,30,FALSE),"")</f>
        <v/>
      </c>
      <c r="BL169" s="45" t="str">
        <f>IFERROR(VLOOKUP($B169,master_rankings!$B:$AF,31,FALSE),"")</f>
        <v/>
      </c>
      <c r="BM169" s="45" t="str">
        <f t="shared" si="10"/>
        <v/>
      </c>
      <c r="BN169" t="str">
        <f t="shared" si="11"/>
        <v/>
      </c>
    </row>
    <row r="170" spans="1:66" x14ac:dyDescent="0.25">
      <c r="A170">
        <f>Qty_freeze!A170</f>
        <v>169</v>
      </c>
      <c r="B170" t="str">
        <f>TRIM(Qty_freeze!B170)</f>
        <v>TATACHEM</v>
      </c>
      <c r="C170" t="str">
        <f>IFERROR(VLOOKUP(B170,Mkt_Lots!Q:R,2,0),"")</f>
        <v xml:space="preserve">TATA CHEMICALS LTD                  </v>
      </c>
      <c r="D170" s="9">
        <f>IFERROR(VLOOKUP($B170,Options_data!$L:$AB,2,0),"")</f>
        <v>8.5500000000000007</v>
      </c>
      <c r="E170" s="9">
        <f>IFERROR(VLOOKUP($B170,Options_data!$L:$AB,3,0),"")</f>
        <v>0.83</v>
      </c>
      <c r="F170" s="9">
        <f>IFERROR(VLOOKUP($B170,Options_data!$L:$AB,4,0),"")</f>
        <v>28.82</v>
      </c>
      <c r="G170" s="9">
        <f>IFERROR(VLOOKUP($B170,Options_data!$L:$AB,5,0),"")</f>
        <v>27.96</v>
      </c>
      <c r="H170" s="9">
        <f>IFERROR(VLOOKUP($B170,Options_data!$L:$AB,6,0),"")</f>
        <v>7.83</v>
      </c>
      <c r="I170" s="9">
        <f>IFERROR(VLOOKUP($B170,Options_data!$L:$AB,7,0),"")</f>
        <v>38.31</v>
      </c>
      <c r="J170" s="9">
        <f>IFERROR(VLOOKUP($B170,Options_data!$L:$AB,8,0),"")</f>
        <v>44.44</v>
      </c>
      <c r="K170" s="9">
        <f>IFERROR(VLOOKUP($B170,Options_data!$L:$AB,9,0),"")</f>
        <v>29.85</v>
      </c>
      <c r="L170" s="9" t="b">
        <f>IFERROR(VLOOKUP($B170,Options_data!$L:$AB,10,0),"")</f>
        <v>1</v>
      </c>
      <c r="M170" s="9">
        <f>IFERROR(VLOOKUP($B170,Options_data!$L:$AB,11,0),"")</f>
        <v>27.1</v>
      </c>
      <c r="N170" s="10" t="str">
        <f>IFERROR(VLOOKUP($B170,Options_data!$L:$AB,12,0),"")</f>
        <v/>
      </c>
      <c r="O170" s="9">
        <f>IFERROR(VLOOKUP($B170,Options_data!$L:$AB,13,0),"")</f>
        <v>1042.7</v>
      </c>
      <c r="P170" s="9">
        <f>IFERROR(VLOOKUP($B170,Options_data!$L:$AB,14,0),"")</f>
        <v>3.49</v>
      </c>
      <c r="Q170" s="9" t="str">
        <f>IFERROR(VLOOKUP($B170,Options_data!$L:$AB,15,0),"")</f>
        <v>Liquid</v>
      </c>
      <c r="R170" s="9" t="str">
        <f>IFERROR(VLOOKUP($B170,Options_data!$L:$AB,16,0),"")</f>
        <v/>
      </c>
      <c r="S170" s="9" t="str">
        <f>IFERROR(VLOOKUP($B170,Options_data!$L:$AB,17,0),"")</f>
        <v/>
      </c>
      <c r="T170">
        <f>IFERROR(VLOOKUP($B170,futures_data!$L:$W,2,0),"")</f>
        <v>43.65</v>
      </c>
      <c r="U170">
        <f>IFERROR(VLOOKUP($B170,futures_data!$L:$W,3,0),"")</f>
        <v>15.31</v>
      </c>
      <c r="V170">
        <f>IFERROR(VLOOKUP($B170,futures_data!$L:$W,4,0),"")</f>
        <v>3.62</v>
      </c>
      <c r="W170">
        <f>IFERROR(VLOOKUP($B170,futures_data!$L:$W,5,0),"")</f>
        <v>47.58</v>
      </c>
      <c r="X170">
        <f>IFERROR(VLOOKUP($B170,futures_data!$L:$W,6,0),"")</f>
        <v>1042.7</v>
      </c>
      <c r="Y170">
        <f>IFERROR(VLOOKUP($B170,futures_data!$L:$W,7,0),"")</f>
        <v>7.83</v>
      </c>
      <c r="Z170" t="str">
        <f>IFERROR(VLOOKUP($B170,futures_data!$L:$W,8,0),"")</f>
        <v>Significant Long Buildup</v>
      </c>
      <c r="AA170">
        <f>IFERROR(VLOOKUP($B170,futures_data!$L:$W,9,0),"")</f>
        <v>-1.1399999999999999</v>
      </c>
      <c r="AB170">
        <f>IFERROR(VLOOKUP($B170,futures_data!$L:$W,10,0),"")</f>
        <v>0.83</v>
      </c>
      <c r="AC170">
        <f>IFERROR(VLOOKUP($B170,futures_data!$L:$W,11,0),"")</f>
        <v>-28.19</v>
      </c>
      <c r="AD170" t="str">
        <f>IFERROR(VLOOKUP($B170,futures_data!$L:$W,12,0),"")</f>
        <v>Short Covering</v>
      </c>
      <c r="AE170" t="str">
        <f t="shared" si="8"/>
        <v>BULLISH</v>
      </c>
      <c r="AF170" t="str">
        <f t="shared" si="9"/>
        <v>BULLISH</v>
      </c>
      <c r="AG170" s="43" t="str">
        <f>IFERROR(VLOOKUP($B170,futures_20D_Auto!$B:$F,2,0),"")</f>
        <v/>
      </c>
      <c r="AH170" s="43" t="str">
        <f>IFERROR(VLOOKUP($B170,futures_20D_Auto!$B:$F,3,0),"")</f>
        <v/>
      </c>
      <c r="AI170" s="43" t="str">
        <f>IFERROR(VLOOKUP($B170,futures_20D_Auto!$B:$F,4,0),"")</f>
        <v/>
      </c>
      <c r="AJ170" s="43" t="str">
        <f>IFERROR(VLOOKUP($B170,futures_20D_Auto!$B:$F,5,0),"")</f>
        <v/>
      </c>
      <c r="AK170">
        <f>IFERROR(VLOOKUP($B170,Premarket!$A:$K,2,0),"")</f>
        <v>1036.0999999999999</v>
      </c>
      <c r="AL170">
        <f>IFERROR(VLOOKUP($B170,Premarket!$A:$K,3,0),"")</f>
        <v>1042.95</v>
      </c>
      <c r="AM170">
        <f>IFERROR(VLOOKUP($B170,Premarket!$A:$K,4,0),"")</f>
        <v>6.85</v>
      </c>
      <c r="AN170">
        <f>IFERROR(VLOOKUP($B170,Premarket!$A:$K,5,0),"")</f>
        <v>0.66</v>
      </c>
      <c r="AU170" s="45" t="str">
        <f>IFERROR(VLOOKUP($B170,master_rankings!$B:$AF,4,FALSE),"")</f>
        <v/>
      </c>
      <c r="AV170" s="45" t="str">
        <f>IFERROR(VLOOKUP($B170,master_rankings!$B:$AF,5,FALSE),"")</f>
        <v/>
      </c>
      <c r="AW170" s="45" t="str">
        <f>IFERROR(VLOOKUP($B170,master_rankings!$B:$AF,6,FALSE),"")</f>
        <v/>
      </c>
      <c r="AX170" s="45" t="str">
        <f>IFERROR(VLOOKUP($B170,master_rankings!$B:$AF,7,FALSE),"")</f>
        <v/>
      </c>
      <c r="AY170" s="45" t="str">
        <f>IFERROR(VLOOKUP($B170,master_rankings!$B:$AF,8,FALSE),"")</f>
        <v/>
      </c>
      <c r="AZ170" s="45" t="str">
        <f>IFERROR(VLOOKUP($B170,master_rankings!$B:$AF,9,FALSE),"")</f>
        <v/>
      </c>
      <c r="BA170" s="45" t="str">
        <f>IFERROR(VLOOKUP($B170,master_rankings!$B:$AF,10,FALSE),"")</f>
        <v/>
      </c>
      <c r="BB170" s="45" t="str">
        <f>IFERROR(VLOOKUP($B170,master_rankings!$B:$AF,11,FALSE),"")</f>
        <v/>
      </c>
      <c r="BC170" s="45" t="str">
        <f>IFERROR(VLOOKUP($B170,master_rankings!$B:$AF,12,FALSE),"")</f>
        <v/>
      </c>
      <c r="BD170" s="45" t="str">
        <f>IFERROR(VLOOKUP($B170,master_rankings!$B:$AF,13,FALSE),"")</f>
        <v/>
      </c>
      <c r="BE170" s="45" t="str">
        <f>IFERROR(VLOOKUP($B170,master_rankings!$B:$AF,14,FALSE),"")</f>
        <v/>
      </c>
      <c r="BF170" s="45" t="str">
        <f>IFERROR(VLOOKUP($B170,master_rankings!$B:$AF,15,FALSE),"")</f>
        <v/>
      </c>
      <c r="BG170" s="45" t="str">
        <f>IFERROR(VLOOKUP($B170,master_rankings!$B:$AF,16,FALSE),"")</f>
        <v/>
      </c>
      <c r="BH170" s="45" t="str">
        <f>IFERROR(VLOOKUP($B170,master_rankings!$B:$AF,17,FALSE),"")</f>
        <v/>
      </c>
      <c r="BI170" s="45" t="str">
        <f>IFERROR(VLOOKUP($B170,master_rankings!$B:$AF,18,FALSE),"")</f>
        <v/>
      </c>
      <c r="BJ170" s="45" t="str">
        <f>IFERROR(VLOOKUP($B170,master_rankings!$B:$AF,19,FALSE),"")</f>
        <v/>
      </c>
      <c r="BK170" s="45" t="str">
        <f>IFERROR(VLOOKUP($B170,master_rankings!$B:$AF,30,FALSE),"")</f>
        <v/>
      </c>
      <c r="BL170" s="45" t="str">
        <f>IFERROR(VLOOKUP($B170,master_rankings!$B:$AF,31,FALSE),"")</f>
        <v/>
      </c>
      <c r="BM170" s="45" t="str">
        <f t="shared" si="10"/>
        <v/>
      </c>
      <c r="BN170" t="str">
        <f t="shared" si="11"/>
        <v/>
      </c>
    </row>
    <row r="171" spans="1:66" x14ac:dyDescent="0.25">
      <c r="A171">
        <f>Qty_freeze!A171</f>
        <v>170</v>
      </c>
      <c r="B171" t="str">
        <f>TRIM(Qty_freeze!B171)</f>
        <v>TATACOMM</v>
      </c>
      <c r="C171" t="str">
        <f>IFERROR(VLOOKUP(B171,Mkt_Lots!Q:R,2,0),"")</f>
        <v xml:space="preserve">TATA COMMUNICATIONS LTD             </v>
      </c>
      <c r="D171" s="9">
        <f>IFERROR(VLOOKUP($B171,Options_data!$L:$AB,2,0),"")</f>
        <v>-10.1</v>
      </c>
      <c r="E171" s="9">
        <f>IFERROR(VLOOKUP($B171,Options_data!$L:$AB,3,0),"")</f>
        <v>-0.56000000000000005</v>
      </c>
      <c r="F171" s="9">
        <f>IFERROR(VLOOKUP($B171,Options_data!$L:$AB,4,0),"")</f>
        <v>34.15</v>
      </c>
      <c r="G171" s="9">
        <f>IFERROR(VLOOKUP($B171,Options_data!$L:$AB,5,0),"")</f>
        <v>33.39</v>
      </c>
      <c r="H171" s="9">
        <f>IFERROR(VLOOKUP($B171,Options_data!$L:$AB,6,0),"")</f>
        <v>11.75</v>
      </c>
      <c r="I171" s="9">
        <f>IFERROR(VLOOKUP($B171,Options_data!$L:$AB,7,0),"")</f>
        <v>80.650000000000006</v>
      </c>
      <c r="J171" s="9">
        <f>IFERROR(VLOOKUP($B171,Options_data!$L:$AB,8,0),"")</f>
        <v>87.3</v>
      </c>
      <c r="K171" s="9">
        <f>IFERROR(VLOOKUP($B171,Options_data!$L:$AB,9,0),"")</f>
        <v>34.71</v>
      </c>
      <c r="L171" s="9" t="b">
        <f>IFERROR(VLOOKUP($B171,Options_data!$L:$AB,10,0),"")</f>
        <v>0</v>
      </c>
      <c r="M171" s="9">
        <f>IFERROR(VLOOKUP($B171,Options_data!$L:$AB,11,0),"")</f>
        <v>32.64</v>
      </c>
      <c r="N171" s="10">
        <f>IFERROR(VLOOKUP($B171,Options_data!$L:$AB,12,0),"")</f>
        <v>45218</v>
      </c>
      <c r="O171" s="9">
        <f>IFERROR(VLOOKUP($B171,Options_data!$L:$AB,13,0),"")</f>
        <v>1801.25</v>
      </c>
      <c r="P171" s="9">
        <f>IFERROR(VLOOKUP($B171,Options_data!$L:$AB,14,0),"")</f>
        <v>4.22</v>
      </c>
      <c r="Q171" s="9" t="str">
        <f>IFERROR(VLOOKUP($B171,Options_data!$L:$AB,15,0),"")</f>
        <v/>
      </c>
      <c r="R171" s="9" t="str">
        <f>IFERROR(VLOOKUP($B171,Options_data!$L:$AB,16,0),"")</f>
        <v>IVP</v>
      </c>
      <c r="S171" s="9" t="str">
        <f>IFERROR(VLOOKUP($B171,Options_data!$L:$AB,17,0),"")</f>
        <v>R</v>
      </c>
      <c r="T171">
        <f>IFERROR(VLOOKUP($B171,futures_data!$L:$W,2,0),"")</f>
        <v>40.08</v>
      </c>
      <c r="U171">
        <f>IFERROR(VLOOKUP($B171,futures_data!$L:$W,3,0),"")</f>
        <v>10.6</v>
      </c>
      <c r="V171">
        <f>IFERROR(VLOOKUP($B171,futures_data!$L:$W,4,0),"")</f>
        <v>-0.77</v>
      </c>
      <c r="W171">
        <f>IFERROR(VLOOKUP($B171,futures_data!$L:$W,5,0),"")</f>
        <v>84.14</v>
      </c>
      <c r="X171">
        <f>IFERROR(VLOOKUP($B171,futures_data!$L:$W,6,0),"")</f>
        <v>1801.25</v>
      </c>
      <c r="Y171">
        <f>IFERROR(VLOOKUP($B171,futures_data!$L:$W,7,0),"")</f>
        <v>11.75</v>
      </c>
      <c r="Z171" t="str">
        <f>IFERROR(VLOOKUP($B171,futures_data!$L:$W,8,0),"")</f>
        <v>Short Buildup</v>
      </c>
      <c r="AA171">
        <f>IFERROR(VLOOKUP($B171,futures_data!$L:$W,9,0),"")</f>
        <v>1.7</v>
      </c>
      <c r="AB171">
        <f>IFERROR(VLOOKUP($B171,futures_data!$L:$W,10,0),"")</f>
        <v>-0.56000000000000005</v>
      </c>
      <c r="AC171">
        <f>IFERROR(VLOOKUP($B171,futures_data!$L:$W,11,0),"")</f>
        <v>5.13</v>
      </c>
      <c r="AD171" t="str">
        <f>IFERROR(VLOOKUP($B171,futures_data!$L:$W,12,0),"")</f>
        <v>Short Buildup</v>
      </c>
      <c r="AE171" t="str">
        <f t="shared" si="8"/>
        <v>BEARISH</v>
      </c>
      <c r="AF171" t="str">
        <f t="shared" si="9"/>
        <v>BEARISH</v>
      </c>
      <c r="AG171" s="43" t="str">
        <f>IFERROR(VLOOKUP($B171,futures_20D_Auto!$B:$F,2,0),"")</f>
        <v/>
      </c>
      <c r="AH171" s="43" t="str">
        <f>IFERROR(VLOOKUP($B171,futures_20D_Auto!$B:$F,3,0),"")</f>
        <v/>
      </c>
      <c r="AI171" s="43" t="str">
        <f>IFERROR(VLOOKUP($B171,futures_20D_Auto!$B:$F,4,0),"")</f>
        <v/>
      </c>
      <c r="AJ171" s="43" t="str">
        <f>IFERROR(VLOOKUP($B171,futures_20D_Auto!$B:$F,5,0),"")</f>
        <v/>
      </c>
      <c r="AK171">
        <f>IFERROR(VLOOKUP($B171,Premarket!$A:$K,2,0),"")</f>
        <v>1833.4</v>
      </c>
      <c r="AL171">
        <f>IFERROR(VLOOKUP($B171,Premarket!$A:$K,3,0),"")</f>
        <v>1844.95</v>
      </c>
      <c r="AM171">
        <f>IFERROR(VLOOKUP($B171,Premarket!$A:$K,4,0),"")</f>
        <v>11.55</v>
      </c>
      <c r="AN171">
        <f>IFERROR(VLOOKUP($B171,Premarket!$A:$K,5,0),"")</f>
        <v>0.63</v>
      </c>
      <c r="AU171" s="45">
        <f>IFERROR(VLOOKUP($B171,master_rankings!$B:$AF,4,FALSE),"")</f>
        <v>1800.6</v>
      </c>
      <c r="AV171" s="45">
        <f>IFERROR(VLOOKUP($B171,master_rankings!$B:$AF,5,FALSE),"")</f>
        <v>-0.59348000000000001</v>
      </c>
      <c r="AW171" s="45">
        <f>IFERROR(VLOOKUP($B171,master_rankings!$B:$AF,6,FALSE),"")</f>
        <v>-10.75</v>
      </c>
      <c r="AX171" s="45">
        <f>IFERROR(VLOOKUP($B171,master_rankings!$B:$AF,7,FALSE),"")</f>
        <v>6726000</v>
      </c>
      <c r="AY171" s="45">
        <f>IFERROR(VLOOKUP($B171,master_rankings!$B:$AF,8,FALSE),"")</f>
        <v>1.2494354999999999</v>
      </c>
      <c r="AZ171" s="45">
        <f>IFERROR(VLOOKUP($B171,master_rankings!$B:$AF,9,FALSE),"")</f>
        <v>83000</v>
      </c>
      <c r="BA171" s="45" t="str">
        <f>IFERROR(VLOOKUP($B171,master_rankings!$B:$AF,10,FALSE),"")</f>
        <v>Short Build Up</v>
      </c>
      <c r="BB171" s="45">
        <f>IFERROR(VLOOKUP($B171,master_rankings!$B:$AF,11,FALSE),"")</f>
        <v>400</v>
      </c>
      <c r="BC171" s="45">
        <f>IFERROR(VLOOKUP($B171,master_rankings!$B:$AF,12,FALSE),"")</f>
        <v>20</v>
      </c>
      <c r="BD171" s="45">
        <f>IFERROR(VLOOKUP($B171,master_rankings!$B:$AF,13,FALSE),"")</f>
        <v>16000</v>
      </c>
      <c r="BE171" s="45" t="str">
        <f>IFERROR(VLOOKUP($B171,master_rankings!$B:$AF,14,FALSE),"")</f>
        <v>TELECOM</v>
      </c>
      <c r="BF171" s="45" t="str">
        <f>IFERROR(VLOOKUP($B171,master_rankings!$B:$AF,15,FALSE),"")</f>
        <v>TELECOMM-SERVICE</v>
      </c>
      <c r="BG171" s="45" t="str">
        <f>IFERROR(VLOOKUP($B171,master_rankings!$B:$AF,16,FALSE),"")</f>
        <v>LARGECAP</v>
      </c>
      <c r="BH171" s="45">
        <f>IFERROR(VLOOKUP($B171,master_rankings!$B:$AF,17,FALSE),"")</f>
        <v>44039.63</v>
      </c>
      <c r="BI171" s="45" t="str">
        <f>IFERROR(VLOOKUP($B171,master_rankings!$B:$AF,18,FALSE),"")</f>
        <v>TELECOM-3 of 4</v>
      </c>
      <c r="BJ171" s="45" t="str">
        <f>IFERROR(VLOOKUP($B171,master_rankings!$B:$AF,19,FALSE),"")</f>
        <v>NiftyRank-100</v>
      </c>
      <c r="BK171" s="45" t="str">
        <f>IFERROR(VLOOKUP($B171,master_rankings!$B:$AF,30,FALSE),"")</f>
        <v>SOR18</v>
      </c>
      <c r="BL171" s="45" t="str">
        <f>IFERROR(VLOOKUP($B171,master_rankings!$B:$AF,31,FALSE),"")</f>
        <v>SPR21</v>
      </c>
      <c r="BM171" s="45" t="str">
        <f t="shared" si="10"/>
        <v>TopOI</v>
      </c>
      <c r="BN171" t="str">
        <f t="shared" si="11"/>
        <v/>
      </c>
    </row>
    <row r="172" spans="1:66" x14ac:dyDescent="0.25">
      <c r="A172">
        <f>Qty_freeze!A172</f>
        <v>171</v>
      </c>
      <c r="B172" t="str">
        <f>TRIM(Qty_freeze!B172)</f>
        <v>TATACONSUM</v>
      </c>
      <c r="C172" t="str">
        <f>IFERROR(VLOOKUP(B172,Mkt_Lots!Q:R,2,0),"")</f>
        <v xml:space="preserve">TATA CONSUMER PRODUCT LTD           </v>
      </c>
      <c r="D172" s="9">
        <f>IFERROR(VLOOKUP($B172,Options_data!$L:$AB,2,0),"")</f>
        <v>-5.35</v>
      </c>
      <c r="E172" s="9">
        <f>IFERROR(VLOOKUP($B172,Options_data!$L:$AB,3,0),"")</f>
        <v>-0.59</v>
      </c>
      <c r="F172" s="9">
        <f>IFERROR(VLOOKUP($B172,Options_data!$L:$AB,4,0),"")</f>
        <v>24.52</v>
      </c>
      <c r="G172" s="9">
        <f>IFERROR(VLOOKUP($B172,Options_data!$L:$AB,5,0),"")</f>
        <v>23.42</v>
      </c>
      <c r="H172" s="9">
        <f>IFERROR(VLOOKUP($B172,Options_data!$L:$AB,6,0),"")</f>
        <v>13.19</v>
      </c>
      <c r="I172" s="9">
        <f>IFERROR(VLOOKUP($B172,Options_data!$L:$AB,7,0),"")</f>
        <v>77.42</v>
      </c>
      <c r="J172" s="9">
        <f>IFERROR(VLOOKUP($B172,Options_data!$L:$AB,8,0),"")</f>
        <v>71.430000000000007</v>
      </c>
      <c r="K172" s="9">
        <f>IFERROR(VLOOKUP($B172,Options_data!$L:$AB,9,0),"")</f>
        <v>61.63</v>
      </c>
      <c r="L172" s="9" t="b">
        <f>IFERROR(VLOOKUP($B172,Options_data!$L:$AB,10,0),"")</f>
        <v>1</v>
      </c>
      <c r="M172" s="9">
        <f>IFERROR(VLOOKUP($B172,Options_data!$L:$AB,11,0),"")</f>
        <v>22.33</v>
      </c>
      <c r="N172" s="10">
        <f>IFERROR(VLOOKUP($B172,Options_data!$L:$AB,12,0),"")</f>
        <v>45230</v>
      </c>
      <c r="O172" s="9">
        <f>IFERROR(VLOOKUP($B172,Options_data!$L:$AB,13,0),"")</f>
        <v>908.6</v>
      </c>
      <c r="P172" s="9">
        <f>IFERROR(VLOOKUP($B172,Options_data!$L:$AB,14,0),"")</f>
        <v>2.85</v>
      </c>
      <c r="Q172" s="9" t="str">
        <f>IFERROR(VLOOKUP($B172,Options_data!$L:$AB,15,0),"")</f>
        <v>Liquid</v>
      </c>
      <c r="R172" s="9" t="str">
        <f>IFERROR(VLOOKUP($B172,Options_data!$L:$AB,16,0),"")</f>
        <v>IVP</v>
      </c>
      <c r="S172" s="9" t="str">
        <f>IFERROR(VLOOKUP($B172,Options_data!$L:$AB,17,0),"")</f>
        <v>R</v>
      </c>
      <c r="T172">
        <f>IFERROR(VLOOKUP($B172,futures_data!$L:$W,2,0),"")</f>
        <v>71.03</v>
      </c>
      <c r="U172">
        <f>IFERROR(VLOOKUP($B172,futures_data!$L:$W,3,0),"")</f>
        <v>4.29</v>
      </c>
      <c r="V172">
        <f>IFERROR(VLOOKUP($B172,futures_data!$L:$W,4,0),"")</f>
        <v>2.69</v>
      </c>
      <c r="W172">
        <f>IFERROR(VLOOKUP($B172,futures_data!$L:$W,5,0),"")</f>
        <v>55.22</v>
      </c>
      <c r="X172">
        <f>IFERROR(VLOOKUP($B172,futures_data!$L:$W,6,0),"")</f>
        <v>908.6</v>
      </c>
      <c r="Y172">
        <f>IFERROR(VLOOKUP($B172,futures_data!$L:$W,7,0),"")</f>
        <v>13.19</v>
      </c>
      <c r="Z172" t="str">
        <f>IFERROR(VLOOKUP($B172,futures_data!$L:$W,8,0),"")</f>
        <v>Long Buildup</v>
      </c>
      <c r="AA172">
        <f>IFERROR(VLOOKUP($B172,futures_data!$L:$W,9,0),"")</f>
        <v>4.4000000000000004</v>
      </c>
      <c r="AB172">
        <f>IFERROR(VLOOKUP($B172,futures_data!$L:$W,10,0),"")</f>
        <v>-0.59</v>
      </c>
      <c r="AC172">
        <f>IFERROR(VLOOKUP($B172,futures_data!$L:$W,11,0),"")</f>
        <v>-78.239999999999995</v>
      </c>
      <c r="AD172" t="str">
        <f>IFERROR(VLOOKUP($B172,futures_data!$L:$W,12,0),"")</f>
        <v>Short Buildup</v>
      </c>
      <c r="AE172" t="str">
        <f t="shared" si="8"/>
        <v>BULLISH</v>
      </c>
      <c r="AF172" t="str">
        <f t="shared" si="9"/>
        <v>BEARISH</v>
      </c>
      <c r="AG172" s="43" t="str">
        <f>IFERROR(VLOOKUP($B172,futures_20D_Auto!$B:$F,2,0),"")</f>
        <v>2023-10-16_13:51:34</v>
      </c>
      <c r="AH172" s="43" t="str">
        <f>IFERROR(VLOOKUP($B172,futures_20D_Auto!$B:$F,3,0),"")</f>
        <v>BULLISH</v>
      </c>
      <c r="AI172" s="43">
        <f>IFERROR(VLOOKUP($B172,futures_20D_Auto!$B:$F,4,0),"")</f>
        <v>19966500</v>
      </c>
      <c r="AJ172" s="43">
        <f>IFERROR(VLOOKUP($B172,futures_20D_Auto!$B:$F,5,0),"")</f>
        <v>38.306978214395627</v>
      </c>
      <c r="AK172">
        <f>IFERROR(VLOOKUP($B172,Premarket!$A:$K,2,0),"")</f>
        <v>888.4</v>
      </c>
      <c r="AL172">
        <f>IFERROR(VLOOKUP($B172,Premarket!$A:$K,3,0),"")</f>
        <v>888.9</v>
      </c>
      <c r="AM172">
        <f>IFERROR(VLOOKUP($B172,Premarket!$A:$K,4,0),"")</f>
        <v>0.5</v>
      </c>
      <c r="AN172">
        <f>IFERROR(VLOOKUP($B172,Premarket!$A:$K,5,0),"")</f>
        <v>0.06</v>
      </c>
      <c r="AU172" s="45" t="str">
        <f>IFERROR(VLOOKUP($B172,master_rankings!$B:$AF,4,FALSE),"")</f>
        <v/>
      </c>
      <c r="AV172" s="45" t="str">
        <f>IFERROR(VLOOKUP($B172,master_rankings!$B:$AF,5,FALSE),"")</f>
        <v/>
      </c>
      <c r="AW172" s="45" t="str">
        <f>IFERROR(VLOOKUP($B172,master_rankings!$B:$AF,6,FALSE),"")</f>
        <v/>
      </c>
      <c r="AX172" s="45" t="str">
        <f>IFERROR(VLOOKUP($B172,master_rankings!$B:$AF,7,FALSE),"")</f>
        <v/>
      </c>
      <c r="AY172" s="45" t="str">
        <f>IFERROR(VLOOKUP($B172,master_rankings!$B:$AF,8,FALSE),"")</f>
        <v/>
      </c>
      <c r="AZ172" s="45" t="str">
        <f>IFERROR(VLOOKUP($B172,master_rankings!$B:$AF,9,FALSE),"")</f>
        <v/>
      </c>
      <c r="BA172" s="45" t="str">
        <f>IFERROR(VLOOKUP($B172,master_rankings!$B:$AF,10,FALSE),"")</f>
        <v/>
      </c>
      <c r="BB172" s="45" t="str">
        <f>IFERROR(VLOOKUP($B172,master_rankings!$B:$AF,11,FALSE),"")</f>
        <v/>
      </c>
      <c r="BC172" s="45" t="str">
        <f>IFERROR(VLOOKUP($B172,master_rankings!$B:$AF,12,FALSE),"")</f>
        <v/>
      </c>
      <c r="BD172" s="45" t="str">
        <f>IFERROR(VLOOKUP($B172,master_rankings!$B:$AF,13,FALSE),"")</f>
        <v/>
      </c>
      <c r="BE172" s="45" t="str">
        <f>IFERROR(VLOOKUP($B172,master_rankings!$B:$AF,14,FALSE),"")</f>
        <v/>
      </c>
      <c r="BF172" s="45" t="str">
        <f>IFERROR(VLOOKUP($B172,master_rankings!$B:$AF,15,FALSE),"")</f>
        <v/>
      </c>
      <c r="BG172" s="45" t="str">
        <f>IFERROR(VLOOKUP($B172,master_rankings!$B:$AF,16,FALSE),"")</f>
        <v/>
      </c>
      <c r="BH172" s="45" t="str">
        <f>IFERROR(VLOOKUP($B172,master_rankings!$B:$AF,17,FALSE),"")</f>
        <v/>
      </c>
      <c r="BI172" s="45" t="str">
        <f>IFERROR(VLOOKUP($B172,master_rankings!$B:$AF,18,FALSE),"")</f>
        <v/>
      </c>
      <c r="BJ172" s="45" t="str">
        <f>IFERROR(VLOOKUP($B172,master_rankings!$B:$AF,19,FALSE),"")</f>
        <v/>
      </c>
      <c r="BK172" s="45" t="str">
        <f>IFERROR(VLOOKUP($B172,master_rankings!$B:$AF,30,FALSE),"")</f>
        <v/>
      </c>
      <c r="BL172" s="45" t="str">
        <f>IFERROR(VLOOKUP($B172,master_rankings!$B:$AF,31,FALSE),"")</f>
        <v/>
      </c>
      <c r="BM172" s="45" t="str">
        <f t="shared" si="10"/>
        <v/>
      </c>
      <c r="BN172" t="str">
        <f t="shared" si="11"/>
        <v/>
      </c>
    </row>
    <row r="173" spans="1:66" x14ac:dyDescent="0.25">
      <c r="A173">
        <f>Qty_freeze!A173</f>
        <v>172</v>
      </c>
      <c r="B173" t="str">
        <f>TRIM(Qty_freeze!B173)</f>
        <v>TATAMOTORS</v>
      </c>
      <c r="C173" t="str">
        <f>IFERROR(VLOOKUP(B173,Mkt_Lots!Q:R,2,0),"")</f>
        <v xml:space="preserve">TATA MOTORS LIMITED                 </v>
      </c>
      <c r="D173" s="9">
        <f>IFERROR(VLOOKUP($B173,Options_data!$L:$AB,2,0),"")</f>
        <v>-1.55</v>
      </c>
      <c r="E173" s="9">
        <f>IFERROR(VLOOKUP($B173,Options_data!$L:$AB,3,0),"")</f>
        <v>-0.23</v>
      </c>
      <c r="F173" s="9">
        <f>IFERROR(VLOOKUP($B173,Options_data!$L:$AB,4,0),"")</f>
        <v>29.87</v>
      </c>
      <c r="G173" s="9">
        <f>IFERROR(VLOOKUP($B173,Options_data!$L:$AB,5,0),"")</f>
        <v>29.51</v>
      </c>
      <c r="H173" s="9">
        <f>IFERROR(VLOOKUP($B173,Options_data!$L:$AB,6,0),"")</f>
        <v>13.2</v>
      </c>
      <c r="I173" s="9">
        <f>IFERROR(VLOOKUP($B173,Options_data!$L:$AB,7,0),"")</f>
        <v>62.1</v>
      </c>
      <c r="J173" s="9">
        <f>IFERROR(VLOOKUP($B173,Options_data!$L:$AB,8,0),"")</f>
        <v>88.89</v>
      </c>
      <c r="K173" s="9">
        <f>IFERROR(VLOOKUP($B173,Options_data!$L:$AB,9,0),"")</f>
        <v>39.020000000000003</v>
      </c>
      <c r="L173" s="9" t="b">
        <f>IFERROR(VLOOKUP($B173,Options_data!$L:$AB,10,0),"")</f>
        <v>1</v>
      </c>
      <c r="M173" s="9">
        <f>IFERROR(VLOOKUP($B173,Options_data!$L:$AB,11,0),"")</f>
        <v>29.15</v>
      </c>
      <c r="N173" s="10" t="str">
        <f>IFERROR(VLOOKUP($B173,Options_data!$L:$AB,12,0),"")</f>
        <v/>
      </c>
      <c r="O173" s="9">
        <f>IFERROR(VLOOKUP($B173,Options_data!$L:$AB,13,0),"")</f>
        <v>667.1</v>
      </c>
      <c r="P173" s="9">
        <f>IFERROR(VLOOKUP($B173,Options_data!$L:$AB,14,0),"")</f>
        <v>3.58</v>
      </c>
      <c r="Q173" s="9" t="str">
        <f>IFERROR(VLOOKUP($B173,Options_data!$L:$AB,15,0),"")</f>
        <v>Liquid</v>
      </c>
      <c r="R173" s="9" t="str">
        <f>IFERROR(VLOOKUP($B173,Options_data!$L:$AB,16,0),"")</f>
        <v>IVP</v>
      </c>
      <c r="S173" s="9" t="str">
        <f>IFERROR(VLOOKUP($B173,Options_data!$L:$AB,17,0),"")</f>
        <v/>
      </c>
      <c r="T173">
        <f>IFERROR(VLOOKUP($B173,futures_data!$L:$W,2,0),"")</f>
        <v>83.33</v>
      </c>
      <c r="U173">
        <f>IFERROR(VLOOKUP($B173,futures_data!$L:$W,3,0),"")</f>
        <v>16.079999999999998</v>
      </c>
      <c r="V173">
        <f>IFERROR(VLOOKUP($B173,futures_data!$L:$W,4,0),"")</f>
        <v>7.88</v>
      </c>
      <c r="W173">
        <f>IFERROR(VLOOKUP($B173,futures_data!$L:$W,5,0),"")</f>
        <v>86.56</v>
      </c>
      <c r="X173">
        <f>IFERROR(VLOOKUP($B173,futures_data!$L:$W,6,0),"")</f>
        <v>667.1</v>
      </c>
      <c r="Y173">
        <f>IFERROR(VLOOKUP($B173,futures_data!$L:$W,7,0),"")</f>
        <v>13.2</v>
      </c>
      <c r="Z173" t="str">
        <f>IFERROR(VLOOKUP($B173,futures_data!$L:$W,8,0),"")</f>
        <v>Significant Long Buildup</v>
      </c>
      <c r="AA173">
        <f>IFERROR(VLOOKUP($B173,futures_data!$L:$W,9,0),"")</f>
        <v>4.32</v>
      </c>
      <c r="AB173">
        <f>IFERROR(VLOOKUP($B173,futures_data!$L:$W,10,0),"")</f>
        <v>-0.23</v>
      </c>
      <c r="AC173">
        <f>IFERROR(VLOOKUP($B173,futures_data!$L:$W,11,0),"")</f>
        <v>-67.27</v>
      </c>
      <c r="AD173" t="str">
        <f>IFERROR(VLOOKUP($B173,futures_data!$L:$W,12,0),"")</f>
        <v>Short Buildup</v>
      </c>
      <c r="AE173" t="str">
        <f t="shared" si="8"/>
        <v>BULLISH</v>
      </c>
      <c r="AF173" t="str">
        <f t="shared" si="9"/>
        <v>BEARISH</v>
      </c>
      <c r="AG173" s="43" t="str">
        <f>IFERROR(VLOOKUP($B173,futures_20D_Auto!$B:$F,2,0),"")</f>
        <v>2023-10-16_13:52:40</v>
      </c>
      <c r="AH173" s="43" t="str">
        <f>IFERROR(VLOOKUP($B173,futures_20D_Auto!$B:$F,3,0),"")</f>
        <v>BULLISH</v>
      </c>
      <c r="AI173" s="43">
        <f>IFERROR(VLOOKUP($B173,futures_20D_Auto!$B:$F,4,0),"")</f>
        <v>72456975</v>
      </c>
      <c r="AJ173" s="43">
        <f>IFERROR(VLOOKUP($B173,futures_20D_Auto!$B:$F,5,0),"")</f>
        <v>43.202651557653518</v>
      </c>
      <c r="AK173">
        <f>IFERROR(VLOOKUP($B173,Premarket!$A:$K,2,0),"")</f>
        <v>634</v>
      </c>
      <c r="AL173">
        <f>IFERROR(VLOOKUP($B173,Premarket!$A:$K,3,0),"")</f>
        <v>637</v>
      </c>
      <c r="AM173">
        <f>IFERROR(VLOOKUP($B173,Premarket!$A:$K,4,0),"")</f>
        <v>3</v>
      </c>
      <c r="AN173">
        <f>IFERROR(VLOOKUP($B173,Premarket!$A:$K,5,0),"")</f>
        <v>0.47</v>
      </c>
      <c r="AU173" s="45" t="str">
        <f>IFERROR(VLOOKUP($B173,master_rankings!$B:$AF,4,FALSE),"")</f>
        <v/>
      </c>
      <c r="AV173" s="45" t="str">
        <f>IFERROR(VLOOKUP($B173,master_rankings!$B:$AF,5,FALSE),"")</f>
        <v/>
      </c>
      <c r="AW173" s="45" t="str">
        <f>IFERROR(VLOOKUP($B173,master_rankings!$B:$AF,6,FALSE),"")</f>
        <v/>
      </c>
      <c r="AX173" s="45" t="str">
        <f>IFERROR(VLOOKUP($B173,master_rankings!$B:$AF,7,FALSE),"")</f>
        <v/>
      </c>
      <c r="AY173" s="45" t="str">
        <f>IFERROR(VLOOKUP($B173,master_rankings!$B:$AF,8,FALSE),"")</f>
        <v/>
      </c>
      <c r="AZ173" s="45" t="str">
        <f>IFERROR(VLOOKUP($B173,master_rankings!$B:$AF,9,FALSE),"")</f>
        <v/>
      </c>
      <c r="BA173" s="45" t="str">
        <f>IFERROR(VLOOKUP($B173,master_rankings!$B:$AF,10,FALSE),"")</f>
        <v/>
      </c>
      <c r="BB173" s="45" t="str">
        <f>IFERROR(VLOOKUP($B173,master_rankings!$B:$AF,11,FALSE),"")</f>
        <v/>
      </c>
      <c r="BC173" s="45" t="str">
        <f>IFERROR(VLOOKUP($B173,master_rankings!$B:$AF,12,FALSE),"")</f>
        <v/>
      </c>
      <c r="BD173" s="45" t="str">
        <f>IFERROR(VLOOKUP($B173,master_rankings!$B:$AF,13,FALSE),"")</f>
        <v/>
      </c>
      <c r="BE173" s="45" t="str">
        <f>IFERROR(VLOOKUP($B173,master_rankings!$B:$AF,14,FALSE),"")</f>
        <v/>
      </c>
      <c r="BF173" s="45" t="str">
        <f>IFERROR(VLOOKUP($B173,master_rankings!$B:$AF,15,FALSE),"")</f>
        <v/>
      </c>
      <c r="BG173" s="45" t="str">
        <f>IFERROR(VLOOKUP($B173,master_rankings!$B:$AF,16,FALSE),"")</f>
        <v/>
      </c>
      <c r="BH173" s="45" t="str">
        <f>IFERROR(VLOOKUP($B173,master_rankings!$B:$AF,17,FALSE),"")</f>
        <v/>
      </c>
      <c r="BI173" s="45" t="str">
        <f>IFERROR(VLOOKUP($B173,master_rankings!$B:$AF,18,FALSE),"")</f>
        <v/>
      </c>
      <c r="BJ173" s="45" t="str">
        <f>IFERROR(VLOOKUP($B173,master_rankings!$B:$AF,19,FALSE),"")</f>
        <v/>
      </c>
      <c r="BK173" s="45" t="str">
        <f>IFERROR(VLOOKUP($B173,master_rankings!$B:$AF,30,FALSE),"")</f>
        <v/>
      </c>
      <c r="BL173" s="45" t="str">
        <f>IFERROR(VLOOKUP($B173,master_rankings!$B:$AF,31,FALSE),"")</f>
        <v/>
      </c>
      <c r="BM173" s="45" t="str">
        <f t="shared" si="10"/>
        <v/>
      </c>
      <c r="BN173" t="str">
        <f t="shared" si="11"/>
        <v/>
      </c>
    </row>
    <row r="174" spans="1:66" x14ac:dyDescent="0.25">
      <c r="A174">
        <f>Qty_freeze!A174</f>
        <v>173</v>
      </c>
      <c r="B174" t="str">
        <f>TRIM(Qty_freeze!B174)</f>
        <v>TATAPOWER</v>
      </c>
      <c r="C174" t="str">
        <f>IFERROR(VLOOKUP(B174,Mkt_Lots!Q:R,2,0),"")</f>
        <v xml:space="preserve">TATA POWER CO LTD                   </v>
      </c>
      <c r="D174" s="9">
        <f>IFERROR(VLOOKUP($B174,Options_data!$L:$AB,2,0),"")</f>
        <v>0.7</v>
      </c>
      <c r="E174" s="9">
        <f>IFERROR(VLOOKUP($B174,Options_data!$L:$AB,3,0),"")</f>
        <v>0.27</v>
      </c>
      <c r="F174" s="9">
        <f>IFERROR(VLOOKUP($B174,Options_data!$L:$AB,4,0),"")</f>
        <v>29.46</v>
      </c>
      <c r="G174" s="9">
        <f>IFERROR(VLOOKUP($B174,Options_data!$L:$AB,5,0),"")</f>
        <v>28.04</v>
      </c>
      <c r="H174" s="9">
        <f>IFERROR(VLOOKUP($B174,Options_data!$L:$AB,6,0),"")</f>
        <v>2.86</v>
      </c>
      <c r="I174" s="9">
        <f>IFERROR(VLOOKUP($B174,Options_data!$L:$AB,7,0),"")</f>
        <v>52.22</v>
      </c>
      <c r="J174" s="9">
        <f>IFERROR(VLOOKUP($B174,Options_data!$L:$AB,8,0),"")</f>
        <v>34.92</v>
      </c>
      <c r="K174" s="9">
        <f>IFERROR(VLOOKUP($B174,Options_data!$L:$AB,9,0),"")</f>
        <v>30.85</v>
      </c>
      <c r="L174" s="9" t="b">
        <f>IFERROR(VLOOKUP($B174,Options_data!$L:$AB,10,0),"")</f>
        <v>1</v>
      </c>
      <c r="M174" s="9">
        <f>IFERROR(VLOOKUP($B174,Options_data!$L:$AB,11,0),"")</f>
        <v>26.62</v>
      </c>
      <c r="N174" s="10" t="str">
        <f>IFERROR(VLOOKUP($B174,Options_data!$L:$AB,12,0),"")</f>
        <v/>
      </c>
      <c r="O174" s="9">
        <f>IFERROR(VLOOKUP($B174,Options_data!$L:$AB,13,0),"")</f>
        <v>255.55</v>
      </c>
      <c r="P174" s="9">
        <f>IFERROR(VLOOKUP($B174,Options_data!$L:$AB,14,0),"")</f>
        <v>3.33</v>
      </c>
      <c r="Q174" s="9" t="str">
        <f>IFERROR(VLOOKUP($B174,Options_data!$L:$AB,15,0),"")</f>
        <v>Liquid</v>
      </c>
      <c r="R174" s="9" t="str">
        <f>IFERROR(VLOOKUP($B174,Options_data!$L:$AB,16,0),"")</f>
        <v/>
      </c>
      <c r="S174" s="9" t="str">
        <f>IFERROR(VLOOKUP($B174,Options_data!$L:$AB,17,0),"")</f>
        <v/>
      </c>
      <c r="T174">
        <f>IFERROR(VLOOKUP($B174,futures_data!$L:$W,2,0),"")</f>
        <v>21.43</v>
      </c>
      <c r="U174">
        <f>IFERROR(VLOOKUP($B174,futures_data!$L:$W,3,0),"")</f>
        <v>1.72</v>
      </c>
      <c r="V174">
        <f>IFERROR(VLOOKUP($B174,futures_data!$L:$W,4,0),"")</f>
        <v>1.81</v>
      </c>
      <c r="W174">
        <f>IFERROR(VLOOKUP($B174,futures_data!$L:$W,5,0),"")</f>
        <v>44.63</v>
      </c>
      <c r="X174">
        <f>IFERROR(VLOOKUP($B174,futures_data!$L:$W,6,0),"")</f>
        <v>255.55</v>
      </c>
      <c r="Y174">
        <f>IFERROR(VLOOKUP($B174,futures_data!$L:$W,7,0),"")</f>
        <v>2.86</v>
      </c>
      <c r="Z174" t="str">
        <f>IFERROR(VLOOKUP($B174,futures_data!$L:$W,8,0),"")</f>
        <v>Long Buildup</v>
      </c>
      <c r="AA174">
        <f>IFERROR(VLOOKUP($B174,futures_data!$L:$W,9,0),"")</f>
        <v>0.04</v>
      </c>
      <c r="AB174">
        <f>IFERROR(VLOOKUP($B174,futures_data!$L:$W,10,0),"")</f>
        <v>0.27</v>
      </c>
      <c r="AC174">
        <f>IFERROR(VLOOKUP($B174,futures_data!$L:$W,11,0),"")</f>
        <v>-33.56</v>
      </c>
      <c r="AD174" t="str">
        <f>IFERROR(VLOOKUP($B174,futures_data!$L:$W,12,0),"")</f>
        <v>Long Buildup</v>
      </c>
      <c r="AE174" t="str">
        <f t="shared" si="8"/>
        <v>BULLISH</v>
      </c>
      <c r="AF174" t="str">
        <f t="shared" si="9"/>
        <v>BULLISH</v>
      </c>
      <c r="AG174" s="43" t="str">
        <f>IFERROR(VLOOKUP($B174,futures_20D_Auto!$B:$F,2,0),"")</f>
        <v/>
      </c>
      <c r="AH174" s="43" t="str">
        <f>IFERROR(VLOOKUP($B174,futures_20D_Auto!$B:$F,3,0),"")</f>
        <v/>
      </c>
      <c r="AI174" s="43" t="str">
        <f>IFERROR(VLOOKUP($B174,futures_20D_Auto!$B:$F,4,0),"")</f>
        <v/>
      </c>
      <c r="AJ174" s="43" t="str">
        <f>IFERROR(VLOOKUP($B174,futures_20D_Auto!$B:$F,5,0),"")</f>
        <v/>
      </c>
      <c r="AK174">
        <f>IFERROR(VLOOKUP($B174,Premarket!$A:$K,2,0),"")</f>
        <v>253.95</v>
      </c>
      <c r="AL174">
        <f>IFERROR(VLOOKUP($B174,Premarket!$A:$K,3,0),"")</f>
        <v>255.4</v>
      </c>
      <c r="AM174">
        <f>IFERROR(VLOOKUP($B174,Premarket!$A:$K,4,0),"")</f>
        <v>1.45</v>
      </c>
      <c r="AN174">
        <f>IFERROR(VLOOKUP($B174,Premarket!$A:$K,5,0),"")</f>
        <v>0.56999999999999995</v>
      </c>
      <c r="AU174" s="45" t="str">
        <f>IFERROR(VLOOKUP($B174,master_rankings!$B:$AF,4,FALSE),"")</f>
        <v/>
      </c>
      <c r="AV174" s="45" t="str">
        <f>IFERROR(VLOOKUP($B174,master_rankings!$B:$AF,5,FALSE),"")</f>
        <v/>
      </c>
      <c r="AW174" s="45" t="str">
        <f>IFERROR(VLOOKUP($B174,master_rankings!$B:$AF,6,FALSE),"")</f>
        <v/>
      </c>
      <c r="AX174" s="45" t="str">
        <f>IFERROR(VLOOKUP($B174,master_rankings!$B:$AF,7,FALSE),"")</f>
        <v/>
      </c>
      <c r="AY174" s="45" t="str">
        <f>IFERROR(VLOOKUP($B174,master_rankings!$B:$AF,8,FALSE),"")</f>
        <v/>
      </c>
      <c r="AZ174" s="45" t="str">
        <f>IFERROR(VLOOKUP($B174,master_rankings!$B:$AF,9,FALSE),"")</f>
        <v/>
      </c>
      <c r="BA174" s="45" t="str">
        <f>IFERROR(VLOOKUP($B174,master_rankings!$B:$AF,10,FALSE),"")</f>
        <v/>
      </c>
      <c r="BB174" s="45" t="str">
        <f>IFERROR(VLOOKUP($B174,master_rankings!$B:$AF,11,FALSE),"")</f>
        <v/>
      </c>
      <c r="BC174" s="45" t="str">
        <f>IFERROR(VLOOKUP($B174,master_rankings!$B:$AF,12,FALSE),"")</f>
        <v/>
      </c>
      <c r="BD174" s="45" t="str">
        <f>IFERROR(VLOOKUP($B174,master_rankings!$B:$AF,13,FALSE),"")</f>
        <v/>
      </c>
      <c r="BE174" s="45" t="str">
        <f>IFERROR(VLOOKUP($B174,master_rankings!$B:$AF,14,FALSE),"")</f>
        <v/>
      </c>
      <c r="BF174" s="45" t="str">
        <f>IFERROR(VLOOKUP($B174,master_rankings!$B:$AF,15,FALSE),"")</f>
        <v/>
      </c>
      <c r="BG174" s="45" t="str">
        <f>IFERROR(VLOOKUP($B174,master_rankings!$B:$AF,16,FALSE),"")</f>
        <v/>
      </c>
      <c r="BH174" s="45" t="str">
        <f>IFERROR(VLOOKUP($B174,master_rankings!$B:$AF,17,FALSE),"")</f>
        <v/>
      </c>
      <c r="BI174" s="45" t="str">
        <f>IFERROR(VLOOKUP($B174,master_rankings!$B:$AF,18,FALSE),"")</f>
        <v/>
      </c>
      <c r="BJ174" s="45" t="str">
        <f>IFERROR(VLOOKUP($B174,master_rankings!$B:$AF,19,FALSE),"")</f>
        <v/>
      </c>
      <c r="BK174" s="45" t="str">
        <f>IFERROR(VLOOKUP($B174,master_rankings!$B:$AF,30,FALSE),"")</f>
        <v/>
      </c>
      <c r="BL174" s="45" t="str">
        <f>IFERROR(VLOOKUP($B174,master_rankings!$B:$AF,31,FALSE),"")</f>
        <v/>
      </c>
      <c r="BM174" s="45" t="str">
        <f t="shared" si="10"/>
        <v/>
      </c>
      <c r="BN174" t="str">
        <f t="shared" si="11"/>
        <v/>
      </c>
    </row>
    <row r="175" spans="1:66" x14ac:dyDescent="0.25">
      <c r="A175">
        <f>Qty_freeze!A175</f>
        <v>174</v>
      </c>
      <c r="B175" t="str">
        <f>TRIM(Qty_freeze!B175)</f>
        <v>TATASTEEL</v>
      </c>
      <c r="C175" t="str">
        <f>IFERROR(VLOOKUP(B175,Mkt_Lots!Q:R,2,0),"")</f>
        <v xml:space="preserve">TATA STEEL LIMITED                  </v>
      </c>
      <c r="D175" s="9">
        <f>IFERROR(VLOOKUP($B175,Options_data!$L:$AB,2,0),"")</f>
        <v>1.95</v>
      </c>
      <c r="E175" s="9">
        <f>IFERROR(VLOOKUP($B175,Options_data!$L:$AB,3,0),"")</f>
        <v>1.56</v>
      </c>
      <c r="F175" s="9">
        <f>IFERROR(VLOOKUP($B175,Options_data!$L:$AB,4,0),"")</f>
        <v>29.29</v>
      </c>
      <c r="G175" s="9">
        <f>IFERROR(VLOOKUP($B175,Options_data!$L:$AB,5,0),"")</f>
        <v>27.94</v>
      </c>
      <c r="H175" s="9">
        <f>IFERROR(VLOOKUP($B175,Options_data!$L:$AB,6,0),"")</f>
        <v>4.33</v>
      </c>
      <c r="I175" s="9">
        <f>IFERROR(VLOOKUP($B175,Options_data!$L:$AB,7,0),"")</f>
        <v>34.880000000000003</v>
      </c>
      <c r="J175" s="9">
        <f>IFERROR(VLOOKUP($B175,Options_data!$L:$AB,8,0),"")</f>
        <v>49.21</v>
      </c>
      <c r="K175" s="9">
        <f>IFERROR(VLOOKUP($B175,Options_data!$L:$AB,9,0),"")</f>
        <v>31.21</v>
      </c>
      <c r="L175" s="9" t="b">
        <f>IFERROR(VLOOKUP($B175,Options_data!$L:$AB,10,0),"")</f>
        <v>1</v>
      </c>
      <c r="M175" s="9">
        <f>IFERROR(VLOOKUP($B175,Options_data!$L:$AB,11,0),"")</f>
        <v>26.58</v>
      </c>
      <c r="N175" s="10" t="str">
        <f>IFERROR(VLOOKUP($B175,Options_data!$L:$AB,12,0),"")</f>
        <v/>
      </c>
      <c r="O175" s="9">
        <f>IFERROR(VLOOKUP($B175,Options_data!$L:$AB,13,0),"")</f>
        <v>127.05</v>
      </c>
      <c r="P175" s="9">
        <f>IFERROR(VLOOKUP($B175,Options_data!$L:$AB,14,0),"")</f>
        <v>3.46</v>
      </c>
      <c r="Q175" s="9" t="str">
        <f>IFERROR(VLOOKUP($B175,Options_data!$L:$AB,15,0),"")</f>
        <v>Liquid</v>
      </c>
      <c r="R175" s="9" t="str">
        <f>IFERROR(VLOOKUP($B175,Options_data!$L:$AB,16,0),"")</f>
        <v/>
      </c>
      <c r="S175" s="9" t="str">
        <f>IFERROR(VLOOKUP($B175,Options_data!$L:$AB,17,0),"")</f>
        <v/>
      </c>
      <c r="T175">
        <f>IFERROR(VLOOKUP($B175,futures_data!$L:$W,2,0),"")</f>
        <v>34.520000000000003</v>
      </c>
      <c r="U175">
        <f>IFERROR(VLOOKUP($B175,futures_data!$L:$W,3,0),"")</f>
        <v>7</v>
      </c>
      <c r="V175">
        <f>IFERROR(VLOOKUP($B175,futures_data!$L:$W,4,0),"")</f>
        <v>2.42</v>
      </c>
      <c r="W175">
        <f>IFERROR(VLOOKUP($B175,futures_data!$L:$W,5,0),"")</f>
        <v>1363.44</v>
      </c>
      <c r="X175">
        <f>IFERROR(VLOOKUP($B175,futures_data!$L:$W,6,0),"")</f>
        <v>127.05</v>
      </c>
      <c r="Y175">
        <f>IFERROR(VLOOKUP($B175,futures_data!$L:$W,7,0),"")</f>
        <v>4.33</v>
      </c>
      <c r="Z175" t="str">
        <f>IFERROR(VLOOKUP($B175,futures_data!$L:$W,8,0),"")</f>
        <v>Significant Long Buildup</v>
      </c>
      <c r="AA175">
        <f>IFERROR(VLOOKUP($B175,futures_data!$L:$W,9,0),"")</f>
        <v>-1.21</v>
      </c>
      <c r="AB175">
        <f>IFERROR(VLOOKUP($B175,futures_data!$L:$W,10,0),"")</f>
        <v>1.56</v>
      </c>
      <c r="AC175">
        <f>IFERROR(VLOOKUP($B175,futures_data!$L:$W,11,0),"")</f>
        <v>1187.32</v>
      </c>
      <c r="AD175" t="str">
        <f>IFERROR(VLOOKUP($B175,futures_data!$L:$W,12,0),"")</f>
        <v>Short Covering</v>
      </c>
      <c r="AE175" t="str">
        <f t="shared" si="8"/>
        <v>BULLISH</v>
      </c>
      <c r="AF175" t="str">
        <f t="shared" si="9"/>
        <v>BULLISH</v>
      </c>
      <c r="AG175" s="43" t="str">
        <f>IFERROR(VLOOKUP($B175,futures_20D_Auto!$B:$F,2,0),"")</f>
        <v/>
      </c>
      <c r="AH175" s="43" t="str">
        <f>IFERROR(VLOOKUP($B175,futures_20D_Auto!$B:$F,3,0),"")</f>
        <v/>
      </c>
      <c r="AI175" s="43" t="str">
        <f>IFERROR(VLOOKUP($B175,futures_20D_Auto!$B:$F,4,0),"")</f>
        <v/>
      </c>
      <c r="AJ175" s="43" t="str">
        <f>IFERROR(VLOOKUP($B175,futures_20D_Auto!$B:$F,5,0),"")</f>
        <v/>
      </c>
      <c r="AK175">
        <f>IFERROR(VLOOKUP($B175,Premarket!$A:$K,2,0),"")</f>
        <v>124.95</v>
      </c>
      <c r="AL175">
        <f>IFERROR(VLOOKUP($B175,Premarket!$A:$K,3,0),"")</f>
        <v>125.35</v>
      </c>
      <c r="AM175">
        <f>IFERROR(VLOOKUP($B175,Premarket!$A:$K,4,0),"")</f>
        <v>0.4</v>
      </c>
      <c r="AN175">
        <f>IFERROR(VLOOKUP($B175,Premarket!$A:$K,5,0),"")</f>
        <v>0.32</v>
      </c>
      <c r="AU175" s="45" t="str">
        <f>IFERROR(VLOOKUP($B175,master_rankings!$B:$AF,4,FALSE),"")</f>
        <v/>
      </c>
      <c r="AV175" s="45" t="str">
        <f>IFERROR(VLOOKUP($B175,master_rankings!$B:$AF,5,FALSE),"")</f>
        <v/>
      </c>
      <c r="AW175" s="45" t="str">
        <f>IFERROR(VLOOKUP($B175,master_rankings!$B:$AF,6,FALSE),"")</f>
        <v/>
      </c>
      <c r="AX175" s="45" t="str">
        <f>IFERROR(VLOOKUP($B175,master_rankings!$B:$AF,7,FALSE),"")</f>
        <v/>
      </c>
      <c r="AY175" s="45" t="str">
        <f>IFERROR(VLOOKUP($B175,master_rankings!$B:$AF,8,FALSE),"")</f>
        <v/>
      </c>
      <c r="AZ175" s="45" t="str">
        <f>IFERROR(VLOOKUP($B175,master_rankings!$B:$AF,9,FALSE),"")</f>
        <v/>
      </c>
      <c r="BA175" s="45" t="str">
        <f>IFERROR(VLOOKUP($B175,master_rankings!$B:$AF,10,FALSE),"")</f>
        <v/>
      </c>
      <c r="BB175" s="45" t="str">
        <f>IFERROR(VLOOKUP($B175,master_rankings!$B:$AF,11,FALSE),"")</f>
        <v/>
      </c>
      <c r="BC175" s="45" t="str">
        <f>IFERROR(VLOOKUP($B175,master_rankings!$B:$AF,12,FALSE),"")</f>
        <v/>
      </c>
      <c r="BD175" s="45" t="str">
        <f>IFERROR(VLOOKUP($B175,master_rankings!$B:$AF,13,FALSE),"")</f>
        <v/>
      </c>
      <c r="BE175" s="45" t="str">
        <f>IFERROR(VLOOKUP($B175,master_rankings!$B:$AF,14,FALSE),"")</f>
        <v/>
      </c>
      <c r="BF175" s="45" t="str">
        <f>IFERROR(VLOOKUP($B175,master_rankings!$B:$AF,15,FALSE),"")</f>
        <v/>
      </c>
      <c r="BG175" s="45" t="str">
        <f>IFERROR(VLOOKUP($B175,master_rankings!$B:$AF,16,FALSE),"")</f>
        <v/>
      </c>
      <c r="BH175" s="45" t="str">
        <f>IFERROR(VLOOKUP($B175,master_rankings!$B:$AF,17,FALSE),"")</f>
        <v/>
      </c>
      <c r="BI175" s="45" t="str">
        <f>IFERROR(VLOOKUP($B175,master_rankings!$B:$AF,18,FALSE),"")</f>
        <v/>
      </c>
      <c r="BJ175" s="45" t="str">
        <f>IFERROR(VLOOKUP($B175,master_rankings!$B:$AF,19,FALSE),"")</f>
        <v/>
      </c>
      <c r="BK175" s="45" t="str">
        <f>IFERROR(VLOOKUP($B175,master_rankings!$B:$AF,30,FALSE),"")</f>
        <v/>
      </c>
      <c r="BL175" s="45" t="str">
        <f>IFERROR(VLOOKUP($B175,master_rankings!$B:$AF,31,FALSE),"")</f>
        <v/>
      </c>
      <c r="BM175" s="45" t="str">
        <f t="shared" si="10"/>
        <v/>
      </c>
      <c r="BN175" t="str">
        <f t="shared" si="11"/>
        <v/>
      </c>
    </row>
    <row r="176" spans="1:66" x14ac:dyDescent="0.25">
      <c r="A176">
        <f>Qty_freeze!A176</f>
        <v>175</v>
      </c>
      <c r="B176" t="str">
        <f>TRIM(Qty_freeze!B176)</f>
        <v>TCS</v>
      </c>
      <c r="C176" t="str">
        <f>IFERROR(VLOOKUP(B176,Mkt_Lots!Q:R,2,0),"")</f>
        <v xml:space="preserve">TATA CONSULTANCY SERV LT            </v>
      </c>
      <c r="D176" s="9">
        <f>IFERROR(VLOOKUP($B176,Options_data!$L:$AB,2,0),"")</f>
        <v>-42.65</v>
      </c>
      <c r="E176" s="9">
        <f>IFERROR(VLOOKUP($B176,Options_data!$L:$AB,3,0),"")</f>
        <v>-1.2</v>
      </c>
      <c r="F176" s="9">
        <f>IFERROR(VLOOKUP($B176,Options_data!$L:$AB,4,0),"")</f>
        <v>21</v>
      </c>
      <c r="G176" s="9">
        <f>IFERROR(VLOOKUP($B176,Options_data!$L:$AB,5,0),"")</f>
        <v>20.18</v>
      </c>
      <c r="H176" s="9">
        <f>IFERROR(VLOOKUP($B176,Options_data!$L:$AB,6,0),"")</f>
        <v>8.26</v>
      </c>
      <c r="I176" s="9">
        <f>IFERROR(VLOOKUP($B176,Options_data!$L:$AB,7,0),"")</f>
        <v>75</v>
      </c>
      <c r="J176" s="9">
        <f>IFERROR(VLOOKUP($B176,Options_data!$L:$AB,8,0),"")</f>
        <v>84.13</v>
      </c>
      <c r="K176" s="9">
        <f>IFERROR(VLOOKUP($B176,Options_data!$L:$AB,9,0),"")</f>
        <v>52.11</v>
      </c>
      <c r="L176" s="9" t="b">
        <f>IFERROR(VLOOKUP($B176,Options_data!$L:$AB,10,0),"")</f>
        <v>1</v>
      </c>
      <c r="M176" s="9">
        <f>IFERROR(VLOOKUP($B176,Options_data!$L:$AB,11,0),"")</f>
        <v>19.36</v>
      </c>
      <c r="N176" s="10" t="str">
        <f>IFERROR(VLOOKUP($B176,Options_data!$L:$AB,12,0),"")</f>
        <v/>
      </c>
      <c r="O176" s="9">
        <f>IFERROR(VLOOKUP($B176,Options_data!$L:$AB,13,0),"")</f>
        <v>3521</v>
      </c>
      <c r="P176" s="9">
        <f>IFERROR(VLOOKUP($B176,Options_data!$L:$AB,14,0),"")</f>
        <v>2.33</v>
      </c>
      <c r="Q176" s="9" t="str">
        <f>IFERROR(VLOOKUP($B176,Options_data!$L:$AB,15,0),"")</f>
        <v>Liquid</v>
      </c>
      <c r="R176" s="9" t="str">
        <f>IFERROR(VLOOKUP($B176,Options_data!$L:$AB,16,0),"")</f>
        <v>IVP</v>
      </c>
      <c r="S176" s="9" t="str">
        <f>IFERROR(VLOOKUP($B176,Options_data!$L:$AB,17,0),"")</f>
        <v/>
      </c>
      <c r="T176">
        <f>IFERROR(VLOOKUP($B176,futures_data!$L:$W,2,0),"")</f>
        <v>43.25</v>
      </c>
      <c r="U176">
        <f>IFERROR(VLOOKUP($B176,futures_data!$L:$W,3,0),"")</f>
        <v>14.56</v>
      </c>
      <c r="V176">
        <f>IFERROR(VLOOKUP($B176,futures_data!$L:$W,4,0),"")</f>
        <v>-2.96</v>
      </c>
      <c r="W176">
        <f>IFERROR(VLOOKUP($B176,futures_data!$L:$W,5,0),"")</f>
        <v>24.67</v>
      </c>
      <c r="X176">
        <f>IFERROR(VLOOKUP($B176,futures_data!$L:$W,6,0),"")</f>
        <v>3521</v>
      </c>
      <c r="Y176">
        <f>IFERROR(VLOOKUP($B176,futures_data!$L:$W,7,0),"")</f>
        <v>8.26</v>
      </c>
      <c r="Z176" t="str">
        <f>IFERROR(VLOOKUP($B176,futures_data!$L:$W,8,0),"")</f>
        <v>Significant Short Buildup</v>
      </c>
      <c r="AA176">
        <f>IFERROR(VLOOKUP($B176,futures_data!$L:$W,9,0),"")</f>
        <v>4.38</v>
      </c>
      <c r="AB176">
        <f>IFERROR(VLOOKUP($B176,futures_data!$L:$W,10,0),"")</f>
        <v>-1.2</v>
      </c>
      <c r="AC176">
        <f>IFERROR(VLOOKUP($B176,futures_data!$L:$W,11,0),"")</f>
        <v>-65.5</v>
      </c>
      <c r="AD176" t="str">
        <f>IFERROR(VLOOKUP($B176,futures_data!$L:$W,12,0),"")</f>
        <v>Short Buildup</v>
      </c>
      <c r="AE176" t="str">
        <f t="shared" si="8"/>
        <v>BEARISH</v>
      </c>
      <c r="AF176" t="str">
        <f t="shared" si="9"/>
        <v>BEARISH</v>
      </c>
      <c r="AG176" s="43" t="str">
        <f>IFERROR(VLOOKUP($B176,futures_20D_Auto!$B:$F,2,0),"")</f>
        <v>2023-10-16_21:42:06</v>
      </c>
      <c r="AH176" s="43" t="str">
        <f>IFERROR(VLOOKUP($B176,futures_20D_Auto!$B:$F,3,0),"")</f>
        <v>BEARISH</v>
      </c>
      <c r="AI176" s="43">
        <f>IFERROR(VLOOKUP($B176,futures_20D_Auto!$B:$F,4,0),"")</f>
        <v>-35000000</v>
      </c>
      <c r="AJ176" s="43">
        <f>IFERROR(VLOOKUP($B176,futures_20D_Auto!$B:$F,5,0),"")</f>
        <v>42.999850000000002</v>
      </c>
      <c r="AK176">
        <f>IFERROR(VLOOKUP($B176,Premarket!$A:$K,2,0),"")</f>
        <v>3609.9</v>
      </c>
      <c r="AL176">
        <f>IFERROR(VLOOKUP($B176,Premarket!$A:$K,3,0),"")</f>
        <v>3575</v>
      </c>
      <c r="AM176">
        <f>IFERROR(VLOOKUP($B176,Premarket!$A:$K,4,0),"")</f>
        <v>-34.9</v>
      </c>
      <c r="AN176">
        <f>IFERROR(VLOOKUP($B176,Premarket!$A:$K,5,0),"")</f>
        <v>-0.97</v>
      </c>
      <c r="AU176" s="45">
        <f>IFERROR(VLOOKUP($B176,master_rankings!$B:$AF,4,FALSE),"")</f>
        <v>3524.95</v>
      </c>
      <c r="AV176" s="45">
        <f>IFERROR(VLOOKUP($B176,master_rankings!$B:$AF,5,FALSE),"")</f>
        <v>-1.0859652</v>
      </c>
      <c r="AW176" s="45">
        <f>IFERROR(VLOOKUP($B176,master_rankings!$B:$AF,6,FALSE),"")</f>
        <v>-38.700000000000003</v>
      </c>
      <c r="AX176" s="45">
        <f>IFERROR(VLOOKUP($B176,master_rankings!$B:$AF,7,FALSE),"")</f>
        <v>10190075</v>
      </c>
      <c r="AY176" s="45">
        <f>IFERROR(VLOOKUP($B176,master_rankings!$B:$AF,8,FALSE),"")</f>
        <v>2.2458296999999998</v>
      </c>
      <c r="AZ176" s="45">
        <f>IFERROR(VLOOKUP($B176,master_rankings!$B:$AF,9,FALSE),"")</f>
        <v>223825</v>
      </c>
      <c r="BA176" s="45" t="str">
        <f>IFERROR(VLOOKUP($B176,master_rankings!$B:$AF,10,FALSE),"")</f>
        <v>Short Build Up</v>
      </c>
      <c r="BB176" s="45">
        <f>IFERROR(VLOOKUP($B176,master_rankings!$B:$AF,11,FALSE),"")</f>
        <v>150</v>
      </c>
      <c r="BC176" s="45">
        <f>IFERROR(VLOOKUP($B176,master_rankings!$B:$AF,12,FALSE),"")</f>
        <v>20</v>
      </c>
      <c r="BD176" s="45">
        <f>IFERROR(VLOOKUP($B176,master_rankings!$B:$AF,13,FALSE),"")</f>
        <v>6000</v>
      </c>
      <c r="BE176" s="45" t="str">
        <f>IFERROR(VLOOKUP($B176,master_rankings!$B:$AF,14,FALSE),"")</f>
        <v>I.T</v>
      </c>
      <c r="BF176" s="45" t="str">
        <f>IFERROR(VLOOKUP($B176,master_rankings!$B:$AF,15,FALSE),"")</f>
        <v>COMPUTER-SW-LARG</v>
      </c>
      <c r="BG176" s="45" t="str">
        <f>IFERROR(VLOOKUP($B176,master_rankings!$B:$AF,16,FALSE),"")</f>
        <v>LARGECAP</v>
      </c>
      <c r="BH176" s="45">
        <f>IFERROR(VLOOKUP($B176,master_rankings!$B:$AF,17,FALSE),"")</f>
        <v>1467839.07</v>
      </c>
      <c r="BI176" s="45" t="str">
        <f>IFERROR(VLOOKUP($B176,master_rankings!$B:$AF,18,FALSE),"")</f>
        <v>I.T-1 of 16</v>
      </c>
      <c r="BJ176" s="45" t="str">
        <f>IFERROR(VLOOKUP($B176,master_rankings!$B:$AF,19,FALSE),"")</f>
        <v>NiftyRank-2</v>
      </c>
      <c r="BK176" s="45" t="str">
        <f>IFERROR(VLOOKUP($B176,master_rankings!$B:$AF,30,FALSE),"")</f>
        <v>SOR13</v>
      </c>
      <c r="BL176" s="45" t="str">
        <f>IFERROR(VLOOKUP($B176,master_rankings!$B:$AF,31,FALSE),"")</f>
        <v>SPR10</v>
      </c>
      <c r="BM176" s="45" t="str">
        <f t="shared" si="10"/>
        <v>TopOI</v>
      </c>
      <c r="BN176" t="str">
        <f t="shared" si="11"/>
        <v>TopPrice</v>
      </c>
    </row>
    <row r="177" spans="1:66" x14ac:dyDescent="0.25">
      <c r="A177">
        <f>Qty_freeze!A177</f>
        <v>176</v>
      </c>
      <c r="B177" t="str">
        <f>TRIM(Qty_freeze!B177)</f>
        <v>TECHM</v>
      </c>
      <c r="C177" t="str">
        <f>IFERROR(VLOOKUP(B177,Mkt_Lots!Q:R,2,0),"")</f>
        <v xml:space="preserve">TECH MAHINDRA LIMITED               </v>
      </c>
      <c r="D177" s="9">
        <f>IFERROR(VLOOKUP($B177,Options_data!$L:$AB,2,0),"")</f>
        <v>-10</v>
      </c>
      <c r="E177" s="9">
        <f>IFERROR(VLOOKUP($B177,Options_data!$L:$AB,3,0),"")</f>
        <v>-0.83</v>
      </c>
      <c r="F177" s="9">
        <f>IFERROR(VLOOKUP($B177,Options_data!$L:$AB,4,0),"")</f>
        <v>33.200000000000003</v>
      </c>
      <c r="G177" s="9">
        <f>IFERROR(VLOOKUP($B177,Options_data!$L:$AB,5,0),"")</f>
        <v>32.700000000000003</v>
      </c>
      <c r="H177" s="9">
        <f>IFERROR(VLOOKUP($B177,Options_data!$L:$AB,6,0),"")</f>
        <v>10.7</v>
      </c>
      <c r="I177" s="9">
        <f>IFERROR(VLOOKUP($B177,Options_data!$L:$AB,7,0),"")</f>
        <v>96.37</v>
      </c>
      <c r="J177" s="9">
        <f>IFERROR(VLOOKUP($B177,Options_data!$L:$AB,8,0),"")</f>
        <v>100</v>
      </c>
      <c r="K177" s="9">
        <f>IFERROR(VLOOKUP($B177,Options_data!$L:$AB,9,0),"")</f>
        <v>86.34</v>
      </c>
      <c r="L177" s="9" t="b">
        <f>IFERROR(VLOOKUP($B177,Options_data!$L:$AB,10,0),"")</f>
        <v>1</v>
      </c>
      <c r="M177" s="9">
        <f>IFERROR(VLOOKUP($B177,Options_data!$L:$AB,11,0),"")</f>
        <v>32.200000000000003</v>
      </c>
      <c r="N177" s="10">
        <f>IFERROR(VLOOKUP($B177,Options_data!$L:$AB,12,0),"")</f>
        <v>45224</v>
      </c>
      <c r="O177" s="9">
        <f>IFERROR(VLOOKUP($B177,Options_data!$L:$AB,13,0),"")</f>
        <v>1187.95</v>
      </c>
      <c r="P177" s="9">
        <f>IFERROR(VLOOKUP($B177,Options_data!$L:$AB,14,0),"")</f>
        <v>4.04</v>
      </c>
      <c r="Q177" s="9" t="str">
        <f>IFERROR(VLOOKUP($B177,Options_data!$L:$AB,15,0),"")</f>
        <v>Liquid</v>
      </c>
      <c r="R177" s="9" t="str">
        <f>IFERROR(VLOOKUP($B177,Options_data!$L:$AB,16,0),"")</f>
        <v>IVP</v>
      </c>
      <c r="S177" s="9" t="str">
        <f>IFERROR(VLOOKUP($B177,Options_data!$L:$AB,17,0),"")</f>
        <v>R</v>
      </c>
      <c r="T177">
        <f>IFERROR(VLOOKUP($B177,futures_data!$L:$W,2,0),"")</f>
        <v>40.08</v>
      </c>
      <c r="U177">
        <f>IFERROR(VLOOKUP($B177,futures_data!$L:$W,3,0),"")</f>
        <v>12.47</v>
      </c>
      <c r="V177">
        <f>IFERROR(VLOOKUP($B177,futures_data!$L:$W,4,0),"")</f>
        <v>-2.15</v>
      </c>
      <c r="W177">
        <f>IFERROR(VLOOKUP($B177,futures_data!$L:$W,5,0),"")</f>
        <v>88.19</v>
      </c>
      <c r="X177">
        <f>IFERROR(VLOOKUP($B177,futures_data!$L:$W,6,0),"")</f>
        <v>1187.95</v>
      </c>
      <c r="Y177">
        <f>IFERROR(VLOOKUP($B177,futures_data!$L:$W,7,0),"")</f>
        <v>10.7</v>
      </c>
      <c r="Z177" t="str">
        <f>IFERROR(VLOOKUP($B177,futures_data!$L:$W,8,0),"")</f>
        <v>Significant Short Buildup</v>
      </c>
      <c r="AA177">
        <f>IFERROR(VLOOKUP($B177,futures_data!$L:$W,9,0),"")</f>
        <v>6.48</v>
      </c>
      <c r="AB177">
        <f>IFERROR(VLOOKUP($B177,futures_data!$L:$W,10,0),"")</f>
        <v>-0.83</v>
      </c>
      <c r="AC177">
        <f>IFERROR(VLOOKUP($B177,futures_data!$L:$W,11,0),"")</f>
        <v>-41.6</v>
      </c>
      <c r="AD177" t="str">
        <f>IFERROR(VLOOKUP($B177,futures_data!$L:$W,12,0),"")</f>
        <v>Short Buildup</v>
      </c>
      <c r="AE177" t="str">
        <f t="shared" si="8"/>
        <v>BEARISH</v>
      </c>
      <c r="AF177" t="str">
        <f t="shared" si="9"/>
        <v>BEARISH</v>
      </c>
      <c r="AG177" s="43" t="str">
        <f>IFERROR(VLOOKUP($B177,futures_20D_Auto!$B:$F,2,0),"")</f>
        <v>2023-10-16_13:52:52</v>
      </c>
      <c r="AH177" s="43" t="str">
        <f>IFERROR(VLOOKUP($B177,futures_20D_Auto!$B:$F,3,0),"")</f>
        <v>BEARISH</v>
      </c>
      <c r="AI177" s="43">
        <f>IFERROR(VLOOKUP($B177,futures_20D_Auto!$B:$F,4,0),"")</f>
        <v>-17737200</v>
      </c>
      <c r="AJ177" s="43">
        <f>IFERROR(VLOOKUP($B177,futures_20D_Auto!$B:$F,5,0),"")</f>
        <v>61.346848307444937</v>
      </c>
      <c r="AK177">
        <f>IFERROR(VLOOKUP($B177,Premarket!$A:$K,2,0),"")</f>
        <v>1231.5999999999999</v>
      </c>
      <c r="AL177">
        <f>IFERROR(VLOOKUP($B177,Premarket!$A:$K,3,0),"")</f>
        <v>1232</v>
      </c>
      <c r="AM177">
        <f>IFERROR(VLOOKUP($B177,Premarket!$A:$K,4,0),"")</f>
        <v>0.4</v>
      </c>
      <c r="AN177">
        <f>IFERROR(VLOOKUP($B177,Premarket!$A:$K,5,0),"")</f>
        <v>0.03</v>
      </c>
      <c r="AU177" s="45">
        <f>IFERROR(VLOOKUP($B177,master_rankings!$B:$AF,4,FALSE),"")</f>
        <v>1188.0999999999999</v>
      </c>
      <c r="AV177" s="45">
        <f>IFERROR(VLOOKUP($B177,master_rankings!$B:$AF,5,FALSE),"")</f>
        <v>-0.82223800000000002</v>
      </c>
      <c r="AW177" s="45">
        <f>IFERROR(VLOOKUP($B177,master_rankings!$B:$AF,6,FALSE),"")</f>
        <v>-9.85</v>
      </c>
      <c r="AX177" s="45">
        <f>IFERROR(VLOOKUP($B177,master_rankings!$B:$AF,7,FALSE),"")</f>
        <v>13082400</v>
      </c>
      <c r="AY177" s="45">
        <f>IFERROR(VLOOKUP($B177,master_rankings!$B:$AF,8,FALSE),"")</f>
        <v>3.0629609000000002</v>
      </c>
      <c r="AZ177" s="45">
        <f>IFERROR(VLOOKUP($B177,master_rankings!$B:$AF,9,FALSE),"")</f>
        <v>388800</v>
      </c>
      <c r="BA177" s="45" t="str">
        <f>IFERROR(VLOOKUP($B177,master_rankings!$B:$AF,10,FALSE),"")</f>
        <v>Short Build Up</v>
      </c>
      <c r="BB177" s="45">
        <f>IFERROR(VLOOKUP($B177,master_rankings!$B:$AF,11,FALSE),"")</f>
        <v>600</v>
      </c>
      <c r="BC177" s="45">
        <f>IFERROR(VLOOKUP($B177,master_rankings!$B:$AF,12,FALSE),"")</f>
        <v>20</v>
      </c>
      <c r="BD177" s="45">
        <f>IFERROR(VLOOKUP($B177,master_rankings!$B:$AF,13,FALSE),"")</f>
        <v>12000</v>
      </c>
      <c r="BE177" s="45" t="str">
        <f>IFERROR(VLOOKUP($B177,master_rankings!$B:$AF,14,FALSE),"")</f>
        <v>I.T</v>
      </c>
      <c r="BF177" s="45" t="str">
        <f>IFERROR(VLOOKUP($B177,master_rankings!$B:$AF,15,FALSE),"")</f>
        <v>COMPUTER-SW-LARG</v>
      </c>
      <c r="BG177" s="45" t="str">
        <f>IFERROR(VLOOKUP($B177,master_rankings!$B:$AF,16,FALSE),"")</f>
        <v>LARGECAP</v>
      </c>
      <c r="BH177" s="45">
        <f>IFERROR(VLOOKUP($B177,master_rankings!$B:$AF,17,FALSE),"")</f>
        <v>168664.27</v>
      </c>
      <c r="BI177" s="45" t="str">
        <f>IFERROR(VLOOKUP($B177,master_rankings!$B:$AF,18,FALSE),"")</f>
        <v>I.T-5 of 16</v>
      </c>
      <c r="BJ177" s="45" t="str">
        <f>IFERROR(VLOOKUP($B177,master_rankings!$B:$AF,19,FALSE),"")</f>
        <v>NiftyRank-27</v>
      </c>
      <c r="BK177" s="45" t="str">
        <f>IFERROR(VLOOKUP($B177,master_rankings!$B:$AF,30,FALSE),"")</f>
        <v>SOR9</v>
      </c>
      <c r="BL177" s="45" t="str">
        <f>IFERROR(VLOOKUP($B177,master_rankings!$B:$AF,31,FALSE),"")</f>
        <v>SPR18</v>
      </c>
      <c r="BM177" s="45" t="str">
        <f t="shared" si="10"/>
        <v>TopOI</v>
      </c>
      <c r="BN177" t="str">
        <f t="shared" si="11"/>
        <v>TopPrice</v>
      </c>
    </row>
    <row r="178" spans="1:66" x14ac:dyDescent="0.25">
      <c r="A178">
        <f>Qty_freeze!A178</f>
        <v>177</v>
      </c>
      <c r="B178" t="str">
        <f>TRIM(Qty_freeze!B178)</f>
        <v>TITAN</v>
      </c>
      <c r="C178" t="str">
        <f>IFERROR(VLOOKUP(B178,Mkt_Lots!Q:R,2,0),"")</f>
        <v xml:space="preserve">TITAN COMPANY LIMITED               </v>
      </c>
      <c r="D178" s="9">
        <f>IFERROR(VLOOKUP($B178,Options_data!$L:$AB,2,0),"")</f>
        <v>25.9</v>
      </c>
      <c r="E178" s="9">
        <f>IFERROR(VLOOKUP($B178,Options_data!$L:$AB,3,0),"")</f>
        <v>0.79</v>
      </c>
      <c r="F178" s="9">
        <f>IFERROR(VLOOKUP($B178,Options_data!$L:$AB,4,0),"")</f>
        <v>22.02</v>
      </c>
      <c r="G178" s="9">
        <f>IFERROR(VLOOKUP($B178,Options_data!$L:$AB,5,0),"")</f>
        <v>22.33</v>
      </c>
      <c r="H178" s="9">
        <f>IFERROR(VLOOKUP($B178,Options_data!$L:$AB,6,0),"")</f>
        <v>10</v>
      </c>
      <c r="I178" s="9">
        <f>IFERROR(VLOOKUP($B178,Options_data!$L:$AB,7,0),"")</f>
        <v>63.71</v>
      </c>
      <c r="J178" s="9">
        <f>IFERROR(VLOOKUP($B178,Options_data!$L:$AB,8,0),"")</f>
        <v>76.19</v>
      </c>
      <c r="K178" s="9">
        <f>IFERROR(VLOOKUP($B178,Options_data!$L:$AB,9,0),"")</f>
        <v>47.07</v>
      </c>
      <c r="L178" s="9" t="b">
        <f>IFERROR(VLOOKUP($B178,Options_data!$L:$AB,10,0),"")</f>
        <v>1</v>
      </c>
      <c r="M178" s="9">
        <f>IFERROR(VLOOKUP($B178,Options_data!$L:$AB,11,0),"")</f>
        <v>22.64</v>
      </c>
      <c r="N178" s="10" t="str">
        <f>IFERROR(VLOOKUP($B178,Options_data!$L:$AB,12,0),"")</f>
        <v/>
      </c>
      <c r="O178" s="9">
        <f>IFERROR(VLOOKUP($B178,Options_data!$L:$AB,13,0),"")</f>
        <v>3311.05</v>
      </c>
      <c r="P178" s="9">
        <f>IFERROR(VLOOKUP($B178,Options_data!$L:$AB,14,0),"")</f>
        <v>2.78</v>
      </c>
      <c r="Q178" s="9" t="str">
        <f>IFERROR(VLOOKUP($B178,Options_data!$L:$AB,15,0),"")</f>
        <v>Liquid</v>
      </c>
      <c r="R178" s="9" t="str">
        <f>IFERROR(VLOOKUP($B178,Options_data!$L:$AB,16,0),"")</f>
        <v>IVP</v>
      </c>
      <c r="S178" s="9" t="str">
        <f>IFERROR(VLOOKUP($B178,Options_data!$L:$AB,17,0),"")</f>
        <v/>
      </c>
      <c r="T178">
        <f>IFERROR(VLOOKUP($B178,futures_data!$L:$W,2,0),"")</f>
        <v>59.13</v>
      </c>
      <c r="U178">
        <f>IFERROR(VLOOKUP($B178,futures_data!$L:$W,3,0),"")</f>
        <v>-3.68</v>
      </c>
      <c r="V178">
        <f>IFERROR(VLOOKUP($B178,futures_data!$L:$W,4,0),"")</f>
        <v>0.92</v>
      </c>
      <c r="W178">
        <f>IFERROR(VLOOKUP($B178,futures_data!$L:$W,5,0),"")</f>
        <v>120.02</v>
      </c>
      <c r="X178">
        <f>IFERROR(VLOOKUP($B178,futures_data!$L:$W,6,0),"")</f>
        <v>3311.05</v>
      </c>
      <c r="Y178">
        <f>IFERROR(VLOOKUP($B178,futures_data!$L:$W,7,0),"")</f>
        <v>10</v>
      </c>
      <c r="Z178" t="str">
        <f>IFERROR(VLOOKUP($B178,futures_data!$L:$W,8,0),"")</f>
        <v>Short Covering</v>
      </c>
      <c r="AA178">
        <f>IFERROR(VLOOKUP($B178,futures_data!$L:$W,9,0),"")</f>
        <v>2.57</v>
      </c>
      <c r="AB178">
        <f>IFERROR(VLOOKUP($B178,futures_data!$L:$W,10,0),"")</f>
        <v>0.79</v>
      </c>
      <c r="AC178">
        <f>IFERROR(VLOOKUP($B178,futures_data!$L:$W,11,0),"")</f>
        <v>-0.17</v>
      </c>
      <c r="AD178" t="str">
        <f>IFERROR(VLOOKUP($B178,futures_data!$L:$W,12,0),"")</f>
        <v>Long Buildup</v>
      </c>
      <c r="AE178" t="str">
        <f t="shared" si="8"/>
        <v>BULLISH</v>
      </c>
      <c r="AF178" t="str">
        <f t="shared" si="9"/>
        <v>BULLISH</v>
      </c>
      <c r="AG178" s="43" t="str">
        <f>IFERROR(VLOOKUP($B178,futures_20D_Auto!$B:$F,2,0),"")</f>
        <v>2023-10-16_21:15:48</v>
      </c>
      <c r="AH178" s="43" t="str">
        <f>IFERROR(VLOOKUP($B178,futures_20D_Auto!$B:$F,3,0),"")</f>
        <v>BULLISH</v>
      </c>
      <c r="AI178" s="43">
        <f>IFERROR(VLOOKUP($B178,futures_20D_Auto!$B:$F,4,0),"")</f>
        <v>22529250</v>
      </c>
      <c r="AJ178" s="43">
        <f>IFERROR(VLOOKUP($B178,futures_20D_Auto!$B:$F,5,0),"")</f>
        <v>48.384350547730833</v>
      </c>
      <c r="AK178">
        <f>IFERROR(VLOOKUP($B178,Premarket!$A:$K,2,0),"")</f>
        <v>3280.5</v>
      </c>
      <c r="AL178">
        <f>IFERROR(VLOOKUP($B178,Premarket!$A:$K,3,0),"")</f>
        <v>3292</v>
      </c>
      <c r="AM178">
        <f>IFERROR(VLOOKUP($B178,Premarket!$A:$K,4,0),"")</f>
        <v>11.5</v>
      </c>
      <c r="AN178">
        <f>IFERROR(VLOOKUP($B178,Premarket!$A:$K,5,0),"")</f>
        <v>0.35</v>
      </c>
      <c r="AU178" s="45" t="str">
        <f>IFERROR(VLOOKUP($B178,master_rankings!$B:$AF,4,FALSE),"")</f>
        <v/>
      </c>
      <c r="AV178" s="45" t="str">
        <f>IFERROR(VLOOKUP($B178,master_rankings!$B:$AF,5,FALSE),"")</f>
        <v/>
      </c>
      <c r="AW178" s="45" t="str">
        <f>IFERROR(VLOOKUP($B178,master_rankings!$B:$AF,6,FALSE),"")</f>
        <v/>
      </c>
      <c r="AX178" s="45" t="str">
        <f>IFERROR(VLOOKUP($B178,master_rankings!$B:$AF,7,FALSE),"")</f>
        <v/>
      </c>
      <c r="AY178" s="45" t="str">
        <f>IFERROR(VLOOKUP($B178,master_rankings!$B:$AF,8,FALSE),"")</f>
        <v/>
      </c>
      <c r="AZ178" s="45" t="str">
        <f>IFERROR(VLOOKUP($B178,master_rankings!$B:$AF,9,FALSE),"")</f>
        <v/>
      </c>
      <c r="BA178" s="45" t="str">
        <f>IFERROR(VLOOKUP($B178,master_rankings!$B:$AF,10,FALSE),"")</f>
        <v/>
      </c>
      <c r="BB178" s="45" t="str">
        <f>IFERROR(VLOOKUP($B178,master_rankings!$B:$AF,11,FALSE),"")</f>
        <v/>
      </c>
      <c r="BC178" s="45" t="str">
        <f>IFERROR(VLOOKUP($B178,master_rankings!$B:$AF,12,FALSE),"")</f>
        <v/>
      </c>
      <c r="BD178" s="45" t="str">
        <f>IFERROR(VLOOKUP($B178,master_rankings!$B:$AF,13,FALSE),"")</f>
        <v/>
      </c>
      <c r="BE178" s="45" t="str">
        <f>IFERROR(VLOOKUP($B178,master_rankings!$B:$AF,14,FALSE),"")</f>
        <v/>
      </c>
      <c r="BF178" s="45" t="str">
        <f>IFERROR(VLOOKUP($B178,master_rankings!$B:$AF,15,FALSE),"")</f>
        <v/>
      </c>
      <c r="BG178" s="45" t="str">
        <f>IFERROR(VLOOKUP($B178,master_rankings!$B:$AF,16,FALSE),"")</f>
        <v/>
      </c>
      <c r="BH178" s="45" t="str">
        <f>IFERROR(VLOOKUP($B178,master_rankings!$B:$AF,17,FALSE),"")</f>
        <v/>
      </c>
      <c r="BI178" s="45" t="str">
        <f>IFERROR(VLOOKUP($B178,master_rankings!$B:$AF,18,FALSE),"")</f>
        <v/>
      </c>
      <c r="BJ178" s="45" t="str">
        <f>IFERROR(VLOOKUP($B178,master_rankings!$B:$AF,19,FALSE),"")</f>
        <v/>
      </c>
      <c r="BK178" s="45" t="str">
        <f>IFERROR(VLOOKUP($B178,master_rankings!$B:$AF,30,FALSE),"")</f>
        <v/>
      </c>
      <c r="BL178" s="45" t="str">
        <f>IFERROR(VLOOKUP($B178,master_rankings!$B:$AF,31,FALSE),"")</f>
        <v/>
      </c>
      <c r="BM178" s="45" t="str">
        <f t="shared" si="10"/>
        <v/>
      </c>
      <c r="BN178" t="str">
        <f t="shared" si="11"/>
        <v/>
      </c>
    </row>
    <row r="179" spans="1:66" x14ac:dyDescent="0.25">
      <c r="A179">
        <f>Qty_freeze!A179</f>
        <v>178</v>
      </c>
      <c r="B179" t="str">
        <f>TRIM(Qty_freeze!B179)</f>
        <v>TORNTPHARM</v>
      </c>
      <c r="C179" t="str">
        <f>IFERROR(VLOOKUP(B179,Mkt_Lots!Q:R,2,0),"")</f>
        <v xml:space="preserve">TORRENT PHARMACEUTICALS L           </v>
      </c>
      <c r="D179" s="9">
        <f>IFERROR(VLOOKUP($B179,Options_data!$L:$AB,2,0),"")</f>
        <v>13.5</v>
      </c>
      <c r="E179" s="9">
        <f>IFERROR(VLOOKUP($B179,Options_data!$L:$AB,3,0),"")</f>
        <v>0.71</v>
      </c>
      <c r="F179" s="9">
        <f>IFERROR(VLOOKUP($B179,Options_data!$L:$AB,4,0),"")</f>
        <v>33.42</v>
      </c>
      <c r="G179" s="9">
        <f>IFERROR(VLOOKUP($B179,Options_data!$L:$AB,5,0),"")</f>
        <v>33.29</v>
      </c>
      <c r="H179" s="9">
        <f>IFERROR(VLOOKUP($B179,Options_data!$L:$AB,6,0),"")</f>
        <v>10.27</v>
      </c>
      <c r="I179" s="9">
        <f>IFERROR(VLOOKUP($B179,Options_data!$L:$AB,7,0),"")</f>
        <v>93.1</v>
      </c>
      <c r="J179" s="9">
        <f>IFERROR(VLOOKUP($B179,Options_data!$L:$AB,8,0),"")</f>
        <v>89.68</v>
      </c>
      <c r="K179" s="9">
        <f>IFERROR(VLOOKUP($B179,Options_data!$L:$AB,9,0),"")</f>
        <v>66.8</v>
      </c>
      <c r="L179" s="9" t="b">
        <f>IFERROR(VLOOKUP($B179,Options_data!$L:$AB,10,0),"")</f>
        <v>0</v>
      </c>
      <c r="M179" s="9">
        <f>IFERROR(VLOOKUP($B179,Options_data!$L:$AB,11,0),"")</f>
        <v>33.159999999999997</v>
      </c>
      <c r="N179" s="10">
        <f>IFERROR(VLOOKUP($B179,Options_data!$L:$AB,12,0),"")</f>
        <v>45222</v>
      </c>
      <c r="O179" s="9">
        <f>IFERROR(VLOOKUP($B179,Options_data!$L:$AB,13,0),"")</f>
        <v>1911.85</v>
      </c>
      <c r="P179" s="9">
        <f>IFERROR(VLOOKUP($B179,Options_data!$L:$AB,14,0),"")</f>
        <v>0</v>
      </c>
      <c r="Q179" s="9" t="str">
        <f>IFERROR(VLOOKUP($B179,Options_data!$L:$AB,15,0),"")</f>
        <v/>
      </c>
      <c r="R179" s="9" t="str">
        <f>IFERROR(VLOOKUP($B179,Options_data!$L:$AB,16,0),"")</f>
        <v>IVP</v>
      </c>
      <c r="S179" s="9" t="str">
        <f>IFERROR(VLOOKUP($B179,Options_data!$L:$AB,17,0),"")</f>
        <v>R</v>
      </c>
      <c r="T179">
        <f>IFERROR(VLOOKUP($B179,futures_data!$L:$W,2,0),"")</f>
        <v>77.38</v>
      </c>
      <c r="U179">
        <f>IFERROR(VLOOKUP($B179,futures_data!$L:$W,3,0),"")</f>
        <v>-8.36</v>
      </c>
      <c r="V179">
        <f>IFERROR(VLOOKUP($B179,futures_data!$L:$W,4,0),"")</f>
        <v>0.96</v>
      </c>
      <c r="W179">
        <f>IFERROR(VLOOKUP($B179,futures_data!$L:$W,5,0),"")</f>
        <v>471.77</v>
      </c>
      <c r="X179">
        <f>IFERROR(VLOOKUP($B179,futures_data!$L:$W,6,0),"")</f>
        <v>1911.85</v>
      </c>
      <c r="Y179">
        <f>IFERROR(VLOOKUP($B179,futures_data!$L:$W,7,0),"")</f>
        <v>10.27</v>
      </c>
      <c r="Z179" t="str">
        <f>IFERROR(VLOOKUP($B179,futures_data!$L:$W,8,0),"")</f>
        <v>Short Covering</v>
      </c>
      <c r="AA179">
        <f>IFERROR(VLOOKUP($B179,futures_data!$L:$W,9,0),"")</f>
        <v>2.06</v>
      </c>
      <c r="AB179">
        <f>IFERROR(VLOOKUP($B179,futures_data!$L:$W,10,0),"")</f>
        <v>0.71</v>
      </c>
      <c r="AC179">
        <f>IFERROR(VLOOKUP($B179,futures_data!$L:$W,11,0),"")</f>
        <v>270.66000000000003</v>
      </c>
      <c r="AD179" t="str">
        <f>IFERROR(VLOOKUP($B179,futures_data!$L:$W,12,0),"")</f>
        <v>Long Buildup</v>
      </c>
      <c r="AE179" t="str">
        <f t="shared" si="8"/>
        <v>BULLISH</v>
      </c>
      <c r="AF179" t="str">
        <f t="shared" si="9"/>
        <v>BULLISH</v>
      </c>
      <c r="AG179" s="43" t="str">
        <f>IFERROR(VLOOKUP($B179,futures_20D_Auto!$B:$F,2,0),"")</f>
        <v/>
      </c>
      <c r="AH179" s="43" t="str">
        <f>IFERROR(VLOOKUP($B179,futures_20D_Auto!$B:$F,3,0),"")</f>
        <v/>
      </c>
      <c r="AI179" s="43" t="str">
        <f>IFERROR(VLOOKUP($B179,futures_20D_Auto!$B:$F,4,0),"")</f>
        <v/>
      </c>
      <c r="AJ179" s="43" t="str">
        <f>IFERROR(VLOOKUP($B179,futures_20D_Auto!$B:$F,5,0),"")</f>
        <v/>
      </c>
      <c r="AK179">
        <f>IFERROR(VLOOKUP($B179,Premarket!$A:$K,2,0),"")</f>
        <v>1885.5</v>
      </c>
      <c r="AL179">
        <f>IFERROR(VLOOKUP($B179,Premarket!$A:$K,3,0),"")</f>
        <v>1893</v>
      </c>
      <c r="AM179">
        <f>IFERROR(VLOOKUP($B179,Premarket!$A:$K,4,0),"")</f>
        <v>7.5</v>
      </c>
      <c r="AN179">
        <f>IFERROR(VLOOKUP($B179,Premarket!$A:$K,5,0),"")</f>
        <v>0.4</v>
      </c>
      <c r="AU179" s="45" t="str">
        <f>IFERROR(VLOOKUP($B179,master_rankings!$B:$AF,4,FALSE),"")</f>
        <v/>
      </c>
      <c r="AV179" s="45" t="str">
        <f>IFERROR(VLOOKUP($B179,master_rankings!$B:$AF,5,FALSE),"")</f>
        <v/>
      </c>
      <c r="AW179" s="45" t="str">
        <f>IFERROR(VLOOKUP($B179,master_rankings!$B:$AF,6,FALSE),"")</f>
        <v/>
      </c>
      <c r="AX179" s="45" t="str">
        <f>IFERROR(VLOOKUP($B179,master_rankings!$B:$AF,7,FALSE),"")</f>
        <v/>
      </c>
      <c r="AY179" s="45" t="str">
        <f>IFERROR(VLOOKUP($B179,master_rankings!$B:$AF,8,FALSE),"")</f>
        <v/>
      </c>
      <c r="AZ179" s="45" t="str">
        <f>IFERROR(VLOOKUP($B179,master_rankings!$B:$AF,9,FALSE),"")</f>
        <v/>
      </c>
      <c r="BA179" s="45" t="str">
        <f>IFERROR(VLOOKUP($B179,master_rankings!$B:$AF,10,FALSE),"")</f>
        <v/>
      </c>
      <c r="BB179" s="45" t="str">
        <f>IFERROR(VLOOKUP($B179,master_rankings!$B:$AF,11,FALSE),"")</f>
        <v/>
      </c>
      <c r="BC179" s="45" t="str">
        <f>IFERROR(VLOOKUP($B179,master_rankings!$B:$AF,12,FALSE),"")</f>
        <v/>
      </c>
      <c r="BD179" s="45" t="str">
        <f>IFERROR(VLOOKUP($B179,master_rankings!$B:$AF,13,FALSE),"")</f>
        <v/>
      </c>
      <c r="BE179" s="45" t="str">
        <f>IFERROR(VLOOKUP($B179,master_rankings!$B:$AF,14,FALSE),"")</f>
        <v/>
      </c>
      <c r="BF179" s="45" t="str">
        <f>IFERROR(VLOOKUP($B179,master_rankings!$B:$AF,15,FALSE),"")</f>
        <v/>
      </c>
      <c r="BG179" s="45" t="str">
        <f>IFERROR(VLOOKUP($B179,master_rankings!$B:$AF,16,FALSE),"")</f>
        <v/>
      </c>
      <c r="BH179" s="45" t="str">
        <f>IFERROR(VLOOKUP($B179,master_rankings!$B:$AF,17,FALSE),"")</f>
        <v/>
      </c>
      <c r="BI179" s="45" t="str">
        <f>IFERROR(VLOOKUP($B179,master_rankings!$B:$AF,18,FALSE),"")</f>
        <v/>
      </c>
      <c r="BJ179" s="45" t="str">
        <f>IFERROR(VLOOKUP($B179,master_rankings!$B:$AF,19,FALSE),"")</f>
        <v/>
      </c>
      <c r="BK179" s="45" t="str">
        <f>IFERROR(VLOOKUP($B179,master_rankings!$B:$AF,30,FALSE),"")</f>
        <v/>
      </c>
      <c r="BL179" s="45" t="str">
        <f>IFERROR(VLOOKUP($B179,master_rankings!$B:$AF,31,FALSE),"")</f>
        <v/>
      </c>
      <c r="BM179" s="45" t="str">
        <f t="shared" si="10"/>
        <v/>
      </c>
      <c r="BN179" t="str">
        <f t="shared" si="11"/>
        <v/>
      </c>
    </row>
    <row r="180" spans="1:66" x14ac:dyDescent="0.25">
      <c r="A180">
        <f>Qty_freeze!A180</f>
        <v>179</v>
      </c>
      <c r="B180" t="str">
        <f>TRIM(Qty_freeze!B180)</f>
        <v>TRENT</v>
      </c>
      <c r="C180" t="str">
        <f>IFERROR(VLOOKUP(B180,Mkt_Lots!Q:R,2,0),"")</f>
        <v xml:space="preserve">TRENT LTD                           </v>
      </c>
      <c r="D180" s="9">
        <f>IFERROR(VLOOKUP($B180,Options_data!$L:$AB,2,0),"")</f>
        <v>19.05</v>
      </c>
      <c r="E180" s="9">
        <f>IFERROR(VLOOKUP($B180,Options_data!$L:$AB,3,0),"")</f>
        <v>0.91</v>
      </c>
      <c r="F180" s="9">
        <f>IFERROR(VLOOKUP($B180,Options_data!$L:$AB,4,0),"")</f>
        <v>32.6</v>
      </c>
      <c r="G180" s="9">
        <f>IFERROR(VLOOKUP($B180,Options_data!$L:$AB,5,0),"")</f>
        <v>35.97</v>
      </c>
      <c r="H180" s="9">
        <f>IFERROR(VLOOKUP($B180,Options_data!$L:$AB,6,0),"")</f>
        <v>22.31</v>
      </c>
      <c r="I180" s="9">
        <f>IFERROR(VLOOKUP($B180,Options_data!$L:$AB,7,0),"")</f>
        <v>85.43</v>
      </c>
      <c r="J180" s="9">
        <f>IFERROR(VLOOKUP($B180,Options_data!$L:$AB,8,0),"")</f>
        <v>90.48</v>
      </c>
      <c r="K180" s="9">
        <f>IFERROR(VLOOKUP($B180,Options_data!$L:$AB,9,0),"")</f>
        <v>69.72</v>
      </c>
      <c r="L180" s="9" t="b">
        <f>IFERROR(VLOOKUP($B180,Options_data!$L:$AB,10,0),"")</f>
        <v>1</v>
      </c>
      <c r="M180" s="9">
        <f>IFERROR(VLOOKUP($B180,Options_data!$L:$AB,11,0),"")</f>
        <v>39.33</v>
      </c>
      <c r="N180" s="10" t="str">
        <f>IFERROR(VLOOKUP($B180,Options_data!$L:$AB,12,0),"")</f>
        <v/>
      </c>
      <c r="O180" s="9">
        <f>IFERROR(VLOOKUP($B180,Options_data!$L:$AB,13,0),"")</f>
        <v>2111</v>
      </c>
      <c r="P180" s="9">
        <f>IFERROR(VLOOKUP($B180,Options_data!$L:$AB,14,0),"")</f>
        <v>0</v>
      </c>
      <c r="Q180" s="9" t="str">
        <f>IFERROR(VLOOKUP($B180,Options_data!$L:$AB,15,0),"")</f>
        <v>Liquid</v>
      </c>
      <c r="R180" s="9" t="str">
        <f>IFERROR(VLOOKUP($B180,Options_data!$L:$AB,16,0),"")</f>
        <v>IVP</v>
      </c>
      <c r="S180" s="9" t="str">
        <f>IFERROR(VLOOKUP($B180,Options_data!$L:$AB,17,0),"")</f>
        <v/>
      </c>
      <c r="T180">
        <f>IFERROR(VLOOKUP($B180,futures_data!$L:$W,2,0),"")</f>
        <v>49.6</v>
      </c>
      <c r="U180">
        <f>IFERROR(VLOOKUP($B180,futures_data!$L:$W,3,0),"")</f>
        <v>11.13</v>
      </c>
      <c r="V180">
        <f>IFERROR(VLOOKUP($B180,futures_data!$L:$W,4,0),"")</f>
        <v>1.44</v>
      </c>
      <c r="W180">
        <f>IFERROR(VLOOKUP($B180,futures_data!$L:$W,5,0),"")</f>
        <v>57.17</v>
      </c>
      <c r="X180">
        <f>IFERROR(VLOOKUP($B180,futures_data!$L:$W,6,0),"")</f>
        <v>2111</v>
      </c>
      <c r="Y180">
        <f>IFERROR(VLOOKUP($B180,futures_data!$L:$W,7,0),"")</f>
        <v>22.31</v>
      </c>
      <c r="Z180" t="str">
        <f>IFERROR(VLOOKUP($B180,futures_data!$L:$W,8,0),"")</f>
        <v>Long Buildup</v>
      </c>
      <c r="AA180">
        <f>IFERROR(VLOOKUP($B180,futures_data!$L:$W,9,0),"")</f>
        <v>1.72</v>
      </c>
      <c r="AB180">
        <f>IFERROR(VLOOKUP($B180,futures_data!$L:$W,10,0),"")</f>
        <v>0.91</v>
      </c>
      <c r="AC180">
        <f>IFERROR(VLOOKUP($B180,futures_data!$L:$W,11,0),"")</f>
        <v>-35.47</v>
      </c>
      <c r="AD180" t="str">
        <f>IFERROR(VLOOKUP($B180,futures_data!$L:$W,12,0),"")</f>
        <v>Long Buildup</v>
      </c>
      <c r="AE180" t="str">
        <f t="shared" si="8"/>
        <v>BULLISH</v>
      </c>
      <c r="AF180" t="str">
        <f t="shared" si="9"/>
        <v>BULLISH</v>
      </c>
      <c r="AG180" s="43" t="str">
        <f>IFERROR(VLOOKUP($B180,futures_20D_Auto!$B:$F,2,0),"")</f>
        <v>2023-10-16_21:41:35</v>
      </c>
      <c r="AH180" s="43" t="str">
        <f>IFERROR(VLOOKUP($B180,futures_20D_Auto!$B:$F,3,0),"")</f>
        <v>BULLISH</v>
      </c>
      <c r="AI180" s="43">
        <f>IFERROR(VLOOKUP($B180,futures_20D_Auto!$B:$F,4,0),"")</f>
        <v>14642800</v>
      </c>
      <c r="AJ180" s="43">
        <f>IFERROR(VLOOKUP($B180,futures_20D_Auto!$B:$F,5,0),"")</f>
        <v>48.096159999999998</v>
      </c>
      <c r="AK180">
        <f>IFERROR(VLOOKUP($B180,Premarket!$A:$K,2,0),"")</f>
        <v>2101.3000000000002</v>
      </c>
      <c r="AL180">
        <f>IFERROR(VLOOKUP($B180,Premarket!$A:$K,3,0),"")</f>
        <v>2105</v>
      </c>
      <c r="AM180">
        <f>IFERROR(VLOOKUP($B180,Premarket!$A:$K,4,0),"")</f>
        <v>3.7</v>
      </c>
      <c r="AN180">
        <f>IFERROR(VLOOKUP($B180,Premarket!$A:$K,5,0),"")</f>
        <v>0.18</v>
      </c>
      <c r="AU180" s="45">
        <f>IFERROR(VLOOKUP($B180,master_rankings!$B:$AF,4,FALSE),"")</f>
        <v>2114.4</v>
      </c>
      <c r="AV180" s="45">
        <f>IFERROR(VLOOKUP($B180,master_rankings!$B:$AF,5,FALSE),"")</f>
        <v>1.0731614</v>
      </c>
      <c r="AW180" s="45">
        <f>IFERROR(VLOOKUP($B180,master_rankings!$B:$AF,6,FALSE),"")</f>
        <v>22.45</v>
      </c>
      <c r="AX180" s="45">
        <f>IFERROR(VLOOKUP($B180,master_rankings!$B:$AF,7,FALSE),"")</f>
        <v>3370000</v>
      </c>
      <c r="AY180" s="45">
        <f>IFERROR(VLOOKUP($B180,master_rankings!$B:$AF,8,FALSE),"")</f>
        <v>0.62104380000000003</v>
      </c>
      <c r="AZ180" s="45">
        <f>IFERROR(VLOOKUP($B180,master_rankings!$B:$AF,9,FALSE),"")</f>
        <v>20800</v>
      </c>
      <c r="BA180" s="45" t="str">
        <f>IFERROR(VLOOKUP($B180,master_rankings!$B:$AF,10,FALSE),"")</f>
        <v>Long Build Up</v>
      </c>
      <c r="BB180" s="45">
        <f>IFERROR(VLOOKUP($B180,master_rankings!$B:$AF,11,FALSE),"")</f>
        <v>725</v>
      </c>
      <c r="BC180" s="45">
        <f>IFERROR(VLOOKUP($B180,master_rankings!$B:$AF,12,FALSE),"")</f>
        <v>20</v>
      </c>
      <c r="BD180" s="45">
        <f>IFERROR(VLOOKUP($B180,master_rankings!$B:$AF,13,FALSE),"")</f>
        <v>21750</v>
      </c>
      <c r="BE180" s="45" t="str">
        <f>IFERROR(VLOOKUP($B180,master_rankings!$B:$AF,14,FALSE),"")</f>
        <v>FMCG</v>
      </c>
      <c r="BF180" s="45" t="str">
        <f>IFERROR(VLOOKUP($B180,master_rankings!$B:$AF,15,FALSE),"")</f>
        <v>TRADING</v>
      </c>
      <c r="BG180" s="45" t="str">
        <f>IFERROR(VLOOKUP($B180,master_rankings!$B:$AF,16,FALSE),"")</f>
        <v>LARGECAP</v>
      </c>
      <c r="BH180" s="45">
        <f>IFERROR(VLOOKUP($B180,master_rankings!$B:$AF,17,FALSE),"")</f>
        <v>41408.959999999999</v>
      </c>
      <c r="BI180" s="45" t="str">
        <f>IFERROR(VLOOKUP($B180,master_rankings!$B:$AF,18,FALSE),"")</f>
        <v>FMCG-18 of 28</v>
      </c>
      <c r="BJ180" s="45" t="str">
        <f>IFERROR(VLOOKUP($B180,master_rankings!$B:$AF,19,FALSE),"")</f>
        <v>NiftyRank-110</v>
      </c>
      <c r="BK180" s="45" t="str">
        <f>IFERROR(VLOOKUP($B180,master_rankings!$B:$AF,30,FALSE),"")</f>
        <v>LOR29</v>
      </c>
      <c r="BL180" s="45" t="str">
        <f>IFERROR(VLOOKUP($B180,master_rankings!$B:$AF,31,FALSE),"")</f>
        <v>LPR18</v>
      </c>
      <c r="BM180" s="45" t="str">
        <f t="shared" si="10"/>
        <v/>
      </c>
      <c r="BN180" t="str">
        <f t="shared" si="11"/>
        <v>TopPrice</v>
      </c>
    </row>
    <row r="181" spans="1:66" x14ac:dyDescent="0.25">
      <c r="A181">
        <f>Qty_freeze!A181</f>
        <v>180</v>
      </c>
      <c r="B181" t="str">
        <f>TRIM(Qty_freeze!B181)</f>
        <v>TVSMOTOR</v>
      </c>
      <c r="C181" t="str">
        <f>IFERROR(VLOOKUP(B181,Mkt_Lots!Q:R,2,0),"")</f>
        <v xml:space="preserve">TVS MOTOR COMPANY  LTD              </v>
      </c>
      <c r="D181" s="9">
        <f>IFERROR(VLOOKUP($B181,Options_data!$L:$AB,2,0),"")</f>
        <v>1.85</v>
      </c>
      <c r="E181" s="9">
        <f>IFERROR(VLOOKUP($B181,Options_data!$L:$AB,3,0),"")</f>
        <v>0.12</v>
      </c>
      <c r="F181" s="9">
        <f>IFERROR(VLOOKUP($B181,Options_data!$L:$AB,4,0),"")</f>
        <v>24.57</v>
      </c>
      <c r="G181" s="9">
        <f>IFERROR(VLOOKUP($B181,Options_data!$L:$AB,5,0),"")</f>
        <v>24.67</v>
      </c>
      <c r="H181" s="9">
        <f>IFERROR(VLOOKUP($B181,Options_data!$L:$AB,6,0),"")</f>
        <v>8.77</v>
      </c>
      <c r="I181" s="9">
        <f>IFERROR(VLOOKUP($B181,Options_data!$L:$AB,7,0),"")</f>
        <v>12.9</v>
      </c>
      <c r="J181" s="9">
        <f>IFERROR(VLOOKUP($B181,Options_data!$L:$AB,8,0),"")</f>
        <v>22.22</v>
      </c>
      <c r="K181" s="9">
        <f>IFERROR(VLOOKUP($B181,Options_data!$L:$AB,9,0),"")</f>
        <v>17.16</v>
      </c>
      <c r="L181" s="9" t="b">
        <f>IFERROR(VLOOKUP($B181,Options_data!$L:$AB,10,0),"")</f>
        <v>1</v>
      </c>
      <c r="M181" s="9">
        <f>IFERROR(VLOOKUP($B181,Options_data!$L:$AB,11,0),"")</f>
        <v>24.76</v>
      </c>
      <c r="N181" s="10">
        <f>IFERROR(VLOOKUP($B181,Options_data!$L:$AB,12,0),"")</f>
        <v>45229</v>
      </c>
      <c r="O181" s="9">
        <f>IFERROR(VLOOKUP($B181,Options_data!$L:$AB,13,0),"")</f>
        <v>1600.45</v>
      </c>
      <c r="P181" s="9">
        <f>IFERROR(VLOOKUP($B181,Options_data!$L:$AB,14,0),"")</f>
        <v>3.11</v>
      </c>
      <c r="Q181" s="9" t="str">
        <f>IFERROR(VLOOKUP($B181,Options_data!$L:$AB,15,0),"")</f>
        <v>Liquid</v>
      </c>
      <c r="R181" s="9" t="str">
        <f>IFERROR(VLOOKUP($B181,Options_data!$L:$AB,16,0),"")</f>
        <v/>
      </c>
      <c r="S181" s="9" t="str">
        <f>IFERROR(VLOOKUP($B181,Options_data!$L:$AB,17,0),"")</f>
        <v>R</v>
      </c>
      <c r="T181">
        <f>IFERROR(VLOOKUP($B181,futures_data!$L:$W,2,0),"")</f>
        <v>41.27</v>
      </c>
      <c r="U181">
        <f>IFERROR(VLOOKUP($B181,futures_data!$L:$W,3,0),"")</f>
        <v>16.79</v>
      </c>
      <c r="V181">
        <f>IFERROR(VLOOKUP($B181,futures_data!$L:$W,4,0),"")</f>
        <v>5.0599999999999996</v>
      </c>
      <c r="W181">
        <f>IFERROR(VLOOKUP($B181,futures_data!$L:$W,5,0),"")</f>
        <v>36.35</v>
      </c>
      <c r="X181">
        <f>IFERROR(VLOOKUP($B181,futures_data!$L:$W,6,0),"")</f>
        <v>1600.45</v>
      </c>
      <c r="Y181">
        <f>IFERROR(VLOOKUP($B181,futures_data!$L:$W,7,0),"")</f>
        <v>8.73</v>
      </c>
      <c r="Z181" t="str">
        <f>IFERROR(VLOOKUP($B181,futures_data!$L:$W,8,0),"")</f>
        <v>Significant Long Buildup</v>
      </c>
      <c r="AA181">
        <f>IFERROR(VLOOKUP($B181,futures_data!$L:$W,9,0),"")</f>
        <v>4.18</v>
      </c>
      <c r="AB181">
        <f>IFERROR(VLOOKUP($B181,futures_data!$L:$W,10,0),"")</f>
        <v>0.12</v>
      </c>
      <c r="AC181">
        <f>IFERROR(VLOOKUP($B181,futures_data!$L:$W,11,0),"")</f>
        <v>-51.03</v>
      </c>
      <c r="AD181" t="str">
        <f>IFERROR(VLOOKUP($B181,futures_data!$L:$W,12,0),"")</f>
        <v>Long Buildup</v>
      </c>
      <c r="AE181" t="str">
        <f t="shared" si="8"/>
        <v>BULLISH</v>
      </c>
      <c r="AF181" t="str">
        <f t="shared" si="9"/>
        <v>BULLISH</v>
      </c>
      <c r="AG181" s="43" t="str">
        <f>IFERROR(VLOOKUP($B181,futures_20D_Auto!$B:$F,2,0),"")</f>
        <v/>
      </c>
      <c r="AH181" s="43" t="str">
        <f>IFERROR(VLOOKUP($B181,futures_20D_Auto!$B:$F,3,0),"")</f>
        <v/>
      </c>
      <c r="AI181" s="43" t="str">
        <f>IFERROR(VLOOKUP($B181,futures_20D_Auto!$B:$F,4,0),"")</f>
        <v/>
      </c>
      <c r="AJ181" s="43" t="str">
        <f>IFERROR(VLOOKUP($B181,futures_20D_Auto!$B:$F,5,0),"")</f>
        <v/>
      </c>
      <c r="AK181">
        <f>IFERROR(VLOOKUP($B181,Premarket!$A:$K,2,0),"")</f>
        <v>1550.25</v>
      </c>
      <c r="AL181">
        <f>IFERROR(VLOOKUP($B181,Premarket!$A:$K,3,0),"")</f>
        <v>1566</v>
      </c>
      <c r="AM181">
        <f>IFERROR(VLOOKUP($B181,Premarket!$A:$K,4,0),"")</f>
        <v>15.75</v>
      </c>
      <c r="AN181">
        <f>IFERROR(VLOOKUP($B181,Premarket!$A:$K,5,0),"")</f>
        <v>1.02</v>
      </c>
      <c r="AU181" s="45" t="str">
        <f>IFERROR(VLOOKUP($B181,master_rankings!$B:$AF,4,FALSE),"")</f>
        <v/>
      </c>
      <c r="AV181" s="45" t="str">
        <f>IFERROR(VLOOKUP($B181,master_rankings!$B:$AF,5,FALSE),"")</f>
        <v/>
      </c>
      <c r="AW181" s="45" t="str">
        <f>IFERROR(VLOOKUP($B181,master_rankings!$B:$AF,6,FALSE),"")</f>
        <v/>
      </c>
      <c r="AX181" s="45" t="str">
        <f>IFERROR(VLOOKUP($B181,master_rankings!$B:$AF,7,FALSE),"")</f>
        <v/>
      </c>
      <c r="AY181" s="45" t="str">
        <f>IFERROR(VLOOKUP($B181,master_rankings!$B:$AF,8,FALSE),"")</f>
        <v/>
      </c>
      <c r="AZ181" s="45" t="str">
        <f>IFERROR(VLOOKUP($B181,master_rankings!$B:$AF,9,FALSE),"")</f>
        <v/>
      </c>
      <c r="BA181" s="45" t="str">
        <f>IFERROR(VLOOKUP($B181,master_rankings!$B:$AF,10,FALSE),"")</f>
        <v/>
      </c>
      <c r="BB181" s="45" t="str">
        <f>IFERROR(VLOOKUP($B181,master_rankings!$B:$AF,11,FALSE),"")</f>
        <v/>
      </c>
      <c r="BC181" s="45" t="str">
        <f>IFERROR(VLOOKUP($B181,master_rankings!$B:$AF,12,FALSE),"")</f>
        <v/>
      </c>
      <c r="BD181" s="45" t="str">
        <f>IFERROR(VLOOKUP($B181,master_rankings!$B:$AF,13,FALSE),"")</f>
        <v/>
      </c>
      <c r="BE181" s="45" t="str">
        <f>IFERROR(VLOOKUP($B181,master_rankings!$B:$AF,14,FALSE),"")</f>
        <v/>
      </c>
      <c r="BF181" s="45" t="str">
        <f>IFERROR(VLOOKUP($B181,master_rankings!$B:$AF,15,FALSE),"")</f>
        <v/>
      </c>
      <c r="BG181" s="45" t="str">
        <f>IFERROR(VLOOKUP($B181,master_rankings!$B:$AF,16,FALSE),"")</f>
        <v/>
      </c>
      <c r="BH181" s="45" t="str">
        <f>IFERROR(VLOOKUP($B181,master_rankings!$B:$AF,17,FALSE),"")</f>
        <v/>
      </c>
      <c r="BI181" s="45" t="str">
        <f>IFERROR(VLOOKUP($B181,master_rankings!$B:$AF,18,FALSE),"")</f>
        <v/>
      </c>
      <c r="BJ181" s="45" t="str">
        <f>IFERROR(VLOOKUP($B181,master_rankings!$B:$AF,19,FALSE),"")</f>
        <v/>
      </c>
      <c r="BK181" s="45" t="str">
        <f>IFERROR(VLOOKUP($B181,master_rankings!$B:$AF,30,FALSE),"")</f>
        <v/>
      </c>
      <c r="BL181" s="45" t="str">
        <f>IFERROR(VLOOKUP($B181,master_rankings!$B:$AF,31,FALSE),"")</f>
        <v/>
      </c>
      <c r="BM181" s="45" t="str">
        <f t="shared" si="10"/>
        <v/>
      </c>
      <c r="BN181" t="str">
        <f t="shared" si="11"/>
        <v/>
      </c>
    </row>
    <row r="182" spans="1:66" x14ac:dyDescent="0.25">
      <c r="A182">
        <f>Qty_freeze!A182</f>
        <v>181</v>
      </c>
      <c r="B182" t="str">
        <f>TRIM(Qty_freeze!B182)</f>
        <v>UBL</v>
      </c>
      <c r="C182" t="str">
        <f>IFERROR(VLOOKUP(B182,Mkt_Lots!Q:R,2,0),"")</f>
        <v xml:space="preserve">UNITED BREWERIES LTD                </v>
      </c>
      <c r="D182" s="9">
        <f>IFERROR(VLOOKUP($B182,Options_data!$L:$AB,2,0),"")</f>
        <v>-19.45</v>
      </c>
      <c r="E182" s="9">
        <f>IFERROR(VLOOKUP($B182,Options_data!$L:$AB,3,0),"")</f>
        <v>-1.23</v>
      </c>
      <c r="F182" s="9">
        <f>IFERROR(VLOOKUP($B182,Options_data!$L:$AB,4,0),"")</f>
        <v>32.299999999999997</v>
      </c>
      <c r="G182" s="9">
        <f>IFERROR(VLOOKUP($B182,Options_data!$L:$AB,5,0),"")</f>
        <v>31.04</v>
      </c>
      <c r="H182" s="9">
        <f>IFERROR(VLOOKUP($B182,Options_data!$L:$AB,6,0),"")</f>
        <v>4.76</v>
      </c>
      <c r="I182" s="9">
        <f>IFERROR(VLOOKUP($B182,Options_data!$L:$AB,7,0),"")</f>
        <v>87.7</v>
      </c>
      <c r="J182" s="9">
        <f>IFERROR(VLOOKUP($B182,Options_data!$L:$AB,8,0),"")</f>
        <v>99.21</v>
      </c>
      <c r="K182" s="9">
        <f>IFERROR(VLOOKUP($B182,Options_data!$L:$AB,9,0),"")</f>
        <v>68.12</v>
      </c>
      <c r="L182" s="9" t="b">
        <f>IFERROR(VLOOKUP($B182,Options_data!$L:$AB,10,0),"")</f>
        <v>1</v>
      </c>
      <c r="M182" s="9">
        <f>IFERROR(VLOOKUP($B182,Options_data!$L:$AB,11,0),"")</f>
        <v>29.79</v>
      </c>
      <c r="N182" s="10">
        <f>IFERROR(VLOOKUP($B182,Options_data!$L:$AB,12,0),"")</f>
        <v>45218</v>
      </c>
      <c r="O182" s="9">
        <f>IFERROR(VLOOKUP($B182,Options_data!$L:$AB,13,0),"")</f>
        <v>1567.75</v>
      </c>
      <c r="P182" s="9">
        <f>IFERROR(VLOOKUP($B182,Options_data!$L:$AB,14,0),"")</f>
        <v>3.9</v>
      </c>
      <c r="Q182" s="9" t="str">
        <f>IFERROR(VLOOKUP($B182,Options_data!$L:$AB,15,0),"")</f>
        <v>Liquid</v>
      </c>
      <c r="R182" s="9" t="str">
        <f>IFERROR(VLOOKUP($B182,Options_data!$L:$AB,16,0),"")</f>
        <v>IVP</v>
      </c>
      <c r="S182" s="9" t="str">
        <f>IFERROR(VLOOKUP($B182,Options_data!$L:$AB,17,0),"")</f>
        <v>R</v>
      </c>
      <c r="T182">
        <f>IFERROR(VLOOKUP($B182,futures_data!$L:$W,2,0),"")</f>
        <v>76.98</v>
      </c>
      <c r="U182">
        <f>IFERROR(VLOOKUP($B182,futures_data!$L:$W,3,0),"")</f>
        <v>13.16</v>
      </c>
      <c r="V182">
        <f>IFERROR(VLOOKUP($B182,futures_data!$L:$W,4,0),"")</f>
        <v>0.11</v>
      </c>
      <c r="W182">
        <f>IFERROR(VLOOKUP($B182,futures_data!$L:$W,5,0),"")</f>
        <v>46.86</v>
      </c>
      <c r="X182">
        <f>IFERROR(VLOOKUP($B182,futures_data!$L:$W,6,0),"")</f>
        <v>1567.75</v>
      </c>
      <c r="Y182">
        <f>IFERROR(VLOOKUP($B182,futures_data!$L:$W,7,0),"")</f>
        <v>4.76</v>
      </c>
      <c r="Z182" t="str">
        <f>IFERROR(VLOOKUP($B182,futures_data!$L:$W,8,0),"")</f>
        <v>Long Buildup</v>
      </c>
      <c r="AA182">
        <f>IFERROR(VLOOKUP($B182,futures_data!$L:$W,9,0),"")</f>
        <v>5.41</v>
      </c>
      <c r="AB182">
        <f>IFERROR(VLOOKUP($B182,futures_data!$L:$W,10,0),"")</f>
        <v>-1.23</v>
      </c>
      <c r="AC182">
        <f>IFERROR(VLOOKUP($B182,futures_data!$L:$W,11,0),"")</f>
        <v>-17.39</v>
      </c>
      <c r="AD182" t="str">
        <f>IFERROR(VLOOKUP($B182,futures_data!$L:$W,12,0),"")</f>
        <v>Short Buildup</v>
      </c>
      <c r="AE182" t="str">
        <f t="shared" si="8"/>
        <v>BULLISH</v>
      </c>
      <c r="AF182" t="str">
        <f t="shared" si="9"/>
        <v>BEARISH</v>
      </c>
      <c r="AG182" s="43" t="str">
        <f>IFERROR(VLOOKUP($B182,futures_20D_Auto!$B:$F,2,0),"")</f>
        <v>2023-10-16_13:53:00</v>
      </c>
      <c r="AH182" s="43" t="str">
        <f>IFERROR(VLOOKUP($B182,futures_20D_Auto!$B:$F,3,0),"")</f>
        <v>BEARISH</v>
      </c>
      <c r="AI182" s="43">
        <f>IFERROR(VLOOKUP($B182,futures_20D_Auto!$B:$F,4,0),"")</f>
        <v>-2328400</v>
      </c>
      <c r="AJ182" s="43">
        <f>IFERROR(VLOOKUP($B182,futures_20D_Auto!$B:$F,5,0),"")</f>
        <v>42.182060530029787</v>
      </c>
      <c r="AK182">
        <f>IFERROR(VLOOKUP($B182,Premarket!$A:$K,2,0),"")</f>
        <v>1580</v>
      </c>
      <c r="AL182">
        <f>IFERROR(VLOOKUP($B182,Premarket!$A:$K,3,0),"")</f>
        <v>1597.95</v>
      </c>
      <c r="AM182">
        <f>IFERROR(VLOOKUP($B182,Premarket!$A:$K,4,0),"")</f>
        <v>17.95</v>
      </c>
      <c r="AN182">
        <f>IFERROR(VLOOKUP($B182,Premarket!$A:$K,5,0),"")</f>
        <v>1.1399999999999999</v>
      </c>
      <c r="AU182" s="45">
        <f>IFERROR(VLOOKUP($B182,master_rankings!$B:$AF,4,FALSE),"")</f>
        <v>1567.7</v>
      </c>
      <c r="AV182" s="45">
        <f>IFERROR(VLOOKUP($B182,master_rankings!$B:$AF,5,FALSE),"")</f>
        <v>-1.2285786000000001</v>
      </c>
      <c r="AW182" s="45">
        <f>IFERROR(VLOOKUP($B182,master_rankings!$B:$AF,6,FALSE),"")</f>
        <v>-19.5</v>
      </c>
      <c r="AX182" s="45">
        <f>IFERROR(VLOOKUP($B182,master_rankings!$B:$AF,7,FALSE),"")</f>
        <v>3074000</v>
      </c>
      <c r="AY182" s="45">
        <f>IFERROR(VLOOKUP($B182,master_rankings!$B:$AF,8,FALSE),"")</f>
        <v>4.7573610000000004</v>
      </c>
      <c r="AZ182" s="45">
        <f>IFERROR(VLOOKUP($B182,master_rankings!$B:$AF,9,FALSE),"")</f>
        <v>139600</v>
      </c>
      <c r="BA182" s="45" t="str">
        <f>IFERROR(VLOOKUP($B182,master_rankings!$B:$AF,10,FALSE),"")</f>
        <v>Short Build Up</v>
      </c>
      <c r="BB182" s="45">
        <f>IFERROR(VLOOKUP($B182,master_rankings!$B:$AF,11,FALSE),"")</f>
        <v>350</v>
      </c>
      <c r="BC182" s="45">
        <f>IFERROR(VLOOKUP($B182,master_rankings!$B:$AF,12,FALSE),"")</f>
        <v>20</v>
      </c>
      <c r="BD182" s="45">
        <f>IFERROR(VLOOKUP($B182,master_rankings!$B:$AF,13,FALSE),"")</f>
        <v>14000</v>
      </c>
      <c r="BE182" s="45" t="str">
        <f>IFERROR(VLOOKUP($B182,master_rankings!$B:$AF,14,FALSE),"")</f>
        <v>FMCG</v>
      </c>
      <c r="BF182" s="45" t="str">
        <f>IFERROR(VLOOKUP($B182,master_rankings!$B:$AF,15,FALSE),"")</f>
        <v>BREWERIES &amp; DIST</v>
      </c>
      <c r="BG182" s="45" t="str">
        <f>IFERROR(VLOOKUP($B182,master_rankings!$B:$AF,16,FALSE),"")</f>
        <v>LARGECAP</v>
      </c>
      <c r="BH182" s="45">
        <f>IFERROR(VLOOKUP($B182,master_rankings!$B:$AF,17,FALSE),"")</f>
        <v>43786.81</v>
      </c>
      <c r="BI182" s="45" t="str">
        <f>IFERROR(VLOOKUP($B182,master_rankings!$B:$AF,18,FALSE),"")</f>
        <v>FMCG-16 of 28</v>
      </c>
      <c r="BJ182" s="45" t="str">
        <f>IFERROR(VLOOKUP($B182,master_rankings!$B:$AF,19,FALSE),"")</f>
        <v>NiftyRank-101</v>
      </c>
      <c r="BK182" s="45" t="str">
        <f>IFERROR(VLOOKUP($B182,master_rankings!$B:$AF,30,FALSE),"")</f>
        <v>SOR5</v>
      </c>
      <c r="BL182" s="45" t="str">
        <f>IFERROR(VLOOKUP($B182,master_rankings!$B:$AF,31,FALSE),"")</f>
        <v>SPR6</v>
      </c>
      <c r="BM182" s="45" t="str">
        <f t="shared" si="10"/>
        <v>TopOI</v>
      </c>
      <c r="BN182" t="str">
        <f t="shared" si="11"/>
        <v>TopPrice</v>
      </c>
    </row>
    <row r="183" spans="1:66" x14ac:dyDescent="0.25">
      <c r="A183">
        <f>Qty_freeze!A183</f>
        <v>182</v>
      </c>
      <c r="B183" t="str">
        <f>TRIM(Qty_freeze!B183)</f>
        <v>ULTRACEMCO</v>
      </c>
      <c r="C183" t="str">
        <f>IFERROR(VLOOKUP(B183,Mkt_Lots!Q:R,2,0),"")</f>
        <v xml:space="preserve">ULTRATECH CEMENT LIMITED            </v>
      </c>
      <c r="D183" s="9">
        <f>IFERROR(VLOOKUP($B183,Options_data!$L:$AB,2,0),"")</f>
        <v>-64.3</v>
      </c>
      <c r="E183" s="9">
        <f>IFERROR(VLOOKUP($B183,Options_data!$L:$AB,3,0),"")</f>
        <v>-0.77</v>
      </c>
      <c r="F183" s="9">
        <f>IFERROR(VLOOKUP($B183,Options_data!$L:$AB,4,0),"")</f>
        <v>25.7</v>
      </c>
      <c r="G183" s="9">
        <f>IFERROR(VLOOKUP($B183,Options_data!$L:$AB,5,0),"")</f>
        <v>25.66</v>
      </c>
      <c r="H183" s="9">
        <f>IFERROR(VLOOKUP($B183,Options_data!$L:$AB,6,0),"")</f>
        <v>15.53</v>
      </c>
      <c r="I183" s="9">
        <f>IFERROR(VLOOKUP($B183,Options_data!$L:$AB,7,0),"")</f>
        <v>82.86</v>
      </c>
      <c r="J183" s="9">
        <f>IFERROR(VLOOKUP($B183,Options_data!$L:$AB,8,0),"")</f>
        <v>93.65</v>
      </c>
      <c r="K183" s="9">
        <f>IFERROR(VLOOKUP($B183,Options_data!$L:$AB,9,0),"")</f>
        <v>45.84</v>
      </c>
      <c r="L183" s="9" t="b">
        <f>IFERROR(VLOOKUP($B183,Options_data!$L:$AB,10,0),"")</f>
        <v>1</v>
      </c>
      <c r="M183" s="9">
        <f>IFERROR(VLOOKUP($B183,Options_data!$L:$AB,11,0),"")</f>
        <v>25.62</v>
      </c>
      <c r="N183" s="10">
        <f>IFERROR(VLOOKUP($B183,Options_data!$L:$AB,12,0),"")</f>
        <v>45218</v>
      </c>
      <c r="O183" s="9">
        <f>IFERROR(VLOOKUP($B183,Options_data!$L:$AB,13,0),"")</f>
        <v>8311.5</v>
      </c>
      <c r="P183" s="9">
        <f>IFERROR(VLOOKUP($B183,Options_data!$L:$AB,14,0),"")</f>
        <v>3.33</v>
      </c>
      <c r="Q183" s="9" t="str">
        <f>IFERROR(VLOOKUP($B183,Options_data!$L:$AB,15,0),"")</f>
        <v>Liquid</v>
      </c>
      <c r="R183" s="9" t="str">
        <f>IFERROR(VLOOKUP($B183,Options_data!$L:$AB,16,0),"")</f>
        <v>IVP</v>
      </c>
      <c r="S183" s="9" t="str">
        <f>IFERROR(VLOOKUP($B183,Options_data!$L:$AB,17,0),"")</f>
        <v>R</v>
      </c>
      <c r="T183">
        <f>IFERROR(VLOOKUP($B183,futures_data!$L:$W,2,0),"")</f>
        <v>70.63</v>
      </c>
      <c r="U183">
        <f>IFERROR(VLOOKUP($B183,futures_data!$L:$W,3,0),"")</f>
        <v>-6.03</v>
      </c>
      <c r="V183">
        <f>IFERROR(VLOOKUP($B183,futures_data!$L:$W,4,0),"")</f>
        <v>2.0699999999999998</v>
      </c>
      <c r="W183">
        <f>IFERROR(VLOOKUP($B183,futures_data!$L:$W,5,0),"")</f>
        <v>172.59</v>
      </c>
      <c r="X183">
        <f>IFERROR(VLOOKUP($B183,futures_data!$L:$W,6,0),"")</f>
        <v>8311.5</v>
      </c>
      <c r="Y183">
        <f>IFERROR(VLOOKUP($B183,futures_data!$L:$W,7,0),"")</f>
        <v>15.53</v>
      </c>
      <c r="Z183" t="str">
        <f>IFERROR(VLOOKUP($B183,futures_data!$L:$W,8,0),"")</f>
        <v>Significant Short Covering</v>
      </c>
      <c r="AA183">
        <f>IFERROR(VLOOKUP($B183,futures_data!$L:$W,9,0),"")</f>
        <v>12.77</v>
      </c>
      <c r="AB183">
        <f>IFERROR(VLOOKUP($B183,futures_data!$L:$W,10,0),"")</f>
        <v>-0.77</v>
      </c>
      <c r="AC183">
        <f>IFERROR(VLOOKUP($B183,futures_data!$L:$W,11,0),"")</f>
        <v>88.12</v>
      </c>
      <c r="AD183" t="str">
        <f>IFERROR(VLOOKUP($B183,futures_data!$L:$W,12,0),"")</f>
        <v>Short Buildup</v>
      </c>
      <c r="AE183" t="str">
        <f t="shared" si="8"/>
        <v>BULLISH</v>
      </c>
      <c r="AF183" t="str">
        <f t="shared" si="9"/>
        <v>BEARISH</v>
      </c>
      <c r="AG183" s="43" t="str">
        <f>IFERROR(VLOOKUP($B183,futures_20D_Auto!$B:$F,2,0),"")</f>
        <v>2023-10-16_13:53:06</v>
      </c>
      <c r="AH183" s="43" t="str">
        <f>IFERROR(VLOOKUP($B183,futures_20D_Auto!$B:$F,3,0),"")</f>
        <v>BEARISH</v>
      </c>
      <c r="AI183" s="43">
        <f>IFERROR(VLOOKUP($B183,futures_20D_Auto!$B:$F,4,0),"")</f>
        <v>-3372500</v>
      </c>
      <c r="AJ183" s="43">
        <f>IFERROR(VLOOKUP($B183,futures_20D_Auto!$B:$F,5,0),"")</f>
        <v>56.922871946706152</v>
      </c>
      <c r="AK183">
        <f>IFERROR(VLOOKUP($B183,Premarket!$A:$K,2,0),"")</f>
        <v>8343</v>
      </c>
      <c r="AL183">
        <f>IFERROR(VLOOKUP($B183,Premarket!$A:$K,3,0),"")</f>
        <v>8364.9500000000007</v>
      </c>
      <c r="AM183">
        <f>IFERROR(VLOOKUP($B183,Premarket!$A:$K,4,0),"")</f>
        <v>21.95</v>
      </c>
      <c r="AN183">
        <f>IFERROR(VLOOKUP($B183,Premarket!$A:$K,5,0),"")</f>
        <v>0.26</v>
      </c>
      <c r="AU183" s="45">
        <f>IFERROR(VLOOKUP($B183,master_rankings!$B:$AF,4,FALSE),"")</f>
        <v>8304.0499999999993</v>
      </c>
      <c r="AV183" s="45">
        <f>IFERROR(VLOOKUP($B183,master_rankings!$B:$AF,5,FALSE),"")</f>
        <v>-0.85663460000000002</v>
      </c>
      <c r="AW183" s="45">
        <f>IFERROR(VLOOKUP($B183,master_rankings!$B:$AF,6,FALSE),"")</f>
        <v>-71.75</v>
      </c>
      <c r="AX183" s="45">
        <f>IFERROR(VLOOKUP($B183,master_rankings!$B:$AF,7,FALSE),"")</f>
        <v>1491500</v>
      </c>
      <c r="AY183" s="45">
        <f>IFERROR(VLOOKUP($B183,master_rankings!$B:$AF,8,FALSE),"")</f>
        <v>4.5492780000000002</v>
      </c>
      <c r="AZ183" s="45">
        <f>IFERROR(VLOOKUP($B183,master_rankings!$B:$AF,9,FALSE),"")</f>
        <v>64900</v>
      </c>
      <c r="BA183" s="45" t="str">
        <f>IFERROR(VLOOKUP($B183,master_rankings!$B:$AF,10,FALSE),"")</f>
        <v>Short Build Up</v>
      </c>
      <c r="BB183" s="45">
        <f>IFERROR(VLOOKUP($B183,master_rankings!$B:$AF,11,FALSE),"")</f>
        <v>100</v>
      </c>
      <c r="BC183" s="45">
        <f>IFERROR(VLOOKUP($B183,master_rankings!$B:$AF,12,FALSE),"")</f>
        <v>100</v>
      </c>
      <c r="BD183" s="45">
        <f>IFERROR(VLOOKUP($B183,master_rankings!$B:$AF,13,FALSE),"")</f>
        <v>3000</v>
      </c>
      <c r="BE183" s="45" t="str">
        <f>IFERROR(VLOOKUP($B183,master_rankings!$B:$AF,14,FALSE),"")</f>
        <v>INDUSTRIALS</v>
      </c>
      <c r="BF183" s="45" t="str">
        <f>IFERROR(VLOOKUP($B183,master_rankings!$B:$AF,15,FALSE),"")</f>
        <v>CEMENT-NORTH IND</v>
      </c>
      <c r="BG183" s="45" t="str">
        <f>IFERROR(VLOOKUP($B183,master_rankings!$B:$AF,16,FALSE),"")</f>
        <v>LARGECAP</v>
      </c>
      <c r="BH183" s="45">
        <f>IFERROR(VLOOKUP($B183,master_rankings!$B:$AF,17,FALSE),"")</f>
        <v>221133.26</v>
      </c>
      <c r="BI183" s="45" t="str">
        <f>IFERROR(VLOOKUP($B183,master_rankings!$B:$AF,18,FALSE),"")</f>
        <v>INDUSTRIALS-3 of 36</v>
      </c>
      <c r="BJ183" s="45" t="str">
        <f>IFERROR(VLOOKUP($B183,master_rankings!$B:$AF,19,FALSE),"")</f>
        <v>NiftyRank-21</v>
      </c>
      <c r="BK183" s="45" t="str">
        <f>IFERROR(VLOOKUP($B183,master_rankings!$B:$AF,30,FALSE),"")</f>
        <v>SOR6</v>
      </c>
      <c r="BL183" s="45" t="str">
        <f>IFERROR(VLOOKUP($B183,master_rankings!$B:$AF,31,FALSE),"")</f>
        <v>SPR16</v>
      </c>
      <c r="BM183" s="45" t="str">
        <f t="shared" si="10"/>
        <v>TopOI</v>
      </c>
      <c r="BN183" t="str">
        <f t="shared" si="11"/>
        <v>TopPrice</v>
      </c>
    </row>
    <row r="184" spans="1:66" x14ac:dyDescent="0.25">
      <c r="A184">
        <f>Qty_freeze!A184</f>
        <v>183</v>
      </c>
      <c r="B184" t="str">
        <f>TRIM(Qty_freeze!B184)</f>
        <v>UPL</v>
      </c>
      <c r="C184" t="str">
        <f>IFERROR(VLOOKUP(B184,Mkt_Lots!Q:R,2,0),"")</f>
        <v xml:space="preserve">UPL LIMITED                         </v>
      </c>
      <c r="D184" s="9">
        <f>IFERROR(VLOOKUP($B184,Options_data!$L:$AB,2,0),"")</f>
        <v>8.6</v>
      </c>
      <c r="E184" s="9">
        <f>IFERROR(VLOOKUP($B184,Options_data!$L:$AB,3,0),"")</f>
        <v>1.38</v>
      </c>
      <c r="F184" s="9">
        <f>IFERROR(VLOOKUP($B184,Options_data!$L:$AB,4,0),"")</f>
        <v>24.32</v>
      </c>
      <c r="G184" s="9">
        <f>IFERROR(VLOOKUP($B184,Options_data!$L:$AB,5,0),"")</f>
        <v>24.1</v>
      </c>
      <c r="H184" s="9">
        <f>IFERROR(VLOOKUP($B184,Options_data!$L:$AB,6,0),"")</f>
        <v>7.73</v>
      </c>
      <c r="I184" s="9">
        <f>IFERROR(VLOOKUP($B184,Options_data!$L:$AB,7,0),"")</f>
        <v>39.31</v>
      </c>
      <c r="J184" s="9">
        <f>IFERROR(VLOOKUP($B184,Options_data!$L:$AB,8,0),"")</f>
        <v>38.1</v>
      </c>
      <c r="K184" s="9">
        <f>IFERROR(VLOOKUP($B184,Options_data!$L:$AB,9,0),"")</f>
        <v>27.06</v>
      </c>
      <c r="L184" s="9" t="b">
        <f>IFERROR(VLOOKUP($B184,Options_data!$L:$AB,10,0),"")</f>
        <v>1</v>
      </c>
      <c r="M184" s="9">
        <f>IFERROR(VLOOKUP($B184,Options_data!$L:$AB,11,0),"")</f>
        <v>23.87</v>
      </c>
      <c r="N184" s="10" t="str">
        <f>IFERROR(VLOOKUP($B184,Options_data!$L:$AB,12,0),"")</f>
        <v/>
      </c>
      <c r="O184" s="9">
        <f>IFERROR(VLOOKUP($B184,Options_data!$L:$AB,13,0),"")</f>
        <v>632.20000000000005</v>
      </c>
      <c r="P184" s="9">
        <f>IFERROR(VLOOKUP($B184,Options_data!$L:$AB,14,0),"")</f>
        <v>3.02</v>
      </c>
      <c r="Q184" s="9" t="str">
        <f>IFERROR(VLOOKUP($B184,Options_data!$L:$AB,15,0),"")</f>
        <v>Liquid</v>
      </c>
      <c r="R184" s="9" t="str">
        <f>IFERROR(VLOOKUP($B184,Options_data!$L:$AB,16,0),"")</f>
        <v/>
      </c>
      <c r="S184" s="9" t="str">
        <f>IFERROR(VLOOKUP($B184,Options_data!$L:$AB,17,0),"")</f>
        <v/>
      </c>
      <c r="T184">
        <f>IFERROR(VLOOKUP($B184,futures_data!$L:$W,2,0),"")</f>
        <v>60.71</v>
      </c>
      <c r="U184">
        <f>IFERROR(VLOOKUP($B184,futures_data!$L:$W,3,0),"")</f>
        <v>-1.21</v>
      </c>
      <c r="V184">
        <f>IFERROR(VLOOKUP($B184,futures_data!$L:$W,4,0),"")</f>
        <v>3.4</v>
      </c>
      <c r="W184">
        <f>IFERROR(VLOOKUP($B184,futures_data!$L:$W,5,0),"")</f>
        <v>111.85</v>
      </c>
      <c r="X184">
        <f>IFERROR(VLOOKUP($B184,futures_data!$L:$W,6,0),"")</f>
        <v>632.20000000000005</v>
      </c>
      <c r="Y184">
        <f>IFERROR(VLOOKUP($B184,futures_data!$L:$W,7,0),"")</f>
        <v>7.69</v>
      </c>
      <c r="Z184" t="str">
        <f>IFERROR(VLOOKUP($B184,futures_data!$L:$W,8,0),"")</f>
        <v>Short Covering</v>
      </c>
      <c r="AA184">
        <f>IFERROR(VLOOKUP($B184,futures_data!$L:$W,9,0),"")</f>
        <v>2.21</v>
      </c>
      <c r="AB184">
        <f>IFERROR(VLOOKUP($B184,futures_data!$L:$W,10,0),"")</f>
        <v>1.38</v>
      </c>
      <c r="AC184">
        <f>IFERROR(VLOOKUP($B184,futures_data!$L:$W,11,0),"")</f>
        <v>34.76</v>
      </c>
      <c r="AD184" t="str">
        <f>IFERROR(VLOOKUP($B184,futures_data!$L:$W,12,0),"")</f>
        <v>Significant Long Buildup</v>
      </c>
      <c r="AE184" t="str">
        <f t="shared" si="8"/>
        <v>BULLISH</v>
      </c>
      <c r="AF184" t="str">
        <f t="shared" si="9"/>
        <v>BULLISH</v>
      </c>
      <c r="AG184" s="43" t="str">
        <f>IFERROR(VLOOKUP($B184,futures_20D_Auto!$B:$F,2,0),"")</f>
        <v/>
      </c>
      <c r="AH184" s="43" t="str">
        <f>IFERROR(VLOOKUP($B184,futures_20D_Auto!$B:$F,3,0),"")</f>
        <v/>
      </c>
      <c r="AI184" s="43" t="str">
        <f>IFERROR(VLOOKUP($B184,futures_20D_Auto!$B:$F,4,0),"")</f>
        <v/>
      </c>
      <c r="AJ184" s="43" t="str">
        <f>IFERROR(VLOOKUP($B184,futures_20D_Auto!$B:$F,5,0),"")</f>
        <v/>
      </c>
      <c r="AK184">
        <f>IFERROR(VLOOKUP($B184,Premarket!$A:$K,2,0),"")</f>
        <v>627.75</v>
      </c>
      <c r="AL184">
        <f>IFERROR(VLOOKUP($B184,Premarket!$A:$K,3,0),"")</f>
        <v>629.15</v>
      </c>
      <c r="AM184">
        <f>IFERROR(VLOOKUP($B184,Premarket!$A:$K,4,0),"")</f>
        <v>1.4</v>
      </c>
      <c r="AN184">
        <f>IFERROR(VLOOKUP($B184,Premarket!$A:$K,5,0),"")</f>
        <v>0.22</v>
      </c>
      <c r="AU184" s="45">
        <f>IFERROR(VLOOKUP($B184,master_rankings!$B:$AF,4,FALSE),"")</f>
        <v>632.04999999999995</v>
      </c>
      <c r="AV184" s="45">
        <f>IFERROR(VLOOKUP($B184,master_rankings!$B:$AF,5,FALSE),"")</f>
        <v>1.3550352999999999</v>
      </c>
      <c r="AW184" s="45">
        <f>IFERROR(VLOOKUP($B184,master_rankings!$B:$AF,6,FALSE),"")</f>
        <v>8.4499999999999993</v>
      </c>
      <c r="AX184" s="45">
        <f>IFERROR(VLOOKUP($B184,master_rankings!$B:$AF,7,FALSE),"")</f>
        <v>29480100</v>
      </c>
      <c r="AY184" s="45">
        <f>IFERROR(VLOOKUP($B184,master_rankings!$B:$AF,8,FALSE),"")</f>
        <v>1.3633112999999999</v>
      </c>
      <c r="AZ184" s="45">
        <f>IFERROR(VLOOKUP($B184,master_rankings!$B:$AF,9,FALSE),"")</f>
        <v>396500</v>
      </c>
      <c r="BA184" s="45" t="str">
        <f>IFERROR(VLOOKUP($B184,master_rankings!$B:$AF,10,FALSE),"")</f>
        <v>Long Build Up</v>
      </c>
      <c r="BB184" s="45">
        <f>IFERROR(VLOOKUP($B184,master_rankings!$B:$AF,11,FALSE),"")</f>
        <v>1300</v>
      </c>
      <c r="BC184" s="45">
        <f>IFERROR(VLOOKUP($B184,master_rankings!$B:$AF,12,FALSE),"")</f>
        <v>10</v>
      </c>
      <c r="BD184" s="45">
        <f>IFERROR(VLOOKUP($B184,master_rankings!$B:$AF,13,FALSE),"")</f>
        <v>26000</v>
      </c>
      <c r="BE184" s="45" t="str">
        <f>IFERROR(VLOOKUP($B184,master_rankings!$B:$AF,14,FALSE),"")</f>
        <v>INDUSTRIALS</v>
      </c>
      <c r="BF184" s="45" t="str">
        <f>IFERROR(VLOOKUP($B184,master_rankings!$B:$AF,15,FALSE),"")</f>
        <v>PEST/AGRO-INDIAN</v>
      </c>
      <c r="BG184" s="45" t="str">
        <f>IFERROR(VLOOKUP($B184,master_rankings!$B:$AF,16,FALSE),"")</f>
        <v>LARGECAP</v>
      </c>
      <c r="BH184" s="45">
        <f>IFERROR(VLOOKUP($B184,master_rankings!$B:$AF,17,FALSE),"")</f>
        <v>63007.01</v>
      </c>
      <c r="BI184" s="45" t="str">
        <f>IFERROR(VLOOKUP($B184,master_rankings!$B:$AF,18,FALSE),"")</f>
        <v>INDUSTRIALS-14 of 36</v>
      </c>
      <c r="BJ184" s="45" t="str">
        <f>IFERROR(VLOOKUP($B184,master_rankings!$B:$AF,19,FALSE),"")</f>
        <v>NiftyRank-75</v>
      </c>
      <c r="BK184" s="45" t="str">
        <f>IFERROR(VLOOKUP($B184,master_rankings!$B:$AF,30,FALSE),"")</f>
        <v>LOR21</v>
      </c>
      <c r="BL184" s="45" t="str">
        <f>IFERROR(VLOOKUP($B184,master_rankings!$B:$AF,31,FALSE),"")</f>
        <v>LPR15</v>
      </c>
      <c r="BM184" s="45" t="str">
        <f t="shared" si="10"/>
        <v/>
      </c>
      <c r="BN184" t="str">
        <f t="shared" si="11"/>
        <v>TopPrice</v>
      </c>
    </row>
    <row r="185" spans="1:66" x14ac:dyDescent="0.25">
      <c r="A185">
        <f>Qty_freeze!A185</f>
        <v>184</v>
      </c>
      <c r="B185" t="str">
        <f>TRIM(Qty_freeze!B185)</f>
        <v>VEDL</v>
      </c>
      <c r="C185" t="str">
        <f>IFERROR(VLOOKUP(B185,Mkt_Lots!Q:R,2,0),"")</f>
        <v xml:space="preserve">VEDANTA LIMITED                     </v>
      </c>
      <c r="D185" s="9">
        <f>IFERROR(VLOOKUP($B185,Options_data!$L:$AB,2,0),"")</f>
        <v>3.25</v>
      </c>
      <c r="E185" s="9">
        <f>IFERROR(VLOOKUP($B185,Options_data!$L:$AB,3,0),"")</f>
        <v>1.43</v>
      </c>
      <c r="F185" s="9">
        <f>IFERROR(VLOOKUP($B185,Options_data!$L:$AB,4,0),"")</f>
        <v>36.76</v>
      </c>
      <c r="G185" s="9">
        <f>IFERROR(VLOOKUP($B185,Options_data!$L:$AB,5,0),"")</f>
        <v>36.64</v>
      </c>
      <c r="H185" s="9">
        <f>IFERROR(VLOOKUP($B185,Options_data!$L:$AB,6,0),"")</f>
        <v>6.08</v>
      </c>
      <c r="I185" s="9">
        <f>IFERROR(VLOOKUP($B185,Options_data!$L:$AB,7,0),"")</f>
        <v>73.790000000000006</v>
      </c>
      <c r="J185" s="9">
        <f>IFERROR(VLOOKUP($B185,Options_data!$L:$AB,8,0),"")</f>
        <v>71.430000000000007</v>
      </c>
      <c r="K185" s="9">
        <f>IFERROR(VLOOKUP($B185,Options_data!$L:$AB,9,0),"")</f>
        <v>42.09</v>
      </c>
      <c r="L185" s="9" t="b">
        <f>IFERROR(VLOOKUP($B185,Options_data!$L:$AB,10,0),"")</f>
        <v>1</v>
      </c>
      <c r="M185" s="9">
        <f>IFERROR(VLOOKUP($B185,Options_data!$L:$AB,11,0),"")</f>
        <v>36.520000000000003</v>
      </c>
      <c r="N185" s="10" t="str">
        <f>IFERROR(VLOOKUP($B185,Options_data!$L:$AB,12,0),"")</f>
        <v/>
      </c>
      <c r="O185" s="9">
        <f>IFERROR(VLOOKUP($B185,Options_data!$L:$AB,13,0),"")</f>
        <v>230</v>
      </c>
      <c r="P185" s="9">
        <f>IFERROR(VLOOKUP($B185,Options_data!$L:$AB,14,0),"")</f>
        <v>4.3499999999999996</v>
      </c>
      <c r="Q185" s="9" t="str">
        <f>IFERROR(VLOOKUP($B185,Options_data!$L:$AB,15,0),"")</f>
        <v>Liquid</v>
      </c>
      <c r="R185" s="9" t="str">
        <f>IFERROR(VLOOKUP($B185,Options_data!$L:$AB,16,0),"")</f>
        <v>IVP</v>
      </c>
      <c r="S185" s="9" t="str">
        <f>IFERROR(VLOOKUP($B185,Options_data!$L:$AB,17,0),"")</f>
        <v/>
      </c>
      <c r="T185">
        <f>IFERROR(VLOOKUP($B185,futures_data!$L:$W,2,0),"")</f>
        <v>69.44</v>
      </c>
      <c r="U185">
        <f>IFERROR(VLOOKUP($B185,futures_data!$L:$W,3,0),"")</f>
        <v>15.51</v>
      </c>
      <c r="V185">
        <f>IFERROR(VLOOKUP($B185,futures_data!$L:$W,4,0),"")</f>
        <v>4.55</v>
      </c>
      <c r="W185">
        <f>IFERROR(VLOOKUP($B185,futures_data!$L:$W,5,0),"")</f>
        <v>95.83</v>
      </c>
      <c r="X185">
        <f>IFERROR(VLOOKUP($B185,futures_data!$L:$W,6,0),"")</f>
        <v>230</v>
      </c>
      <c r="Y185">
        <f>IFERROR(VLOOKUP($B185,futures_data!$L:$W,7,0),"")</f>
        <v>6.08</v>
      </c>
      <c r="Z185" t="str">
        <f>IFERROR(VLOOKUP($B185,futures_data!$L:$W,8,0),"")</f>
        <v>Significant Long Buildup</v>
      </c>
      <c r="AA185">
        <f>IFERROR(VLOOKUP($B185,futures_data!$L:$W,9,0),"")</f>
        <v>3.43</v>
      </c>
      <c r="AB185">
        <f>IFERROR(VLOOKUP($B185,futures_data!$L:$W,10,0),"")</f>
        <v>1.43</v>
      </c>
      <c r="AC185">
        <f>IFERROR(VLOOKUP($B185,futures_data!$L:$W,11,0),"")</f>
        <v>-5.21</v>
      </c>
      <c r="AD185" t="str">
        <f>IFERROR(VLOOKUP($B185,futures_data!$L:$W,12,0),"")</f>
        <v>Long Buildup</v>
      </c>
      <c r="AE185" t="str">
        <f t="shared" si="8"/>
        <v>BULLISH</v>
      </c>
      <c r="AF185" t="str">
        <f t="shared" si="9"/>
        <v>BULLISH</v>
      </c>
      <c r="AG185" s="43" t="str">
        <f>IFERROR(VLOOKUP($B185,futures_20D_Auto!$B:$F,2,0),"")</f>
        <v>2023-10-16_21:16:14</v>
      </c>
      <c r="AH185" s="43" t="str">
        <f>IFERROR(VLOOKUP($B185,futures_20D_Auto!$B:$F,3,0),"")</f>
        <v>BEARISH</v>
      </c>
      <c r="AI185" s="43">
        <f>IFERROR(VLOOKUP($B185,futures_20D_Auto!$B:$F,4,0),"")</f>
        <v>-221552000</v>
      </c>
      <c r="AJ185" s="43">
        <f>IFERROR(VLOOKUP($B185,futures_20D_Auto!$B:$F,5,0),"")</f>
        <v>62.810044554599948</v>
      </c>
      <c r="AK185">
        <f>IFERROR(VLOOKUP($B185,Premarket!$A:$K,2,0),"")</f>
        <v>227.65</v>
      </c>
      <c r="AL185">
        <f>IFERROR(VLOOKUP($B185,Premarket!$A:$K,3,0),"")</f>
        <v>226</v>
      </c>
      <c r="AM185">
        <f>IFERROR(VLOOKUP($B185,Premarket!$A:$K,4,0),"")</f>
        <v>-1.65</v>
      </c>
      <c r="AN185">
        <f>IFERROR(VLOOKUP($B185,Premarket!$A:$K,5,0),"")</f>
        <v>-0.72</v>
      </c>
      <c r="AU185" s="45">
        <f>IFERROR(VLOOKUP($B185,master_rankings!$B:$AF,4,FALSE),"")</f>
        <v>230.45</v>
      </c>
      <c r="AV185" s="45">
        <f>IFERROR(VLOOKUP($B185,master_rankings!$B:$AF,5,FALSE),"")</f>
        <v>1.631753</v>
      </c>
      <c r="AW185" s="45">
        <f>IFERROR(VLOOKUP($B185,master_rankings!$B:$AF,6,FALSE),"")</f>
        <v>3.7</v>
      </c>
      <c r="AX185" s="45">
        <f>IFERROR(VLOOKUP($B185,master_rankings!$B:$AF,7,FALSE),"")</f>
        <v>73868000</v>
      </c>
      <c r="AY185" s="45">
        <f>IFERROR(VLOOKUP($B185,master_rankings!$B:$AF,8,FALSE),"")</f>
        <v>0.91532559999999996</v>
      </c>
      <c r="AZ185" s="45">
        <f>IFERROR(VLOOKUP($B185,master_rankings!$B:$AF,9,FALSE),"")</f>
        <v>670000</v>
      </c>
      <c r="BA185" s="45" t="str">
        <f>IFERROR(VLOOKUP($B185,master_rankings!$B:$AF,10,FALSE),"")</f>
        <v>Long Build Up</v>
      </c>
      <c r="BB185" s="45">
        <f>IFERROR(VLOOKUP($B185,master_rankings!$B:$AF,11,FALSE),"")</f>
        <v>3100</v>
      </c>
      <c r="BC185" s="45">
        <f>IFERROR(VLOOKUP($B185,master_rankings!$B:$AF,12,FALSE),"")</f>
        <v>5</v>
      </c>
      <c r="BD185" s="45">
        <f>IFERROR(VLOOKUP($B185,master_rankings!$B:$AF,13,FALSE),"")</f>
        <v>62000</v>
      </c>
      <c r="BE185" s="45" t="str">
        <f>IFERROR(VLOOKUP($B185,master_rankings!$B:$AF,14,FALSE),"")</f>
        <v>INDUSTRIALS</v>
      </c>
      <c r="BF185" s="45" t="str">
        <f>IFERROR(VLOOKUP($B185,master_rankings!$B:$AF,15,FALSE),"")</f>
        <v>MINING/MINER/MET</v>
      </c>
      <c r="BG185" s="45" t="str">
        <f>IFERROR(VLOOKUP($B185,master_rankings!$B:$AF,16,FALSE),"")</f>
        <v>LARGECAP</v>
      </c>
      <c r="BH185" s="45">
        <f>IFERROR(VLOOKUP($B185,master_rankings!$B:$AF,17,FALSE),"")</f>
        <v>124972.15</v>
      </c>
      <c r="BI185" s="45" t="str">
        <f>IFERROR(VLOOKUP($B185,master_rankings!$B:$AF,18,FALSE),"")</f>
        <v>INDUSTRIALS-5 of 36</v>
      </c>
      <c r="BJ185" s="45" t="str">
        <f>IFERROR(VLOOKUP($B185,master_rankings!$B:$AF,19,FALSE),"")</f>
        <v>NiftyRank-36</v>
      </c>
      <c r="BK185" s="45" t="str">
        <f>IFERROR(VLOOKUP($B185,master_rankings!$B:$AF,30,FALSE),"")</f>
        <v>LOR24</v>
      </c>
      <c r="BL185" s="45" t="str">
        <f>IFERROR(VLOOKUP($B185,master_rankings!$B:$AF,31,FALSE),"")</f>
        <v>LPR8</v>
      </c>
      <c r="BM185" s="45" t="str">
        <f t="shared" si="10"/>
        <v/>
      </c>
      <c r="BN185" t="str">
        <f t="shared" si="11"/>
        <v>TopPrice</v>
      </c>
    </row>
    <row r="186" spans="1:66" x14ac:dyDescent="0.25">
      <c r="A186">
        <f>Qty_freeze!A186</f>
        <v>185</v>
      </c>
      <c r="B186" t="str">
        <f>TRIM(Qty_freeze!B186)</f>
        <v>VOLTAS</v>
      </c>
      <c r="C186" t="str">
        <f>IFERROR(VLOOKUP(B186,Mkt_Lots!Q:R,2,0),"")</f>
        <v xml:space="preserve">VOLTAS LTD                          </v>
      </c>
      <c r="D186" s="9">
        <f>IFERROR(VLOOKUP($B186,Options_data!$L:$AB,2,0),"")</f>
        <v>7.5</v>
      </c>
      <c r="E186" s="9">
        <f>IFERROR(VLOOKUP($B186,Options_data!$L:$AB,3,0),"")</f>
        <v>0.88</v>
      </c>
      <c r="F186" s="9">
        <f>IFERROR(VLOOKUP($B186,Options_data!$L:$AB,4,0),"")</f>
        <v>32.79</v>
      </c>
      <c r="G186" s="9">
        <f>IFERROR(VLOOKUP($B186,Options_data!$L:$AB,5,0),"")</f>
        <v>32.21</v>
      </c>
      <c r="H186" s="9">
        <f>IFERROR(VLOOKUP($B186,Options_data!$L:$AB,6,0),"")</f>
        <v>9.93</v>
      </c>
      <c r="I186" s="9">
        <f>IFERROR(VLOOKUP($B186,Options_data!$L:$AB,7,0),"")</f>
        <v>92.74</v>
      </c>
      <c r="J186" s="9">
        <f>IFERROR(VLOOKUP($B186,Options_data!$L:$AB,8,0),"")</f>
        <v>98.41</v>
      </c>
      <c r="K186" s="9">
        <f>IFERROR(VLOOKUP($B186,Options_data!$L:$AB,9,0),"")</f>
        <v>61.06</v>
      </c>
      <c r="L186" s="9" t="b">
        <f>IFERROR(VLOOKUP($B186,Options_data!$L:$AB,10,0),"")</f>
        <v>1</v>
      </c>
      <c r="M186" s="9">
        <f>IFERROR(VLOOKUP($B186,Options_data!$L:$AB,11,0),"")</f>
        <v>31.63</v>
      </c>
      <c r="N186" s="10">
        <f>IFERROR(VLOOKUP($B186,Options_data!$L:$AB,12,0),"")</f>
        <v>45218</v>
      </c>
      <c r="O186" s="9">
        <f>IFERROR(VLOOKUP($B186,Options_data!$L:$AB,13,0),"")</f>
        <v>855</v>
      </c>
      <c r="P186" s="9">
        <f>IFERROR(VLOOKUP($B186,Options_data!$L:$AB,14,0),"")</f>
        <v>4.1900000000000004</v>
      </c>
      <c r="Q186" s="9" t="str">
        <f>IFERROR(VLOOKUP($B186,Options_data!$L:$AB,15,0),"")</f>
        <v>Liquid</v>
      </c>
      <c r="R186" s="9" t="str">
        <f>IFERROR(VLOOKUP($B186,Options_data!$L:$AB,16,0),"")</f>
        <v>IVP</v>
      </c>
      <c r="S186" s="9" t="str">
        <f>IFERROR(VLOOKUP($B186,Options_data!$L:$AB,17,0),"")</f>
        <v>R</v>
      </c>
      <c r="T186">
        <f>IFERROR(VLOOKUP($B186,futures_data!$L:$W,2,0),"")</f>
        <v>13.89</v>
      </c>
      <c r="U186">
        <f>IFERROR(VLOOKUP($B186,futures_data!$L:$W,3,0),"")</f>
        <v>11.02</v>
      </c>
      <c r="V186">
        <f>IFERROR(VLOOKUP($B186,futures_data!$L:$W,4,0),"")</f>
        <v>0.2</v>
      </c>
      <c r="W186">
        <f>IFERROR(VLOOKUP($B186,futures_data!$L:$W,5,0),"")</f>
        <v>76.760000000000005</v>
      </c>
      <c r="X186">
        <f>IFERROR(VLOOKUP($B186,futures_data!$L:$W,6,0),"")</f>
        <v>855</v>
      </c>
      <c r="Y186">
        <f>IFERROR(VLOOKUP($B186,futures_data!$L:$W,7,0),"")</f>
        <v>9.93</v>
      </c>
      <c r="Z186" t="str">
        <f>IFERROR(VLOOKUP($B186,futures_data!$L:$W,8,0),"")</f>
        <v>Long Buildup</v>
      </c>
      <c r="AA186">
        <f>IFERROR(VLOOKUP($B186,futures_data!$L:$W,9,0),"")</f>
        <v>0.84</v>
      </c>
      <c r="AB186">
        <f>IFERROR(VLOOKUP($B186,futures_data!$L:$W,10,0),"")</f>
        <v>0.88</v>
      </c>
      <c r="AC186">
        <f>IFERROR(VLOOKUP($B186,futures_data!$L:$W,11,0),"")</f>
        <v>-25.53</v>
      </c>
      <c r="AD186" t="str">
        <f>IFERROR(VLOOKUP($B186,futures_data!$L:$W,12,0),"")</f>
        <v>Long Buildup</v>
      </c>
      <c r="AE186" t="str">
        <f t="shared" si="8"/>
        <v>BULLISH</v>
      </c>
      <c r="AF186" t="str">
        <f t="shared" si="9"/>
        <v>BULLISH</v>
      </c>
      <c r="AG186" s="43" t="str">
        <f>IFERROR(VLOOKUP($B186,futures_20D_Auto!$B:$F,2,0),"")</f>
        <v>2023-10-16_21:13:44</v>
      </c>
      <c r="AH186" s="43" t="str">
        <f>IFERROR(VLOOKUP($B186,futures_20D_Auto!$B:$F,3,0),"")</f>
        <v>BULLISH</v>
      </c>
      <c r="AI186" s="43">
        <f>IFERROR(VLOOKUP($B186,futures_20D_Auto!$B:$F,4,0),"")</f>
        <v>6419400</v>
      </c>
      <c r="AJ186" s="43">
        <f>IFERROR(VLOOKUP($B186,futures_20D_Auto!$B:$F,5,0),"")</f>
        <v>52.299741793791178</v>
      </c>
      <c r="AK186">
        <f>IFERROR(VLOOKUP($B186,Premarket!$A:$K,2,0),"")</f>
        <v>862.7</v>
      </c>
      <c r="AL186">
        <f>IFERROR(VLOOKUP($B186,Premarket!$A:$K,3,0),"")</f>
        <v>866.95</v>
      </c>
      <c r="AM186">
        <f>IFERROR(VLOOKUP($B186,Premarket!$A:$K,4,0),"")</f>
        <v>4.25</v>
      </c>
      <c r="AN186">
        <f>IFERROR(VLOOKUP($B186,Premarket!$A:$K,5,0),"")</f>
        <v>0.49</v>
      </c>
      <c r="AU186" s="45" t="str">
        <f>IFERROR(VLOOKUP($B186,master_rankings!$B:$AF,4,FALSE),"")</f>
        <v/>
      </c>
      <c r="AV186" s="45" t="str">
        <f>IFERROR(VLOOKUP($B186,master_rankings!$B:$AF,5,FALSE),"")</f>
        <v/>
      </c>
      <c r="AW186" s="45" t="str">
        <f>IFERROR(VLOOKUP($B186,master_rankings!$B:$AF,6,FALSE),"")</f>
        <v/>
      </c>
      <c r="AX186" s="45" t="str">
        <f>IFERROR(VLOOKUP($B186,master_rankings!$B:$AF,7,FALSE),"")</f>
        <v/>
      </c>
      <c r="AY186" s="45" t="str">
        <f>IFERROR(VLOOKUP($B186,master_rankings!$B:$AF,8,FALSE),"")</f>
        <v/>
      </c>
      <c r="AZ186" s="45" t="str">
        <f>IFERROR(VLOOKUP($B186,master_rankings!$B:$AF,9,FALSE),"")</f>
        <v/>
      </c>
      <c r="BA186" s="45" t="str">
        <f>IFERROR(VLOOKUP($B186,master_rankings!$B:$AF,10,FALSE),"")</f>
        <v/>
      </c>
      <c r="BB186" s="45" t="str">
        <f>IFERROR(VLOOKUP($B186,master_rankings!$B:$AF,11,FALSE),"")</f>
        <v/>
      </c>
      <c r="BC186" s="45" t="str">
        <f>IFERROR(VLOOKUP($B186,master_rankings!$B:$AF,12,FALSE),"")</f>
        <v/>
      </c>
      <c r="BD186" s="45" t="str">
        <f>IFERROR(VLOOKUP($B186,master_rankings!$B:$AF,13,FALSE),"")</f>
        <v/>
      </c>
      <c r="BE186" s="45" t="str">
        <f>IFERROR(VLOOKUP($B186,master_rankings!$B:$AF,14,FALSE),"")</f>
        <v/>
      </c>
      <c r="BF186" s="45" t="str">
        <f>IFERROR(VLOOKUP($B186,master_rankings!$B:$AF,15,FALSE),"")</f>
        <v/>
      </c>
      <c r="BG186" s="45" t="str">
        <f>IFERROR(VLOOKUP($B186,master_rankings!$B:$AF,16,FALSE),"")</f>
        <v/>
      </c>
      <c r="BH186" s="45" t="str">
        <f>IFERROR(VLOOKUP($B186,master_rankings!$B:$AF,17,FALSE),"")</f>
        <v/>
      </c>
      <c r="BI186" s="45" t="str">
        <f>IFERROR(VLOOKUP($B186,master_rankings!$B:$AF,18,FALSE),"")</f>
        <v/>
      </c>
      <c r="BJ186" s="45" t="str">
        <f>IFERROR(VLOOKUP($B186,master_rankings!$B:$AF,19,FALSE),"")</f>
        <v/>
      </c>
      <c r="BK186" s="45" t="str">
        <f>IFERROR(VLOOKUP($B186,master_rankings!$B:$AF,30,FALSE),"")</f>
        <v/>
      </c>
      <c r="BL186" s="45" t="str">
        <f>IFERROR(VLOOKUP($B186,master_rankings!$B:$AF,31,FALSE),"")</f>
        <v/>
      </c>
      <c r="BM186" s="45" t="str">
        <f t="shared" si="10"/>
        <v/>
      </c>
      <c r="BN186" t="str">
        <f t="shared" si="11"/>
        <v/>
      </c>
    </row>
    <row r="187" spans="1:66" x14ac:dyDescent="0.25">
      <c r="A187">
        <f>Qty_freeze!A187</f>
        <v>186</v>
      </c>
      <c r="B187" t="str">
        <f>TRIM(Qty_freeze!B187)</f>
        <v>WIPRO</v>
      </c>
      <c r="C187" t="str">
        <f>IFERROR(VLOOKUP(B187,Mkt_Lots!Q:R,2,0),"")</f>
        <v xml:space="preserve">WIPRO LTD                           </v>
      </c>
      <c r="D187" s="9">
        <f>IFERROR(VLOOKUP($B187,Options_data!$L:$AB,2,0),"")</f>
        <v>-0.1</v>
      </c>
      <c r="E187" s="9">
        <f>IFERROR(VLOOKUP($B187,Options_data!$L:$AB,3,0),"")</f>
        <v>-0.02</v>
      </c>
      <c r="F187" s="9">
        <f>IFERROR(VLOOKUP($B187,Options_data!$L:$AB,4,0),"")</f>
        <v>30.66</v>
      </c>
      <c r="G187" s="9">
        <f>IFERROR(VLOOKUP($B187,Options_data!$L:$AB,5,0),"")</f>
        <v>29.8</v>
      </c>
      <c r="H187" s="9">
        <f>IFERROR(VLOOKUP($B187,Options_data!$L:$AB,6,0),"")</f>
        <v>8.8800000000000008</v>
      </c>
      <c r="I187" s="9">
        <f>IFERROR(VLOOKUP($B187,Options_data!$L:$AB,7,0),"")</f>
        <v>97.18</v>
      </c>
      <c r="J187" s="9">
        <f>IFERROR(VLOOKUP($B187,Options_data!$L:$AB,8,0),"")</f>
        <v>100</v>
      </c>
      <c r="K187" s="9">
        <f>IFERROR(VLOOKUP($B187,Options_data!$L:$AB,9,0),"")</f>
        <v>81.63</v>
      </c>
      <c r="L187" s="9" t="b">
        <f>IFERROR(VLOOKUP($B187,Options_data!$L:$AB,10,0),"")</f>
        <v>1</v>
      </c>
      <c r="M187" s="9">
        <f>IFERROR(VLOOKUP($B187,Options_data!$L:$AB,11,0),"")</f>
        <v>28.94</v>
      </c>
      <c r="N187" s="10">
        <f>IFERROR(VLOOKUP($B187,Options_data!$L:$AB,12,0),"")</f>
        <v>45217</v>
      </c>
      <c r="O187" s="9">
        <f>IFERROR(VLOOKUP($B187,Options_data!$L:$AB,13,0),"")</f>
        <v>411.65</v>
      </c>
      <c r="P187" s="9">
        <f>IFERROR(VLOOKUP($B187,Options_data!$L:$AB,14,0),"")</f>
        <v>3.78</v>
      </c>
      <c r="Q187" s="9" t="str">
        <f>IFERROR(VLOOKUP($B187,Options_data!$L:$AB,15,0),"")</f>
        <v>Liquid</v>
      </c>
      <c r="R187" s="9" t="str">
        <f>IFERROR(VLOOKUP($B187,Options_data!$L:$AB,16,0),"")</f>
        <v>IVP</v>
      </c>
      <c r="S187" s="9" t="str">
        <f>IFERROR(VLOOKUP($B187,Options_data!$L:$AB,17,0),"")</f>
        <v>R</v>
      </c>
      <c r="T187">
        <f>IFERROR(VLOOKUP($B187,futures_data!$L:$W,2,0),"")</f>
        <v>16.670000000000002</v>
      </c>
      <c r="U187">
        <f>IFERROR(VLOOKUP($B187,futures_data!$L:$W,3,0),"")</f>
        <v>12.47</v>
      </c>
      <c r="V187">
        <f>IFERROR(VLOOKUP($B187,futures_data!$L:$W,4,0),"")</f>
        <v>1.07</v>
      </c>
      <c r="W187">
        <f>IFERROR(VLOOKUP($B187,futures_data!$L:$W,5,0),"")</f>
        <v>43.2</v>
      </c>
      <c r="X187">
        <f>IFERROR(VLOOKUP($B187,futures_data!$L:$W,6,0),"")</f>
        <v>411.65</v>
      </c>
      <c r="Y187">
        <f>IFERROR(VLOOKUP($B187,futures_data!$L:$W,7,0),"")</f>
        <v>8.8800000000000008</v>
      </c>
      <c r="Z187" t="str">
        <f>IFERROR(VLOOKUP($B187,futures_data!$L:$W,8,0),"")</f>
        <v>Long Buildup</v>
      </c>
      <c r="AA187">
        <f>IFERROR(VLOOKUP($B187,futures_data!$L:$W,9,0),"")</f>
        <v>2.11</v>
      </c>
      <c r="AB187">
        <f>IFERROR(VLOOKUP($B187,futures_data!$L:$W,10,0),"")</f>
        <v>-0.02</v>
      </c>
      <c r="AC187">
        <f>IFERROR(VLOOKUP($B187,futures_data!$L:$W,11,0),"")</f>
        <v>-54.37</v>
      </c>
      <c r="AD187" t="str">
        <f>IFERROR(VLOOKUP($B187,futures_data!$L:$W,12,0),"")</f>
        <v>Short Buildup</v>
      </c>
      <c r="AE187" t="str">
        <f t="shared" si="8"/>
        <v>BULLISH</v>
      </c>
      <c r="AF187" t="str">
        <f t="shared" si="9"/>
        <v>BEARISH</v>
      </c>
      <c r="AG187" s="43" t="str">
        <f>IFERROR(VLOOKUP($B187,futures_20D_Auto!$B:$F,2,0),"")</f>
        <v>2023-10-16_21:14:48</v>
      </c>
      <c r="AH187" s="43" t="str">
        <f>IFERROR(VLOOKUP($B187,futures_20D_Auto!$B:$F,3,0),"")</f>
        <v>BEARISH</v>
      </c>
      <c r="AI187" s="43">
        <f>IFERROR(VLOOKUP($B187,futures_20D_Auto!$B:$F,4,0),"")</f>
        <v>-209668500</v>
      </c>
      <c r="AJ187" s="43">
        <f>IFERROR(VLOOKUP($B187,futures_20D_Auto!$B:$F,5,0),"")</f>
        <v>52.18338019419749</v>
      </c>
      <c r="AK187">
        <f>IFERROR(VLOOKUP($B187,Premarket!$A:$K,2,0),"")</f>
        <v>421.15</v>
      </c>
      <c r="AL187">
        <f>IFERROR(VLOOKUP($B187,Premarket!$A:$K,3,0),"")</f>
        <v>421.75</v>
      </c>
      <c r="AM187">
        <f>IFERROR(VLOOKUP($B187,Premarket!$A:$K,4,0),"")</f>
        <v>0.6</v>
      </c>
      <c r="AN187">
        <f>IFERROR(VLOOKUP($B187,Premarket!$A:$K,5,0),"")</f>
        <v>0.14000000000000001</v>
      </c>
      <c r="AU187" s="45">
        <f>IFERROR(VLOOKUP($B187,master_rankings!$B:$AF,4,FALSE),"")</f>
        <v>411.65</v>
      </c>
      <c r="AV187" s="45">
        <f>IFERROR(VLOOKUP($B187,master_rankings!$B:$AF,5,FALSE),"")</f>
        <v>-2.4286599999999998E-2</v>
      </c>
      <c r="AW187" s="45">
        <f>IFERROR(VLOOKUP($B187,master_rankings!$B:$AF,6,FALSE),"")</f>
        <v>-0.1</v>
      </c>
      <c r="AX187" s="45">
        <f>IFERROR(VLOOKUP($B187,master_rankings!$B:$AF,7,FALSE),"")</f>
        <v>46387500</v>
      </c>
      <c r="AY187" s="45">
        <f>IFERROR(VLOOKUP($B187,master_rankings!$B:$AF,8,FALSE),"")</f>
        <v>0.32766679999999998</v>
      </c>
      <c r="AZ187" s="45">
        <f>IFERROR(VLOOKUP($B187,master_rankings!$B:$AF,9,FALSE),"")</f>
        <v>151500</v>
      </c>
      <c r="BA187" s="45" t="str">
        <f>IFERROR(VLOOKUP($B187,master_rankings!$B:$AF,10,FALSE),"")</f>
        <v>Short Build Up</v>
      </c>
      <c r="BB187" s="45">
        <f>IFERROR(VLOOKUP($B187,master_rankings!$B:$AF,11,FALSE),"")</f>
        <v>800</v>
      </c>
      <c r="BC187" s="45">
        <f>IFERROR(VLOOKUP($B187,master_rankings!$B:$AF,12,FALSE),"")</f>
        <v>5</v>
      </c>
      <c r="BD187" s="45">
        <f>IFERROR(VLOOKUP($B187,master_rankings!$B:$AF,13,FALSE),"")</f>
        <v>32000</v>
      </c>
      <c r="BE187" s="45" t="str">
        <f>IFERROR(VLOOKUP($B187,master_rankings!$B:$AF,14,FALSE),"")</f>
        <v>I.T</v>
      </c>
      <c r="BF187" s="45" t="str">
        <f>IFERROR(VLOOKUP($B187,master_rankings!$B:$AF,15,FALSE),"")</f>
        <v>COMPUTER-SW-LARG</v>
      </c>
      <c r="BG187" s="45" t="str">
        <f>IFERROR(VLOOKUP($B187,master_rankings!$B:$AF,16,FALSE),"")</f>
        <v>LARGECAP</v>
      </c>
      <c r="BH187" s="45">
        <f>IFERROR(VLOOKUP($B187,master_rankings!$B:$AF,17,FALSE),"")</f>
        <v>350662.81</v>
      </c>
      <c r="BI187" s="45" t="str">
        <f>IFERROR(VLOOKUP($B187,master_rankings!$B:$AF,18,FALSE),"")</f>
        <v>I.T-4 of 16</v>
      </c>
      <c r="BJ187" s="45" t="str">
        <f>IFERROR(VLOOKUP($B187,master_rankings!$B:$AF,19,FALSE),"")</f>
        <v>NiftyRank-13</v>
      </c>
      <c r="BK187" s="45" t="str">
        <f>IFERROR(VLOOKUP($B187,master_rankings!$B:$AF,30,FALSE),"")</f>
        <v>SOR34</v>
      </c>
      <c r="BL187" s="45" t="str">
        <f>IFERROR(VLOOKUP($B187,master_rankings!$B:$AF,31,FALSE),"")</f>
        <v>SPR38</v>
      </c>
      <c r="BM187" s="45" t="str">
        <f t="shared" si="10"/>
        <v/>
      </c>
      <c r="BN187" t="str">
        <f t="shared" si="11"/>
        <v/>
      </c>
    </row>
    <row r="188" spans="1:66" x14ac:dyDescent="0.25">
      <c r="A188">
        <f>Qty_freeze!A188</f>
        <v>187</v>
      </c>
      <c r="B188" t="str">
        <f>TRIM(Qty_freeze!B188)</f>
        <v>ZEEL</v>
      </c>
      <c r="C188" t="str">
        <f>IFERROR(VLOOKUP(B188,Mkt_Lots!Q:R,2,0),"")</f>
        <v xml:space="preserve">ZEE ENTERTAINMENT ENT LTD           </v>
      </c>
      <c r="D188" s="9" t="str">
        <f>IFERROR(VLOOKUP($B188,Options_data!$L:$AB,2,0),"")</f>
        <v/>
      </c>
      <c r="E188" s="9" t="str">
        <f>IFERROR(VLOOKUP($B188,Options_data!$L:$AB,3,0),"")</f>
        <v/>
      </c>
      <c r="F188" s="9" t="str">
        <f>IFERROR(VLOOKUP($B188,Options_data!$L:$AB,4,0),"")</f>
        <v/>
      </c>
      <c r="G188" s="9" t="str">
        <f>IFERROR(VLOOKUP($B188,Options_data!$L:$AB,5,0),"")</f>
        <v/>
      </c>
      <c r="H188" s="9" t="str">
        <f>IFERROR(VLOOKUP($B188,Options_data!$L:$AB,6,0),"")</f>
        <v/>
      </c>
      <c r="I188" s="9" t="str">
        <f>IFERROR(VLOOKUP($B188,Options_data!$L:$AB,7,0),"")</f>
        <v/>
      </c>
      <c r="J188" s="9" t="str">
        <f>IFERROR(VLOOKUP($B188,Options_data!$L:$AB,8,0),"")</f>
        <v/>
      </c>
      <c r="K188" s="9" t="str">
        <f>IFERROR(VLOOKUP($B188,Options_data!$L:$AB,9,0),"")</f>
        <v/>
      </c>
      <c r="L188" s="9" t="str">
        <f>IFERROR(VLOOKUP($B188,Options_data!$L:$AB,10,0),"")</f>
        <v/>
      </c>
      <c r="M188" s="9" t="str">
        <f>IFERROR(VLOOKUP($B188,Options_data!$L:$AB,11,0),"")</f>
        <v/>
      </c>
      <c r="N188" s="10" t="str">
        <f>IFERROR(VLOOKUP($B188,Options_data!$L:$AB,12,0),"")</f>
        <v/>
      </c>
      <c r="O188" s="9" t="str">
        <f>IFERROR(VLOOKUP($B188,Options_data!$L:$AB,13,0),"")</f>
        <v/>
      </c>
      <c r="P188" s="9" t="str">
        <f>IFERROR(VLOOKUP($B188,Options_data!$L:$AB,14,0),"")</f>
        <v/>
      </c>
      <c r="Q188" s="9" t="str">
        <f>IFERROR(VLOOKUP($B188,Options_data!$L:$AB,15,0),"")</f>
        <v/>
      </c>
      <c r="R188" s="9" t="str">
        <f>IFERROR(VLOOKUP($B188,Options_data!$L:$AB,16,0),"")</f>
        <v/>
      </c>
      <c r="S188" s="9" t="str">
        <f>IFERROR(VLOOKUP($B188,Options_data!$L:$AB,17,0),"")</f>
        <v/>
      </c>
      <c r="T188" t="str">
        <f>IFERROR(VLOOKUP($B188,futures_data!$L:$W,2,0),"")</f>
        <v/>
      </c>
      <c r="U188" t="str">
        <f>IFERROR(VLOOKUP($B188,futures_data!$L:$W,3,0),"")</f>
        <v/>
      </c>
      <c r="V188" t="str">
        <f>IFERROR(VLOOKUP($B188,futures_data!$L:$W,4,0),"")</f>
        <v/>
      </c>
      <c r="W188" t="str">
        <f>IFERROR(VLOOKUP($B188,futures_data!$L:$W,5,0),"")</f>
        <v/>
      </c>
      <c r="X188" t="str">
        <f>IFERROR(VLOOKUP($B188,futures_data!$L:$W,6,0),"")</f>
        <v/>
      </c>
      <c r="Y188" t="str">
        <f>IFERROR(VLOOKUP($B188,futures_data!$L:$W,7,0),"")</f>
        <v/>
      </c>
      <c r="Z188" t="str">
        <f>IFERROR(VLOOKUP($B188,futures_data!$L:$W,8,0),"")</f>
        <v/>
      </c>
      <c r="AA188" t="str">
        <f>IFERROR(VLOOKUP($B188,futures_data!$L:$W,9,0),"")</f>
        <v/>
      </c>
      <c r="AB188" t="str">
        <f>IFERROR(VLOOKUP($B188,futures_data!$L:$W,10,0),"")</f>
        <v/>
      </c>
      <c r="AC188" t="str">
        <f>IFERROR(VLOOKUP($B188,futures_data!$L:$W,11,0),"")</f>
        <v/>
      </c>
      <c r="AD188" t="str">
        <f>IFERROR(VLOOKUP($B188,futures_data!$L:$W,12,0),"")</f>
        <v/>
      </c>
      <c r="AE188" t="str">
        <f t="shared" si="8"/>
        <v/>
      </c>
      <c r="AF188" t="str">
        <f t="shared" si="9"/>
        <v/>
      </c>
      <c r="AG188" s="43" t="str">
        <f>IFERROR(VLOOKUP($B188,futures_20D_Auto!$B:$F,2,0),"")</f>
        <v/>
      </c>
      <c r="AH188" s="43" t="str">
        <f>IFERROR(VLOOKUP($B188,futures_20D_Auto!$B:$F,3,0),"")</f>
        <v/>
      </c>
      <c r="AI188" s="43" t="str">
        <f>IFERROR(VLOOKUP($B188,futures_20D_Auto!$B:$F,4,0),"")</f>
        <v/>
      </c>
      <c r="AJ188" s="43" t="str">
        <f>IFERROR(VLOOKUP($B188,futures_20D_Auto!$B:$F,5,0),"")</f>
        <v/>
      </c>
      <c r="AK188">
        <f>IFERROR(VLOOKUP($B188,Premarket!$A:$K,2,0),"")</f>
        <v>259.64999999999998</v>
      </c>
      <c r="AL188">
        <f>IFERROR(VLOOKUP($B188,Premarket!$A:$K,3,0),"")</f>
        <v>259</v>
      </c>
      <c r="AM188">
        <f>IFERROR(VLOOKUP($B188,Premarket!$A:$K,4,0),"")</f>
        <v>-0.65</v>
      </c>
      <c r="AN188">
        <f>IFERROR(VLOOKUP($B188,Premarket!$A:$K,5,0),"")</f>
        <v>-0.25</v>
      </c>
      <c r="AU188" s="45">
        <f>IFERROR(VLOOKUP($B188,master_rankings!$B:$AF,4,FALSE),"")</f>
        <v>256.39999999999998</v>
      </c>
      <c r="AV188" s="45">
        <f>IFERROR(VLOOKUP($B188,master_rankings!$B:$AF,5,FALSE),"")</f>
        <v>-1.0611615000000001</v>
      </c>
      <c r="AW188" s="45">
        <f>IFERROR(VLOOKUP($B188,master_rankings!$B:$AF,6,FALSE),"")</f>
        <v>-2.75</v>
      </c>
      <c r="AX188" s="45">
        <f>IFERROR(VLOOKUP($B188,master_rankings!$B:$AF,7,FALSE),"")</f>
        <v>86028000</v>
      </c>
      <c r="AY188" s="45">
        <f>IFERROR(VLOOKUP($B188,master_rankings!$B:$AF,8,FALSE),"")</f>
        <v>0.29729640000000002</v>
      </c>
      <c r="AZ188" s="45">
        <f>IFERROR(VLOOKUP($B188,master_rankings!$B:$AF,9,FALSE),"")</f>
        <v>255000</v>
      </c>
      <c r="BA188" s="45" t="str">
        <f>IFERROR(VLOOKUP($B188,master_rankings!$B:$AF,10,FALSE),"")</f>
        <v>Short Build Up</v>
      </c>
      <c r="BB188" s="45">
        <f>IFERROR(VLOOKUP($B188,master_rankings!$B:$AF,11,FALSE),"")</f>
        <v>3000</v>
      </c>
      <c r="BC188" s="45">
        <f>IFERROR(VLOOKUP($B188,master_rankings!$B:$AF,12,FALSE),"")</f>
        <v>5</v>
      </c>
      <c r="BD188" s="45">
        <f>IFERROR(VLOOKUP($B188,master_rankings!$B:$AF,13,FALSE),"")</f>
        <v>60000</v>
      </c>
      <c r="BE188" s="45" t="str">
        <f>IFERROR(VLOOKUP($B188,master_rankings!$B:$AF,14,FALSE),"")</f>
        <v>MEDIA</v>
      </c>
      <c r="BF188" s="45" t="str">
        <f>IFERROR(VLOOKUP($B188,master_rankings!$B:$AF,15,FALSE),"")</f>
        <v>ENT ETRON MED SW</v>
      </c>
      <c r="BG188" s="45" t="str">
        <f>IFERROR(VLOOKUP($B188,master_rankings!$B:$AF,16,FALSE),"")</f>
        <v>LARGECAP</v>
      </c>
      <c r="BH188" s="45">
        <f>IFERROR(VLOOKUP($B188,master_rankings!$B:$AF,17,FALSE),"")</f>
        <v>30981.43</v>
      </c>
      <c r="BI188" s="45" t="str">
        <f>IFERROR(VLOOKUP($B188,master_rankings!$B:$AF,18,FALSE),"")</f>
        <v>MEDIA-1 of 4</v>
      </c>
      <c r="BJ188" s="45" t="str">
        <f>IFERROR(VLOOKUP($B188,master_rankings!$B:$AF,19,FALSE),"")</f>
        <v>NiftyRank-137</v>
      </c>
      <c r="BK188" s="45" t="str">
        <f>IFERROR(VLOOKUP($B188,master_rankings!$B:$AF,30,FALSE),"")</f>
        <v>SOR35</v>
      </c>
      <c r="BL188" s="45" t="str">
        <f>IFERROR(VLOOKUP($B188,master_rankings!$B:$AF,31,FALSE),"")</f>
        <v>SPR11</v>
      </c>
      <c r="BM188" s="45" t="str">
        <f t="shared" si="10"/>
        <v/>
      </c>
      <c r="BN188" t="str">
        <f t="shared" si="11"/>
        <v>TopPrice</v>
      </c>
    </row>
    <row r="189" spans="1:66" x14ac:dyDescent="0.25">
      <c r="A189">
        <f>Qty_freeze!A189</f>
        <v>188</v>
      </c>
      <c r="B189" t="str">
        <f>TRIM(Qty_freeze!B189)</f>
        <v>ZYDUSLIFE</v>
      </c>
      <c r="C189" t="str">
        <f>IFERROR(VLOOKUP(B189,Mkt_Lots!Q:R,2,0),"")</f>
        <v xml:space="preserve">ZYDUS LIFESCIENCES LTD              </v>
      </c>
      <c r="D189" s="9">
        <f>IFERROR(VLOOKUP($B189,Options_data!$L:$AB,2,0),"")</f>
        <v>-2.2000000000000002</v>
      </c>
      <c r="E189" s="9">
        <f>IFERROR(VLOOKUP($B189,Options_data!$L:$AB,3,0),"")</f>
        <v>-0.37</v>
      </c>
      <c r="F189" s="9">
        <f>IFERROR(VLOOKUP($B189,Options_data!$L:$AB,4,0),"")</f>
        <v>28.98</v>
      </c>
      <c r="G189" s="9">
        <f>IFERROR(VLOOKUP($B189,Options_data!$L:$AB,5,0),"")</f>
        <v>26.41</v>
      </c>
      <c r="H189" s="9">
        <f>IFERROR(VLOOKUP($B189,Options_data!$L:$AB,6,0),"")</f>
        <v>1.38</v>
      </c>
      <c r="I189" s="9">
        <f>IFERROR(VLOOKUP($B189,Options_data!$L:$AB,7,0),"")</f>
        <v>46.57</v>
      </c>
      <c r="J189" s="9">
        <f>IFERROR(VLOOKUP($B189,Options_data!$L:$AB,8,0),"")</f>
        <v>43.65</v>
      </c>
      <c r="K189" s="9">
        <f>IFERROR(VLOOKUP($B189,Options_data!$L:$AB,9,0),"")</f>
        <v>33.770000000000003</v>
      </c>
      <c r="L189" s="9" t="b">
        <f>IFERROR(VLOOKUP($B189,Options_data!$L:$AB,10,0),"")</f>
        <v>0</v>
      </c>
      <c r="M189" s="9">
        <f>IFERROR(VLOOKUP($B189,Options_data!$L:$AB,11,0),"")</f>
        <v>23.83</v>
      </c>
      <c r="N189" s="10" t="str">
        <f>IFERROR(VLOOKUP($B189,Options_data!$L:$AB,12,0),"")</f>
        <v/>
      </c>
      <c r="O189" s="9">
        <f>IFERROR(VLOOKUP($B189,Options_data!$L:$AB,13,0),"")</f>
        <v>590.25</v>
      </c>
      <c r="P189" s="9">
        <f>IFERROR(VLOOKUP($B189,Options_data!$L:$AB,14,0),"")</f>
        <v>3.13</v>
      </c>
      <c r="Q189" s="9" t="str">
        <f>IFERROR(VLOOKUP($B189,Options_data!$L:$AB,15,0),"")</f>
        <v/>
      </c>
      <c r="R189" s="9" t="str">
        <f>IFERROR(VLOOKUP($B189,Options_data!$L:$AB,16,0),"")</f>
        <v/>
      </c>
      <c r="S189" s="9" t="str">
        <f>IFERROR(VLOOKUP($B189,Options_data!$L:$AB,17,0),"")</f>
        <v/>
      </c>
      <c r="T189">
        <f>IFERROR(VLOOKUP($B189,futures_data!$L:$W,2,0),"")</f>
        <v>5.56</v>
      </c>
      <c r="U189">
        <f>IFERROR(VLOOKUP($B189,futures_data!$L:$W,3,0),"")</f>
        <v>15.39</v>
      </c>
      <c r="V189">
        <f>IFERROR(VLOOKUP($B189,futures_data!$L:$W,4,0),"")</f>
        <v>-2.11</v>
      </c>
      <c r="W189">
        <f>IFERROR(VLOOKUP($B189,futures_data!$L:$W,5,0),"")</f>
        <v>38.6</v>
      </c>
      <c r="X189">
        <f>IFERROR(VLOOKUP($B189,futures_data!$L:$W,6,0),"")</f>
        <v>590.25</v>
      </c>
      <c r="Y189">
        <f>IFERROR(VLOOKUP($B189,futures_data!$L:$W,7,0),"")</f>
        <v>1.34</v>
      </c>
      <c r="Z189" t="str">
        <f>IFERROR(VLOOKUP($B189,futures_data!$L:$W,8,0),"")</f>
        <v>Significant Short Buildup</v>
      </c>
      <c r="AA189">
        <f>IFERROR(VLOOKUP($B189,futures_data!$L:$W,9,0),"")</f>
        <v>0.4</v>
      </c>
      <c r="AB189">
        <f>IFERROR(VLOOKUP($B189,futures_data!$L:$W,10,0),"")</f>
        <v>-0.37</v>
      </c>
      <c r="AC189">
        <f>IFERROR(VLOOKUP($B189,futures_data!$L:$W,11,0),"")</f>
        <v>-69.569999999999993</v>
      </c>
      <c r="AD189" t="str">
        <f>IFERROR(VLOOKUP($B189,futures_data!$L:$W,12,0),"")</f>
        <v>Short Buildup</v>
      </c>
      <c r="AE189" t="str">
        <f t="shared" si="8"/>
        <v>BEARISH</v>
      </c>
      <c r="AF189" t="str">
        <f t="shared" si="9"/>
        <v>BEARISH</v>
      </c>
      <c r="AG189" s="43" t="str">
        <f>IFERROR(VLOOKUP($B189,futures_20D_Auto!$B:$F,2,0),"")</f>
        <v/>
      </c>
      <c r="AH189" s="43" t="str">
        <f>IFERROR(VLOOKUP($B189,futures_20D_Auto!$B:$F,3,0),"")</f>
        <v/>
      </c>
      <c r="AI189" s="43" t="str">
        <f>IFERROR(VLOOKUP($B189,futures_20D_Auto!$B:$F,4,0),"")</f>
        <v/>
      </c>
      <c r="AJ189" s="43" t="str">
        <f>IFERROR(VLOOKUP($B189,futures_20D_Auto!$B:$F,5,0),"")</f>
        <v/>
      </c>
      <c r="AK189">
        <f>IFERROR(VLOOKUP($B189,Premarket!$A:$K,2,0),"")</f>
        <v>599.85</v>
      </c>
      <c r="AL189">
        <f>IFERROR(VLOOKUP($B189,Premarket!$A:$K,3,0),"")</f>
        <v>604.9</v>
      </c>
      <c r="AM189">
        <f>IFERROR(VLOOKUP($B189,Premarket!$A:$K,4,0),"")</f>
        <v>5.05</v>
      </c>
      <c r="AN189">
        <f>IFERROR(VLOOKUP($B189,Premarket!$A:$K,5,0),"")</f>
        <v>0.84</v>
      </c>
      <c r="AU189" s="45">
        <f>IFERROR(VLOOKUP($B189,master_rankings!$B:$AF,4,FALSE),"")</f>
        <v>591.5</v>
      </c>
      <c r="AV189" s="45">
        <f>IFERROR(VLOOKUP($B189,master_rankings!$B:$AF,5,FALSE),"")</f>
        <v>-0.1603511</v>
      </c>
      <c r="AW189" s="45">
        <f>IFERROR(VLOOKUP($B189,master_rankings!$B:$AF,6,FALSE),"")</f>
        <v>-0.95</v>
      </c>
      <c r="AX189" s="45">
        <f>IFERROR(VLOOKUP($B189,master_rankings!$B:$AF,7,FALSE),"")</f>
        <v>8344800</v>
      </c>
      <c r="AY189" s="45">
        <f>IFERROR(VLOOKUP($B189,master_rankings!$B:$AF,8,FALSE),"")</f>
        <v>8.6355799999999996E-2</v>
      </c>
      <c r="AZ189" s="45">
        <f>IFERROR(VLOOKUP($B189,master_rankings!$B:$AF,9,FALSE),"")</f>
        <v>7200</v>
      </c>
      <c r="BA189" s="45" t="str">
        <f>IFERROR(VLOOKUP($B189,master_rankings!$B:$AF,10,FALSE),"")</f>
        <v>Short Build Up</v>
      </c>
      <c r="BB189" s="45" t="str">
        <f>IFERROR(VLOOKUP($B189,master_rankings!$B:$AF,11,FALSE),"")</f>
        <v/>
      </c>
      <c r="BC189" s="45" t="str">
        <f>IFERROR(VLOOKUP($B189,master_rankings!$B:$AF,12,FALSE),"")</f>
        <v/>
      </c>
      <c r="BD189" s="45" t="str">
        <f>IFERROR(VLOOKUP($B189,master_rankings!$B:$AF,13,FALSE),"")</f>
        <v/>
      </c>
      <c r="BE189" s="45" t="str">
        <f>IFERROR(VLOOKUP($B189,master_rankings!$B:$AF,14,FALSE),"")</f>
        <v/>
      </c>
      <c r="BF189" s="45" t="str">
        <f>IFERROR(VLOOKUP($B189,master_rankings!$B:$AF,15,FALSE),"")</f>
        <v/>
      </c>
      <c r="BG189" s="45" t="str">
        <f>IFERROR(VLOOKUP($B189,master_rankings!$B:$AF,16,FALSE),"")</f>
        <v/>
      </c>
      <c r="BH189" s="45" t="str">
        <f>IFERROR(VLOOKUP($B189,master_rankings!$B:$AF,17,FALSE),"")</f>
        <v/>
      </c>
      <c r="BI189" s="45" t="str">
        <f>IFERROR(VLOOKUP($B189,master_rankings!$B:$AF,18,FALSE),"")</f>
        <v/>
      </c>
      <c r="BJ189" s="45" t="str">
        <f>IFERROR(VLOOKUP($B189,master_rankings!$B:$AF,19,FALSE),"")</f>
        <v/>
      </c>
      <c r="BK189" s="45" t="str">
        <f>IFERROR(VLOOKUP($B189,master_rankings!$B:$AF,30,FALSE),"")</f>
        <v>SOR38</v>
      </c>
      <c r="BL189" s="45" t="str">
        <f>IFERROR(VLOOKUP($B189,master_rankings!$B:$AF,31,FALSE),"")</f>
        <v>SPR32</v>
      </c>
      <c r="BM189" s="45" t="str">
        <f t="shared" si="10"/>
        <v/>
      </c>
      <c r="BN189" t="str">
        <f t="shared" si="11"/>
        <v/>
      </c>
    </row>
    <row r="190" spans="1:66" x14ac:dyDescent="0.25">
      <c r="A190" t="str">
        <f>Qty_freeze!A190</f>
        <v/>
      </c>
      <c r="B190" t="str">
        <f>TRIM(Qty_freeze!B190)</f>
        <v/>
      </c>
      <c r="C190" t="str">
        <f>IFERROR(VLOOKUP(B190,Mkt_Lots!Q:R,2,0),"")</f>
        <v/>
      </c>
      <c r="D190" s="9" t="str">
        <f>IFERROR(VLOOKUP($B190,Options_data!$L:$AB,2,0),"")</f>
        <v/>
      </c>
      <c r="E190" s="9" t="str">
        <f>IFERROR(VLOOKUP($B190,Options_data!$L:$AB,3,0),"")</f>
        <v/>
      </c>
      <c r="F190" s="9" t="str">
        <f>IFERROR(VLOOKUP($B190,Options_data!$L:$AB,4,0),"")</f>
        <v/>
      </c>
      <c r="G190" s="9" t="str">
        <f>IFERROR(VLOOKUP($B190,Options_data!$L:$AB,5,0),"")</f>
        <v/>
      </c>
      <c r="H190" s="9" t="str">
        <f>IFERROR(VLOOKUP($B190,Options_data!$L:$AB,6,0),"")</f>
        <v/>
      </c>
      <c r="I190" s="9" t="str">
        <f>IFERROR(VLOOKUP($B190,Options_data!$L:$AB,7,0),"")</f>
        <v/>
      </c>
      <c r="J190" s="9" t="str">
        <f>IFERROR(VLOOKUP($B190,Options_data!$L:$AB,8,0),"")</f>
        <v/>
      </c>
      <c r="K190" s="9" t="str">
        <f>IFERROR(VLOOKUP($B190,Options_data!$L:$AB,9,0),"")</f>
        <v/>
      </c>
      <c r="L190" s="9" t="str">
        <f>IFERROR(VLOOKUP($B190,Options_data!$L:$AB,10,0),"")</f>
        <v/>
      </c>
      <c r="M190" s="9" t="str">
        <f>IFERROR(VLOOKUP($B190,Options_data!$L:$AB,11,0),"")</f>
        <v/>
      </c>
      <c r="N190" s="10" t="str">
        <f>IFERROR(VLOOKUP($B190,Options_data!$L:$AB,12,0),"")</f>
        <v/>
      </c>
      <c r="O190" s="9" t="str">
        <f>IFERROR(VLOOKUP($B190,Options_data!$L:$AB,13,0),"")</f>
        <v/>
      </c>
      <c r="P190" s="9" t="str">
        <f>IFERROR(VLOOKUP($B190,Options_data!$L:$AB,14,0),"")</f>
        <v/>
      </c>
      <c r="Q190" s="9" t="str">
        <f>IFERROR(VLOOKUP($B190,Options_data!$L:$AB,15,0),"")</f>
        <v/>
      </c>
      <c r="R190" s="9" t="str">
        <f>IFERROR(VLOOKUP($B190,Options_data!$L:$AB,16,0),"")</f>
        <v/>
      </c>
      <c r="S190" s="9" t="str">
        <f>IFERROR(VLOOKUP($B190,Options_data!$L:$AB,17,0),"")</f>
        <v/>
      </c>
      <c r="T190" t="str">
        <f>IFERROR(VLOOKUP($B190,futures_data!$L:$W,2,0),"")</f>
        <v/>
      </c>
      <c r="U190" t="str">
        <f>IFERROR(VLOOKUP($B190,futures_data!$L:$W,3,0),"")</f>
        <v/>
      </c>
      <c r="V190" t="str">
        <f>IFERROR(VLOOKUP($B190,futures_data!$L:$W,4,0),"")</f>
        <v/>
      </c>
      <c r="W190" t="str">
        <f>IFERROR(VLOOKUP($B190,futures_data!$L:$W,5,0),"")</f>
        <v/>
      </c>
      <c r="X190" t="str">
        <f>IFERROR(VLOOKUP($B190,futures_data!$L:$W,6,0),"")</f>
        <v/>
      </c>
      <c r="Y190" t="str">
        <f>IFERROR(VLOOKUP($B190,futures_data!$L:$W,7,0),"")</f>
        <v/>
      </c>
      <c r="Z190" t="str">
        <f>IFERROR(VLOOKUP($B190,futures_data!$L:$W,8,0),"")</f>
        <v/>
      </c>
      <c r="AA190" t="str">
        <f>IFERROR(VLOOKUP($B190,futures_data!$L:$W,9,0),"")</f>
        <v/>
      </c>
      <c r="AB190" t="str">
        <f>IFERROR(VLOOKUP($B190,futures_data!$L:$W,10,0),"")</f>
        <v/>
      </c>
      <c r="AC190" t="str">
        <f>IFERROR(VLOOKUP($B190,futures_data!$L:$W,11,0),"")</f>
        <v/>
      </c>
      <c r="AD190" t="str">
        <f>IFERROR(VLOOKUP($B190,futures_data!$L:$W,12,0),"")</f>
        <v/>
      </c>
      <c r="AE190" t="str">
        <f t="shared" si="8"/>
        <v/>
      </c>
      <c r="AF190" t="str">
        <f t="shared" si="9"/>
        <v/>
      </c>
      <c r="AG190" s="43" t="str">
        <f>IFERROR(VLOOKUP($B190,futures_20D_Auto!$B:$F,2,0),"")</f>
        <v/>
      </c>
      <c r="AH190" s="43" t="str">
        <f>IFERROR(VLOOKUP($B190,futures_20D_Auto!$B:$F,3,0),"")</f>
        <v/>
      </c>
      <c r="AI190" s="43" t="str">
        <f>IFERROR(VLOOKUP($B190,futures_20D_Auto!$B:$F,4,0),"")</f>
        <v/>
      </c>
      <c r="AJ190" s="43" t="str">
        <f>IFERROR(VLOOKUP($B190,futures_20D_Auto!$B:$F,5,0),"")</f>
        <v/>
      </c>
      <c r="AK190" t="str">
        <f>IFERROR(VLOOKUP($B190,Premarket!$A:$K,2,0),"")</f>
        <v/>
      </c>
      <c r="AL190" t="str">
        <f>IFERROR(VLOOKUP($B190,Premarket!$A:$K,3,0),"")</f>
        <v/>
      </c>
      <c r="AM190" t="str">
        <f>IFERROR(VLOOKUP($B190,Premarket!$A:$K,4,0),"")</f>
        <v/>
      </c>
      <c r="AN190" t="str">
        <f>IFERROR(VLOOKUP($B190,Premarket!$A:$K,5,0),"")</f>
        <v/>
      </c>
      <c r="AU190" s="45" t="str">
        <f>IFERROR(VLOOKUP($B190,master_rankings!$B:$AF,4,FALSE),"")</f>
        <v/>
      </c>
      <c r="AV190" s="45" t="str">
        <f>IFERROR(VLOOKUP($B190,master_rankings!$B:$AF,5,FALSE),"")</f>
        <v/>
      </c>
      <c r="AW190" s="45" t="str">
        <f>IFERROR(VLOOKUP($B190,master_rankings!$B:$AF,6,FALSE),"")</f>
        <v/>
      </c>
      <c r="AX190" s="45" t="str">
        <f>IFERROR(VLOOKUP($B190,master_rankings!$B:$AF,7,FALSE),"")</f>
        <v/>
      </c>
      <c r="AY190" s="45" t="str">
        <f>IFERROR(VLOOKUP($B190,master_rankings!$B:$AF,8,FALSE),"")</f>
        <v/>
      </c>
      <c r="AZ190" s="45" t="str">
        <f>IFERROR(VLOOKUP($B190,master_rankings!$B:$AF,9,FALSE),"")</f>
        <v/>
      </c>
      <c r="BA190" s="45" t="str">
        <f>IFERROR(VLOOKUP($B190,master_rankings!$B:$AF,10,FALSE),"")</f>
        <v/>
      </c>
      <c r="BB190" s="45" t="str">
        <f>IFERROR(VLOOKUP($B190,master_rankings!$B:$AF,11,FALSE),"")</f>
        <v/>
      </c>
      <c r="BC190" s="45" t="str">
        <f>IFERROR(VLOOKUP($B190,master_rankings!$B:$AF,12,FALSE),"")</f>
        <v/>
      </c>
      <c r="BD190" s="45" t="str">
        <f>IFERROR(VLOOKUP($B190,master_rankings!$B:$AF,13,FALSE),"")</f>
        <v/>
      </c>
      <c r="BE190" s="45" t="str">
        <f>IFERROR(VLOOKUP($B190,master_rankings!$B:$AF,14,FALSE),"")</f>
        <v/>
      </c>
      <c r="BF190" s="45" t="str">
        <f>IFERROR(VLOOKUP($B190,master_rankings!$B:$AF,15,FALSE),"")</f>
        <v/>
      </c>
      <c r="BG190" s="45" t="str">
        <f>IFERROR(VLOOKUP($B190,master_rankings!$B:$AF,16,FALSE),"")</f>
        <v/>
      </c>
      <c r="BH190" s="45" t="str">
        <f>IFERROR(VLOOKUP($B190,master_rankings!$B:$AF,17,FALSE),"")</f>
        <v/>
      </c>
      <c r="BI190" s="45" t="str">
        <f>IFERROR(VLOOKUP($B190,master_rankings!$B:$AF,18,FALSE),"")</f>
        <v/>
      </c>
      <c r="BJ190" s="45" t="str">
        <f>IFERROR(VLOOKUP($B190,master_rankings!$B:$AF,19,FALSE),"")</f>
        <v/>
      </c>
      <c r="BK190" s="45" t="str">
        <f>IFERROR(VLOOKUP($B190,master_rankings!$B:$AF,30,FALSE),"")</f>
        <v/>
      </c>
      <c r="BL190" s="45" t="str">
        <f>IFERROR(VLOOKUP($B190,master_rankings!$B:$AF,31,FALSE),"")</f>
        <v/>
      </c>
      <c r="BM190" s="45" t="str">
        <f t="shared" si="10"/>
        <v/>
      </c>
      <c r="BN190" t="str">
        <f t="shared" si="11"/>
        <v/>
      </c>
    </row>
    <row r="191" spans="1:66" x14ac:dyDescent="0.25">
      <c r="A191" t="str">
        <f>Qty_freeze!A191</f>
        <v/>
      </c>
      <c r="B191" t="str">
        <f>TRIM(Qty_freeze!B191)</f>
        <v/>
      </c>
      <c r="C191" t="str">
        <f>IFERROR(VLOOKUP(B191,Mkt_Lots!Q:R,2,0),"")</f>
        <v/>
      </c>
      <c r="D191" s="9" t="str">
        <f>IFERROR(VLOOKUP($B191,Options_data!$L:$AB,2,0),"")</f>
        <v/>
      </c>
      <c r="E191" s="9" t="str">
        <f>IFERROR(VLOOKUP($B191,Options_data!$L:$AB,3,0),"")</f>
        <v/>
      </c>
      <c r="F191" s="9" t="str">
        <f>IFERROR(VLOOKUP($B191,Options_data!$L:$AB,4,0),"")</f>
        <v/>
      </c>
      <c r="G191" s="9" t="str">
        <f>IFERROR(VLOOKUP($B191,Options_data!$L:$AB,5,0),"")</f>
        <v/>
      </c>
      <c r="H191" s="9" t="str">
        <f>IFERROR(VLOOKUP($B191,Options_data!$L:$AB,6,0),"")</f>
        <v/>
      </c>
      <c r="I191" s="9" t="str">
        <f>IFERROR(VLOOKUP($B191,Options_data!$L:$AB,7,0),"")</f>
        <v/>
      </c>
      <c r="J191" s="9" t="str">
        <f>IFERROR(VLOOKUP($B191,Options_data!$L:$AB,8,0),"")</f>
        <v/>
      </c>
      <c r="K191" s="9" t="str">
        <f>IFERROR(VLOOKUP($B191,Options_data!$L:$AB,9,0),"")</f>
        <v/>
      </c>
      <c r="L191" s="9" t="str">
        <f>IFERROR(VLOOKUP($B191,Options_data!$L:$AB,10,0),"")</f>
        <v/>
      </c>
      <c r="M191" s="9" t="str">
        <f>IFERROR(VLOOKUP($B191,Options_data!$L:$AB,11,0),"")</f>
        <v/>
      </c>
      <c r="N191" s="10" t="str">
        <f>IFERROR(VLOOKUP($B191,Options_data!$L:$AB,12,0),"")</f>
        <v/>
      </c>
      <c r="O191" s="9" t="str">
        <f>IFERROR(VLOOKUP($B191,Options_data!$L:$AB,13,0),"")</f>
        <v/>
      </c>
      <c r="P191" s="9" t="str">
        <f>IFERROR(VLOOKUP($B191,Options_data!$L:$AB,14,0),"")</f>
        <v/>
      </c>
      <c r="Q191" s="9" t="str">
        <f>IFERROR(VLOOKUP($B191,Options_data!$L:$AB,15,0),"")</f>
        <v/>
      </c>
      <c r="R191" s="9" t="str">
        <f>IFERROR(VLOOKUP($B191,Options_data!$L:$AB,16,0),"")</f>
        <v/>
      </c>
      <c r="S191" s="9" t="str">
        <f>IFERROR(VLOOKUP($B191,Options_data!$L:$AB,17,0),"")</f>
        <v/>
      </c>
      <c r="T191" t="str">
        <f>IFERROR(VLOOKUP($B191,futures_data!$L:$W,2,0),"")</f>
        <v/>
      </c>
      <c r="U191" t="str">
        <f>IFERROR(VLOOKUP($B191,futures_data!$L:$W,3,0),"")</f>
        <v/>
      </c>
      <c r="V191" t="str">
        <f>IFERROR(VLOOKUP($B191,futures_data!$L:$W,4,0),"")</f>
        <v/>
      </c>
      <c r="W191" t="str">
        <f>IFERROR(VLOOKUP($B191,futures_data!$L:$W,5,0),"")</f>
        <v/>
      </c>
      <c r="X191" t="str">
        <f>IFERROR(VLOOKUP($B191,futures_data!$L:$W,6,0),"")</f>
        <v/>
      </c>
      <c r="Y191" t="str">
        <f>IFERROR(VLOOKUP($B191,futures_data!$L:$W,7,0),"")</f>
        <v/>
      </c>
      <c r="Z191" t="str">
        <f>IFERROR(VLOOKUP($B191,futures_data!$L:$W,8,0),"")</f>
        <v/>
      </c>
      <c r="AA191" t="str">
        <f>IFERROR(VLOOKUP($B191,futures_data!$L:$W,9,0),"")</f>
        <v/>
      </c>
      <c r="AB191" t="str">
        <f>IFERROR(VLOOKUP($B191,futures_data!$L:$W,10,0),"")</f>
        <v/>
      </c>
      <c r="AC191" t="str">
        <f>IFERROR(VLOOKUP($B191,futures_data!$L:$W,11,0),"")</f>
        <v/>
      </c>
      <c r="AD191" t="str">
        <f>IFERROR(VLOOKUP($B191,futures_data!$L:$W,12,0),"")</f>
        <v/>
      </c>
      <c r="AE191" t="str">
        <f t="shared" si="8"/>
        <v/>
      </c>
      <c r="AF191" t="str">
        <f t="shared" si="9"/>
        <v/>
      </c>
      <c r="AG191" s="43" t="str">
        <f>IFERROR(VLOOKUP($B191,futures_20D_Auto!$B:$F,2,0),"")</f>
        <v/>
      </c>
      <c r="AH191" s="43" t="str">
        <f>IFERROR(VLOOKUP($B191,futures_20D_Auto!$B:$F,3,0),"")</f>
        <v/>
      </c>
      <c r="AI191" s="43" t="str">
        <f>IFERROR(VLOOKUP($B191,futures_20D_Auto!$B:$F,4,0),"")</f>
        <v/>
      </c>
      <c r="AJ191" s="43" t="str">
        <f>IFERROR(VLOOKUP($B191,futures_20D_Auto!$B:$F,5,0),"")</f>
        <v/>
      </c>
      <c r="AK191" t="str">
        <f>IFERROR(VLOOKUP($B191,Premarket!$A:$K,2,0),"")</f>
        <v/>
      </c>
      <c r="AL191" t="str">
        <f>IFERROR(VLOOKUP($B191,Premarket!$A:$K,3,0),"")</f>
        <v/>
      </c>
      <c r="AM191" t="str">
        <f>IFERROR(VLOOKUP($B191,Premarket!$A:$K,4,0),"")</f>
        <v/>
      </c>
      <c r="AN191" t="str">
        <f>IFERROR(VLOOKUP($B191,Premarket!$A:$K,5,0),"")</f>
        <v/>
      </c>
      <c r="AU191" s="45" t="str">
        <f>IFERROR(VLOOKUP($B191,master_rankings!$B:$AF,4,FALSE),"")</f>
        <v/>
      </c>
      <c r="AV191" s="45" t="str">
        <f>IFERROR(VLOOKUP($B191,master_rankings!$B:$AF,5,FALSE),"")</f>
        <v/>
      </c>
      <c r="AW191" s="45" t="str">
        <f>IFERROR(VLOOKUP($B191,master_rankings!$B:$AF,6,FALSE),"")</f>
        <v/>
      </c>
      <c r="AX191" s="45" t="str">
        <f>IFERROR(VLOOKUP($B191,master_rankings!$B:$AF,7,FALSE),"")</f>
        <v/>
      </c>
      <c r="AY191" s="45" t="str">
        <f>IFERROR(VLOOKUP($B191,master_rankings!$B:$AF,8,FALSE),"")</f>
        <v/>
      </c>
      <c r="AZ191" s="45" t="str">
        <f>IFERROR(VLOOKUP($B191,master_rankings!$B:$AF,9,FALSE),"")</f>
        <v/>
      </c>
      <c r="BA191" s="45" t="str">
        <f>IFERROR(VLOOKUP($B191,master_rankings!$B:$AF,10,FALSE),"")</f>
        <v/>
      </c>
      <c r="BB191" s="45" t="str">
        <f>IFERROR(VLOOKUP($B191,master_rankings!$B:$AF,11,FALSE),"")</f>
        <v/>
      </c>
      <c r="BC191" s="45" t="str">
        <f>IFERROR(VLOOKUP($B191,master_rankings!$B:$AF,12,FALSE),"")</f>
        <v/>
      </c>
      <c r="BD191" s="45" t="str">
        <f>IFERROR(VLOOKUP($B191,master_rankings!$B:$AF,13,FALSE),"")</f>
        <v/>
      </c>
      <c r="BE191" s="45" t="str">
        <f>IFERROR(VLOOKUP($B191,master_rankings!$B:$AF,14,FALSE),"")</f>
        <v/>
      </c>
      <c r="BF191" s="45" t="str">
        <f>IFERROR(VLOOKUP($B191,master_rankings!$B:$AF,15,FALSE),"")</f>
        <v/>
      </c>
      <c r="BG191" s="45" t="str">
        <f>IFERROR(VLOOKUP($B191,master_rankings!$B:$AF,16,FALSE),"")</f>
        <v/>
      </c>
      <c r="BH191" s="45" t="str">
        <f>IFERROR(VLOOKUP($B191,master_rankings!$B:$AF,17,FALSE),"")</f>
        <v/>
      </c>
      <c r="BI191" s="45" t="str">
        <f>IFERROR(VLOOKUP($B191,master_rankings!$B:$AF,18,FALSE),"")</f>
        <v/>
      </c>
      <c r="BJ191" s="45" t="str">
        <f>IFERROR(VLOOKUP($B191,master_rankings!$B:$AF,19,FALSE),"")</f>
        <v/>
      </c>
      <c r="BK191" s="45" t="str">
        <f>IFERROR(VLOOKUP($B191,master_rankings!$B:$AF,30,FALSE),"")</f>
        <v/>
      </c>
      <c r="BL191" s="45" t="str">
        <f>IFERROR(VLOOKUP($B191,master_rankings!$B:$AF,31,FALSE),"")</f>
        <v/>
      </c>
      <c r="BM191" s="45" t="str">
        <f t="shared" si="10"/>
        <v/>
      </c>
      <c r="BN191" t="str">
        <f t="shared" si="11"/>
        <v/>
      </c>
    </row>
    <row r="192" spans="1:66" x14ac:dyDescent="0.25">
      <c r="A192" t="str">
        <f>Qty_freeze!A192</f>
        <v/>
      </c>
      <c r="B192" t="str">
        <f>TRIM(Qty_freeze!B192)</f>
        <v/>
      </c>
      <c r="C192" t="str">
        <f>IFERROR(VLOOKUP(B192,Mkt_Lots!Q:R,2,0),"")</f>
        <v/>
      </c>
      <c r="D192" s="9" t="str">
        <f>IFERROR(VLOOKUP($B192,Options_data!$L:$AB,2,0),"")</f>
        <v/>
      </c>
      <c r="E192" s="9" t="str">
        <f>IFERROR(VLOOKUP($B192,Options_data!$L:$AB,3,0),"")</f>
        <v/>
      </c>
      <c r="F192" s="9" t="str">
        <f>IFERROR(VLOOKUP($B192,Options_data!$L:$AB,4,0),"")</f>
        <v/>
      </c>
      <c r="G192" s="9" t="str">
        <f>IFERROR(VLOOKUP($B192,Options_data!$L:$AB,5,0),"")</f>
        <v/>
      </c>
      <c r="H192" s="9" t="str">
        <f>IFERROR(VLOOKUP($B192,Options_data!$L:$AB,6,0),"")</f>
        <v/>
      </c>
      <c r="I192" s="9" t="str">
        <f>IFERROR(VLOOKUP($B192,Options_data!$L:$AB,7,0),"")</f>
        <v/>
      </c>
      <c r="J192" s="9" t="str">
        <f>IFERROR(VLOOKUP($B192,Options_data!$L:$AB,8,0),"")</f>
        <v/>
      </c>
      <c r="K192" s="9" t="str">
        <f>IFERROR(VLOOKUP($B192,Options_data!$L:$AB,9,0),"")</f>
        <v/>
      </c>
      <c r="L192" s="9" t="str">
        <f>IFERROR(VLOOKUP($B192,Options_data!$L:$AB,10,0),"")</f>
        <v/>
      </c>
      <c r="M192" s="9" t="str">
        <f>IFERROR(VLOOKUP($B192,Options_data!$L:$AB,11,0),"")</f>
        <v/>
      </c>
      <c r="N192" s="10" t="str">
        <f>IFERROR(VLOOKUP($B192,Options_data!$L:$AB,12,0),"")</f>
        <v/>
      </c>
      <c r="O192" s="9" t="str">
        <f>IFERROR(VLOOKUP($B192,Options_data!$L:$AB,13,0),"")</f>
        <v/>
      </c>
      <c r="P192" s="9" t="str">
        <f>IFERROR(VLOOKUP($B192,Options_data!$L:$AB,14,0),"")</f>
        <v/>
      </c>
      <c r="Q192" s="9" t="str">
        <f>IFERROR(VLOOKUP($B192,Options_data!$L:$AB,15,0),"")</f>
        <v/>
      </c>
      <c r="R192" s="9" t="str">
        <f>IFERROR(VLOOKUP($B192,Options_data!$L:$AB,16,0),"")</f>
        <v/>
      </c>
      <c r="S192" s="9" t="str">
        <f>IFERROR(VLOOKUP($B192,Options_data!$L:$AB,17,0),"")</f>
        <v/>
      </c>
      <c r="T192" t="str">
        <f>IFERROR(VLOOKUP($B192,futures_data!$L:$W,2,0),"")</f>
        <v/>
      </c>
      <c r="U192" t="str">
        <f>IFERROR(VLOOKUP($B192,futures_data!$L:$W,3,0),"")</f>
        <v/>
      </c>
      <c r="V192" t="str">
        <f>IFERROR(VLOOKUP($B192,futures_data!$L:$W,4,0),"")</f>
        <v/>
      </c>
      <c r="W192" t="str">
        <f>IFERROR(VLOOKUP($B192,futures_data!$L:$W,5,0),"")</f>
        <v/>
      </c>
      <c r="X192" t="str">
        <f>IFERROR(VLOOKUP($B192,futures_data!$L:$W,6,0),"")</f>
        <v/>
      </c>
      <c r="Y192" t="str">
        <f>IFERROR(VLOOKUP($B192,futures_data!$L:$W,7,0),"")</f>
        <v/>
      </c>
      <c r="Z192" t="str">
        <f>IFERROR(VLOOKUP($B192,futures_data!$L:$W,8,0),"")</f>
        <v/>
      </c>
      <c r="AA192" t="str">
        <f>IFERROR(VLOOKUP($B192,futures_data!$L:$W,9,0),"")</f>
        <v/>
      </c>
      <c r="AB192" t="str">
        <f>IFERROR(VLOOKUP($B192,futures_data!$L:$W,10,0),"")</f>
        <v/>
      </c>
      <c r="AC192" t="str">
        <f>IFERROR(VLOOKUP($B192,futures_data!$L:$W,11,0),"")</f>
        <v/>
      </c>
      <c r="AD192" t="str">
        <f>IFERROR(VLOOKUP($B192,futures_data!$L:$W,12,0),"")</f>
        <v/>
      </c>
      <c r="AE192" t="str">
        <f t="shared" si="8"/>
        <v/>
      </c>
      <c r="AF192" t="str">
        <f t="shared" si="9"/>
        <v/>
      </c>
      <c r="AG192" s="43" t="str">
        <f>IFERROR(VLOOKUP($B192,futures_20D_Auto!$B:$F,2,0),"")</f>
        <v/>
      </c>
      <c r="AH192" s="43" t="str">
        <f>IFERROR(VLOOKUP($B192,futures_20D_Auto!$B:$F,3,0),"")</f>
        <v/>
      </c>
      <c r="AI192" s="43" t="str">
        <f>IFERROR(VLOOKUP($B192,futures_20D_Auto!$B:$F,4,0),"")</f>
        <v/>
      </c>
      <c r="AJ192" s="43" t="str">
        <f>IFERROR(VLOOKUP($B192,futures_20D_Auto!$B:$F,5,0),"")</f>
        <v/>
      </c>
      <c r="AK192" t="str">
        <f>IFERROR(VLOOKUP($B192,Premarket!$A:$K,2,0),"")</f>
        <v/>
      </c>
      <c r="AL192" t="str">
        <f>IFERROR(VLOOKUP($B192,Premarket!$A:$K,3,0),"")</f>
        <v/>
      </c>
      <c r="AM192" t="str">
        <f>IFERROR(VLOOKUP($B192,Premarket!$A:$K,4,0),"")</f>
        <v/>
      </c>
      <c r="AN192" t="str">
        <f>IFERROR(VLOOKUP($B192,Premarket!$A:$K,5,0),"")</f>
        <v/>
      </c>
      <c r="AU192" s="45" t="str">
        <f>IFERROR(VLOOKUP($B192,master_rankings!$B:$AF,4,FALSE),"")</f>
        <v/>
      </c>
      <c r="AV192" s="45" t="str">
        <f>IFERROR(VLOOKUP($B192,master_rankings!$B:$AF,5,FALSE),"")</f>
        <v/>
      </c>
      <c r="AW192" s="45" t="str">
        <f>IFERROR(VLOOKUP($B192,master_rankings!$B:$AF,6,FALSE),"")</f>
        <v/>
      </c>
      <c r="AX192" s="45" t="str">
        <f>IFERROR(VLOOKUP($B192,master_rankings!$B:$AF,7,FALSE),"")</f>
        <v/>
      </c>
      <c r="AY192" s="45" t="str">
        <f>IFERROR(VLOOKUP($B192,master_rankings!$B:$AF,8,FALSE),"")</f>
        <v/>
      </c>
      <c r="AZ192" s="45" t="str">
        <f>IFERROR(VLOOKUP($B192,master_rankings!$B:$AF,9,FALSE),"")</f>
        <v/>
      </c>
      <c r="BA192" s="45" t="str">
        <f>IFERROR(VLOOKUP($B192,master_rankings!$B:$AF,10,FALSE),"")</f>
        <v/>
      </c>
      <c r="BB192" s="45" t="str">
        <f>IFERROR(VLOOKUP($B192,master_rankings!$B:$AF,11,FALSE),"")</f>
        <v/>
      </c>
      <c r="BC192" s="45" t="str">
        <f>IFERROR(VLOOKUP($B192,master_rankings!$B:$AF,12,FALSE),"")</f>
        <v/>
      </c>
      <c r="BD192" s="45" t="str">
        <f>IFERROR(VLOOKUP($B192,master_rankings!$B:$AF,13,FALSE),"")</f>
        <v/>
      </c>
      <c r="BE192" s="45" t="str">
        <f>IFERROR(VLOOKUP($B192,master_rankings!$B:$AF,14,FALSE),"")</f>
        <v/>
      </c>
      <c r="BF192" s="45" t="str">
        <f>IFERROR(VLOOKUP($B192,master_rankings!$B:$AF,15,FALSE),"")</f>
        <v/>
      </c>
      <c r="BG192" s="45" t="str">
        <f>IFERROR(VLOOKUP($B192,master_rankings!$B:$AF,16,FALSE),"")</f>
        <v/>
      </c>
      <c r="BH192" s="45" t="str">
        <f>IFERROR(VLOOKUP($B192,master_rankings!$B:$AF,17,FALSE),"")</f>
        <v/>
      </c>
      <c r="BI192" s="45" t="str">
        <f>IFERROR(VLOOKUP($B192,master_rankings!$B:$AF,18,FALSE),"")</f>
        <v/>
      </c>
      <c r="BJ192" s="45" t="str">
        <f>IFERROR(VLOOKUP($B192,master_rankings!$B:$AF,19,FALSE),"")</f>
        <v/>
      </c>
      <c r="BK192" s="45" t="str">
        <f>IFERROR(VLOOKUP($B192,master_rankings!$B:$AF,30,FALSE),"")</f>
        <v/>
      </c>
      <c r="BL192" s="45" t="str">
        <f>IFERROR(VLOOKUP($B192,master_rankings!$B:$AF,31,FALSE),"")</f>
        <v/>
      </c>
      <c r="BM192" s="45" t="str">
        <f t="shared" si="10"/>
        <v/>
      </c>
      <c r="BN192" t="str">
        <f t="shared" si="11"/>
        <v/>
      </c>
    </row>
    <row r="193" spans="1:66" x14ac:dyDescent="0.25">
      <c r="A193" t="str">
        <f>Qty_freeze!A193</f>
        <v/>
      </c>
      <c r="B193" t="str">
        <f>TRIM(Qty_freeze!B193)</f>
        <v/>
      </c>
      <c r="C193" t="str">
        <f>IFERROR(VLOOKUP(B193,Mkt_Lots!Q:R,2,0),"")</f>
        <v/>
      </c>
      <c r="D193" s="9" t="str">
        <f>IFERROR(VLOOKUP($B193,Options_data!$L:$AB,2,0),"")</f>
        <v/>
      </c>
      <c r="E193" s="9" t="str">
        <f>IFERROR(VLOOKUP($B193,Options_data!$L:$AB,3,0),"")</f>
        <v/>
      </c>
      <c r="F193" s="9" t="str">
        <f>IFERROR(VLOOKUP($B193,Options_data!$L:$AB,4,0),"")</f>
        <v/>
      </c>
      <c r="G193" s="9" t="str">
        <f>IFERROR(VLOOKUP($B193,Options_data!$L:$AB,5,0),"")</f>
        <v/>
      </c>
      <c r="H193" s="9" t="str">
        <f>IFERROR(VLOOKUP($B193,Options_data!$L:$AB,6,0),"")</f>
        <v/>
      </c>
      <c r="I193" s="9" t="str">
        <f>IFERROR(VLOOKUP($B193,Options_data!$L:$AB,7,0),"")</f>
        <v/>
      </c>
      <c r="J193" s="9" t="str">
        <f>IFERROR(VLOOKUP($B193,Options_data!$L:$AB,8,0),"")</f>
        <v/>
      </c>
      <c r="K193" s="9" t="str">
        <f>IFERROR(VLOOKUP($B193,Options_data!$L:$AB,9,0),"")</f>
        <v/>
      </c>
      <c r="L193" s="9" t="str">
        <f>IFERROR(VLOOKUP($B193,Options_data!$L:$AB,10,0),"")</f>
        <v/>
      </c>
      <c r="M193" s="9" t="str">
        <f>IFERROR(VLOOKUP($B193,Options_data!$L:$AB,11,0),"")</f>
        <v/>
      </c>
      <c r="N193" s="10" t="str">
        <f>IFERROR(VLOOKUP($B193,Options_data!$L:$AB,12,0),"")</f>
        <v/>
      </c>
      <c r="O193" s="9" t="str">
        <f>IFERROR(VLOOKUP($B193,Options_data!$L:$AB,13,0),"")</f>
        <v/>
      </c>
      <c r="P193" s="9" t="str">
        <f>IFERROR(VLOOKUP($B193,Options_data!$L:$AB,14,0),"")</f>
        <v/>
      </c>
      <c r="Q193" s="9" t="str">
        <f>IFERROR(VLOOKUP($B193,Options_data!$L:$AB,15,0),"")</f>
        <v/>
      </c>
      <c r="R193" s="9" t="str">
        <f>IFERROR(VLOOKUP($B193,Options_data!$L:$AB,16,0),"")</f>
        <v/>
      </c>
      <c r="S193" s="9" t="str">
        <f>IFERROR(VLOOKUP($B193,Options_data!$L:$AB,17,0),"")</f>
        <v/>
      </c>
      <c r="T193" t="str">
        <f>IFERROR(VLOOKUP($B193,futures_data!$L:$W,2,0),"")</f>
        <v/>
      </c>
      <c r="U193" t="str">
        <f>IFERROR(VLOOKUP($B193,futures_data!$L:$W,3,0),"")</f>
        <v/>
      </c>
      <c r="V193" t="str">
        <f>IFERROR(VLOOKUP($B193,futures_data!$L:$W,4,0),"")</f>
        <v/>
      </c>
      <c r="W193" t="str">
        <f>IFERROR(VLOOKUP($B193,futures_data!$L:$W,5,0),"")</f>
        <v/>
      </c>
      <c r="X193" t="str">
        <f>IFERROR(VLOOKUP($B193,futures_data!$L:$W,6,0),"")</f>
        <v/>
      </c>
      <c r="Y193" t="str">
        <f>IFERROR(VLOOKUP($B193,futures_data!$L:$W,7,0),"")</f>
        <v/>
      </c>
      <c r="Z193" t="str">
        <f>IFERROR(VLOOKUP($B193,futures_data!$L:$W,8,0),"")</f>
        <v/>
      </c>
      <c r="AA193" t="str">
        <f>IFERROR(VLOOKUP($B193,futures_data!$L:$W,9,0),"")</f>
        <v/>
      </c>
      <c r="AB193" t="str">
        <f>IFERROR(VLOOKUP($B193,futures_data!$L:$W,10,0),"")</f>
        <v/>
      </c>
      <c r="AC193" t="str">
        <f>IFERROR(VLOOKUP($B193,futures_data!$L:$W,11,0),"")</f>
        <v/>
      </c>
      <c r="AD193" t="str">
        <f>IFERROR(VLOOKUP($B193,futures_data!$L:$W,12,0),"")</f>
        <v/>
      </c>
      <c r="AE193" t="str">
        <f t="shared" si="8"/>
        <v/>
      </c>
      <c r="AF193" t="str">
        <f t="shared" si="9"/>
        <v/>
      </c>
      <c r="AG193" s="43" t="str">
        <f>IFERROR(VLOOKUP($B193,futures_20D_Auto!$B:$F,2,0),"")</f>
        <v/>
      </c>
      <c r="AH193" s="43" t="str">
        <f>IFERROR(VLOOKUP($B193,futures_20D_Auto!$B:$F,3,0),"")</f>
        <v/>
      </c>
      <c r="AI193" s="43" t="str">
        <f>IFERROR(VLOOKUP($B193,futures_20D_Auto!$B:$F,4,0),"")</f>
        <v/>
      </c>
      <c r="AJ193" s="43" t="str">
        <f>IFERROR(VLOOKUP($B193,futures_20D_Auto!$B:$F,5,0),"")</f>
        <v/>
      </c>
      <c r="AK193" t="str">
        <f>IFERROR(VLOOKUP($B193,Premarket!$A:$K,2,0),"")</f>
        <v/>
      </c>
      <c r="AL193" t="str">
        <f>IFERROR(VLOOKUP($B193,Premarket!$A:$K,3,0),"")</f>
        <v/>
      </c>
      <c r="AM193" t="str">
        <f>IFERROR(VLOOKUP($B193,Premarket!$A:$K,4,0),"")</f>
        <v/>
      </c>
      <c r="AN193" t="str">
        <f>IFERROR(VLOOKUP($B193,Premarket!$A:$K,5,0),"")</f>
        <v/>
      </c>
      <c r="AU193" s="45" t="str">
        <f>IFERROR(VLOOKUP($B193,master_rankings!$B:$AF,4,FALSE),"")</f>
        <v/>
      </c>
      <c r="AV193" s="45" t="str">
        <f>IFERROR(VLOOKUP($B193,master_rankings!$B:$AF,5,FALSE),"")</f>
        <v/>
      </c>
      <c r="AW193" s="45" t="str">
        <f>IFERROR(VLOOKUP($B193,master_rankings!$B:$AF,6,FALSE),"")</f>
        <v/>
      </c>
      <c r="AX193" s="45" t="str">
        <f>IFERROR(VLOOKUP($B193,master_rankings!$B:$AF,7,FALSE),"")</f>
        <v/>
      </c>
      <c r="AY193" s="45" t="str">
        <f>IFERROR(VLOOKUP($B193,master_rankings!$B:$AF,8,FALSE),"")</f>
        <v/>
      </c>
      <c r="AZ193" s="45" t="str">
        <f>IFERROR(VLOOKUP($B193,master_rankings!$B:$AF,9,FALSE),"")</f>
        <v/>
      </c>
      <c r="BA193" s="45" t="str">
        <f>IFERROR(VLOOKUP($B193,master_rankings!$B:$AF,10,FALSE),"")</f>
        <v/>
      </c>
      <c r="BB193" s="45" t="str">
        <f>IFERROR(VLOOKUP($B193,master_rankings!$B:$AF,11,FALSE),"")</f>
        <v/>
      </c>
      <c r="BC193" s="45" t="str">
        <f>IFERROR(VLOOKUP($B193,master_rankings!$B:$AF,12,FALSE),"")</f>
        <v/>
      </c>
      <c r="BD193" s="45" t="str">
        <f>IFERROR(VLOOKUP($B193,master_rankings!$B:$AF,13,FALSE),"")</f>
        <v/>
      </c>
      <c r="BE193" s="45" t="str">
        <f>IFERROR(VLOOKUP($B193,master_rankings!$B:$AF,14,FALSE),"")</f>
        <v/>
      </c>
      <c r="BF193" s="45" t="str">
        <f>IFERROR(VLOOKUP($B193,master_rankings!$B:$AF,15,FALSE),"")</f>
        <v/>
      </c>
      <c r="BG193" s="45" t="str">
        <f>IFERROR(VLOOKUP($B193,master_rankings!$B:$AF,16,FALSE),"")</f>
        <v/>
      </c>
      <c r="BH193" s="45" t="str">
        <f>IFERROR(VLOOKUP($B193,master_rankings!$B:$AF,17,FALSE),"")</f>
        <v/>
      </c>
      <c r="BI193" s="45" t="str">
        <f>IFERROR(VLOOKUP($B193,master_rankings!$B:$AF,18,FALSE),"")</f>
        <v/>
      </c>
      <c r="BJ193" s="45" t="str">
        <f>IFERROR(VLOOKUP($B193,master_rankings!$B:$AF,19,FALSE),"")</f>
        <v/>
      </c>
      <c r="BK193" s="45" t="str">
        <f>IFERROR(VLOOKUP($B193,master_rankings!$B:$AF,30,FALSE),"")</f>
        <v/>
      </c>
      <c r="BL193" s="45" t="str">
        <f>IFERROR(VLOOKUP($B193,master_rankings!$B:$AF,31,FALSE),"")</f>
        <v/>
      </c>
      <c r="BM193" s="45" t="str">
        <f t="shared" si="10"/>
        <v/>
      </c>
      <c r="BN193" t="str">
        <f t="shared" si="11"/>
        <v/>
      </c>
    </row>
    <row r="194" spans="1:66" x14ac:dyDescent="0.25">
      <c r="A194" t="str">
        <f>Qty_freeze!A194</f>
        <v/>
      </c>
      <c r="B194" t="str">
        <f>TRIM(Qty_freeze!B194)</f>
        <v/>
      </c>
      <c r="C194" t="str">
        <f>IFERROR(VLOOKUP(B194,Mkt_Lots!Q:R,2,0),"")</f>
        <v/>
      </c>
      <c r="D194" s="9" t="str">
        <f>IFERROR(VLOOKUP($B194,Options_data!$L:$AB,2,0),"")</f>
        <v/>
      </c>
      <c r="E194" s="9" t="str">
        <f>IFERROR(VLOOKUP($B194,Options_data!$L:$AB,3,0),"")</f>
        <v/>
      </c>
      <c r="F194" s="9" t="str">
        <f>IFERROR(VLOOKUP($B194,Options_data!$L:$AB,4,0),"")</f>
        <v/>
      </c>
      <c r="G194" s="9" t="str">
        <f>IFERROR(VLOOKUP($B194,Options_data!$L:$AB,5,0),"")</f>
        <v/>
      </c>
      <c r="H194" s="9" t="str">
        <f>IFERROR(VLOOKUP($B194,Options_data!$L:$AB,6,0),"")</f>
        <v/>
      </c>
      <c r="I194" s="9" t="str">
        <f>IFERROR(VLOOKUP($B194,Options_data!$L:$AB,7,0),"")</f>
        <v/>
      </c>
      <c r="J194" s="9" t="str">
        <f>IFERROR(VLOOKUP($B194,Options_data!$L:$AB,8,0),"")</f>
        <v/>
      </c>
      <c r="K194" s="9" t="str">
        <f>IFERROR(VLOOKUP($B194,Options_data!$L:$AB,9,0),"")</f>
        <v/>
      </c>
      <c r="L194" s="9" t="str">
        <f>IFERROR(VLOOKUP($B194,Options_data!$L:$AB,10,0),"")</f>
        <v/>
      </c>
      <c r="M194" s="9" t="str">
        <f>IFERROR(VLOOKUP($B194,Options_data!$L:$AB,11,0),"")</f>
        <v/>
      </c>
      <c r="N194" s="10" t="str">
        <f>IFERROR(VLOOKUP($B194,Options_data!$L:$AB,12,0),"")</f>
        <v/>
      </c>
      <c r="O194" s="9" t="str">
        <f>IFERROR(VLOOKUP($B194,Options_data!$L:$AB,13,0),"")</f>
        <v/>
      </c>
      <c r="P194" s="9" t="str">
        <f>IFERROR(VLOOKUP($B194,Options_data!$L:$AB,14,0),"")</f>
        <v/>
      </c>
      <c r="Q194" s="9" t="str">
        <f>IFERROR(VLOOKUP($B194,Options_data!$L:$AB,15,0),"")</f>
        <v/>
      </c>
      <c r="R194" s="9" t="str">
        <f>IFERROR(VLOOKUP($B194,Options_data!$L:$AB,16,0),"")</f>
        <v/>
      </c>
      <c r="S194" s="9" t="str">
        <f>IFERROR(VLOOKUP($B194,Options_data!$L:$AB,17,0),"")</f>
        <v/>
      </c>
      <c r="T194" t="str">
        <f>IFERROR(VLOOKUP($B194,futures_data!$L:$W,2,0),"")</f>
        <v/>
      </c>
      <c r="U194" t="str">
        <f>IFERROR(VLOOKUP($B194,futures_data!$L:$W,3,0),"")</f>
        <v/>
      </c>
      <c r="V194" t="str">
        <f>IFERROR(VLOOKUP($B194,futures_data!$L:$W,4,0),"")</f>
        <v/>
      </c>
      <c r="W194" t="str">
        <f>IFERROR(VLOOKUP($B194,futures_data!$L:$W,5,0),"")</f>
        <v/>
      </c>
      <c r="X194" t="str">
        <f>IFERROR(VLOOKUP($B194,futures_data!$L:$W,6,0),"")</f>
        <v/>
      </c>
      <c r="Y194" t="str">
        <f>IFERROR(VLOOKUP($B194,futures_data!$L:$W,7,0),"")</f>
        <v/>
      </c>
      <c r="Z194" t="str">
        <f>IFERROR(VLOOKUP($B194,futures_data!$L:$W,8,0),"")</f>
        <v/>
      </c>
      <c r="AA194" t="str">
        <f>IFERROR(VLOOKUP($B194,futures_data!$L:$W,9,0),"")</f>
        <v/>
      </c>
      <c r="AB194" t="str">
        <f>IFERROR(VLOOKUP($B194,futures_data!$L:$W,10,0),"")</f>
        <v/>
      </c>
      <c r="AC194" t="str">
        <f>IFERROR(VLOOKUP($B194,futures_data!$L:$W,11,0),"")</f>
        <v/>
      </c>
      <c r="AD194" t="str">
        <f>IFERROR(VLOOKUP($B194,futures_data!$L:$W,12,0),"")</f>
        <v/>
      </c>
      <c r="AE194" t="str">
        <f t="shared" si="8"/>
        <v/>
      </c>
      <c r="AF194" t="str">
        <f t="shared" si="9"/>
        <v/>
      </c>
      <c r="AG194" s="43" t="str">
        <f>IFERROR(VLOOKUP($B194,futures_20D_Auto!$B:$F,2,0),"")</f>
        <v/>
      </c>
      <c r="AH194" s="43" t="str">
        <f>IFERROR(VLOOKUP($B194,futures_20D_Auto!$B:$F,3,0),"")</f>
        <v/>
      </c>
      <c r="AI194" s="43" t="str">
        <f>IFERROR(VLOOKUP($B194,futures_20D_Auto!$B:$F,4,0),"")</f>
        <v/>
      </c>
      <c r="AJ194" s="43" t="str">
        <f>IFERROR(VLOOKUP($B194,futures_20D_Auto!$B:$F,5,0),"")</f>
        <v/>
      </c>
      <c r="AK194" t="str">
        <f>IFERROR(VLOOKUP($B194,Premarket!$A:$K,2,0),"")</f>
        <v/>
      </c>
      <c r="AL194" t="str">
        <f>IFERROR(VLOOKUP($B194,Premarket!$A:$K,3,0),"")</f>
        <v/>
      </c>
      <c r="AM194" t="str">
        <f>IFERROR(VLOOKUP($B194,Premarket!$A:$K,4,0),"")</f>
        <v/>
      </c>
      <c r="AN194" t="str">
        <f>IFERROR(VLOOKUP($B194,Premarket!$A:$K,5,0),"")</f>
        <v/>
      </c>
      <c r="AU194" s="45" t="str">
        <f>IFERROR(VLOOKUP($B194,master_rankings!$B:$AF,4,FALSE),"")</f>
        <v/>
      </c>
      <c r="AV194" s="45" t="str">
        <f>IFERROR(VLOOKUP($B194,master_rankings!$B:$AF,5,FALSE),"")</f>
        <v/>
      </c>
      <c r="AW194" s="45" t="str">
        <f>IFERROR(VLOOKUP($B194,master_rankings!$B:$AF,6,FALSE),"")</f>
        <v/>
      </c>
      <c r="AX194" s="45" t="str">
        <f>IFERROR(VLOOKUP($B194,master_rankings!$B:$AF,7,FALSE),"")</f>
        <v/>
      </c>
      <c r="AY194" s="45" t="str">
        <f>IFERROR(VLOOKUP($B194,master_rankings!$B:$AF,8,FALSE),"")</f>
        <v/>
      </c>
      <c r="AZ194" s="45" t="str">
        <f>IFERROR(VLOOKUP($B194,master_rankings!$B:$AF,9,FALSE),"")</f>
        <v/>
      </c>
      <c r="BA194" s="45" t="str">
        <f>IFERROR(VLOOKUP($B194,master_rankings!$B:$AF,10,FALSE),"")</f>
        <v/>
      </c>
      <c r="BB194" s="45" t="str">
        <f>IFERROR(VLOOKUP($B194,master_rankings!$B:$AF,11,FALSE),"")</f>
        <v/>
      </c>
      <c r="BC194" s="45" t="str">
        <f>IFERROR(VLOOKUP($B194,master_rankings!$B:$AF,12,FALSE),"")</f>
        <v/>
      </c>
      <c r="BD194" s="45" t="str">
        <f>IFERROR(VLOOKUP($B194,master_rankings!$B:$AF,13,FALSE),"")</f>
        <v/>
      </c>
      <c r="BE194" s="45" t="str">
        <f>IFERROR(VLOOKUP($B194,master_rankings!$B:$AF,14,FALSE),"")</f>
        <v/>
      </c>
      <c r="BF194" s="45" t="str">
        <f>IFERROR(VLOOKUP($B194,master_rankings!$B:$AF,15,FALSE),"")</f>
        <v/>
      </c>
      <c r="BG194" s="45" t="str">
        <f>IFERROR(VLOOKUP($B194,master_rankings!$B:$AF,16,FALSE),"")</f>
        <v/>
      </c>
      <c r="BH194" s="45" t="str">
        <f>IFERROR(VLOOKUP($B194,master_rankings!$B:$AF,17,FALSE),"")</f>
        <v/>
      </c>
      <c r="BI194" s="45" t="str">
        <f>IFERROR(VLOOKUP($B194,master_rankings!$B:$AF,18,FALSE),"")</f>
        <v/>
      </c>
      <c r="BJ194" s="45" t="str">
        <f>IFERROR(VLOOKUP($B194,master_rankings!$B:$AF,19,FALSE),"")</f>
        <v/>
      </c>
      <c r="BK194" s="45" t="str">
        <f>IFERROR(VLOOKUP($B194,master_rankings!$B:$AF,30,FALSE),"")</f>
        <v/>
      </c>
      <c r="BL194" s="45" t="str">
        <f>IFERROR(VLOOKUP($B194,master_rankings!$B:$AF,31,FALSE),"")</f>
        <v/>
      </c>
      <c r="BM194" s="45" t="str">
        <f t="shared" si="10"/>
        <v/>
      </c>
      <c r="BN194" t="str">
        <f t="shared" si="11"/>
        <v/>
      </c>
    </row>
    <row r="195" spans="1:66" x14ac:dyDescent="0.25">
      <c r="A195" t="str">
        <f>Qty_freeze!A195</f>
        <v/>
      </c>
      <c r="B195" t="str">
        <f>TRIM(Qty_freeze!B195)</f>
        <v/>
      </c>
      <c r="C195" t="str">
        <f>IFERROR(VLOOKUP(B195,Mkt_Lots!Q:R,2,0),"")</f>
        <v/>
      </c>
      <c r="D195" s="9" t="str">
        <f>IFERROR(VLOOKUP($B195,Options_data!$L:$AB,2,0),"")</f>
        <v/>
      </c>
      <c r="E195" s="9" t="str">
        <f>IFERROR(VLOOKUP($B195,Options_data!$L:$AB,3,0),"")</f>
        <v/>
      </c>
      <c r="F195" s="9" t="str">
        <f>IFERROR(VLOOKUP($B195,Options_data!$L:$AB,4,0),"")</f>
        <v/>
      </c>
      <c r="G195" s="9" t="str">
        <f>IFERROR(VLOOKUP($B195,Options_data!$L:$AB,5,0),"")</f>
        <v/>
      </c>
      <c r="H195" s="9" t="str">
        <f>IFERROR(VLOOKUP($B195,Options_data!$L:$AB,6,0),"")</f>
        <v/>
      </c>
      <c r="I195" s="9" t="str">
        <f>IFERROR(VLOOKUP($B195,Options_data!$L:$AB,7,0),"")</f>
        <v/>
      </c>
      <c r="J195" s="9" t="str">
        <f>IFERROR(VLOOKUP($B195,Options_data!$L:$AB,8,0),"")</f>
        <v/>
      </c>
      <c r="K195" s="9" t="str">
        <f>IFERROR(VLOOKUP($B195,Options_data!$L:$AB,9,0),"")</f>
        <v/>
      </c>
      <c r="L195" s="9" t="str">
        <f>IFERROR(VLOOKUP($B195,Options_data!$L:$AB,10,0),"")</f>
        <v/>
      </c>
      <c r="M195" s="9" t="str">
        <f>IFERROR(VLOOKUP($B195,Options_data!$L:$AB,11,0),"")</f>
        <v/>
      </c>
      <c r="N195" s="10" t="str">
        <f>IFERROR(VLOOKUP($B195,Options_data!$L:$AB,12,0),"")</f>
        <v/>
      </c>
      <c r="O195" s="9" t="str">
        <f>IFERROR(VLOOKUP($B195,Options_data!$L:$AB,13,0),"")</f>
        <v/>
      </c>
      <c r="P195" s="9" t="str">
        <f>IFERROR(VLOOKUP($B195,Options_data!$L:$AB,14,0),"")</f>
        <v/>
      </c>
      <c r="Q195" s="9" t="str">
        <f>IFERROR(VLOOKUP($B195,Options_data!$L:$AB,15,0),"")</f>
        <v/>
      </c>
      <c r="R195" s="9" t="str">
        <f>IFERROR(VLOOKUP($B195,Options_data!$L:$AB,16,0),"")</f>
        <v/>
      </c>
      <c r="S195" s="9" t="str">
        <f>IFERROR(VLOOKUP($B195,Options_data!$L:$AB,17,0),"")</f>
        <v/>
      </c>
      <c r="T195" t="str">
        <f>IFERROR(VLOOKUP($B195,futures_data!$L:$W,2,0),"")</f>
        <v/>
      </c>
      <c r="U195" t="str">
        <f>IFERROR(VLOOKUP($B195,futures_data!$L:$W,3,0),"")</f>
        <v/>
      </c>
      <c r="V195" t="str">
        <f>IFERROR(VLOOKUP($B195,futures_data!$L:$W,4,0),"")</f>
        <v/>
      </c>
      <c r="W195" t="str">
        <f>IFERROR(VLOOKUP($B195,futures_data!$L:$W,5,0),"")</f>
        <v/>
      </c>
      <c r="X195" t="str">
        <f>IFERROR(VLOOKUP($B195,futures_data!$L:$W,6,0),"")</f>
        <v/>
      </c>
      <c r="Y195" t="str">
        <f>IFERROR(VLOOKUP($B195,futures_data!$L:$W,7,0),"")</f>
        <v/>
      </c>
      <c r="Z195" t="str">
        <f>IFERROR(VLOOKUP($B195,futures_data!$L:$W,8,0),"")</f>
        <v/>
      </c>
      <c r="AA195" t="str">
        <f>IFERROR(VLOOKUP($B195,futures_data!$L:$W,9,0),"")</f>
        <v/>
      </c>
      <c r="AB195" t="str">
        <f>IFERROR(VLOOKUP($B195,futures_data!$L:$W,10,0),"")</f>
        <v/>
      </c>
      <c r="AC195" t="str">
        <f>IFERROR(VLOOKUP($B195,futures_data!$L:$W,11,0),"")</f>
        <v/>
      </c>
      <c r="AD195" t="str">
        <f>IFERROR(VLOOKUP($B195,futures_data!$L:$W,12,0),"")</f>
        <v/>
      </c>
      <c r="AE195" t="str">
        <f t="shared" ref="AE195:AE230" si="12">IF(Z195="","",IF(OR(Z195="Short Covering",Z195="Long Buildup",Z195="Significant Long Buildup",Z195="Significant Short Covering"),"BULLISH","BEARISH"))</f>
        <v/>
      </c>
      <c r="AF195" t="str">
        <f t="shared" ref="AF195:AF230" si="13">IF(AD195="","",IF(OR(AD195="Short Covering",AD195="Long Buildup",AD195="Significant Long Buildup",AD195="Significant Short Covering"),"BULLISH","BEARISH"))</f>
        <v/>
      </c>
      <c r="AG195" s="43" t="str">
        <f>IFERROR(VLOOKUP($B195,futures_20D_Auto!$B:$F,2,0),"")</f>
        <v/>
      </c>
      <c r="AH195" s="43" t="str">
        <f>IFERROR(VLOOKUP($B195,futures_20D_Auto!$B:$F,3,0),"")</f>
        <v/>
      </c>
      <c r="AI195" s="43" t="str">
        <f>IFERROR(VLOOKUP($B195,futures_20D_Auto!$B:$F,4,0),"")</f>
        <v/>
      </c>
      <c r="AJ195" s="43" t="str">
        <f>IFERROR(VLOOKUP($B195,futures_20D_Auto!$B:$F,5,0),"")</f>
        <v/>
      </c>
      <c r="AK195" t="str">
        <f>IFERROR(VLOOKUP($B195,Premarket!$A:$K,2,0),"")</f>
        <v/>
      </c>
      <c r="AL195" t="str">
        <f>IFERROR(VLOOKUP($B195,Premarket!$A:$K,3,0),"")</f>
        <v/>
      </c>
      <c r="AM195" t="str">
        <f>IFERROR(VLOOKUP($B195,Premarket!$A:$K,4,0),"")</f>
        <v/>
      </c>
      <c r="AN195" t="str">
        <f>IFERROR(VLOOKUP($B195,Premarket!$A:$K,5,0),"")</f>
        <v/>
      </c>
      <c r="AU195" s="45" t="str">
        <f>IFERROR(VLOOKUP($B195,master_rankings!$B:$AF,4,FALSE),"")</f>
        <v/>
      </c>
      <c r="AV195" s="45" t="str">
        <f>IFERROR(VLOOKUP($B195,master_rankings!$B:$AF,5,FALSE),"")</f>
        <v/>
      </c>
      <c r="AW195" s="45" t="str">
        <f>IFERROR(VLOOKUP($B195,master_rankings!$B:$AF,6,FALSE),"")</f>
        <v/>
      </c>
      <c r="AX195" s="45" t="str">
        <f>IFERROR(VLOOKUP($B195,master_rankings!$B:$AF,7,FALSE),"")</f>
        <v/>
      </c>
      <c r="AY195" s="45" t="str">
        <f>IFERROR(VLOOKUP($B195,master_rankings!$B:$AF,8,FALSE),"")</f>
        <v/>
      </c>
      <c r="AZ195" s="45" t="str">
        <f>IFERROR(VLOOKUP($B195,master_rankings!$B:$AF,9,FALSE),"")</f>
        <v/>
      </c>
      <c r="BA195" s="45" t="str">
        <f>IFERROR(VLOOKUP($B195,master_rankings!$B:$AF,10,FALSE),"")</f>
        <v/>
      </c>
      <c r="BB195" s="45" t="str">
        <f>IFERROR(VLOOKUP($B195,master_rankings!$B:$AF,11,FALSE),"")</f>
        <v/>
      </c>
      <c r="BC195" s="45" t="str">
        <f>IFERROR(VLOOKUP($B195,master_rankings!$B:$AF,12,FALSE),"")</f>
        <v/>
      </c>
      <c r="BD195" s="45" t="str">
        <f>IFERROR(VLOOKUP($B195,master_rankings!$B:$AF,13,FALSE),"")</f>
        <v/>
      </c>
      <c r="BE195" s="45" t="str">
        <f>IFERROR(VLOOKUP($B195,master_rankings!$B:$AF,14,FALSE),"")</f>
        <v/>
      </c>
      <c r="BF195" s="45" t="str">
        <f>IFERROR(VLOOKUP($B195,master_rankings!$B:$AF,15,FALSE),"")</f>
        <v/>
      </c>
      <c r="BG195" s="45" t="str">
        <f>IFERROR(VLOOKUP($B195,master_rankings!$B:$AF,16,FALSE),"")</f>
        <v/>
      </c>
      <c r="BH195" s="45" t="str">
        <f>IFERROR(VLOOKUP($B195,master_rankings!$B:$AF,17,FALSE),"")</f>
        <v/>
      </c>
      <c r="BI195" s="45" t="str">
        <f>IFERROR(VLOOKUP($B195,master_rankings!$B:$AF,18,FALSE),"")</f>
        <v/>
      </c>
      <c r="BJ195" s="45" t="str">
        <f>IFERROR(VLOOKUP($B195,master_rankings!$B:$AF,19,FALSE),"")</f>
        <v/>
      </c>
      <c r="BK195" s="45" t="str">
        <f>IFERROR(VLOOKUP($B195,master_rankings!$B:$AF,30,FALSE),"")</f>
        <v/>
      </c>
      <c r="BL195" s="45" t="str">
        <f>IFERROR(VLOOKUP($B195,master_rankings!$B:$AF,31,FALSE),"")</f>
        <v/>
      </c>
      <c r="BM195" s="45" t="str">
        <f t="shared" ref="BM195:BM230" si="14">IF(AND(_xlfn.NUMBERVALUE(REPLACE(BK195,1,3,""))&lt;21,_xlfn.NUMBERVALUE(REPLACE(BK195,1,3,""))&gt;0),"TopOI","")</f>
        <v/>
      </c>
      <c r="BN195" t="str">
        <f t="shared" ref="BN195:BN230" si="15">IF(AND(_xlfn.NUMBERVALUE(REPLACE(BL195,1,3,""))&lt;21,_xlfn.NUMBERVALUE(REPLACE(BL195,1,3,""))&gt;0),"TopPrice","")</f>
        <v/>
      </c>
    </row>
    <row r="196" spans="1:66" x14ac:dyDescent="0.25">
      <c r="A196" t="str">
        <f>Qty_freeze!A196</f>
        <v/>
      </c>
      <c r="B196" t="str">
        <f>TRIM(Qty_freeze!B196)</f>
        <v/>
      </c>
      <c r="C196" t="str">
        <f>IFERROR(VLOOKUP(B196,Mkt_Lots!Q:R,2,0),"")</f>
        <v/>
      </c>
      <c r="D196" s="9" t="str">
        <f>IFERROR(VLOOKUP($B196,Options_data!$L:$AB,2,0),"")</f>
        <v/>
      </c>
      <c r="E196" s="9" t="str">
        <f>IFERROR(VLOOKUP($B196,Options_data!$L:$AB,3,0),"")</f>
        <v/>
      </c>
      <c r="F196" s="9" t="str">
        <f>IFERROR(VLOOKUP($B196,Options_data!$L:$AB,4,0),"")</f>
        <v/>
      </c>
      <c r="G196" s="9" t="str">
        <f>IFERROR(VLOOKUP($B196,Options_data!$L:$AB,5,0),"")</f>
        <v/>
      </c>
      <c r="H196" s="9" t="str">
        <f>IFERROR(VLOOKUP($B196,Options_data!$L:$AB,6,0),"")</f>
        <v/>
      </c>
      <c r="I196" s="9" t="str">
        <f>IFERROR(VLOOKUP($B196,Options_data!$L:$AB,7,0),"")</f>
        <v/>
      </c>
      <c r="J196" s="9" t="str">
        <f>IFERROR(VLOOKUP($B196,Options_data!$L:$AB,8,0),"")</f>
        <v/>
      </c>
      <c r="K196" s="9" t="str">
        <f>IFERROR(VLOOKUP($B196,Options_data!$L:$AB,9,0),"")</f>
        <v/>
      </c>
      <c r="L196" s="9" t="str">
        <f>IFERROR(VLOOKUP($B196,Options_data!$L:$AB,10,0),"")</f>
        <v/>
      </c>
      <c r="M196" s="9" t="str">
        <f>IFERROR(VLOOKUP($B196,Options_data!$L:$AB,11,0),"")</f>
        <v/>
      </c>
      <c r="N196" s="10" t="str">
        <f>IFERROR(VLOOKUP($B196,Options_data!$L:$AB,12,0),"")</f>
        <v/>
      </c>
      <c r="O196" s="9" t="str">
        <f>IFERROR(VLOOKUP($B196,Options_data!$L:$AB,13,0),"")</f>
        <v/>
      </c>
      <c r="P196" s="9" t="str">
        <f>IFERROR(VLOOKUP($B196,Options_data!$L:$AB,14,0),"")</f>
        <v/>
      </c>
      <c r="Q196" s="9" t="str">
        <f>IFERROR(VLOOKUP($B196,Options_data!$L:$AB,15,0),"")</f>
        <v/>
      </c>
      <c r="R196" s="9" t="str">
        <f>IFERROR(VLOOKUP($B196,Options_data!$L:$AB,16,0),"")</f>
        <v/>
      </c>
      <c r="S196" s="9" t="str">
        <f>IFERROR(VLOOKUP($B196,Options_data!$L:$AB,17,0),"")</f>
        <v/>
      </c>
      <c r="T196" t="str">
        <f>IFERROR(VLOOKUP($B196,futures_data!$L:$W,2,0),"")</f>
        <v/>
      </c>
      <c r="U196" t="str">
        <f>IFERROR(VLOOKUP($B196,futures_data!$L:$W,3,0),"")</f>
        <v/>
      </c>
      <c r="V196" t="str">
        <f>IFERROR(VLOOKUP($B196,futures_data!$L:$W,4,0),"")</f>
        <v/>
      </c>
      <c r="W196" t="str">
        <f>IFERROR(VLOOKUP($B196,futures_data!$L:$W,5,0),"")</f>
        <v/>
      </c>
      <c r="X196" t="str">
        <f>IFERROR(VLOOKUP($B196,futures_data!$L:$W,6,0),"")</f>
        <v/>
      </c>
      <c r="Y196" t="str">
        <f>IFERROR(VLOOKUP($B196,futures_data!$L:$W,7,0),"")</f>
        <v/>
      </c>
      <c r="Z196" t="str">
        <f>IFERROR(VLOOKUP($B196,futures_data!$L:$W,8,0),"")</f>
        <v/>
      </c>
      <c r="AA196" t="str">
        <f>IFERROR(VLOOKUP($B196,futures_data!$L:$W,9,0),"")</f>
        <v/>
      </c>
      <c r="AB196" t="str">
        <f>IFERROR(VLOOKUP($B196,futures_data!$L:$W,10,0),"")</f>
        <v/>
      </c>
      <c r="AC196" t="str">
        <f>IFERROR(VLOOKUP($B196,futures_data!$L:$W,11,0),"")</f>
        <v/>
      </c>
      <c r="AD196" t="str">
        <f>IFERROR(VLOOKUP($B196,futures_data!$L:$W,12,0),"")</f>
        <v/>
      </c>
      <c r="AE196" t="str">
        <f t="shared" si="12"/>
        <v/>
      </c>
      <c r="AF196" t="str">
        <f t="shared" si="13"/>
        <v/>
      </c>
      <c r="AG196" s="43" t="str">
        <f>IFERROR(VLOOKUP($B196,futures_20D_Auto!$B:$F,2,0),"")</f>
        <v/>
      </c>
      <c r="AH196" s="43" t="str">
        <f>IFERROR(VLOOKUP($B196,futures_20D_Auto!$B:$F,3,0),"")</f>
        <v/>
      </c>
      <c r="AI196" s="43" t="str">
        <f>IFERROR(VLOOKUP($B196,futures_20D_Auto!$B:$F,4,0),"")</f>
        <v/>
      </c>
      <c r="AJ196" s="43" t="str">
        <f>IFERROR(VLOOKUP($B196,futures_20D_Auto!$B:$F,5,0),"")</f>
        <v/>
      </c>
      <c r="AK196" t="str">
        <f>IFERROR(VLOOKUP($B196,Premarket!$A:$K,2,0),"")</f>
        <v/>
      </c>
      <c r="AL196" t="str">
        <f>IFERROR(VLOOKUP($B196,Premarket!$A:$K,3,0),"")</f>
        <v/>
      </c>
      <c r="AM196" t="str">
        <f>IFERROR(VLOOKUP($B196,Premarket!$A:$K,4,0),"")</f>
        <v/>
      </c>
      <c r="AN196" t="str">
        <f>IFERROR(VLOOKUP($B196,Premarket!$A:$K,5,0),"")</f>
        <v/>
      </c>
      <c r="AU196" s="45" t="str">
        <f>IFERROR(VLOOKUP($B196,master_rankings!$B:$AF,4,FALSE),"")</f>
        <v/>
      </c>
      <c r="AV196" s="45" t="str">
        <f>IFERROR(VLOOKUP($B196,master_rankings!$B:$AF,5,FALSE),"")</f>
        <v/>
      </c>
      <c r="AW196" s="45" t="str">
        <f>IFERROR(VLOOKUP($B196,master_rankings!$B:$AF,6,FALSE),"")</f>
        <v/>
      </c>
      <c r="AX196" s="45" t="str">
        <f>IFERROR(VLOOKUP($B196,master_rankings!$B:$AF,7,FALSE),"")</f>
        <v/>
      </c>
      <c r="AY196" s="45" t="str">
        <f>IFERROR(VLOOKUP($B196,master_rankings!$B:$AF,8,FALSE),"")</f>
        <v/>
      </c>
      <c r="AZ196" s="45" t="str">
        <f>IFERROR(VLOOKUP($B196,master_rankings!$B:$AF,9,FALSE),"")</f>
        <v/>
      </c>
      <c r="BA196" s="45" t="str">
        <f>IFERROR(VLOOKUP($B196,master_rankings!$B:$AF,10,FALSE),"")</f>
        <v/>
      </c>
      <c r="BB196" s="45" t="str">
        <f>IFERROR(VLOOKUP($B196,master_rankings!$B:$AF,11,FALSE),"")</f>
        <v/>
      </c>
      <c r="BC196" s="45" t="str">
        <f>IFERROR(VLOOKUP($B196,master_rankings!$B:$AF,12,FALSE),"")</f>
        <v/>
      </c>
      <c r="BD196" s="45" t="str">
        <f>IFERROR(VLOOKUP($B196,master_rankings!$B:$AF,13,FALSE),"")</f>
        <v/>
      </c>
      <c r="BE196" s="45" t="str">
        <f>IFERROR(VLOOKUP($B196,master_rankings!$B:$AF,14,FALSE),"")</f>
        <v/>
      </c>
      <c r="BF196" s="45" t="str">
        <f>IFERROR(VLOOKUP($B196,master_rankings!$B:$AF,15,FALSE),"")</f>
        <v/>
      </c>
      <c r="BG196" s="45" t="str">
        <f>IFERROR(VLOOKUP($B196,master_rankings!$B:$AF,16,FALSE),"")</f>
        <v/>
      </c>
      <c r="BH196" s="45" t="str">
        <f>IFERROR(VLOOKUP($B196,master_rankings!$B:$AF,17,FALSE),"")</f>
        <v/>
      </c>
      <c r="BI196" s="45" t="str">
        <f>IFERROR(VLOOKUP($B196,master_rankings!$B:$AF,18,FALSE),"")</f>
        <v/>
      </c>
      <c r="BJ196" s="45" t="str">
        <f>IFERROR(VLOOKUP($B196,master_rankings!$B:$AF,19,FALSE),"")</f>
        <v/>
      </c>
      <c r="BK196" s="45" t="str">
        <f>IFERROR(VLOOKUP($B196,master_rankings!$B:$AF,30,FALSE),"")</f>
        <v/>
      </c>
      <c r="BL196" s="45" t="str">
        <f>IFERROR(VLOOKUP($B196,master_rankings!$B:$AF,31,FALSE),"")</f>
        <v/>
      </c>
      <c r="BM196" s="45" t="str">
        <f t="shared" si="14"/>
        <v/>
      </c>
      <c r="BN196" t="str">
        <f t="shared" si="15"/>
        <v/>
      </c>
    </row>
    <row r="197" spans="1:66" x14ac:dyDescent="0.25">
      <c r="A197" t="str">
        <f>Qty_freeze!A197</f>
        <v/>
      </c>
      <c r="B197" t="str">
        <f>TRIM(Qty_freeze!B197)</f>
        <v/>
      </c>
      <c r="C197" t="str">
        <f>IFERROR(VLOOKUP(B197,Mkt_Lots!Q:R,2,0),"")</f>
        <v/>
      </c>
      <c r="D197" s="9" t="str">
        <f>IFERROR(VLOOKUP($B197,Options_data!$L:$AB,2,0),"")</f>
        <v/>
      </c>
      <c r="E197" s="9" t="str">
        <f>IFERROR(VLOOKUP($B197,Options_data!$L:$AB,3,0),"")</f>
        <v/>
      </c>
      <c r="F197" s="9" t="str">
        <f>IFERROR(VLOOKUP($B197,Options_data!$L:$AB,4,0),"")</f>
        <v/>
      </c>
      <c r="G197" s="9" t="str">
        <f>IFERROR(VLOOKUP($B197,Options_data!$L:$AB,5,0),"")</f>
        <v/>
      </c>
      <c r="H197" s="9" t="str">
        <f>IFERROR(VLOOKUP($B197,Options_data!$L:$AB,6,0),"")</f>
        <v/>
      </c>
      <c r="I197" s="9" t="str">
        <f>IFERROR(VLOOKUP($B197,Options_data!$L:$AB,7,0),"")</f>
        <v/>
      </c>
      <c r="J197" s="9" t="str">
        <f>IFERROR(VLOOKUP($B197,Options_data!$L:$AB,8,0),"")</f>
        <v/>
      </c>
      <c r="K197" s="9" t="str">
        <f>IFERROR(VLOOKUP($B197,Options_data!$L:$AB,9,0),"")</f>
        <v/>
      </c>
      <c r="L197" s="9" t="str">
        <f>IFERROR(VLOOKUP($B197,Options_data!$L:$AB,10,0),"")</f>
        <v/>
      </c>
      <c r="M197" s="9" t="str">
        <f>IFERROR(VLOOKUP($B197,Options_data!$L:$AB,11,0),"")</f>
        <v/>
      </c>
      <c r="N197" s="10" t="str">
        <f>IFERROR(VLOOKUP($B197,Options_data!$L:$AB,12,0),"")</f>
        <v/>
      </c>
      <c r="O197" s="9" t="str">
        <f>IFERROR(VLOOKUP($B197,Options_data!$L:$AB,13,0),"")</f>
        <v/>
      </c>
      <c r="P197" s="9" t="str">
        <f>IFERROR(VLOOKUP($B197,Options_data!$L:$AB,14,0),"")</f>
        <v/>
      </c>
      <c r="Q197" s="9" t="str">
        <f>IFERROR(VLOOKUP($B197,Options_data!$L:$AB,15,0),"")</f>
        <v/>
      </c>
      <c r="R197" s="9" t="str">
        <f>IFERROR(VLOOKUP($B197,Options_data!$L:$AB,16,0),"")</f>
        <v/>
      </c>
      <c r="S197" s="9" t="str">
        <f>IFERROR(VLOOKUP($B197,Options_data!$L:$AB,17,0),"")</f>
        <v/>
      </c>
      <c r="T197" t="str">
        <f>IFERROR(VLOOKUP($B197,futures_data!$L:$W,2,0),"")</f>
        <v/>
      </c>
      <c r="U197" t="str">
        <f>IFERROR(VLOOKUP($B197,futures_data!$L:$W,3,0),"")</f>
        <v/>
      </c>
      <c r="V197" t="str">
        <f>IFERROR(VLOOKUP($B197,futures_data!$L:$W,4,0),"")</f>
        <v/>
      </c>
      <c r="W197" t="str">
        <f>IFERROR(VLOOKUP($B197,futures_data!$L:$W,5,0),"")</f>
        <v/>
      </c>
      <c r="X197" t="str">
        <f>IFERROR(VLOOKUP($B197,futures_data!$L:$W,6,0),"")</f>
        <v/>
      </c>
      <c r="Y197" t="str">
        <f>IFERROR(VLOOKUP($B197,futures_data!$L:$W,7,0),"")</f>
        <v/>
      </c>
      <c r="Z197" t="str">
        <f>IFERROR(VLOOKUP($B197,futures_data!$L:$W,8,0),"")</f>
        <v/>
      </c>
      <c r="AA197" t="str">
        <f>IFERROR(VLOOKUP($B197,futures_data!$L:$W,9,0),"")</f>
        <v/>
      </c>
      <c r="AB197" t="str">
        <f>IFERROR(VLOOKUP($B197,futures_data!$L:$W,10,0),"")</f>
        <v/>
      </c>
      <c r="AC197" t="str">
        <f>IFERROR(VLOOKUP($B197,futures_data!$L:$W,11,0),"")</f>
        <v/>
      </c>
      <c r="AD197" t="str">
        <f>IFERROR(VLOOKUP($B197,futures_data!$L:$W,12,0),"")</f>
        <v/>
      </c>
      <c r="AE197" t="str">
        <f t="shared" si="12"/>
        <v/>
      </c>
      <c r="AF197" t="str">
        <f t="shared" si="13"/>
        <v/>
      </c>
      <c r="AG197" s="43" t="str">
        <f>IFERROR(VLOOKUP($B197,futures_20D_Auto!$B:$F,2,0),"")</f>
        <v/>
      </c>
      <c r="AH197" s="43" t="str">
        <f>IFERROR(VLOOKUP($B197,futures_20D_Auto!$B:$F,3,0),"")</f>
        <v/>
      </c>
      <c r="AI197" s="43" t="str">
        <f>IFERROR(VLOOKUP($B197,futures_20D_Auto!$B:$F,4,0),"")</f>
        <v/>
      </c>
      <c r="AJ197" s="43" t="str">
        <f>IFERROR(VLOOKUP($B197,futures_20D_Auto!$B:$F,5,0),"")</f>
        <v/>
      </c>
      <c r="AK197" t="str">
        <f>IFERROR(VLOOKUP($B197,Premarket!$A:$K,2,0),"")</f>
        <v/>
      </c>
      <c r="AL197" t="str">
        <f>IFERROR(VLOOKUP($B197,Premarket!$A:$K,3,0),"")</f>
        <v/>
      </c>
      <c r="AM197" t="str">
        <f>IFERROR(VLOOKUP($B197,Premarket!$A:$K,4,0),"")</f>
        <v/>
      </c>
      <c r="AN197" t="str">
        <f>IFERROR(VLOOKUP($B197,Premarket!$A:$K,5,0),"")</f>
        <v/>
      </c>
      <c r="AU197" s="45" t="str">
        <f>IFERROR(VLOOKUP($B197,master_rankings!$B:$AF,4,FALSE),"")</f>
        <v/>
      </c>
      <c r="AV197" s="45" t="str">
        <f>IFERROR(VLOOKUP($B197,master_rankings!$B:$AF,5,FALSE),"")</f>
        <v/>
      </c>
      <c r="AW197" s="45" t="str">
        <f>IFERROR(VLOOKUP($B197,master_rankings!$B:$AF,6,FALSE),"")</f>
        <v/>
      </c>
      <c r="AX197" s="45" t="str">
        <f>IFERROR(VLOOKUP($B197,master_rankings!$B:$AF,7,FALSE),"")</f>
        <v/>
      </c>
      <c r="AY197" s="45" t="str">
        <f>IFERROR(VLOOKUP($B197,master_rankings!$B:$AF,8,FALSE),"")</f>
        <v/>
      </c>
      <c r="AZ197" s="45" t="str">
        <f>IFERROR(VLOOKUP($B197,master_rankings!$B:$AF,9,FALSE),"")</f>
        <v/>
      </c>
      <c r="BA197" s="45" t="str">
        <f>IFERROR(VLOOKUP($B197,master_rankings!$B:$AF,10,FALSE),"")</f>
        <v/>
      </c>
      <c r="BB197" s="45" t="str">
        <f>IFERROR(VLOOKUP($B197,master_rankings!$B:$AF,11,FALSE),"")</f>
        <v/>
      </c>
      <c r="BC197" s="45" t="str">
        <f>IFERROR(VLOOKUP($B197,master_rankings!$B:$AF,12,FALSE),"")</f>
        <v/>
      </c>
      <c r="BD197" s="45" t="str">
        <f>IFERROR(VLOOKUP($B197,master_rankings!$B:$AF,13,FALSE),"")</f>
        <v/>
      </c>
      <c r="BE197" s="45" t="str">
        <f>IFERROR(VLOOKUP($B197,master_rankings!$B:$AF,14,FALSE),"")</f>
        <v/>
      </c>
      <c r="BF197" s="45" t="str">
        <f>IFERROR(VLOOKUP($B197,master_rankings!$B:$AF,15,FALSE),"")</f>
        <v/>
      </c>
      <c r="BG197" s="45" t="str">
        <f>IFERROR(VLOOKUP($B197,master_rankings!$B:$AF,16,FALSE),"")</f>
        <v/>
      </c>
      <c r="BH197" s="45" t="str">
        <f>IFERROR(VLOOKUP($B197,master_rankings!$B:$AF,17,FALSE),"")</f>
        <v/>
      </c>
      <c r="BI197" s="45" t="str">
        <f>IFERROR(VLOOKUP($B197,master_rankings!$B:$AF,18,FALSE),"")</f>
        <v/>
      </c>
      <c r="BJ197" s="45" t="str">
        <f>IFERROR(VLOOKUP($B197,master_rankings!$B:$AF,19,FALSE),"")</f>
        <v/>
      </c>
      <c r="BK197" s="45" t="str">
        <f>IFERROR(VLOOKUP($B197,master_rankings!$B:$AF,30,FALSE),"")</f>
        <v/>
      </c>
      <c r="BL197" s="45" t="str">
        <f>IFERROR(VLOOKUP($B197,master_rankings!$B:$AF,31,FALSE),"")</f>
        <v/>
      </c>
      <c r="BM197" s="45" t="str">
        <f t="shared" si="14"/>
        <v/>
      </c>
      <c r="BN197" t="str">
        <f t="shared" si="15"/>
        <v/>
      </c>
    </row>
    <row r="198" spans="1:66" x14ac:dyDescent="0.25">
      <c r="A198" t="str">
        <f>Qty_freeze!A198</f>
        <v/>
      </c>
      <c r="B198" t="str">
        <f>TRIM(Qty_freeze!B198)</f>
        <v/>
      </c>
      <c r="C198" t="str">
        <f>IFERROR(VLOOKUP(B198,Mkt_Lots!Q:R,2,0),"")</f>
        <v/>
      </c>
      <c r="D198" s="9" t="str">
        <f>IFERROR(VLOOKUP($B198,Options_data!$L:$AB,2,0),"")</f>
        <v/>
      </c>
      <c r="E198" s="9" t="str">
        <f>IFERROR(VLOOKUP($B198,Options_data!$L:$AB,3,0),"")</f>
        <v/>
      </c>
      <c r="F198" s="9" t="str">
        <f>IFERROR(VLOOKUP($B198,Options_data!$L:$AB,4,0),"")</f>
        <v/>
      </c>
      <c r="G198" s="9" t="str">
        <f>IFERROR(VLOOKUP($B198,Options_data!$L:$AB,5,0),"")</f>
        <v/>
      </c>
      <c r="H198" s="9" t="str">
        <f>IFERROR(VLOOKUP($B198,Options_data!$L:$AB,6,0),"")</f>
        <v/>
      </c>
      <c r="I198" s="9" t="str">
        <f>IFERROR(VLOOKUP($B198,Options_data!$L:$AB,7,0),"")</f>
        <v/>
      </c>
      <c r="J198" s="9" t="str">
        <f>IFERROR(VLOOKUP($B198,Options_data!$L:$AB,8,0),"")</f>
        <v/>
      </c>
      <c r="K198" s="9" t="str">
        <f>IFERROR(VLOOKUP($B198,Options_data!$L:$AB,9,0),"")</f>
        <v/>
      </c>
      <c r="L198" s="9" t="str">
        <f>IFERROR(VLOOKUP($B198,Options_data!$L:$AB,10,0),"")</f>
        <v/>
      </c>
      <c r="M198" s="9" t="str">
        <f>IFERROR(VLOOKUP($B198,Options_data!$L:$AB,11,0),"")</f>
        <v/>
      </c>
      <c r="N198" s="10" t="str">
        <f>IFERROR(VLOOKUP($B198,Options_data!$L:$AB,12,0),"")</f>
        <v/>
      </c>
      <c r="O198" s="9" t="str">
        <f>IFERROR(VLOOKUP($B198,Options_data!$L:$AB,13,0),"")</f>
        <v/>
      </c>
      <c r="P198" s="9" t="str">
        <f>IFERROR(VLOOKUP($B198,Options_data!$L:$AB,14,0),"")</f>
        <v/>
      </c>
      <c r="Q198" s="9" t="str">
        <f>IFERROR(VLOOKUP($B198,Options_data!$L:$AB,15,0),"")</f>
        <v/>
      </c>
      <c r="R198" s="9" t="str">
        <f>IFERROR(VLOOKUP($B198,Options_data!$L:$AB,16,0),"")</f>
        <v/>
      </c>
      <c r="S198" s="9" t="str">
        <f>IFERROR(VLOOKUP($B198,Options_data!$L:$AB,17,0),"")</f>
        <v/>
      </c>
      <c r="T198" t="str">
        <f>IFERROR(VLOOKUP($B198,futures_data!$L:$W,2,0),"")</f>
        <v/>
      </c>
      <c r="U198" t="str">
        <f>IFERROR(VLOOKUP($B198,futures_data!$L:$W,3,0),"")</f>
        <v/>
      </c>
      <c r="V198" t="str">
        <f>IFERROR(VLOOKUP($B198,futures_data!$L:$W,4,0),"")</f>
        <v/>
      </c>
      <c r="W198" t="str">
        <f>IFERROR(VLOOKUP($B198,futures_data!$L:$W,5,0),"")</f>
        <v/>
      </c>
      <c r="X198" t="str">
        <f>IFERROR(VLOOKUP($B198,futures_data!$L:$W,6,0),"")</f>
        <v/>
      </c>
      <c r="Y198" t="str">
        <f>IFERROR(VLOOKUP($B198,futures_data!$L:$W,7,0),"")</f>
        <v/>
      </c>
      <c r="Z198" t="str">
        <f>IFERROR(VLOOKUP($B198,futures_data!$L:$W,8,0),"")</f>
        <v/>
      </c>
      <c r="AA198" t="str">
        <f>IFERROR(VLOOKUP($B198,futures_data!$L:$W,9,0),"")</f>
        <v/>
      </c>
      <c r="AB198" t="str">
        <f>IFERROR(VLOOKUP($B198,futures_data!$L:$W,10,0),"")</f>
        <v/>
      </c>
      <c r="AC198" t="str">
        <f>IFERROR(VLOOKUP($B198,futures_data!$L:$W,11,0),"")</f>
        <v/>
      </c>
      <c r="AD198" t="str">
        <f>IFERROR(VLOOKUP($B198,futures_data!$L:$W,12,0),"")</f>
        <v/>
      </c>
      <c r="AE198" t="str">
        <f t="shared" si="12"/>
        <v/>
      </c>
      <c r="AF198" t="str">
        <f t="shared" si="13"/>
        <v/>
      </c>
      <c r="AG198" s="43" t="str">
        <f>IFERROR(VLOOKUP($B198,futures_20D_Auto!$B:$F,2,0),"")</f>
        <v/>
      </c>
      <c r="AH198" s="43" t="str">
        <f>IFERROR(VLOOKUP($B198,futures_20D_Auto!$B:$F,3,0),"")</f>
        <v/>
      </c>
      <c r="AI198" s="43" t="str">
        <f>IFERROR(VLOOKUP($B198,futures_20D_Auto!$B:$F,4,0),"")</f>
        <v/>
      </c>
      <c r="AJ198" s="43" t="str">
        <f>IFERROR(VLOOKUP($B198,futures_20D_Auto!$B:$F,5,0),"")</f>
        <v/>
      </c>
      <c r="AK198" t="str">
        <f>IFERROR(VLOOKUP($B198,Premarket!$A:$K,2,0),"")</f>
        <v/>
      </c>
      <c r="AL198" t="str">
        <f>IFERROR(VLOOKUP($B198,Premarket!$A:$K,3,0),"")</f>
        <v/>
      </c>
      <c r="AM198" t="str">
        <f>IFERROR(VLOOKUP($B198,Premarket!$A:$K,4,0),"")</f>
        <v/>
      </c>
      <c r="AN198" t="str">
        <f>IFERROR(VLOOKUP($B198,Premarket!$A:$K,5,0),"")</f>
        <v/>
      </c>
      <c r="AU198" s="45" t="str">
        <f>IFERROR(VLOOKUP($B198,master_rankings!$B:$AF,4,FALSE),"")</f>
        <v/>
      </c>
      <c r="AV198" s="45" t="str">
        <f>IFERROR(VLOOKUP($B198,master_rankings!$B:$AF,5,FALSE),"")</f>
        <v/>
      </c>
      <c r="AW198" s="45" t="str">
        <f>IFERROR(VLOOKUP($B198,master_rankings!$B:$AF,6,FALSE),"")</f>
        <v/>
      </c>
      <c r="AX198" s="45" t="str">
        <f>IFERROR(VLOOKUP($B198,master_rankings!$B:$AF,7,FALSE),"")</f>
        <v/>
      </c>
      <c r="AY198" s="45" t="str">
        <f>IFERROR(VLOOKUP($B198,master_rankings!$B:$AF,8,FALSE),"")</f>
        <v/>
      </c>
      <c r="AZ198" s="45" t="str">
        <f>IFERROR(VLOOKUP($B198,master_rankings!$B:$AF,9,FALSE),"")</f>
        <v/>
      </c>
      <c r="BA198" s="45" t="str">
        <f>IFERROR(VLOOKUP($B198,master_rankings!$B:$AF,10,FALSE),"")</f>
        <v/>
      </c>
      <c r="BB198" s="45" t="str">
        <f>IFERROR(VLOOKUP($B198,master_rankings!$B:$AF,11,FALSE),"")</f>
        <v/>
      </c>
      <c r="BC198" s="45" t="str">
        <f>IFERROR(VLOOKUP($B198,master_rankings!$B:$AF,12,FALSE),"")</f>
        <v/>
      </c>
      <c r="BD198" s="45" t="str">
        <f>IFERROR(VLOOKUP($B198,master_rankings!$B:$AF,13,FALSE),"")</f>
        <v/>
      </c>
      <c r="BE198" s="45" t="str">
        <f>IFERROR(VLOOKUP($B198,master_rankings!$B:$AF,14,FALSE),"")</f>
        <v/>
      </c>
      <c r="BF198" s="45" t="str">
        <f>IFERROR(VLOOKUP($B198,master_rankings!$B:$AF,15,FALSE),"")</f>
        <v/>
      </c>
      <c r="BG198" s="45" t="str">
        <f>IFERROR(VLOOKUP($B198,master_rankings!$B:$AF,16,FALSE),"")</f>
        <v/>
      </c>
      <c r="BH198" s="45" t="str">
        <f>IFERROR(VLOOKUP($B198,master_rankings!$B:$AF,17,FALSE),"")</f>
        <v/>
      </c>
      <c r="BI198" s="45" t="str">
        <f>IFERROR(VLOOKUP($B198,master_rankings!$B:$AF,18,FALSE),"")</f>
        <v/>
      </c>
      <c r="BJ198" s="45" t="str">
        <f>IFERROR(VLOOKUP($B198,master_rankings!$B:$AF,19,FALSE),"")</f>
        <v/>
      </c>
      <c r="BK198" s="45" t="str">
        <f>IFERROR(VLOOKUP($B198,master_rankings!$B:$AF,30,FALSE),"")</f>
        <v/>
      </c>
      <c r="BL198" s="45" t="str">
        <f>IFERROR(VLOOKUP($B198,master_rankings!$B:$AF,31,FALSE),"")</f>
        <v/>
      </c>
      <c r="BM198" s="45" t="str">
        <f t="shared" si="14"/>
        <v/>
      </c>
      <c r="BN198" t="str">
        <f t="shared" si="15"/>
        <v/>
      </c>
    </row>
    <row r="199" spans="1:66" x14ac:dyDescent="0.25">
      <c r="A199" t="str">
        <f>Qty_freeze!A199</f>
        <v/>
      </c>
      <c r="B199" t="str">
        <f>TRIM(Qty_freeze!B199)</f>
        <v/>
      </c>
      <c r="C199" t="str">
        <f>IFERROR(VLOOKUP(B199,Mkt_Lots!Q:R,2,0),"")</f>
        <v/>
      </c>
      <c r="D199" s="9" t="str">
        <f>IFERROR(VLOOKUP($B199,Options_data!$L:$AB,2,0),"")</f>
        <v/>
      </c>
      <c r="E199" s="9" t="str">
        <f>IFERROR(VLOOKUP($B199,Options_data!$L:$AB,3,0),"")</f>
        <v/>
      </c>
      <c r="F199" s="9" t="str">
        <f>IFERROR(VLOOKUP($B199,Options_data!$L:$AB,4,0),"")</f>
        <v/>
      </c>
      <c r="G199" s="9" t="str">
        <f>IFERROR(VLOOKUP($B199,Options_data!$L:$AB,5,0),"")</f>
        <v/>
      </c>
      <c r="H199" s="9" t="str">
        <f>IFERROR(VLOOKUP($B199,Options_data!$L:$AB,6,0),"")</f>
        <v/>
      </c>
      <c r="I199" s="9" t="str">
        <f>IFERROR(VLOOKUP($B199,Options_data!$L:$AB,7,0),"")</f>
        <v/>
      </c>
      <c r="J199" s="9" t="str">
        <f>IFERROR(VLOOKUP($B199,Options_data!$L:$AB,8,0),"")</f>
        <v/>
      </c>
      <c r="K199" s="9" t="str">
        <f>IFERROR(VLOOKUP($B199,Options_data!$L:$AB,9,0),"")</f>
        <v/>
      </c>
      <c r="L199" s="9" t="str">
        <f>IFERROR(VLOOKUP($B199,Options_data!$L:$AB,10,0),"")</f>
        <v/>
      </c>
      <c r="M199" s="9" t="str">
        <f>IFERROR(VLOOKUP($B199,Options_data!$L:$AB,11,0),"")</f>
        <v/>
      </c>
      <c r="N199" s="10" t="str">
        <f>IFERROR(VLOOKUP($B199,Options_data!$L:$AB,12,0),"")</f>
        <v/>
      </c>
      <c r="O199" s="9" t="str">
        <f>IFERROR(VLOOKUP($B199,Options_data!$L:$AB,13,0),"")</f>
        <v/>
      </c>
      <c r="P199" s="9" t="str">
        <f>IFERROR(VLOOKUP($B199,Options_data!$L:$AB,14,0),"")</f>
        <v/>
      </c>
      <c r="Q199" s="9" t="str">
        <f>IFERROR(VLOOKUP($B199,Options_data!$L:$AB,15,0),"")</f>
        <v/>
      </c>
      <c r="R199" s="9" t="str">
        <f>IFERROR(VLOOKUP($B199,Options_data!$L:$AB,16,0),"")</f>
        <v/>
      </c>
      <c r="S199" s="9" t="str">
        <f>IFERROR(VLOOKUP($B199,Options_data!$L:$AB,17,0),"")</f>
        <v/>
      </c>
      <c r="T199" t="str">
        <f>IFERROR(VLOOKUP($B199,futures_data!$L:$W,2,0),"")</f>
        <v/>
      </c>
      <c r="U199" t="str">
        <f>IFERROR(VLOOKUP($B199,futures_data!$L:$W,3,0),"")</f>
        <v/>
      </c>
      <c r="V199" t="str">
        <f>IFERROR(VLOOKUP($B199,futures_data!$L:$W,4,0),"")</f>
        <v/>
      </c>
      <c r="W199" t="str">
        <f>IFERROR(VLOOKUP($B199,futures_data!$L:$W,5,0),"")</f>
        <v/>
      </c>
      <c r="X199" t="str">
        <f>IFERROR(VLOOKUP($B199,futures_data!$L:$W,6,0),"")</f>
        <v/>
      </c>
      <c r="Y199" t="str">
        <f>IFERROR(VLOOKUP($B199,futures_data!$L:$W,7,0),"")</f>
        <v/>
      </c>
      <c r="Z199" t="str">
        <f>IFERROR(VLOOKUP($B199,futures_data!$L:$W,8,0),"")</f>
        <v/>
      </c>
      <c r="AA199" t="str">
        <f>IFERROR(VLOOKUP($B199,futures_data!$L:$W,9,0),"")</f>
        <v/>
      </c>
      <c r="AB199" t="str">
        <f>IFERROR(VLOOKUP($B199,futures_data!$L:$W,10,0),"")</f>
        <v/>
      </c>
      <c r="AC199" t="str">
        <f>IFERROR(VLOOKUP($B199,futures_data!$L:$W,11,0),"")</f>
        <v/>
      </c>
      <c r="AD199" t="str">
        <f>IFERROR(VLOOKUP($B199,futures_data!$L:$W,12,0),"")</f>
        <v/>
      </c>
      <c r="AE199" t="str">
        <f t="shared" si="12"/>
        <v/>
      </c>
      <c r="AF199" t="str">
        <f t="shared" si="13"/>
        <v/>
      </c>
      <c r="AG199" s="43" t="str">
        <f>IFERROR(VLOOKUP($B199,futures_20D_Auto!$B:$F,2,0),"")</f>
        <v/>
      </c>
      <c r="AH199" s="43" t="str">
        <f>IFERROR(VLOOKUP($B199,futures_20D_Auto!$B:$F,3,0),"")</f>
        <v/>
      </c>
      <c r="AI199" s="43" t="str">
        <f>IFERROR(VLOOKUP($B199,futures_20D_Auto!$B:$F,4,0),"")</f>
        <v/>
      </c>
      <c r="AJ199" s="43" t="str">
        <f>IFERROR(VLOOKUP($B199,futures_20D_Auto!$B:$F,5,0),"")</f>
        <v/>
      </c>
      <c r="AK199" t="str">
        <f>IFERROR(VLOOKUP($B199,Premarket!$A:$K,2,0),"")</f>
        <v/>
      </c>
      <c r="AL199" t="str">
        <f>IFERROR(VLOOKUP($B199,Premarket!$A:$K,3,0),"")</f>
        <v/>
      </c>
      <c r="AM199" t="str">
        <f>IFERROR(VLOOKUP($B199,Premarket!$A:$K,4,0),"")</f>
        <v/>
      </c>
      <c r="AN199" t="str">
        <f>IFERROR(VLOOKUP($B199,Premarket!$A:$K,5,0),"")</f>
        <v/>
      </c>
      <c r="AU199" s="45" t="str">
        <f>IFERROR(VLOOKUP($B199,master_rankings!$B:$AF,4,FALSE),"")</f>
        <v/>
      </c>
      <c r="AV199" s="45" t="str">
        <f>IFERROR(VLOOKUP($B199,master_rankings!$B:$AF,5,FALSE),"")</f>
        <v/>
      </c>
      <c r="AW199" s="45" t="str">
        <f>IFERROR(VLOOKUP($B199,master_rankings!$B:$AF,6,FALSE),"")</f>
        <v/>
      </c>
      <c r="AX199" s="45" t="str">
        <f>IFERROR(VLOOKUP($B199,master_rankings!$B:$AF,7,FALSE),"")</f>
        <v/>
      </c>
      <c r="AY199" s="45" t="str">
        <f>IFERROR(VLOOKUP($B199,master_rankings!$B:$AF,8,FALSE),"")</f>
        <v/>
      </c>
      <c r="AZ199" s="45" t="str">
        <f>IFERROR(VLOOKUP($B199,master_rankings!$B:$AF,9,FALSE),"")</f>
        <v/>
      </c>
      <c r="BA199" s="45" t="str">
        <f>IFERROR(VLOOKUP($B199,master_rankings!$B:$AF,10,FALSE),"")</f>
        <v/>
      </c>
      <c r="BB199" s="45" t="str">
        <f>IFERROR(VLOOKUP($B199,master_rankings!$B:$AF,11,FALSE),"")</f>
        <v/>
      </c>
      <c r="BC199" s="45" t="str">
        <f>IFERROR(VLOOKUP($B199,master_rankings!$B:$AF,12,FALSE),"")</f>
        <v/>
      </c>
      <c r="BD199" s="45" t="str">
        <f>IFERROR(VLOOKUP($B199,master_rankings!$B:$AF,13,FALSE),"")</f>
        <v/>
      </c>
      <c r="BE199" s="45" t="str">
        <f>IFERROR(VLOOKUP($B199,master_rankings!$B:$AF,14,FALSE),"")</f>
        <v/>
      </c>
      <c r="BF199" s="45" t="str">
        <f>IFERROR(VLOOKUP($B199,master_rankings!$B:$AF,15,FALSE),"")</f>
        <v/>
      </c>
      <c r="BG199" s="45" t="str">
        <f>IFERROR(VLOOKUP($B199,master_rankings!$B:$AF,16,FALSE),"")</f>
        <v/>
      </c>
      <c r="BH199" s="45" t="str">
        <f>IFERROR(VLOOKUP($B199,master_rankings!$B:$AF,17,FALSE),"")</f>
        <v/>
      </c>
      <c r="BI199" s="45" t="str">
        <f>IFERROR(VLOOKUP($B199,master_rankings!$B:$AF,18,FALSE),"")</f>
        <v/>
      </c>
      <c r="BJ199" s="45" t="str">
        <f>IFERROR(VLOOKUP($B199,master_rankings!$B:$AF,19,FALSE),"")</f>
        <v/>
      </c>
      <c r="BK199" s="45" t="str">
        <f>IFERROR(VLOOKUP($B199,master_rankings!$B:$AF,30,FALSE),"")</f>
        <v/>
      </c>
      <c r="BL199" s="45" t="str">
        <f>IFERROR(VLOOKUP($B199,master_rankings!$B:$AF,31,FALSE),"")</f>
        <v/>
      </c>
      <c r="BM199" s="45" t="str">
        <f t="shared" si="14"/>
        <v/>
      </c>
      <c r="BN199" t="str">
        <f t="shared" si="15"/>
        <v/>
      </c>
    </row>
    <row r="200" spans="1:66" x14ac:dyDescent="0.25">
      <c r="A200" t="str">
        <f>Qty_freeze!A200</f>
        <v/>
      </c>
      <c r="B200" t="str">
        <f>TRIM(Qty_freeze!B200)</f>
        <v/>
      </c>
      <c r="C200" t="str">
        <f>IFERROR(VLOOKUP(B200,Mkt_Lots!Q:R,2,0),"")</f>
        <v/>
      </c>
      <c r="D200" s="9" t="str">
        <f>IFERROR(VLOOKUP($B200,Options_data!$L:$AB,2,0),"")</f>
        <v/>
      </c>
      <c r="E200" s="9" t="str">
        <f>IFERROR(VLOOKUP($B200,Options_data!$L:$AB,3,0),"")</f>
        <v/>
      </c>
      <c r="F200" s="9" t="str">
        <f>IFERROR(VLOOKUP($B200,Options_data!$L:$AB,4,0),"")</f>
        <v/>
      </c>
      <c r="G200" s="9" t="str">
        <f>IFERROR(VLOOKUP($B200,Options_data!$L:$AB,5,0),"")</f>
        <v/>
      </c>
      <c r="H200" s="9" t="str">
        <f>IFERROR(VLOOKUP($B200,Options_data!$L:$AB,6,0),"")</f>
        <v/>
      </c>
      <c r="I200" s="9" t="str">
        <f>IFERROR(VLOOKUP($B200,Options_data!$L:$AB,7,0),"")</f>
        <v/>
      </c>
      <c r="J200" s="9" t="str">
        <f>IFERROR(VLOOKUP($B200,Options_data!$L:$AB,8,0),"")</f>
        <v/>
      </c>
      <c r="K200" s="9" t="str">
        <f>IFERROR(VLOOKUP($B200,Options_data!$L:$AB,9,0),"")</f>
        <v/>
      </c>
      <c r="L200" s="9" t="str">
        <f>IFERROR(VLOOKUP($B200,Options_data!$L:$AB,10,0),"")</f>
        <v/>
      </c>
      <c r="M200" s="9" t="str">
        <f>IFERROR(VLOOKUP($B200,Options_data!$L:$AB,11,0),"")</f>
        <v/>
      </c>
      <c r="N200" s="10" t="str">
        <f>IFERROR(VLOOKUP($B200,Options_data!$L:$AB,12,0),"")</f>
        <v/>
      </c>
      <c r="O200" s="9" t="str">
        <f>IFERROR(VLOOKUP($B200,Options_data!$L:$AB,13,0),"")</f>
        <v/>
      </c>
      <c r="P200" s="9" t="str">
        <f>IFERROR(VLOOKUP($B200,Options_data!$L:$AB,14,0),"")</f>
        <v/>
      </c>
      <c r="Q200" s="9" t="str">
        <f>IFERROR(VLOOKUP($B200,Options_data!$L:$AB,15,0),"")</f>
        <v/>
      </c>
      <c r="R200" s="9" t="str">
        <f>IFERROR(VLOOKUP($B200,Options_data!$L:$AB,16,0),"")</f>
        <v/>
      </c>
      <c r="S200" s="9" t="str">
        <f>IFERROR(VLOOKUP($B200,Options_data!$L:$AB,17,0),"")</f>
        <v/>
      </c>
      <c r="T200" t="str">
        <f>IFERROR(VLOOKUP($B200,futures_data!$L:$W,2,0),"")</f>
        <v/>
      </c>
      <c r="U200" t="str">
        <f>IFERROR(VLOOKUP($B200,futures_data!$L:$W,3,0),"")</f>
        <v/>
      </c>
      <c r="V200" t="str">
        <f>IFERROR(VLOOKUP($B200,futures_data!$L:$W,4,0),"")</f>
        <v/>
      </c>
      <c r="W200" t="str">
        <f>IFERROR(VLOOKUP($B200,futures_data!$L:$W,5,0),"")</f>
        <v/>
      </c>
      <c r="X200" t="str">
        <f>IFERROR(VLOOKUP($B200,futures_data!$L:$W,6,0),"")</f>
        <v/>
      </c>
      <c r="Y200" t="str">
        <f>IFERROR(VLOOKUP($B200,futures_data!$L:$W,7,0),"")</f>
        <v/>
      </c>
      <c r="Z200" t="str">
        <f>IFERROR(VLOOKUP($B200,futures_data!$L:$W,8,0),"")</f>
        <v/>
      </c>
      <c r="AA200" t="str">
        <f>IFERROR(VLOOKUP($B200,futures_data!$L:$W,9,0),"")</f>
        <v/>
      </c>
      <c r="AB200" t="str">
        <f>IFERROR(VLOOKUP($B200,futures_data!$L:$W,10,0),"")</f>
        <v/>
      </c>
      <c r="AC200" t="str">
        <f>IFERROR(VLOOKUP($B200,futures_data!$L:$W,11,0),"")</f>
        <v/>
      </c>
      <c r="AD200" t="str">
        <f>IFERROR(VLOOKUP($B200,futures_data!$L:$W,12,0),"")</f>
        <v/>
      </c>
      <c r="AE200" t="str">
        <f t="shared" si="12"/>
        <v/>
      </c>
      <c r="AF200" t="str">
        <f t="shared" si="13"/>
        <v/>
      </c>
      <c r="AG200" s="43" t="str">
        <f>IFERROR(VLOOKUP($B200,futures_20D_Auto!$B:$F,2,0),"")</f>
        <v/>
      </c>
      <c r="AH200" s="43" t="str">
        <f>IFERROR(VLOOKUP($B200,futures_20D_Auto!$B:$F,3,0),"")</f>
        <v/>
      </c>
      <c r="AI200" s="43" t="str">
        <f>IFERROR(VLOOKUP($B200,futures_20D_Auto!$B:$F,4,0),"")</f>
        <v/>
      </c>
      <c r="AJ200" s="43" t="str">
        <f>IFERROR(VLOOKUP($B200,futures_20D_Auto!$B:$F,5,0),"")</f>
        <v/>
      </c>
      <c r="AK200" t="str">
        <f>IFERROR(VLOOKUP($B200,Premarket!$A:$K,2,0),"")</f>
        <v/>
      </c>
      <c r="AL200" t="str">
        <f>IFERROR(VLOOKUP($B200,Premarket!$A:$K,3,0),"")</f>
        <v/>
      </c>
      <c r="AM200" t="str">
        <f>IFERROR(VLOOKUP($B200,Premarket!$A:$K,4,0),"")</f>
        <v/>
      </c>
      <c r="AN200" t="str">
        <f>IFERROR(VLOOKUP($B200,Premarket!$A:$K,5,0),"")</f>
        <v/>
      </c>
      <c r="AU200" s="45" t="str">
        <f>IFERROR(VLOOKUP($B200,master_rankings!$B:$AF,4,FALSE),"")</f>
        <v/>
      </c>
      <c r="AV200" s="45" t="str">
        <f>IFERROR(VLOOKUP($B200,master_rankings!$B:$AF,5,FALSE),"")</f>
        <v/>
      </c>
      <c r="AW200" s="45" t="str">
        <f>IFERROR(VLOOKUP($B200,master_rankings!$B:$AF,6,FALSE),"")</f>
        <v/>
      </c>
      <c r="AX200" s="45" t="str">
        <f>IFERROR(VLOOKUP($B200,master_rankings!$B:$AF,7,FALSE),"")</f>
        <v/>
      </c>
      <c r="AY200" s="45" t="str">
        <f>IFERROR(VLOOKUP($B200,master_rankings!$B:$AF,8,FALSE),"")</f>
        <v/>
      </c>
      <c r="AZ200" s="45" t="str">
        <f>IFERROR(VLOOKUP($B200,master_rankings!$B:$AF,9,FALSE),"")</f>
        <v/>
      </c>
      <c r="BA200" s="45" t="str">
        <f>IFERROR(VLOOKUP($B200,master_rankings!$B:$AF,10,FALSE),"")</f>
        <v/>
      </c>
      <c r="BB200" s="45" t="str">
        <f>IFERROR(VLOOKUP($B200,master_rankings!$B:$AF,11,FALSE),"")</f>
        <v/>
      </c>
      <c r="BC200" s="45" t="str">
        <f>IFERROR(VLOOKUP($B200,master_rankings!$B:$AF,12,FALSE),"")</f>
        <v/>
      </c>
      <c r="BD200" s="45" t="str">
        <f>IFERROR(VLOOKUP($B200,master_rankings!$B:$AF,13,FALSE),"")</f>
        <v/>
      </c>
      <c r="BE200" s="45" t="str">
        <f>IFERROR(VLOOKUP($B200,master_rankings!$B:$AF,14,FALSE),"")</f>
        <v/>
      </c>
      <c r="BF200" s="45" t="str">
        <f>IFERROR(VLOOKUP($B200,master_rankings!$B:$AF,15,FALSE),"")</f>
        <v/>
      </c>
      <c r="BG200" s="45" t="str">
        <f>IFERROR(VLOOKUP($B200,master_rankings!$B:$AF,16,FALSE),"")</f>
        <v/>
      </c>
      <c r="BH200" s="45" t="str">
        <f>IFERROR(VLOOKUP($B200,master_rankings!$B:$AF,17,FALSE),"")</f>
        <v/>
      </c>
      <c r="BI200" s="45" t="str">
        <f>IFERROR(VLOOKUP($B200,master_rankings!$B:$AF,18,FALSE),"")</f>
        <v/>
      </c>
      <c r="BJ200" s="45" t="str">
        <f>IFERROR(VLOOKUP($B200,master_rankings!$B:$AF,19,FALSE),"")</f>
        <v/>
      </c>
      <c r="BK200" s="45" t="str">
        <f>IFERROR(VLOOKUP($B200,master_rankings!$B:$AF,30,FALSE),"")</f>
        <v/>
      </c>
      <c r="BL200" s="45" t="str">
        <f>IFERROR(VLOOKUP($B200,master_rankings!$B:$AF,31,FALSE),"")</f>
        <v/>
      </c>
      <c r="BM200" s="45" t="str">
        <f t="shared" si="14"/>
        <v/>
      </c>
      <c r="BN200" t="str">
        <f t="shared" si="15"/>
        <v/>
      </c>
    </row>
    <row r="201" spans="1:66" x14ac:dyDescent="0.25">
      <c r="A201" t="str">
        <f>Qty_freeze!A201</f>
        <v/>
      </c>
      <c r="B201" t="str">
        <f>TRIM(Qty_freeze!B201)</f>
        <v/>
      </c>
      <c r="C201" t="str">
        <f>IFERROR(VLOOKUP(B201,Mkt_Lots!Q:R,2,0),"")</f>
        <v/>
      </c>
      <c r="D201" s="9" t="str">
        <f>IFERROR(VLOOKUP($B201,Options_data!$L:$AB,2,0),"")</f>
        <v/>
      </c>
      <c r="E201" s="9" t="str">
        <f>IFERROR(VLOOKUP($B201,Options_data!$L:$AB,3,0),"")</f>
        <v/>
      </c>
      <c r="F201" s="9" t="str">
        <f>IFERROR(VLOOKUP($B201,Options_data!$L:$AB,4,0),"")</f>
        <v/>
      </c>
      <c r="G201" s="9" t="str">
        <f>IFERROR(VLOOKUP($B201,Options_data!$L:$AB,5,0),"")</f>
        <v/>
      </c>
      <c r="H201" s="9" t="str">
        <f>IFERROR(VLOOKUP($B201,Options_data!$L:$AB,6,0),"")</f>
        <v/>
      </c>
      <c r="I201" s="9" t="str">
        <f>IFERROR(VLOOKUP($B201,Options_data!$L:$AB,7,0),"")</f>
        <v/>
      </c>
      <c r="J201" s="9" t="str">
        <f>IFERROR(VLOOKUP($B201,Options_data!$L:$AB,8,0),"")</f>
        <v/>
      </c>
      <c r="K201" s="9" t="str">
        <f>IFERROR(VLOOKUP($B201,Options_data!$L:$AB,9,0),"")</f>
        <v/>
      </c>
      <c r="L201" s="9" t="str">
        <f>IFERROR(VLOOKUP($B201,Options_data!$L:$AB,10,0),"")</f>
        <v/>
      </c>
      <c r="M201" s="9" t="str">
        <f>IFERROR(VLOOKUP($B201,Options_data!$L:$AB,11,0),"")</f>
        <v/>
      </c>
      <c r="N201" s="10" t="str">
        <f>IFERROR(VLOOKUP($B201,Options_data!$L:$AB,12,0),"")</f>
        <v/>
      </c>
      <c r="O201" s="9" t="str">
        <f>IFERROR(VLOOKUP($B201,Options_data!$L:$AB,13,0),"")</f>
        <v/>
      </c>
      <c r="P201" s="9" t="str">
        <f>IFERROR(VLOOKUP($B201,Options_data!$L:$AB,14,0),"")</f>
        <v/>
      </c>
      <c r="Q201" s="9" t="str">
        <f>IFERROR(VLOOKUP($B201,Options_data!$L:$AB,15,0),"")</f>
        <v/>
      </c>
      <c r="R201" s="9" t="str">
        <f>IFERROR(VLOOKUP($B201,Options_data!$L:$AB,16,0),"")</f>
        <v/>
      </c>
      <c r="S201" s="9" t="str">
        <f>IFERROR(VLOOKUP($B201,Options_data!$L:$AB,17,0),"")</f>
        <v/>
      </c>
      <c r="T201" t="str">
        <f>IFERROR(VLOOKUP($B201,futures_data!$L:$W,2,0),"")</f>
        <v/>
      </c>
      <c r="U201" t="str">
        <f>IFERROR(VLOOKUP($B201,futures_data!$L:$W,3,0),"")</f>
        <v/>
      </c>
      <c r="V201" t="str">
        <f>IFERROR(VLOOKUP($B201,futures_data!$L:$W,4,0),"")</f>
        <v/>
      </c>
      <c r="W201" t="str">
        <f>IFERROR(VLOOKUP($B201,futures_data!$L:$W,5,0),"")</f>
        <v/>
      </c>
      <c r="X201" t="str">
        <f>IFERROR(VLOOKUP($B201,futures_data!$L:$W,6,0),"")</f>
        <v/>
      </c>
      <c r="Y201" t="str">
        <f>IFERROR(VLOOKUP($B201,futures_data!$L:$W,7,0),"")</f>
        <v/>
      </c>
      <c r="Z201" t="str">
        <f>IFERROR(VLOOKUP($B201,futures_data!$L:$W,8,0),"")</f>
        <v/>
      </c>
      <c r="AA201" t="str">
        <f>IFERROR(VLOOKUP($B201,futures_data!$L:$W,9,0),"")</f>
        <v/>
      </c>
      <c r="AB201" t="str">
        <f>IFERROR(VLOOKUP($B201,futures_data!$L:$W,10,0),"")</f>
        <v/>
      </c>
      <c r="AC201" t="str">
        <f>IFERROR(VLOOKUP($B201,futures_data!$L:$W,11,0),"")</f>
        <v/>
      </c>
      <c r="AD201" t="str">
        <f>IFERROR(VLOOKUP($B201,futures_data!$L:$W,12,0),"")</f>
        <v/>
      </c>
      <c r="AE201" t="str">
        <f t="shared" si="12"/>
        <v/>
      </c>
      <c r="AF201" t="str">
        <f t="shared" si="13"/>
        <v/>
      </c>
      <c r="AG201" s="43" t="str">
        <f>IFERROR(VLOOKUP($B201,futures_20D_Auto!$B:$F,2,0),"")</f>
        <v/>
      </c>
      <c r="AH201" s="43" t="str">
        <f>IFERROR(VLOOKUP($B201,futures_20D_Auto!$B:$F,3,0),"")</f>
        <v/>
      </c>
      <c r="AI201" s="43" t="str">
        <f>IFERROR(VLOOKUP($B201,futures_20D_Auto!$B:$F,4,0),"")</f>
        <v/>
      </c>
      <c r="AJ201" s="43" t="str">
        <f>IFERROR(VLOOKUP($B201,futures_20D_Auto!$B:$F,5,0),"")</f>
        <v/>
      </c>
      <c r="AK201" t="str">
        <f>IFERROR(VLOOKUP($B201,Premarket!$A:$K,2,0),"")</f>
        <v/>
      </c>
      <c r="AL201" t="str">
        <f>IFERROR(VLOOKUP($B201,Premarket!$A:$K,3,0),"")</f>
        <v/>
      </c>
      <c r="AM201" t="str">
        <f>IFERROR(VLOOKUP($B201,Premarket!$A:$K,4,0),"")</f>
        <v/>
      </c>
      <c r="AN201" t="str">
        <f>IFERROR(VLOOKUP($B201,Premarket!$A:$K,5,0),"")</f>
        <v/>
      </c>
      <c r="AU201" s="45" t="str">
        <f>IFERROR(VLOOKUP($B201,master_rankings!$B:$AF,4,FALSE),"")</f>
        <v/>
      </c>
      <c r="AV201" s="45" t="str">
        <f>IFERROR(VLOOKUP($B201,master_rankings!$B:$AF,5,FALSE),"")</f>
        <v/>
      </c>
      <c r="AW201" s="45" t="str">
        <f>IFERROR(VLOOKUP($B201,master_rankings!$B:$AF,6,FALSE),"")</f>
        <v/>
      </c>
      <c r="AX201" s="45" t="str">
        <f>IFERROR(VLOOKUP($B201,master_rankings!$B:$AF,7,FALSE),"")</f>
        <v/>
      </c>
      <c r="AY201" s="45" t="str">
        <f>IFERROR(VLOOKUP($B201,master_rankings!$B:$AF,8,FALSE),"")</f>
        <v/>
      </c>
      <c r="AZ201" s="45" t="str">
        <f>IFERROR(VLOOKUP($B201,master_rankings!$B:$AF,9,FALSE),"")</f>
        <v/>
      </c>
      <c r="BA201" s="45" t="str">
        <f>IFERROR(VLOOKUP($B201,master_rankings!$B:$AF,10,FALSE),"")</f>
        <v/>
      </c>
      <c r="BB201" s="45" t="str">
        <f>IFERROR(VLOOKUP($B201,master_rankings!$B:$AF,11,FALSE),"")</f>
        <v/>
      </c>
      <c r="BC201" s="45" t="str">
        <f>IFERROR(VLOOKUP($B201,master_rankings!$B:$AF,12,FALSE),"")</f>
        <v/>
      </c>
      <c r="BD201" s="45" t="str">
        <f>IFERROR(VLOOKUP($B201,master_rankings!$B:$AF,13,FALSE),"")</f>
        <v/>
      </c>
      <c r="BE201" s="45" t="str">
        <f>IFERROR(VLOOKUP($B201,master_rankings!$B:$AF,14,FALSE),"")</f>
        <v/>
      </c>
      <c r="BF201" s="45" t="str">
        <f>IFERROR(VLOOKUP($B201,master_rankings!$B:$AF,15,FALSE),"")</f>
        <v/>
      </c>
      <c r="BG201" s="45" t="str">
        <f>IFERROR(VLOOKUP($B201,master_rankings!$B:$AF,16,FALSE),"")</f>
        <v/>
      </c>
      <c r="BH201" s="45" t="str">
        <f>IFERROR(VLOOKUP($B201,master_rankings!$B:$AF,17,FALSE),"")</f>
        <v/>
      </c>
      <c r="BI201" s="45" t="str">
        <f>IFERROR(VLOOKUP($B201,master_rankings!$B:$AF,18,FALSE),"")</f>
        <v/>
      </c>
      <c r="BJ201" s="45" t="str">
        <f>IFERROR(VLOOKUP($B201,master_rankings!$B:$AF,19,FALSE),"")</f>
        <v/>
      </c>
      <c r="BK201" s="45" t="str">
        <f>IFERROR(VLOOKUP($B201,master_rankings!$B:$AF,30,FALSE),"")</f>
        <v/>
      </c>
      <c r="BL201" s="45" t="str">
        <f>IFERROR(VLOOKUP($B201,master_rankings!$B:$AF,31,FALSE),"")</f>
        <v/>
      </c>
      <c r="BM201" s="45" t="str">
        <f t="shared" si="14"/>
        <v/>
      </c>
      <c r="BN201" t="str">
        <f t="shared" si="15"/>
        <v/>
      </c>
    </row>
    <row r="202" spans="1:66" x14ac:dyDescent="0.25">
      <c r="A202" t="str">
        <f>Qty_freeze!A202</f>
        <v/>
      </c>
      <c r="B202" t="str">
        <f>TRIM(Qty_freeze!B202)</f>
        <v/>
      </c>
      <c r="C202" t="str">
        <f>IFERROR(VLOOKUP(B202,Mkt_Lots!Q:R,2,0),"")</f>
        <v/>
      </c>
      <c r="D202" s="9" t="str">
        <f>IFERROR(VLOOKUP($B202,Options_data!$L:$AB,2,0),"")</f>
        <v/>
      </c>
      <c r="E202" s="9" t="str">
        <f>IFERROR(VLOOKUP($B202,Options_data!$L:$AB,3,0),"")</f>
        <v/>
      </c>
      <c r="F202" s="9" t="str">
        <f>IFERROR(VLOOKUP($B202,Options_data!$L:$AB,4,0),"")</f>
        <v/>
      </c>
      <c r="G202" s="9" t="str">
        <f>IFERROR(VLOOKUP($B202,Options_data!$L:$AB,5,0),"")</f>
        <v/>
      </c>
      <c r="H202" s="9" t="str">
        <f>IFERROR(VLOOKUP($B202,Options_data!$L:$AB,6,0),"")</f>
        <v/>
      </c>
      <c r="I202" s="9" t="str">
        <f>IFERROR(VLOOKUP($B202,Options_data!$L:$AB,7,0),"")</f>
        <v/>
      </c>
      <c r="J202" s="9" t="str">
        <f>IFERROR(VLOOKUP($B202,Options_data!$L:$AB,8,0),"")</f>
        <v/>
      </c>
      <c r="K202" s="9" t="str">
        <f>IFERROR(VLOOKUP($B202,Options_data!$L:$AB,9,0),"")</f>
        <v/>
      </c>
      <c r="L202" s="9" t="str">
        <f>IFERROR(VLOOKUP($B202,Options_data!$L:$AB,10,0),"")</f>
        <v/>
      </c>
      <c r="M202" s="9" t="str">
        <f>IFERROR(VLOOKUP($B202,Options_data!$L:$AB,11,0),"")</f>
        <v/>
      </c>
      <c r="N202" s="10" t="str">
        <f>IFERROR(VLOOKUP($B202,Options_data!$L:$AB,12,0),"")</f>
        <v/>
      </c>
      <c r="O202" s="9" t="str">
        <f>IFERROR(VLOOKUP($B202,Options_data!$L:$AB,13,0),"")</f>
        <v/>
      </c>
      <c r="P202" s="9" t="str">
        <f>IFERROR(VLOOKUP($B202,Options_data!$L:$AB,14,0),"")</f>
        <v/>
      </c>
      <c r="Q202" s="9" t="str">
        <f>IFERROR(VLOOKUP($B202,Options_data!$L:$AB,15,0),"")</f>
        <v/>
      </c>
      <c r="R202" s="9" t="str">
        <f>IFERROR(VLOOKUP($B202,Options_data!$L:$AB,16,0),"")</f>
        <v/>
      </c>
      <c r="S202" s="9" t="str">
        <f>IFERROR(VLOOKUP($B202,Options_data!$L:$AB,17,0),"")</f>
        <v/>
      </c>
      <c r="T202" t="str">
        <f>IFERROR(VLOOKUP($B202,futures_data!$L:$W,2,0),"")</f>
        <v/>
      </c>
      <c r="U202" t="str">
        <f>IFERROR(VLOOKUP($B202,futures_data!$L:$W,3,0),"")</f>
        <v/>
      </c>
      <c r="V202" t="str">
        <f>IFERROR(VLOOKUP($B202,futures_data!$L:$W,4,0),"")</f>
        <v/>
      </c>
      <c r="W202" t="str">
        <f>IFERROR(VLOOKUP($B202,futures_data!$L:$W,5,0),"")</f>
        <v/>
      </c>
      <c r="X202" t="str">
        <f>IFERROR(VLOOKUP($B202,futures_data!$L:$W,6,0),"")</f>
        <v/>
      </c>
      <c r="Y202" t="str">
        <f>IFERROR(VLOOKUP($B202,futures_data!$L:$W,7,0),"")</f>
        <v/>
      </c>
      <c r="Z202" t="str">
        <f>IFERROR(VLOOKUP($B202,futures_data!$L:$W,8,0),"")</f>
        <v/>
      </c>
      <c r="AA202" t="str">
        <f>IFERROR(VLOOKUP($B202,futures_data!$L:$W,9,0),"")</f>
        <v/>
      </c>
      <c r="AB202" t="str">
        <f>IFERROR(VLOOKUP($B202,futures_data!$L:$W,10,0),"")</f>
        <v/>
      </c>
      <c r="AC202" t="str">
        <f>IFERROR(VLOOKUP($B202,futures_data!$L:$W,11,0),"")</f>
        <v/>
      </c>
      <c r="AD202" t="str">
        <f>IFERROR(VLOOKUP($B202,futures_data!$L:$W,12,0),"")</f>
        <v/>
      </c>
      <c r="AE202" t="str">
        <f t="shared" si="12"/>
        <v/>
      </c>
      <c r="AF202" t="str">
        <f t="shared" si="13"/>
        <v/>
      </c>
      <c r="AG202" s="43" t="str">
        <f>IFERROR(VLOOKUP($B202,futures_20D_Auto!$B:$F,2,0),"")</f>
        <v/>
      </c>
      <c r="AH202" s="43" t="str">
        <f>IFERROR(VLOOKUP($B202,futures_20D_Auto!$B:$F,3,0),"")</f>
        <v/>
      </c>
      <c r="AI202" s="43" t="str">
        <f>IFERROR(VLOOKUP($B202,futures_20D_Auto!$B:$F,4,0),"")</f>
        <v/>
      </c>
      <c r="AJ202" s="43" t="str">
        <f>IFERROR(VLOOKUP($B202,futures_20D_Auto!$B:$F,5,0),"")</f>
        <v/>
      </c>
      <c r="AK202" t="str">
        <f>IFERROR(VLOOKUP($B202,Premarket!$A:$K,2,0),"")</f>
        <v/>
      </c>
      <c r="AL202" t="str">
        <f>IFERROR(VLOOKUP($B202,Premarket!$A:$K,3,0),"")</f>
        <v/>
      </c>
      <c r="AM202" t="str">
        <f>IFERROR(VLOOKUP($B202,Premarket!$A:$K,4,0),"")</f>
        <v/>
      </c>
      <c r="AN202" t="str">
        <f>IFERROR(VLOOKUP($B202,Premarket!$A:$K,5,0),"")</f>
        <v/>
      </c>
      <c r="AU202" s="45" t="str">
        <f>IFERROR(VLOOKUP($B202,master_rankings!$B:$AF,4,FALSE),"")</f>
        <v/>
      </c>
      <c r="AV202" s="45" t="str">
        <f>IFERROR(VLOOKUP($B202,master_rankings!$B:$AF,5,FALSE),"")</f>
        <v/>
      </c>
      <c r="AW202" s="45" t="str">
        <f>IFERROR(VLOOKUP($B202,master_rankings!$B:$AF,6,FALSE),"")</f>
        <v/>
      </c>
      <c r="AX202" s="45" t="str">
        <f>IFERROR(VLOOKUP($B202,master_rankings!$B:$AF,7,FALSE),"")</f>
        <v/>
      </c>
      <c r="AY202" s="45" t="str">
        <f>IFERROR(VLOOKUP($B202,master_rankings!$B:$AF,8,FALSE),"")</f>
        <v/>
      </c>
      <c r="AZ202" s="45" t="str">
        <f>IFERROR(VLOOKUP($B202,master_rankings!$B:$AF,9,FALSE),"")</f>
        <v/>
      </c>
      <c r="BA202" s="45" t="str">
        <f>IFERROR(VLOOKUP($B202,master_rankings!$B:$AF,10,FALSE),"")</f>
        <v/>
      </c>
      <c r="BB202" s="45" t="str">
        <f>IFERROR(VLOOKUP($B202,master_rankings!$B:$AF,11,FALSE),"")</f>
        <v/>
      </c>
      <c r="BC202" s="45" t="str">
        <f>IFERROR(VLOOKUP($B202,master_rankings!$B:$AF,12,FALSE),"")</f>
        <v/>
      </c>
      <c r="BD202" s="45" t="str">
        <f>IFERROR(VLOOKUP($B202,master_rankings!$B:$AF,13,FALSE),"")</f>
        <v/>
      </c>
      <c r="BE202" s="45" t="str">
        <f>IFERROR(VLOOKUP($B202,master_rankings!$B:$AF,14,FALSE),"")</f>
        <v/>
      </c>
      <c r="BF202" s="45" t="str">
        <f>IFERROR(VLOOKUP($B202,master_rankings!$B:$AF,15,FALSE),"")</f>
        <v/>
      </c>
      <c r="BG202" s="45" t="str">
        <f>IFERROR(VLOOKUP($B202,master_rankings!$B:$AF,16,FALSE),"")</f>
        <v/>
      </c>
      <c r="BH202" s="45" t="str">
        <f>IFERROR(VLOOKUP($B202,master_rankings!$B:$AF,17,FALSE),"")</f>
        <v/>
      </c>
      <c r="BI202" s="45" t="str">
        <f>IFERROR(VLOOKUP($B202,master_rankings!$B:$AF,18,FALSE),"")</f>
        <v/>
      </c>
      <c r="BJ202" s="45" t="str">
        <f>IFERROR(VLOOKUP($B202,master_rankings!$B:$AF,19,FALSE),"")</f>
        <v/>
      </c>
      <c r="BK202" s="45" t="str">
        <f>IFERROR(VLOOKUP($B202,master_rankings!$B:$AF,30,FALSE),"")</f>
        <v/>
      </c>
      <c r="BL202" s="45" t="str">
        <f>IFERROR(VLOOKUP($B202,master_rankings!$B:$AF,31,FALSE),"")</f>
        <v/>
      </c>
      <c r="BM202" s="45" t="str">
        <f t="shared" si="14"/>
        <v/>
      </c>
      <c r="BN202" t="str">
        <f t="shared" si="15"/>
        <v/>
      </c>
    </row>
    <row r="203" spans="1:66" x14ac:dyDescent="0.25">
      <c r="A203" t="str">
        <f>Qty_freeze!A203</f>
        <v/>
      </c>
      <c r="B203" t="str">
        <f>TRIM(Qty_freeze!B203)</f>
        <v/>
      </c>
      <c r="C203" t="str">
        <f>IFERROR(VLOOKUP(B203,Mkt_Lots!Q:R,2,0),"")</f>
        <v/>
      </c>
      <c r="D203" s="9" t="str">
        <f>IFERROR(VLOOKUP($B203,Options_data!$L:$AB,2,0),"")</f>
        <v/>
      </c>
      <c r="E203" s="9" t="str">
        <f>IFERROR(VLOOKUP($B203,Options_data!$L:$AB,3,0),"")</f>
        <v/>
      </c>
      <c r="F203" s="9" t="str">
        <f>IFERROR(VLOOKUP($B203,Options_data!$L:$AB,4,0),"")</f>
        <v/>
      </c>
      <c r="G203" s="9" t="str">
        <f>IFERROR(VLOOKUP($B203,Options_data!$L:$AB,5,0),"")</f>
        <v/>
      </c>
      <c r="H203" s="9" t="str">
        <f>IFERROR(VLOOKUP($B203,Options_data!$L:$AB,6,0),"")</f>
        <v/>
      </c>
      <c r="I203" s="9" t="str">
        <f>IFERROR(VLOOKUP($B203,Options_data!$L:$AB,7,0),"")</f>
        <v/>
      </c>
      <c r="J203" s="9" t="str">
        <f>IFERROR(VLOOKUP($B203,Options_data!$L:$AB,8,0),"")</f>
        <v/>
      </c>
      <c r="K203" s="9" t="str">
        <f>IFERROR(VLOOKUP($B203,Options_data!$L:$AB,9,0),"")</f>
        <v/>
      </c>
      <c r="L203" s="9" t="str">
        <f>IFERROR(VLOOKUP($B203,Options_data!$L:$AB,10,0),"")</f>
        <v/>
      </c>
      <c r="M203" s="9" t="str">
        <f>IFERROR(VLOOKUP($B203,Options_data!$L:$AB,11,0),"")</f>
        <v/>
      </c>
      <c r="N203" s="10" t="str">
        <f>IFERROR(VLOOKUP($B203,Options_data!$L:$AB,12,0),"")</f>
        <v/>
      </c>
      <c r="O203" s="9" t="str">
        <f>IFERROR(VLOOKUP($B203,Options_data!$L:$AB,13,0),"")</f>
        <v/>
      </c>
      <c r="P203" s="9" t="str">
        <f>IFERROR(VLOOKUP($B203,Options_data!$L:$AB,14,0),"")</f>
        <v/>
      </c>
      <c r="Q203" s="9" t="str">
        <f>IFERROR(VLOOKUP($B203,Options_data!$L:$AB,15,0),"")</f>
        <v/>
      </c>
      <c r="R203" s="9" t="str">
        <f>IFERROR(VLOOKUP($B203,Options_data!$L:$AB,16,0),"")</f>
        <v/>
      </c>
      <c r="S203" s="9" t="str">
        <f>IFERROR(VLOOKUP($B203,Options_data!$L:$AB,17,0),"")</f>
        <v/>
      </c>
      <c r="T203" t="str">
        <f>IFERROR(VLOOKUP($B203,futures_data!$L:$W,2,0),"")</f>
        <v/>
      </c>
      <c r="U203" t="str">
        <f>IFERROR(VLOOKUP($B203,futures_data!$L:$W,3,0),"")</f>
        <v/>
      </c>
      <c r="V203" t="str">
        <f>IFERROR(VLOOKUP($B203,futures_data!$L:$W,4,0),"")</f>
        <v/>
      </c>
      <c r="W203" t="str">
        <f>IFERROR(VLOOKUP($B203,futures_data!$L:$W,5,0),"")</f>
        <v/>
      </c>
      <c r="X203" t="str">
        <f>IFERROR(VLOOKUP($B203,futures_data!$L:$W,6,0),"")</f>
        <v/>
      </c>
      <c r="Y203" t="str">
        <f>IFERROR(VLOOKUP($B203,futures_data!$L:$W,7,0),"")</f>
        <v/>
      </c>
      <c r="Z203" t="str">
        <f>IFERROR(VLOOKUP($B203,futures_data!$L:$W,8,0),"")</f>
        <v/>
      </c>
      <c r="AA203" t="str">
        <f>IFERROR(VLOOKUP($B203,futures_data!$L:$W,9,0),"")</f>
        <v/>
      </c>
      <c r="AB203" t="str">
        <f>IFERROR(VLOOKUP($B203,futures_data!$L:$W,10,0),"")</f>
        <v/>
      </c>
      <c r="AC203" t="str">
        <f>IFERROR(VLOOKUP($B203,futures_data!$L:$W,11,0),"")</f>
        <v/>
      </c>
      <c r="AD203" t="str">
        <f>IFERROR(VLOOKUP($B203,futures_data!$L:$W,12,0),"")</f>
        <v/>
      </c>
      <c r="AE203" t="str">
        <f t="shared" si="12"/>
        <v/>
      </c>
      <c r="AF203" t="str">
        <f t="shared" si="13"/>
        <v/>
      </c>
      <c r="AG203" s="43" t="str">
        <f>IFERROR(VLOOKUP($B203,futures_20D_Auto!$B:$F,2,0),"")</f>
        <v/>
      </c>
      <c r="AH203" s="43" t="str">
        <f>IFERROR(VLOOKUP($B203,futures_20D_Auto!$B:$F,3,0),"")</f>
        <v/>
      </c>
      <c r="AI203" s="43" t="str">
        <f>IFERROR(VLOOKUP($B203,futures_20D_Auto!$B:$F,4,0),"")</f>
        <v/>
      </c>
      <c r="AJ203" s="43" t="str">
        <f>IFERROR(VLOOKUP($B203,futures_20D_Auto!$B:$F,5,0),"")</f>
        <v/>
      </c>
      <c r="AK203" t="str">
        <f>IFERROR(VLOOKUP($B203,Premarket!$A:$K,2,0),"")</f>
        <v/>
      </c>
      <c r="AL203" t="str">
        <f>IFERROR(VLOOKUP($B203,Premarket!$A:$K,3,0),"")</f>
        <v/>
      </c>
      <c r="AM203" t="str">
        <f>IFERROR(VLOOKUP($B203,Premarket!$A:$K,4,0),"")</f>
        <v/>
      </c>
      <c r="AN203" t="str">
        <f>IFERROR(VLOOKUP($B203,Premarket!$A:$K,5,0),"")</f>
        <v/>
      </c>
      <c r="AU203" s="45" t="str">
        <f>IFERROR(VLOOKUP($B203,master_rankings!$B:$AF,4,FALSE),"")</f>
        <v/>
      </c>
      <c r="AV203" s="45" t="str">
        <f>IFERROR(VLOOKUP($B203,master_rankings!$B:$AF,5,FALSE),"")</f>
        <v/>
      </c>
      <c r="AW203" s="45" t="str">
        <f>IFERROR(VLOOKUP($B203,master_rankings!$B:$AF,6,FALSE),"")</f>
        <v/>
      </c>
      <c r="AX203" s="45" t="str">
        <f>IFERROR(VLOOKUP($B203,master_rankings!$B:$AF,7,FALSE),"")</f>
        <v/>
      </c>
      <c r="AY203" s="45" t="str">
        <f>IFERROR(VLOOKUP($B203,master_rankings!$B:$AF,8,FALSE),"")</f>
        <v/>
      </c>
      <c r="AZ203" s="45" t="str">
        <f>IFERROR(VLOOKUP($B203,master_rankings!$B:$AF,9,FALSE),"")</f>
        <v/>
      </c>
      <c r="BA203" s="45" t="str">
        <f>IFERROR(VLOOKUP($B203,master_rankings!$B:$AF,10,FALSE),"")</f>
        <v/>
      </c>
      <c r="BB203" s="45" t="str">
        <f>IFERROR(VLOOKUP($B203,master_rankings!$B:$AF,11,FALSE),"")</f>
        <v/>
      </c>
      <c r="BC203" s="45" t="str">
        <f>IFERROR(VLOOKUP($B203,master_rankings!$B:$AF,12,FALSE),"")</f>
        <v/>
      </c>
      <c r="BD203" s="45" t="str">
        <f>IFERROR(VLOOKUP($B203,master_rankings!$B:$AF,13,FALSE),"")</f>
        <v/>
      </c>
      <c r="BE203" s="45" t="str">
        <f>IFERROR(VLOOKUP($B203,master_rankings!$B:$AF,14,FALSE),"")</f>
        <v/>
      </c>
      <c r="BF203" s="45" t="str">
        <f>IFERROR(VLOOKUP($B203,master_rankings!$B:$AF,15,FALSE),"")</f>
        <v/>
      </c>
      <c r="BG203" s="45" t="str">
        <f>IFERROR(VLOOKUP($B203,master_rankings!$B:$AF,16,FALSE),"")</f>
        <v/>
      </c>
      <c r="BH203" s="45" t="str">
        <f>IFERROR(VLOOKUP($B203,master_rankings!$B:$AF,17,FALSE),"")</f>
        <v/>
      </c>
      <c r="BI203" s="45" t="str">
        <f>IFERROR(VLOOKUP($B203,master_rankings!$B:$AF,18,FALSE),"")</f>
        <v/>
      </c>
      <c r="BJ203" s="45" t="str">
        <f>IFERROR(VLOOKUP($B203,master_rankings!$B:$AF,19,FALSE),"")</f>
        <v/>
      </c>
      <c r="BK203" s="45" t="str">
        <f>IFERROR(VLOOKUP($B203,master_rankings!$B:$AF,30,FALSE),"")</f>
        <v/>
      </c>
      <c r="BL203" s="45" t="str">
        <f>IFERROR(VLOOKUP($B203,master_rankings!$B:$AF,31,FALSE),"")</f>
        <v/>
      </c>
      <c r="BM203" s="45" t="str">
        <f t="shared" si="14"/>
        <v/>
      </c>
      <c r="BN203" t="str">
        <f t="shared" si="15"/>
        <v/>
      </c>
    </row>
    <row r="204" spans="1:66" x14ac:dyDescent="0.25">
      <c r="A204" t="str">
        <f>Qty_freeze!A204</f>
        <v/>
      </c>
      <c r="B204" t="str">
        <f>TRIM(Qty_freeze!B204)</f>
        <v/>
      </c>
      <c r="C204" t="str">
        <f>IFERROR(VLOOKUP(B204,Mkt_Lots!Q:R,2,0),"")</f>
        <v/>
      </c>
      <c r="D204" s="9" t="str">
        <f>IFERROR(VLOOKUP($B204,Options_data!$L:$AB,2,0),"")</f>
        <v/>
      </c>
      <c r="E204" s="9" t="str">
        <f>IFERROR(VLOOKUP($B204,Options_data!$L:$AB,3,0),"")</f>
        <v/>
      </c>
      <c r="F204" s="9" t="str">
        <f>IFERROR(VLOOKUP($B204,Options_data!$L:$AB,4,0),"")</f>
        <v/>
      </c>
      <c r="G204" s="9" t="str">
        <f>IFERROR(VLOOKUP($B204,Options_data!$L:$AB,5,0),"")</f>
        <v/>
      </c>
      <c r="H204" s="9" t="str">
        <f>IFERROR(VLOOKUP($B204,Options_data!$L:$AB,6,0),"")</f>
        <v/>
      </c>
      <c r="I204" s="9" t="str">
        <f>IFERROR(VLOOKUP($B204,Options_data!$L:$AB,7,0),"")</f>
        <v/>
      </c>
      <c r="J204" s="9" t="str">
        <f>IFERROR(VLOOKUP($B204,Options_data!$L:$AB,8,0),"")</f>
        <v/>
      </c>
      <c r="K204" s="9" t="str">
        <f>IFERROR(VLOOKUP($B204,Options_data!$L:$AB,9,0),"")</f>
        <v/>
      </c>
      <c r="L204" s="9" t="str">
        <f>IFERROR(VLOOKUP($B204,Options_data!$L:$AB,10,0),"")</f>
        <v/>
      </c>
      <c r="M204" s="9" t="str">
        <f>IFERROR(VLOOKUP($B204,Options_data!$L:$AB,11,0),"")</f>
        <v/>
      </c>
      <c r="N204" s="10" t="str">
        <f>IFERROR(VLOOKUP($B204,Options_data!$L:$AB,12,0),"")</f>
        <v/>
      </c>
      <c r="O204" s="9" t="str">
        <f>IFERROR(VLOOKUP($B204,Options_data!$L:$AB,13,0),"")</f>
        <v/>
      </c>
      <c r="P204" s="9" t="str">
        <f>IFERROR(VLOOKUP($B204,Options_data!$L:$AB,14,0),"")</f>
        <v/>
      </c>
      <c r="Q204" s="9" t="str">
        <f>IFERROR(VLOOKUP($B204,Options_data!$L:$AB,15,0),"")</f>
        <v/>
      </c>
      <c r="R204" s="9" t="str">
        <f>IFERROR(VLOOKUP($B204,Options_data!$L:$AB,16,0),"")</f>
        <v/>
      </c>
      <c r="S204" s="9" t="str">
        <f>IFERROR(VLOOKUP($B204,Options_data!$L:$AB,17,0),"")</f>
        <v/>
      </c>
      <c r="T204" t="str">
        <f>IFERROR(VLOOKUP($B204,futures_data!$L:$W,2,0),"")</f>
        <v/>
      </c>
      <c r="U204" t="str">
        <f>IFERROR(VLOOKUP($B204,futures_data!$L:$W,3,0),"")</f>
        <v/>
      </c>
      <c r="V204" t="str">
        <f>IFERROR(VLOOKUP($B204,futures_data!$L:$W,4,0),"")</f>
        <v/>
      </c>
      <c r="W204" t="str">
        <f>IFERROR(VLOOKUP($B204,futures_data!$L:$W,5,0),"")</f>
        <v/>
      </c>
      <c r="X204" t="str">
        <f>IFERROR(VLOOKUP($B204,futures_data!$L:$W,6,0),"")</f>
        <v/>
      </c>
      <c r="Y204" t="str">
        <f>IFERROR(VLOOKUP($B204,futures_data!$L:$W,7,0),"")</f>
        <v/>
      </c>
      <c r="Z204" t="str">
        <f>IFERROR(VLOOKUP($B204,futures_data!$L:$W,8,0),"")</f>
        <v/>
      </c>
      <c r="AA204" t="str">
        <f>IFERROR(VLOOKUP($B204,futures_data!$L:$W,9,0),"")</f>
        <v/>
      </c>
      <c r="AB204" t="str">
        <f>IFERROR(VLOOKUP($B204,futures_data!$L:$W,10,0),"")</f>
        <v/>
      </c>
      <c r="AC204" t="str">
        <f>IFERROR(VLOOKUP($B204,futures_data!$L:$W,11,0),"")</f>
        <v/>
      </c>
      <c r="AD204" t="str">
        <f>IFERROR(VLOOKUP($B204,futures_data!$L:$W,12,0),"")</f>
        <v/>
      </c>
      <c r="AE204" t="str">
        <f t="shared" si="12"/>
        <v/>
      </c>
      <c r="AF204" t="str">
        <f t="shared" si="13"/>
        <v/>
      </c>
      <c r="AG204" s="43" t="str">
        <f>IFERROR(VLOOKUP($B204,futures_20D_Auto!$B:$F,2,0),"")</f>
        <v/>
      </c>
      <c r="AH204" s="43" t="str">
        <f>IFERROR(VLOOKUP($B204,futures_20D_Auto!$B:$F,3,0),"")</f>
        <v/>
      </c>
      <c r="AI204" s="43" t="str">
        <f>IFERROR(VLOOKUP($B204,futures_20D_Auto!$B:$F,4,0),"")</f>
        <v/>
      </c>
      <c r="AJ204" s="43" t="str">
        <f>IFERROR(VLOOKUP($B204,futures_20D_Auto!$B:$F,5,0),"")</f>
        <v/>
      </c>
      <c r="AK204" t="str">
        <f>IFERROR(VLOOKUP($B204,Premarket!$A:$K,2,0),"")</f>
        <v/>
      </c>
      <c r="AL204" t="str">
        <f>IFERROR(VLOOKUP($B204,Premarket!$A:$K,3,0),"")</f>
        <v/>
      </c>
      <c r="AM204" t="str">
        <f>IFERROR(VLOOKUP($B204,Premarket!$A:$K,4,0),"")</f>
        <v/>
      </c>
      <c r="AN204" t="str">
        <f>IFERROR(VLOOKUP($B204,Premarket!$A:$K,5,0),"")</f>
        <v/>
      </c>
      <c r="AU204" s="45" t="str">
        <f>IFERROR(VLOOKUP($B204,master_rankings!$B:$AF,4,FALSE),"")</f>
        <v/>
      </c>
      <c r="AV204" s="45" t="str">
        <f>IFERROR(VLOOKUP($B204,master_rankings!$B:$AF,5,FALSE),"")</f>
        <v/>
      </c>
      <c r="AW204" s="45" t="str">
        <f>IFERROR(VLOOKUP($B204,master_rankings!$B:$AF,6,FALSE),"")</f>
        <v/>
      </c>
      <c r="AX204" s="45" t="str">
        <f>IFERROR(VLOOKUP($B204,master_rankings!$B:$AF,7,FALSE),"")</f>
        <v/>
      </c>
      <c r="AY204" s="45" t="str">
        <f>IFERROR(VLOOKUP($B204,master_rankings!$B:$AF,8,FALSE),"")</f>
        <v/>
      </c>
      <c r="AZ204" s="45" t="str">
        <f>IFERROR(VLOOKUP($B204,master_rankings!$B:$AF,9,FALSE),"")</f>
        <v/>
      </c>
      <c r="BA204" s="45" t="str">
        <f>IFERROR(VLOOKUP($B204,master_rankings!$B:$AF,10,FALSE),"")</f>
        <v/>
      </c>
      <c r="BB204" s="45" t="str">
        <f>IFERROR(VLOOKUP($B204,master_rankings!$B:$AF,11,FALSE),"")</f>
        <v/>
      </c>
      <c r="BC204" s="45" t="str">
        <f>IFERROR(VLOOKUP($B204,master_rankings!$B:$AF,12,FALSE),"")</f>
        <v/>
      </c>
      <c r="BD204" s="45" t="str">
        <f>IFERROR(VLOOKUP($B204,master_rankings!$B:$AF,13,FALSE),"")</f>
        <v/>
      </c>
      <c r="BE204" s="45" t="str">
        <f>IFERROR(VLOOKUP($B204,master_rankings!$B:$AF,14,FALSE),"")</f>
        <v/>
      </c>
      <c r="BF204" s="45" t="str">
        <f>IFERROR(VLOOKUP($B204,master_rankings!$B:$AF,15,FALSE),"")</f>
        <v/>
      </c>
      <c r="BG204" s="45" t="str">
        <f>IFERROR(VLOOKUP($B204,master_rankings!$B:$AF,16,FALSE),"")</f>
        <v/>
      </c>
      <c r="BH204" s="45" t="str">
        <f>IFERROR(VLOOKUP($B204,master_rankings!$B:$AF,17,FALSE),"")</f>
        <v/>
      </c>
      <c r="BI204" s="45" t="str">
        <f>IFERROR(VLOOKUP($B204,master_rankings!$B:$AF,18,FALSE),"")</f>
        <v/>
      </c>
      <c r="BJ204" s="45" t="str">
        <f>IFERROR(VLOOKUP($B204,master_rankings!$B:$AF,19,FALSE),"")</f>
        <v/>
      </c>
      <c r="BK204" s="45" t="str">
        <f>IFERROR(VLOOKUP($B204,master_rankings!$B:$AF,30,FALSE),"")</f>
        <v/>
      </c>
      <c r="BL204" s="45" t="str">
        <f>IFERROR(VLOOKUP($B204,master_rankings!$B:$AF,31,FALSE),"")</f>
        <v/>
      </c>
      <c r="BM204" s="45" t="str">
        <f t="shared" si="14"/>
        <v/>
      </c>
      <c r="BN204" t="str">
        <f t="shared" si="15"/>
        <v/>
      </c>
    </row>
    <row r="205" spans="1:66" x14ac:dyDescent="0.25">
      <c r="A205" t="str">
        <f>Qty_freeze!A205</f>
        <v/>
      </c>
      <c r="B205" t="str">
        <f>TRIM(Qty_freeze!B205)</f>
        <v/>
      </c>
      <c r="C205" t="str">
        <f>IFERROR(VLOOKUP(B205,Mkt_Lots!Q:R,2,0),"")</f>
        <v/>
      </c>
      <c r="D205" s="9" t="str">
        <f>IFERROR(VLOOKUP($B205,Options_data!$L:$AB,2,0),"")</f>
        <v/>
      </c>
      <c r="E205" s="9" t="str">
        <f>IFERROR(VLOOKUP($B205,Options_data!$L:$AB,3,0),"")</f>
        <v/>
      </c>
      <c r="F205" s="9" t="str">
        <f>IFERROR(VLOOKUP($B205,Options_data!$L:$AB,4,0),"")</f>
        <v/>
      </c>
      <c r="G205" s="9" t="str">
        <f>IFERROR(VLOOKUP($B205,Options_data!$L:$AB,5,0),"")</f>
        <v/>
      </c>
      <c r="H205" s="9" t="str">
        <f>IFERROR(VLOOKUP($B205,Options_data!$L:$AB,6,0),"")</f>
        <v/>
      </c>
      <c r="I205" s="9" t="str">
        <f>IFERROR(VLOOKUP($B205,Options_data!$L:$AB,7,0),"")</f>
        <v/>
      </c>
      <c r="J205" s="9" t="str">
        <f>IFERROR(VLOOKUP($B205,Options_data!$L:$AB,8,0),"")</f>
        <v/>
      </c>
      <c r="K205" s="9" t="str">
        <f>IFERROR(VLOOKUP($B205,Options_data!$L:$AB,9,0),"")</f>
        <v/>
      </c>
      <c r="L205" s="9" t="str">
        <f>IFERROR(VLOOKUP($B205,Options_data!$L:$AB,10,0),"")</f>
        <v/>
      </c>
      <c r="M205" s="9" t="str">
        <f>IFERROR(VLOOKUP($B205,Options_data!$L:$AB,11,0),"")</f>
        <v/>
      </c>
      <c r="N205" s="10" t="str">
        <f>IFERROR(VLOOKUP($B205,Options_data!$L:$AB,12,0),"")</f>
        <v/>
      </c>
      <c r="O205" s="9" t="str">
        <f>IFERROR(VLOOKUP($B205,Options_data!$L:$AB,13,0),"")</f>
        <v/>
      </c>
      <c r="P205" s="9" t="str">
        <f>IFERROR(VLOOKUP($B205,Options_data!$L:$AB,14,0),"")</f>
        <v/>
      </c>
      <c r="Q205" s="9" t="str">
        <f>IFERROR(VLOOKUP($B205,Options_data!$L:$AB,15,0),"")</f>
        <v/>
      </c>
      <c r="R205" s="9" t="str">
        <f>IFERROR(VLOOKUP($B205,Options_data!$L:$AB,16,0),"")</f>
        <v/>
      </c>
      <c r="S205" s="9" t="str">
        <f>IFERROR(VLOOKUP($B205,Options_data!$L:$AB,17,0),"")</f>
        <v/>
      </c>
      <c r="T205" t="str">
        <f>IFERROR(VLOOKUP($B205,futures_data!$L:$W,2,0),"")</f>
        <v/>
      </c>
      <c r="U205" t="str">
        <f>IFERROR(VLOOKUP($B205,futures_data!$L:$W,3,0),"")</f>
        <v/>
      </c>
      <c r="V205" t="str">
        <f>IFERROR(VLOOKUP($B205,futures_data!$L:$W,4,0),"")</f>
        <v/>
      </c>
      <c r="W205" t="str">
        <f>IFERROR(VLOOKUP($B205,futures_data!$L:$W,5,0),"")</f>
        <v/>
      </c>
      <c r="X205" t="str">
        <f>IFERROR(VLOOKUP($B205,futures_data!$L:$W,6,0),"")</f>
        <v/>
      </c>
      <c r="Y205" t="str">
        <f>IFERROR(VLOOKUP($B205,futures_data!$L:$W,7,0),"")</f>
        <v/>
      </c>
      <c r="Z205" t="str">
        <f>IFERROR(VLOOKUP($B205,futures_data!$L:$W,8,0),"")</f>
        <v/>
      </c>
      <c r="AA205" t="str">
        <f>IFERROR(VLOOKUP($B205,futures_data!$L:$W,9,0),"")</f>
        <v/>
      </c>
      <c r="AB205" t="str">
        <f>IFERROR(VLOOKUP($B205,futures_data!$L:$W,10,0),"")</f>
        <v/>
      </c>
      <c r="AC205" t="str">
        <f>IFERROR(VLOOKUP($B205,futures_data!$L:$W,11,0),"")</f>
        <v/>
      </c>
      <c r="AD205" t="str">
        <f>IFERROR(VLOOKUP($B205,futures_data!$L:$W,12,0),"")</f>
        <v/>
      </c>
      <c r="AE205" t="str">
        <f t="shared" si="12"/>
        <v/>
      </c>
      <c r="AF205" t="str">
        <f t="shared" si="13"/>
        <v/>
      </c>
      <c r="AG205" s="43" t="str">
        <f>IFERROR(VLOOKUP($B205,futures_20D_Auto!$B:$F,2,0),"")</f>
        <v/>
      </c>
      <c r="AH205" s="43" t="str">
        <f>IFERROR(VLOOKUP($B205,futures_20D_Auto!$B:$F,3,0),"")</f>
        <v/>
      </c>
      <c r="AI205" s="43" t="str">
        <f>IFERROR(VLOOKUP($B205,futures_20D_Auto!$B:$F,4,0),"")</f>
        <v/>
      </c>
      <c r="AJ205" s="43" t="str">
        <f>IFERROR(VLOOKUP($B205,futures_20D_Auto!$B:$F,5,0),"")</f>
        <v/>
      </c>
      <c r="AK205" t="str">
        <f>IFERROR(VLOOKUP($B205,Premarket!$A:$K,2,0),"")</f>
        <v/>
      </c>
      <c r="AL205" t="str">
        <f>IFERROR(VLOOKUP($B205,Premarket!$A:$K,3,0),"")</f>
        <v/>
      </c>
      <c r="AM205" t="str">
        <f>IFERROR(VLOOKUP($B205,Premarket!$A:$K,4,0),"")</f>
        <v/>
      </c>
      <c r="AN205" t="str">
        <f>IFERROR(VLOOKUP($B205,Premarket!$A:$K,5,0),"")</f>
        <v/>
      </c>
      <c r="AU205" s="45" t="str">
        <f>IFERROR(VLOOKUP($B205,master_rankings!$B:$AF,4,FALSE),"")</f>
        <v/>
      </c>
      <c r="AV205" s="45" t="str">
        <f>IFERROR(VLOOKUP($B205,master_rankings!$B:$AF,5,FALSE),"")</f>
        <v/>
      </c>
      <c r="AW205" s="45" t="str">
        <f>IFERROR(VLOOKUP($B205,master_rankings!$B:$AF,6,FALSE),"")</f>
        <v/>
      </c>
      <c r="AX205" s="45" t="str">
        <f>IFERROR(VLOOKUP($B205,master_rankings!$B:$AF,7,FALSE),"")</f>
        <v/>
      </c>
      <c r="AY205" s="45" t="str">
        <f>IFERROR(VLOOKUP($B205,master_rankings!$B:$AF,8,FALSE),"")</f>
        <v/>
      </c>
      <c r="AZ205" s="45" t="str">
        <f>IFERROR(VLOOKUP($B205,master_rankings!$B:$AF,9,FALSE),"")</f>
        <v/>
      </c>
      <c r="BA205" s="45" t="str">
        <f>IFERROR(VLOOKUP($B205,master_rankings!$B:$AF,10,FALSE),"")</f>
        <v/>
      </c>
      <c r="BB205" s="45" t="str">
        <f>IFERROR(VLOOKUP($B205,master_rankings!$B:$AF,11,FALSE),"")</f>
        <v/>
      </c>
      <c r="BC205" s="45" t="str">
        <f>IFERROR(VLOOKUP($B205,master_rankings!$B:$AF,12,FALSE),"")</f>
        <v/>
      </c>
      <c r="BD205" s="45" t="str">
        <f>IFERROR(VLOOKUP($B205,master_rankings!$B:$AF,13,FALSE),"")</f>
        <v/>
      </c>
      <c r="BE205" s="45" t="str">
        <f>IFERROR(VLOOKUP($B205,master_rankings!$B:$AF,14,FALSE),"")</f>
        <v/>
      </c>
      <c r="BF205" s="45" t="str">
        <f>IFERROR(VLOOKUP($B205,master_rankings!$B:$AF,15,FALSE),"")</f>
        <v/>
      </c>
      <c r="BG205" s="45" t="str">
        <f>IFERROR(VLOOKUP($B205,master_rankings!$B:$AF,16,FALSE),"")</f>
        <v/>
      </c>
      <c r="BH205" s="45" t="str">
        <f>IFERROR(VLOOKUP($B205,master_rankings!$B:$AF,17,FALSE),"")</f>
        <v/>
      </c>
      <c r="BI205" s="45" t="str">
        <f>IFERROR(VLOOKUP($B205,master_rankings!$B:$AF,18,FALSE),"")</f>
        <v/>
      </c>
      <c r="BJ205" s="45" t="str">
        <f>IFERROR(VLOOKUP($B205,master_rankings!$B:$AF,19,FALSE),"")</f>
        <v/>
      </c>
      <c r="BK205" s="45" t="str">
        <f>IFERROR(VLOOKUP($B205,master_rankings!$B:$AF,30,FALSE),"")</f>
        <v/>
      </c>
      <c r="BL205" s="45" t="str">
        <f>IFERROR(VLOOKUP($B205,master_rankings!$B:$AF,31,FALSE),"")</f>
        <v/>
      </c>
      <c r="BM205" s="45" t="str">
        <f t="shared" si="14"/>
        <v/>
      </c>
      <c r="BN205" t="str">
        <f t="shared" si="15"/>
        <v/>
      </c>
    </row>
    <row r="206" spans="1:66" x14ac:dyDescent="0.25">
      <c r="A206" t="str">
        <f>Qty_freeze!A206</f>
        <v/>
      </c>
      <c r="B206" t="str">
        <f>TRIM(Qty_freeze!B206)</f>
        <v/>
      </c>
      <c r="C206" t="str">
        <f>IFERROR(VLOOKUP(B206,Mkt_Lots!Q:R,2,0),"")</f>
        <v/>
      </c>
      <c r="D206" s="9" t="str">
        <f>IFERROR(VLOOKUP($B206,Options_data!$L:$AB,2,0),"")</f>
        <v/>
      </c>
      <c r="E206" s="9" t="str">
        <f>IFERROR(VLOOKUP($B206,Options_data!$L:$AB,3,0),"")</f>
        <v/>
      </c>
      <c r="F206" s="9" t="str">
        <f>IFERROR(VLOOKUP($B206,Options_data!$L:$AB,4,0),"")</f>
        <v/>
      </c>
      <c r="G206" s="9" t="str">
        <f>IFERROR(VLOOKUP($B206,Options_data!$L:$AB,5,0),"")</f>
        <v/>
      </c>
      <c r="H206" s="9" t="str">
        <f>IFERROR(VLOOKUP($B206,Options_data!$L:$AB,6,0),"")</f>
        <v/>
      </c>
      <c r="I206" s="9" t="str">
        <f>IFERROR(VLOOKUP($B206,Options_data!$L:$AB,7,0),"")</f>
        <v/>
      </c>
      <c r="J206" s="9" t="str">
        <f>IFERROR(VLOOKUP($B206,Options_data!$L:$AB,8,0),"")</f>
        <v/>
      </c>
      <c r="K206" s="9" t="str">
        <f>IFERROR(VLOOKUP($B206,Options_data!$L:$AB,9,0),"")</f>
        <v/>
      </c>
      <c r="L206" s="9" t="str">
        <f>IFERROR(VLOOKUP($B206,Options_data!$L:$AB,10,0),"")</f>
        <v/>
      </c>
      <c r="M206" s="9" t="str">
        <f>IFERROR(VLOOKUP($B206,Options_data!$L:$AB,11,0),"")</f>
        <v/>
      </c>
      <c r="N206" s="10" t="str">
        <f>IFERROR(VLOOKUP($B206,Options_data!$L:$AB,12,0),"")</f>
        <v/>
      </c>
      <c r="O206" s="9" t="str">
        <f>IFERROR(VLOOKUP($B206,Options_data!$L:$AB,13,0),"")</f>
        <v/>
      </c>
      <c r="P206" s="9" t="str">
        <f>IFERROR(VLOOKUP($B206,Options_data!$L:$AB,14,0),"")</f>
        <v/>
      </c>
      <c r="Q206" s="9" t="str">
        <f>IFERROR(VLOOKUP($B206,Options_data!$L:$AB,15,0),"")</f>
        <v/>
      </c>
      <c r="R206" s="9" t="str">
        <f>IFERROR(VLOOKUP($B206,Options_data!$L:$AB,16,0),"")</f>
        <v/>
      </c>
      <c r="S206" s="9" t="str">
        <f>IFERROR(VLOOKUP($B206,Options_data!$L:$AB,17,0),"")</f>
        <v/>
      </c>
      <c r="T206" t="str">
        <f>IFERROR(VLOOKUP($B206,futures_data!$L:$W,2,0),"")</f>
        <v/>
      </c>
      <c r="U206" t="str">
        <f>IFERROR(VLOOKUP($B206,futures_data!$L:$W,3,0),"")</f>
        <v/>
      </c>
      <c r="V206" t="str">
        <f>IFERROR(VLOOKUP($B206,futures_data!$L:$W,4,0),"")</f>
        <v/>
      </c>
      <c r="W206" t="str">
        <f>IFERROR(VLOOKUP($B206,futures_data!$L:$W,5,0),"")</f>
        <v/>
      </c>
      <c r="X206" t="str">
        <f>IFERROR(VLOOKUP($B206,futures_data!$L:$W,6,0),"")</f>
        <v/>
      </c>
      <c r="Y206" t="str">
        <f>IFERROR(VLOOKUP($B206,futures_data!$L:$W,7,0),"")</f>
        <v/>
      </c>
      <c r="Z206" t="str">
        <f>IFERROR(VLOOKUP($B206,futures_data!$L:$W,8,0),"")</f>
        <v/>
      </c>
      <c r="AA206" t="str">
        <f>IFERROR(VLOOKUP($B206,futures_data!$L:$W,9,0),"")</f>
        <v/>
      </c>
      <c r="AB206" t="str">
        <f>IFERROR(VLOOKUP($B206,futures_data!$L:$W,10,0),"")</f>
        <v/>
      </c>
      <c r="AC206" t="str">
        <f>IFERROR(VLOOKUP($B206,futures_data!$L:$W,11,0),"")</f>
        <v/>
      </c>
      <c r="AD206" t="str">
        <f>IFERROR(VLOOKUP($B206,futures_data!$L:$W,12,0),"")</f>
        <v/>
      </c>
      <c r="AE206" t="str">
        <f t="shared" si="12"/>
        <v/>
      </c>
      <c r="AF206" t="str">
        <f t="shared" si="13"/>
        <v/>
      </c>
      <c r="AG206" s="43" t="str">
        <f>IFERROR(VLOOKUP($B206,futures_20D_Auto!$B:$F,2,0),"")</f>
        <v/>
      </c>
      <c r="AH206" s="43" t="str">
        <f>IFERROR(VLOOKUP($B206,futures_20D_Auto!$B:$F,3,0),"")</f>
        <v/>
      </c>
      <c r="AI206" s="43" t="str">
        <f>IFERROR(VLOOKUP($B206,futures_20D_Auto!$B:$F,4,0),"")</f>
        <v/>
      </c>
      <c r="AJ206" s="43" t="str">
        <f>IFERROR(VLOOKUP($B206,futures_20D_Auto!$B:$F,5,0),"")</f>
        <v/>
      </c>
      <c r="AK206" t="str">
        <f>IFERROR(VLOOKUP($B206,Premarket!$A:$K,2,0),"")</f>
        <v/>
      </c>
      <c r="AL206" t="str">
        <f>IFERROR(VLOOKUP($B206,Premarket!$A:$K,3,0),"")</f>
        <v/>
      </c>
      <c r="AM206" t="str">
        <f>IFERROR(VLOOKUP($B206,Premarket!$A:$K,4,0),"")</f>
        <v/>
      </c>
      <c r="AN206" t="str">
        <f>IFERROR(VLOOKUP($B206,Premarket!$A:$K,5,0),"")</f>
        <v/>
      </c>
      <c r="AU206" s="45" t="str">
        <f>IFERROR(VLOOKUP($B206,master_rankings!$B:$AF,4,FALSE),"")</f>
        <v/>
      </c>
      <c r="AV206" s="45" t="str">
        <f>IFERROR(VLOOKUP($B206,master_rankings!$B:$AF,5,FALSE),"")</f>
        <v/>
      </c>
      <c r="AW206" s="45" t="str">
        <f>IFERROR(VLOOKUP($B206,master_rankings!$B:$AF,6,FALSE),"")</f>
        <v/>
      </c>
      <c r="AX206" s="45" t="str">
        <f>IFERROR(VLOOKUP($B206,master_rankings!$B:$AF,7,FALSE),"")</f>
        <v/>
      </c>
      <c r="AY206" s="45" t="str">
        <f>IFERROR(VLOOKUP($B206,master_rankings!$B:$AF,8,FALSE),"")</f>
        <v/>
      </c>
      <c r="AZ206" s="45" t="str">
        <f>IFERROR(VLOOKUP($B206,master_rankings!$B:$AF,9,FALSE),"")</f>
        <v/>
      </c>
      <c r="BA206" s="45" t="str">
        <f>IFERROR(VLOOKUP($B206,master_rankings!$B:$AF,10,FALSE),"")</f>
        <v/>
      </c>
      <c r="BB206" s="45" t="str">
        <f>IFERROR(VLOOKUP($B206,master_rankings!$B:$AF,11,FALSE),"")</f>
        <v/>
      </c>
      <c r="BC206" s="45" t="str">
        <f>IFERROR(VLOOKUP($B206,master_rankings!$B:$AF,12,FALSE),"")</f>
        <v/>
      </c>
      <c r="BD206" s="45" t="str">
        <f>IFERROR(VLOOKUP($B206,master_rankings!$B:$AF,13,FALSE),"")</f>
        <v/>
      </c>
      <c r="BE206" s="45" t="str">
        <f>IFERROR(VLOOKUP($B206,master_rankings!$B:$AF,14,FALSE),"")</f>
        <v/>
      </c>
      <c r="BF206" s="45" t="str">
        <f>IFERROR(VLOOKUP($B206,master_rankings!$B:$AF,15,FALSE),"")</f>
        <v/>
      </c>
      <c r="BG206" s="45" t="str">
        <f>IFERROR(VLOOKUP($B206,master_rankings!$B:$AF,16,FALSE),"")</f>
        <v/>
      </c>
      <c r="BH206" s="45" t="str">
        <f>IFERROR(VLOOKUP($B206,master_rankings!$B:$AF,17,FALSE),"")</f>
        <v/>
      </c>
      <c r="BI206" s="45" t="str">
        <f>IFERROR(VLOOKUP($B206,master_rankings!$B:$AF,18,FALSE),"")</f>
        <v/>
      </c>
      <c r="BJ206" s="45" t="str">
        <f>IFERROR(VLOOKUP($B206,master_rankings!$B:$AF,19,FALSE),"")</f>
        <v/>
      </c>
      <c r="BK206" s="45" t="str">
        <f>IFERROR(VLOOKUP($B206,master_rankings!$B:$AF,30,FALSE),"")</f>
        <v/>
      </c>
      <c r="BL206" s="45" t="str">
        <f>IFERROR(VLOOKUP($B206,master_rankings!$B:$AF,31,FALSE),"")</f>
        <v/>
      </c>
      <c r="BM206" s="45" t="str">
        <f t="shared" si="14"/>
        <v/>
      </c>
      <c r="BN206" t="str">
        <f t="shared" si="15"/>
        <v/>
      </c>
    </row>
    <row r="207" spans="1:66" x14ac:dyDescent="0.25">
      <c r="A207" t="str">
        <f>Qty_freeze!A207</f>
        <v/>
      </c>
      <c r="B207" t="str">
        <f>TRIM(Qty_freeze!B207)</f>
        <v/>
      </c>
      <c r="C207" t="str">
        <f>IFERROR(VLOOKUP(B207,Mkt_Lots!Q:R,2,0),"")</f>
        <v/>
      </c>
      <c r="D207" s="9" t="str">
        <f>IFERROR(VLOOKUP($B207,Options_data!$L:$AB,2,0),"")</f>
        <v/>
      </c>
      <c r="E207" s="9" t="str">
        <f>IFERROR(VLOOKUP($B207,Options_data!$L:$AB,3,0),"")</f>
        <v/>
      </c>
      <c r="F207" s="9" t="str">
        <f>IFERROR(VLOOKUP($B207,Options_data!$L:$AB,4,0),"")</f>
        <v/>
      </c>
      <c r="G207" s="9" t="str">
        <f>IFERROR(VLOOKUP($B207,Options_data!$L:$AB,5,0),"")</f>
        <v/>
      </c>
      <c r="H207" s="9" t="str">
        <f>IFERROR(VLOOKUP($B207,Options_data!$L:$AB,6,0),"")</f>
        <v/>
      </c>
      <c r="I207" s="9" t="str">
        <f>IFERROR(VLOOKUP($B207,Options_data!$L:$AB,7,0),"")</f>
        <v/>
      </c>
      <c r="J207" s="9" t="str">
        <f>IFERROR(VLOOKUP($B207,Options_data!$L:$AB,8,0),"")</f>
        <v/>
      </c>
      <c r="K207" s="9" t="str">
        <f>IFERROR(VLOOKUP($B207,Options_data!$L:$AB,9,0),"")</f>
        <v/>
      </c>
      <c r="L207" s="9" t="str">
        <f>IFERROR(VLOOKUP($B207,Options_data!$L:$AB,10,0),"")</f>
        <v/>
      </c>
      <c r="M207" s="9" t="str">
        <f>IFERROR(VLOOKUP($B207,Options_data!$L:$AB,11,0),"")</f>
        <v/>
      </c>
      <c r="N207" s="10" t="str">
        <f>IFERROR(VLOOKUP($B207,Options_data!$L:$AB,12,0),"")</f>
        <v/>
      </c>
      <c r="O207" s="9" t="str">
        <f>IFERROR(VLOOKUP($B207,Options_data!$L:$AB,13,0),"")</f>
        <v/>
      </c>
      <c r="P207" s="9" t="str">
        <f>IFERROR(VLOOKUP($B207,Options_data!$L:$AB,14,0),"")</f>
        <v/>
      </c>
      <c r="Q207" s="9" t="str">
        <f>IFERROR(VLOOKUP($B207,Options_data!$L:$AB,15,0),"")</f>
        <v/>
      </c>
      <c r="R207" s="9" t="str">
        <f>IFERROR(VLOOKUP($B207,Options_data!$L:$AB,16,0),"")</f>
        <v/>
      </c>
      <c r="S207" s="9" t="str">
        <f>IFERROR(VLOOKUP($B207,Options_data!$L:$AB,17,0),"")</f>
        <v/>
      </c>
      <c r="T207" t="str">
        <f>IFERROR(VLOOKUP($B207,futures_data!$L:$W,2,0),"")</f>
        <v/>
      </c>
      <c r="U207" t="str">
        <f>IFERROR(VLOOKUP($B207,futures_data!$L:$W,3,0),"")</f>
        <v/>
      </c>
      <c r="V207" t="str">
        <f>IFERROR(VLOOKUP($B207,futures_data!$L:$W,4,0),"")</f>
        <v/>
      </c>
      <c r="W207" t="str">
        <f>IFERROR(VLOOKUP($B207,futures_data!$L:$W,5,0),"")</f>
        <v/>
      </c>
      <c r="X207" t="str">
        <f>IFERROR(VLOOKUP($B207,futures_data!$L:$W,6,0),"")</f>
        <v/>
      </c>
      <c r="Y207" t="str">
        <f>IFERROR(VLOOKUP($B207,futures_data!$L:$W,7,0),"")</f>
        <v/>
      </c>
      <c r="Z207" t="str">
        <f>IFERROR(VLOOKUP($B207,futures_data!$L:$W,8,0),"")</f>
        <v/>
      </c>
      <c r="AA207" t="str">
        <f>IFERROR(VLOOKUP($B207,futures_data!$L:$W,9,0),"")</f>
        <v/>
      </c>
      <c r="AB207" t="str">
        <f>IFERROR(VLOOKUP($B207,futures_data!$L:$W,10,0),"")</f>
        <v/>
      </c>
      <c r="AC207" t="str">
        <f>IFERROR(VLOOKUP($B207,futures_data!$L:$W,11,0),"")</f>
        <v/>
      </c>
      <c r="AD207" t="str">
        <f>IFERROR(VLOOKUP($B207,futures_data!$L:$W,12,0),"")</f>
        <v/>
      </c>
      <c r="AE207" t="str">
        <f t="shared" si="12"/>
        <v/>
      </c>
      <c r="AF207" t="str">
        <f t="shared" si="13"/>
        <v/>
      </c>
      <c r="AG207" s="43" t="str">
        <f>IFERROR(VLOOKUP($B207,futures_20D_Auto!$B:$F,2,0),"")</f>
        <v/>
      </c>
      <c r="AH207" s="43" t="str">
        <f>IFERROR(VLOOKUP($B207,futures_20D_Auto!$B:$F,3,0),"")</f>
        <v/>
      </c>
      <c r="AI207" s="43" t="str">
        <f>IFERROR(VLOOKUP($B207,futures_20D_Auto!$B:$F,4,0),"")</f>
        <v/>
      </c>
      <c r="AJ207" s="43" t="str">
        <f>IFERROR(VLOOKUP($B207,futures_20D_Auto!$B:$F,5,0),"")</f>
        <v/>
      </c>
      <c r="AK207" t="str">
        <f>IFERROR(VLOOKUP($B207,Premarket!$A:$K,2,0),"")</f>
        <v/>
      </c>
      <c r="AL207" t="str">
        <f>IFERROR(VLOOKUP($B207,Premarket!$A:$K,3,0),"")</f>
        <v/>
      </c>
      <c r="AM207" t="str">
        <f>IFERROR(VLOOKUP($B207,Premarket!$A:$K,4,0),"")</f>
        <v/>
      </c>
      <c r="AN207" t="str">
        <f>IFERROR(VLOOKUP($B207,Premarket!$A:$K,5,0),"")</f>
        <v/>
      </c>
      <c r="AU207" s="45" t="str">
        <f>IFERROR(VLOOKUP($B207,master_rankings!$B:$AF,4,FALSE),"")</f>
        <v/>
      </c>
      <c r="AV207" s="45" t="str">
        <f>IFERROR(VLOOKUP($B207,master_rankings!$B:$AF,5,FALSE),"")</f>
        <v/>
      </c>
      <c r="AW207" s="45" t="str">
        <f>IFERROR(VLOOKUP($B207,master_rankings!$B:$AF,6,FALSE),"")</f>
        <v/>
      </c>
      <c r="AX207" s="45" t="str">
        <f>IFERROR(VLOOKUP($B207,master_rankings!$B:$AF,7,FALSE),"")</f>
        <v/>
      </c>
      <c r="AY207" s="45" t="str">
        <f>IFERROR(VLOOKUP($B207,master_rankings!$B:$AF,8,FALSE),"")</f>
        <v/>
      </c>
      <c r="AZ207" s="45" t="str">
        <f>IFERROR(VLOOKUP($B207,master_rankings!$B:$AF,9,FALSE),"")</f>
        <v/>
      </c>
      <c r="BA207" s="45" t="str">
        <f>IFERROR(VLOOKUP($B207,master_rankings!$B:$AF,10,FALSE),"")</f>
        <v/>
      </c>
      <c r="BB207" s="45" t="str">
        <f>IFERROR(VLOOKUP($B207,master_rankings!$B:$AF,11,FALSE),"")</f>
        <v/>
      </c>
      <c r="BC207" s="45" t="str">
        <f>IFERROR(VLOOKUP($B207,master_rankings!$B:$AF,12,FALSE),"")</f>
        <v/>
      </c>
      <c r="BD207" s="45" t="str">
        <f>IFERROR(VLOOKUP($B207,master_rankings!$B:$AF,13,FALSE),"")</f>
        <v/>
      </c>
      <c r="BE207" s="45" t="str">
        <f>IFERROR(VLOOKUP($B207,master_rankings!$B:$AF,14,FALSE),"")</f>
        <v/>
      </c>
      <c r="BF207" s="45" t="str">
        <f>IFERROR(VLOOKUP($B207,master_rankings!$B:$AF,15,FALSE),"")</f>
        <v/>
      </c>
      <c r="BG207" s="45" t="str">
        <f>IFERROR(VLOOKUP($B207,master_rankings!$B:$AF,16,FALSE),"")</f>
        <v/>
      </c>
      <c r="BH207" s="45" t="str">
        <f>IFERROR(VLOOKUP($B207,master_rankings!$B:$AF,17,FALSE),"")</f>
        <v/>
      </c>
      <c r="BI207" s="45" t="str">
        <f>IFERROR(VLOOKUP($B207,master_rankings!$B:$AF,18,FALSE),"")</f>
        <v/>
      </c>
      <c r="BJ207" s="45" t="str">
        <f>IFERROR(VLOOKUP($B207,master_rankings!$B:$AF,19,FALSE),"")</f>
        <v/>
      </c>
      <c r="BK207" s="45" t="str">
        <f>IFERROR(VLOOKUP($B207,master_rankings!$B:$AF,30,FALSE),"")</f>
        <v/>
      </c>
      <c r="BL207" s="45" t="str">
        <f>IFERROR(VLOOKUP($B207,master_rankings!$B:$AF,31,FALSE),"")</f>
        <v/>
      </c>
      <c r="BM207" s="45" t="str">
        <f t="shared" si="14"/>
        <v/>
      </c>
      <c r="BN207" t="str">
        <f t="shared" si="15"/>
        <v/>
      </c>
    </row>
    <row r="208" spans="1:66" x14ac:dyDescent="0.25">
      <c r="A208" t="str">
        <f>Qty_freeze!A208</f>
        <v/>
      </c>
      <c r="B208" t="str">
        <f>TRIM(Qty_freeze!B208)</f>
        <v/>
      </c>
      <c r="C208" t="str">
        <f>IFERROR(VLOOKUP(B208,Mkt_Lots!Q:R,2,0),"")</f>
        <v/>
      </c>
      <c r="D208" s="9" t="str">
        <f>IFERROR(VLOOKUP($B208,Options_data!$L:$AB,2,0),"")</f>
        <v/>
      </c>
      <c r="E208" s="9" t="str">
        <f>IFERROR(VLOOKUP($B208,Options_data!$L:$AB,3,0),"")</f>
        <v/>
      </c>
      <c r="F208" s="9" t="str">
        <f>IFERROR(VLOOKUP($B208,Options_data!$L:$AB,4,0),"")</f>
        <v/>
      </c>
      <c r="G208" s="9" t="str">
        <f>IFERROR(VLOOKUP($B208,Options_data!$L:$AB,5,0),"")</f>
        <v/>
      </c>
      <c r="H208" s="9" t="str">
        <f>IFERROR(VLOOKUP($B208,Options_data!$L:$AB,6,0),"")</f>
        <v/>
      </c>
      <c r="I208" s="9" t="str">
        <f>IFERROR(VLOOKUP($B208,Options_data!$L:$AB,7,0),"")</f>
        <v/>
      </c>
      <c r="J208" s="9" t="str">
        <f>IFERROR(VLOOKUP($B208,Options_data!$L:$AB,8,0),"")</f>
        <v/>
      </c>
      <c r="K208" s="9" t="str">
        <f>IFERROR(VLOOKUP($B208,Options_data!$L:$AB,9,0),"")</f>
        <v/>
      </c>
      <c r="L208" s="9" t="str">
        <f>IFERROR(VLOOKUP($B208,Options_data!$L:$AB,10,0),"")</f>
        <v/>
      </c>
      <c r="M208" s="9" t="str">
        <f>IFERROR(VLOOKUP($B208,Options_data!$L:$AB,11,0),"")</f>
        <v/>
      </c>
      <c r="N208" s="10" t="str">
        <f>IFERROR(VLOOKUP($B208,Options_data!$L:$AB,12,0),"")</f>
        <v/>
      </c>
      <c r="O208" s="9" t="str">
        <f>IFERROR(VLOOKUP($B208,Options_data!$L:$AB,13,0),"")</f>
        <v/>
      </c>
      <c r="P208" s="9" t="str">
        <f>IFERROR(VLOOKUP($B208,Options_data!$L:$AB,14,0),"")</f>
        <v/>
      </c>
      <c r="Q208" s="9" t="str">
        <f>IFERROR(VLOOKUP($B208,Options_data!$L:$AB,15,0),"")</f>
        <v/>
      </c>
      <c r="R208" s="9" t="str">
        <f>IFERROR(VLOOKUP($B208,Options_data!$L:$AB,16,0),"")</f>
        <v/>
      </c>
      <c r="S208" s="9" t="str">
        <f>IFERROR(VLOOKUP($B208,Options_data!$L:$AB,17,0),"")</f>
        <v/>
      </c>
      <c r="T208" t="str">
        <f>IFERROR(VLOOKUP($B208,futures_data!$L:$W,2,0),"")</f>
        <v/>
      </c>
      <c r="U208" t="str">
        <f>IFERROR(VLOOKUP($B208,futures_data!$L:$W,3,0),"")</f>
        <v/>
      </c>
      <c r="V208" t="str">
        <f>IFERROR(VLOOKUP($B208,futures_data!$L:$W,4,0),"")</f>
        <v/>
      </c>
      <c r="W208" t="str">
        <f>IFERROR(VLOOKUP($B208,futures_data!$L:$W,5,0),"")</f>
        <v/>
      </c>
      <c r="X208" t="str">
        <f>IFERROR(VLOOKUP($B208,futures_data!$L:$W,6,0),"")</f>
        <v/>
      </c>
      <c r="Y208" t="str">
        <f>IFERROR(VLOOKUP($B208,futures_data!$L:$W,7,0),"")</f>
        <v/>
      </c>
      <c r="Z208" t="str">
        <f>IFERROR(VLOOKUP($B208,futures_data!$L:$W,8,0),"")</f>
        <v/>
      </c>
      <c r="AA208" t="str">
        <f>IFERROR(VLOOKUP($B208,futures_data!$L:$W,9,0),"")</f>
        <v/>
      </c>
      <c r="AB208" t="str">
        <f>IFERROR(VLOOKUP($B208,futures_data!$L:$W,10,0),"")</f>
        <v/>
      </c>
      <c r="AC208" t="str">
        <f>IFERROR(VLOOKUP($B208,futures_data!$L:$W,11,0),"")</f>
        <v/>
      </c>
      <c r="AD208" t="str">
        <f>IFERROR(VLOOKUP($B208,futures_data!$L:$W,12,0),"")</f>
        <v/>
      </c>
      <c r="AE208" t="str">
        <f t="shared" si="12"/>
        <v/>
      </c>
      <c r="AF208" t="str">
        <f t="shared" si="13"/>
        <v/>
      </c>
      <c r="AG208" s="43" t="str">
        <f>IFERROR(VLOOKUP($B208,futures_20D_Auto!$B:$F,2,0),"")</f>
        <v/>
      </c>
      <c r="AH208" s="43" t="str">
        <f>IFERROR(VLOOKUP($B208,futures_20D_Auto!$B:$F,3,0),"")</f>
        <v/>
      </c>
      <c r="AI208" s="43" t="str">
        <f>IFERROR(VLOOKUP($B208,futures_20D_Auto!$B:$F,4,0),"")</f>
        <v/>
      </c>
      <c r="AJ208" s="43" t="str">
        <f>IFERROR(VLOOKUP($B208,futures_20D_Auto!$B:$F,5,0),"")</f>
        <v/>
      </c>
      <c r="AK208" t="str">
        <f>IFERROR(VLOOKUP($B208,Premarket!$A:$K,2,0),"")</f>
        <v/>
      </c>
      <c r="AL208" t="str">
        <f>IFERROR(VLOOKUP($B208,Premarket!$A:$K,3,0),"")</f>
        <v/>
      </c>
      <c r="AM208" t="str">
        <f>IFERROR(VLOOKUP($B208,Premarket!$A:$K,4,0),"")</f>
        <v/>
      </c>
      <c r="AN208" t="str">
        <f>IFERROR(VLOOKUP($B208,Premarket!$A:$K,5,0),"")</f>
        <v/>
      </c>
      <c r="AU208" s="45" t="str">
        <f>IFERROR(VLOOKUP($B208,master_rankings!$B:$AF,4,FALSE),"")</f>
        <v/>
      </c>
      <c r="AV208" s="45" t="str">
        <f>IFERROR(VLOOKUP($B208,master_rankings!$B:$AF,5,FALSE),"")</f>
        <v/>
      </c>
      <c r="AW208" s="45" t="str">
        <f>IFERROR(VLOOKUP($B208,master_rankings!$B:$AF,6,FALSE),"")</f>
        <v/>
      </c>
      <c r="AX208" s="45" t="str">
        <f>IFERROR(VLOOKUP($B208,master_rankings!$B:$AF,7,FALSE),"")</f>
        <v/>
      </c>
      <c r="AY208" s="45" t="str">
        <f>IFERROR(VLOOKUP($B208,master_rankings!$B:$AF,8,FALSE),"")</f>
        <v/>
      </c>
      <c r="AZ208" s="45" t="str">
        <f>IFERROR(VLOOKUP($B208,master_rankings!$B:$AF,9,FALSE),"")</f>
        <v/>
      </c>
      <c r="BA208" s="45" t="str">
        <f>IFERROR(VLOOKUP($B208,master_rankings!$B:$AF,10,FALSE),"")</f>
        <v/>
      </c>
      <c r="BB208" s="45" t="str">
        <f>IFERROR(VLOOKUP($B208,master_rankings!$B:$AF,11,FALSE),"")</f>
        <v/>
      </c>
      <c r="BC208" s="45" t="str">
        <f>IFERROR(VLOOKUP($B208,master_rankings!$B:$AF,12,FALSE),"")</f>
        <v/>
      </c>
      <c r="BD208" s="45" t="str">
        <f>IFERROR(VLOOKUP($B208,master_rankings!$B:$AF,13,FALSE),"")</f>
        <v/>
      </c>
      <c r="BE208" s="45" t="str">
        <f>IFERROR(VLOOKUP($B208,master_rankings!$B:$AF,14,FALSE),"")</f>
        <v/>
      </c>
      <c r="BF208" s="45" t="str">
        <f>IFERROR(VLOOKUP($B208,master_rankings!$B:$AF,15,FALSE),"")</f>
        <v/>
      </c>
      <c r="BG208" s="45" t="str">
        <f>IFERROR(VLOOKUP($B208,master_rankings!$B:$AF,16,FALSE),"")</f>
        <v/>
      </c>
      <c r="BH208" s="45" t="str">
        <f>IFERROR(VLOOKUP($B208,master_rankings!$B:$AF,17,FALSE),"")</f>
        <v/>
      </c>
      <c r="BI208" s="45" t="str">
        <f>IFERROR(VLOOKUP($B208,master_rankings!$B:$AF,18,FALSE),"")</f>
        <v/>
      </c>
      <c r="BJ208" s="45" t="str">
        <f>IFERROR(VLOOKUP($B208,master_rankings!$B:$AF,19,FALSE),"")</f>
        <v/>
      </c>
      <c r="BK208" s="45" t="str">
        <f>IFERROR(VLOOKUP($B208,master_rankings!$B:$AF,30,FALSE),"")</f>
        <v/>
      </c>
      <c r="BL208" s="45" t="str">
        <f>IFERROR(VLOOKUP($B208,master_rankings!$B:$AF,31,FALSE),"")</f>
        <v/>
      </c>
      <c r="BM208" s="45" t="str">
        <f t="shared" si="14"/>
        <v/>
      </c>
      <c r="BN208" t="str">
        <f t="shared" si="15"/>
        <v/>
      </c>
    </row>
    <row r="209" spans="1:66" x14ac:dyDescent="0.25">
      <c r="A209" t="str">
        <f>Qty_freeze!A209</f>
        <v/>
      </c>
      <c r="B209" t="str">
        <f>TRIM(Qty_freeze!B209)</f>
        <v/>
      </c>
      <c r="C209" t="str">
        <f>IFERROR(VLOOKUP(B209,Mkt_Lots!Q:R,2,0),"")</f>
        <v/>
      </c>
      <c r="D209" s="9" t="str">
        <f>IFERROR(VLOOKUP($B209,Options_data!$L:$AB,2,0),"")</f>
        <v/>
      </c>
      <c r="E209" s="9" t="str">
        <f>IFERROR(VLOOKUP($B209,Options_data!$L:$AB,3,0),"")</f>
        <v/>
      </c>
      <c r="F209" s="9" t="str">
        <f>IFERROR(VLOOKUP($B209,Options_data!$L:$AB,4,0),"")</f>
        <v/>
      </c>
      <c r="G209" s="9" t="str">
        <f>IFERROR(VLOOKUP($B209,Options_data!$L:$AB,5,0),"")</f>
        <v/>
      </c>
      <c r="H209" s="9" t="str">
        <f>IFERROR(VLOOKUP($B209,Options_data!$L:$AB,6,0),"")</f>
        <v/>
      </c>
      <c r="I209" s="9" t="str">
        <f>IFERROR(VLOOKUP($B209,Options_data!$L:$AB,7,0),"")</f>
        <v/>
      </c>
      <c r="J209" s="9" t="str">
        <f>IFERROR(VLOOKUP($B209,Options_data!$L:$AB,8,0),"")</f>
        <v/>
      </c>
      <c r="K209" s="9" t="str">
        <f>IFERROR(VLOOKUP($B209,Options_data!$L:$AB,9,0),"")</f>
        <v/>
      </c>
      <c r="L209" s="9" t="str">
        <f>IFERROR(VLOOKUP($B209,Options_data!$L:$AB,10,0),"")</f>
        <v/>
      </c>
      <c r="M209" s="9" t="str">
        <f>IFERROR(VLOOKUP($B209,Options_data!$L:$AB,11,0),"")</f>
        <v/>
      </c>
      <c r="N209" s="10" t="str">
        <f>IFERROR(VLOOKUP($B209,Options_data!$L:$AB,12,0),"")</f>
        <v/>
      </c>
      <c r="O209" s="9" t="str">
        <f>IFERROR(VLOOKUP($B209,Options_data!$L:$AB,13,0),"")</f>
        <v/>
      </c>
      <c r="P209" s="9" t="str">
        <f>IFERROR(VLOOKUP($B209,Options_data!$L:$AB,14,0),"")</f>
        <v/>
      </c>
      <c r="Q209" s="9" t="str">
        <f>IFERROR(VLOOKUP($B209,Options_data!$L:$AB,15,0),"")</f>
        <v/>
      </c>
      <c r="R209" s="9" t="str">
        <f>IFERROR(VLOOKUP($B209,Options_data!$L:$AB,16,0),"")</f>
        <v/>
      </c>
      <c r="S209" s="9" t="str">
        <f>IFERROR(VLOOKUP($B209,Options_data!$L:$AB,17,0),"")</f>
        <v/>
      </c>
      <c r="T209" t="str">
        <f>IFERROR(VLOOKUP($B209,futures_data!$L:$W,2,0),"")</f>
        <v/>
      </c>
      <c r="U209" t="str">
        <f>IFERROR(VLOOKUP($B209,futures_data!$L:$W,3,0),"")</f>
        <v/>
      </c>
      <c r="V209" t="str">
        <f>IFERROR(VLOOKUP($B209,futures_data!$L:$W,4,0),"")</f>
        <v/>
      </c>
      <c r="W209" t="str">
        <f>IFERROR(VLOOKUP($B209,futures_data!$L:$W,5,0),"")</f>
        <v/>
      </c>
      <c r="X209" t="str">
        <f>IFERROR(VLOOKUP($B209,futures_data!$L:$W,6,0),"")</f>
        <v/>
      </c>
      <c r="Y209" t="str">
        <f>IFERROR(VLOOKUP($B209,futures_data!$L:$W,7,0),"")</f>
        <v/>
      </c>
      <c r="Z209" t="str">
        <f>IFERROR(VLOOKUP($B209,futures_data!$L:$W,8,0),"")</f>
        <v/>
      </c>
      <c r="AA209" t="str">
        <f>IFERROR(VLOOKUP($B209,futures_data!$L:$W,9,0),"")</f>
        <v/>
      </c>
      <c r="AB209" t="str">
        <f>IFERROR(VLOOKUP($B209,futures_data!$L:$W,10,0),"")</f>
        <v/>
      </c>
      <c r="AC209" t="str">
        <f>IFERROR(VLOOKUP($B209,futures_data!$L:$W,11,0),"")</f>
        <v/>
      </c>
      <c r="AD209" t="str">
        <f>IFERROR(VLOOKUP($B209,futures_data!$L:$W,12,0),"")</f>
        <v/>
      </c>
      <c r="AE209" t="str">
        <f t="shared" si="12"/>
        <v/>
      </c>
      <c r="AF209" t="str">
        <f t="shared" si="13"/>
        <v/>
      </c>
      <c r="AG209" s="43" t="str">
        <f>IFERROR(VLOOKUP($B209,futures_20D_Auto!$B:$F,2,0),"")</f>
        <v/>
      </c>
      <c r="AH209" s="43" t="str">
        <f>IFERROR(VLOOKUP($B209,futures_20D_Auto!$B:$F,3,0),"")</f>
        <v/>
      </c>
      <c r="AI209" s="43" t="str">
        <f>IFERROR(VLOOKUP($B209,futures_20D_Auto!$B:$F,4,0),"")</f>
        <v/>
      </c>
      <c r="AJ209" s="43" t="str">
        <f>IFERROR(VLOOKUP($B209,futures_20D_Auto!$B:$F,5,0),"")</f>
        <v/>
      </c>
      <c r="AK209" t="str">
        <f>IFERROR(VLOOKUP($B209,Premarket!$A:$K,2,0),"")</f>
        <v/>
      </c>
      <c r="AL209" t="str">
        <f>IFERROR(VLOOKUP($B209,Premarket!$A:$K,3,0),"")</f>
        <v/>
      </c>
      <c r="AM209" t="str">
        <f>IFERROR(VLOOKUP($B209,Premarket!$A:$K,4,0),"")</f>
        <v/>
      </c>
      <c r="AN209" t="str">
        <f>IFERROR(VLOOKUP($B209,Premarket!$A:$K,5,0),"")</f>
        <v/>
      </c>
      <c r="AU209" s="45" t="str">
        <f>IFERROR(VLOOKUP($B209,master_rankings!$B:$AF,4,FALSE),"")</f>
        <v/>
      </c>
      <c r="AV209" s="45" t="str">
        <f>IFERROR(VLOOKUP($B209,master_rankings!$B:$AF,5,FALSE),"")</f>
        <v/>
      </c>
      <c r="AW209" s="45" t="str">
        <f>IFERROR(VLOOKUP($B209,master_rankings!$B:$AF,6,FALSE),"")</f>
        <v/>
      </c>
      <c r="AX209" s="45" t="str">
        <f>IFERROR(VLOOKUP($B209,master_rankings!$B:$AF,7,FALSE),"")</f>
        <v/>
      </c>
      <c r="AY209" s="45" t="str">
        <f>IFERROR(VLOOKUP($B209,master_rankings!$B:$AF,8,FALSE),"")</f>
        <v/>
      </c>
      <c r="AZ209" s="45" t="str">
        <f>IFERROR(VLOOKUP($B209,master_rankings!$B:$AF,9,FALSE),"")</f>
        <v/>
      </c>
      <c r="BA209" s="45" t="str">
        <f>IFERROR(VLOOKUP($B209,master_rankings!$B:$AF,10,FALSE),"")</f>
        <v/>
      </c>
      <c r="BB209" s="45" t="str">
        <f>IFERROR(VLOOKUP($B209,master_rankings!$B:$AF,11,FALSE),"")</f>
        <v/>
      </c>
      <c r="BC209" s="45" t="str">
        <f>IFERROR(VLOOKUP($B209,master_rankings!$B:$AF,12,FALSE),"")</f>
        <v/>
      </c>
      <c r="BD209" s="45" t="str">
        <f>IFERROR(VLOOKUP($B209,master_rankings!$B:$AF,13,FALSE),"")</f>
        <v/>
      </c>
      <c r="BE209" s="45" t="str">
        <f>IFERROR(VLOOKUP($B209,master_rankings!$B:$AF,14,FALSE),"")</f>
        <v/>
      </c>
      <c r="BF209" s="45" t="str">
        <f>IFERROR(VLOOKUP($B209,master_rankings!$B:$AF,15,FALSE),"")</f>
        <v/>
      </c>
      <c r="BG209" s="45" t="str">
        <f>IFERROR(VLOOKUP($B209,master_rankings!$B:$AF,16,FALSE),"")</f>
        <v/>
      </c>
      <c r="BH209" s="45" t="str">
        <f>IFERROR(VLOOKUP($B209,master_rankings!$B:$AF,17,FALSE),"")</f>
        <v/>
      </c>
      <c r="BI209" s="45" t="str">
        <f>IFERROR(VLOOKUP($B209,master_rankings!$B:$AF,18,FALSE),"")</f>
        <v/>
      </c>
      <c r="BJ209" s="45" t="str">
        <f>IFERROR(VLOOKUP($B209,master_rankings!$B:$AF,19,FALSE),"")</f>
        <v/>
      </c>
      <c r="BK209" s="45" t="str">
        <f>IFERROR(VLOOKUP($B209,master_rankings!$B:$AF,30,FALSE),"")</f>
        <v/>
      </c>
      <c r="BL209" s="45" t="str">
        <f>IFERROR(VLOOKUP($B209,master_rankings!$B:$AF,31,FALSE),"")</f>
        <v/>
      </c>
      <c r="BM209" s="45" t="str">
        <f t="shared" si="14"/>
        <v/>
      </c>
      <c r="BN209" t="str">
        <f t="shared" si="15"/>
        <v/>
      </c>
    </row>
    <row r="210" spans="1:66" x14ac:dyDescent="0.25">
      <c r="A210" t="str">
        <f>Qty_freeze!A210</f>
        <v/>
      </c>
      <c r="B210" t="str">
        <f>TRIM(Qty_freeze!B210)</f>
        <v/>
      </c>
      <c r="C210" t="str">
        <f>IFERROR(VLOOKUP(B210,Mkt_Lots!Q:R,2,0),"")</f>
        <v/>
      </c>
      <c r="D210" s="9" t="str">
        <f>IFERROR(VLOOKUP($B210,Options_data!$L:$AB,2,0),"")</f>
        <v/>
      </c>
      <c r="E210" s="9" t="str">
        <f>IFERROR(VLOOKUP($B210,Options_data!$L:$AB,3,0),"")</f>
        <v/>
      </c>
      <c r="F210" s="9" t="str">
        <f>IFERROR(VLOOKUP($B210,Options_data!$L:$AB,4,0),"")</f>
        <v/>
      </c>
      <c r="G210" s="9" t="str">
        <f>IFERROR(VLOOKUP($B210,Options_data!$L:$AB,5,0),"")</f>
        <v/>
      </c>
      <c r="H210" s="9" t="str">
        <f>IFERROR(VLOOKUP($B210,Options_data!$L:$AB,6,0),"")</f>
        <v/>
      </c>
      <c r="I210" s="9" t="str">
        <f>IFERROR(VLOOKUP($B210,Options_data!$L:$AB,7,0),"")</f>
        <v/>
      </c>
      <c r="J210" s="9" t="str">
        <f>IFERROR(VLOOKUP($B210,Options_data!$L:$AB,8,0),"")</f>
        <v/>
      </c>
      <c r="K210" s="9" t="str">
        <f>IFERROR(VLOOKUP($B210,Options_data!$L:$AB,9,0),"")</f>
        <v/>
      </c>
      <c r="L210" s="9" t="str">
        <f>IFERROR(VLOOKUP($B210,Options_data!$L:$AB,10,0),"")</f>
        <v/>
      </c>
      <c r="M210" s="9" t="str">
        <f>IFERROR(VLOOKUP($B210,Options_data!$L:$AB,11,0),"")</f>
        <v/>
      </c>
      <c r="N210" s="10" t="str">
        <f>IFERROR(VLOOKUP($B210,Options_data!$L:$AB,12,0),"")</f>
        <v/>
      </c>
      <c r="O210" s="9" t="str">
        <f>IFERROR(VLOOKUP($B210,Options_data!$L:$AB,13,0),"")</f>
        <v/>
      </c>
      <c r="P210" s="9" t="str">
        <f>IFERROR(VLOOKUP($B210,Options_data!$L:$AB,14,0),"")</f>
        <v/>
      </c>
      <c r="Q210" s="9" t="str">
        <f>IFERROR(VLOOKUP($B210,Options_data!$L:$AB,15,0),"")</f>
        <v/>
      </c>
      <c r="R210" s="9" t="str">
        <f>IFERROR(VLOOKUP($B210,Options_data!$L:$AB,16,0),"")</f>
        <v/>
      </c>
      <c r="S210" s="9" t="str">
        <f>IFERROR(VLOOKUP($B210,Options_data!$L:$AB,17,0),"")</f>
        <v/>
      </c>
      <c r="T210" t="str">
        <f>IFERROR(VLOOKUP($B210,futures_data!$L:$W,2,0),"")</f>
        <v/>
      </c>
      <c r="U210" t="str">
        <f>IFERROR(VLOOKUP($B210,futures_data!$L:$W,3,0),"")</f>
        <v/>
      </c>
      <c r="V210" t="str">
        <f>IFERROR(VLOOKUP($B210,futures_data!$L:$W,4,0),"")</f>
        <v/>
      </c>
      <c r="W210" t="str">
        <f>IFERROR(VLOOKUP($B210,futures_data!$L:$W,5,0),"")</f>
        <v/>
      </c>
      <c r="X210" t="str">
        <f>IFERROR(VLOOKUP($B210,futures_data!$L:$W,6,0),"")</f>
        <v/>
      </c>
      <c r="Y210" t="str">
        <f>IFERROR(VLOOKUP($B210,futures_data!$L:$W,7,0),"")</f>
        <v/>
      </c>
      <c r="Z210" t="str">
        <f>IFERROR(VLOOKUP($B210,futures_data!$L:$W,8,0),"")</f>
        <v/>
      </c>
      <c r="AA210" t="str">
        <f>IFERROR(VLOOKUP($B210,futures_data!$L:$W,9,0),"")</f>
        <v/>
      </c>
      <c r="AB210" t="str">
        <f>IFERROR(VLOOKUP($B210,futures_data!$L:$W,10,0),"")</f>
        <v/>
      </c>
      <c r="AC210" t="str">
        <f>IFERROR(VLOOKUP($B210,futures_data!$L:$W,11,0),"")</f>
        <v/>
      </c>
      <c r="AD210" t="str">
        <f>IFERROR(VLOOKUP($B210,futures_data!$L:$W,12,0),"")</f>
        <v/>
      </c>
      <c r="AE210" t="str">
        <f t="shared" si="12"/>
        <v/>
      </c>
      <c r="AF210" t="str">
        <f t="shared" si="13"/>
        <v/>
      </c>
      <c r="AG210" s="43" t="str">
        <f>IFERROR(VLOOKUP($B210,futures_20D_Auto!$B:$F,2,0),"")</f>
        <v/>
      </c>
      <c r="AH210" s="43" t="str">
        <f>IFERROR(VLOOKUP($B210,futures_20D_Auto!$B:$F,3,0),"")</f>
        <v/>
      </c>
      <c r="AI210" s="43" t="str">
        <f>IFERROR(VLOOKUP($B210,futures_20D_Auto!$B:$F,4,0),"")</f>
        <v/>
      </c>
      <c r="AJ210" s="43" t="str">
        <f>IFERROR(VLOOKUP($B210,futures_20D_Auto!$B:$F,5,0),"")</f>
        <v/>
      </c>
      <c r="AK210" t="str">
        <f>IFERROR(VLOOKUP($B210,Premarket!$A:$K,2,0),"")</f>
        <v/>
      </c>
      <c r="AL210" t="str">
        <f>IFERROR(VLOOKUP($B210,Premarket!$A:$K,3,0),"")</f>
        <v/>
      </c>
      <c r="AM210" t="str">
        <f>IFERROR(VLOOKUP($B210,Premarket!$A:$K,4,0),"")</f>
        <v/>
      </c>
      <c r="AN210" t="str">
        <f>IFERROR(VLOOKUP($B210,Premarket!$A:$K,5,0),"")</f>
        <v/>
      </c>
      <c r="AU210" s="45" t="str">
        <f>IFERROR(VLOOKUP($B210,master_rankings!$B:$AF,4,FALSE),"")</f>
        <v/>
      </c>
      <c r="AV210" s="45" t="str">
        <f>IFERROR(VLOOKUP($B210,master_rankings!$B:$AF,5,FALSE),"")</f>
        <v/>
      </c>
      <c r="AW210" s="45" t="str">
        <f>IFERROR(VLOOKUP($B210,master_rankings!$B:$AF,6,FALSE),"")</f>
        <v/>
      </c>
      <c r="AX210" s="45" t="str">
        <f>IFERROR(VLOOKUP($B210,master_rankings!$B:$AF,7,FALSE),"")</f>
        <v/>
      </c>
      <c r="AY210" s="45" t="str">
        <f>IFERROR(VLOOKUP($B210,master_rankings!$B:$AF,8,FALSE),"")</f>
        <v/>
      </c>
      <c r="AZ210" s="45" t="str">
        <f>IFERROR(VLOOKUP($B210,master_rankings!$B:$AF,9,FALSE),"")</f>
        <v/>
      </c>
      <c r="BA210" s="45" t="str">
        <f>IFERROR(VLOOKUP($B210,master_rankings!$B:$AF,10,FALSE),"")</f>
        <v/>
      </c>
      <c r="BB210" s="45" t="str">
        <f>IFERROR(VLOOKUP($B210,master_rankings!$B:$AF,11,FALSE),"")</f>
        <v/>
      </c>
      <c r="BC210" s="45" t="str">
        <f>IFERROR(VLOOKUP($B210,master_rankings!$B:$AF,12,FALSE),"")</f>
        <v/>
      </c>
      <c r="BD210" s="45" t="str">
        <f>IFERROR(VLOOKUP($B210,master_rankings!$B:$AF,13,FALSE),"")</f>
        <v/>
      </c>
      <c r="BE210" s="45" t="str">
        <f>IFERROR(VLOOKUP($B210,master_rankings!$B:$AF,14,FALSE),"")</f>
        <v/>
      </c>
      <c r="BF210" s="45" t="str">
        <f>IFERROR(VLOOKUP($B210,master_rankings!$B:$AF,15,FALSE),"")</f>
        <v/>
      </c>
      <c r="BG210" s="45" t="str">
        <f>IFERROR(VLOOKUP($B210,master_rankings!$B:$AF,16,FALSE),"")</f>
        <v/>
      </c>
      <c r="BH210" s="45" t="str">
        <f>IFERROR(VLOOKUP($B210,master_rankings!$B:$AF,17,FALSE),"")</f>
        <v/>
      </c>
      <c r="BI210" s="45" t="str">
        <f>IFERROR(VLOOKUP($B210,master_rankings!$B:$AF,18,FALSE),"")</f>
        <v/>
      </c>
      <c r="BJ210" s="45" t="str">
        <f>IFERROR(VLOOKUP($B210,master_rankings!$B:$AF,19,FALSE),"")</f>
        <v/>
      </c>
      <c r="BK210" s="45" t="str">
        <f>IFERROR(VLOOKUP($B210,master_rankings!$B:$AF,30,FALSE),"")</f>
        <v/>
      </c>
      <c r="BL210" s="45" t="str">
        <f>IFERROR(VLOOKUP($B210,master_rankings!$B:$AF,31,FALSE),"")</f>
        <v/>
      </c>
      <c r="BM210" s="45" t="str">
        <f t="shared" si="14"/>
        <v/>
      </c>
      <c r="BN210" t="str">
        <f t="shared" si="15"/>
        <v/>
      </c>
    </row>
    <row r="211" spans="1:66" x14ac:dyDescent="0.25">
      <c r="A211" t="str">
        <f>Qty_freeze!A211</f>
        <v/>
      </c>
      <c r="B211" t="str">
        <f>TRIM(Qty_freeze!B211)</f>
        <v/>
      </c>
      <c r="C211" t="str">
        <f>IFERROR(VLOOKUP(B211,Mkt_Lots!Q:R,2,0),"")</f>
        <v/>
      </c>
      <c r="D211" s="9" t="str">
        <f>IFERROR(VLOOKUP($B211,Options_data!$L:$AB,2,0),"")</f>
        <v/>
      </c>
      <c r="E211" s="9" t="str">
        <f>IFERROR(VLOOKUP($B211,Options_data!$L:$AB,3,0),"")</f>
        <v/>
      </c>
      <c r="F211" s="9" t="str">
        <f>IFERROR(VLOOKUP($B211,Options_data!$L:$AB,4,0),"")</f>
        <v/>
      </c>
      <c r="G211" s="9" t="str">
        <f>IFERROR(VLOOKUP($B211,Options_data!$L:$AB,5,0),"")</f>
        <v/>
      </c>
      <c r="H211" s="9" t="str">
        <f>IFERROR(VLOOKUP($B211,Options_data!$L:$AB,6,0),"")</f>
        <v/>
      </c>
      <c r="I211" s="9" t="str">
        <f>IFERROR(VLOOKUP($B211,Options_data!$L:$AB,7,0),"")</f>
        <v/>
      </c>
      <c r="J211" s="9" t="str">
        <f>IFERROR(VLOOKUP($B211,Options_data!$L:$AB,8,0),"")</f>
        <v/>
      </c>
      <c r="K211" s="9" t="str">
        <f>IFERROR(VLOOKUP($B211,Options_data!$L:$AB,9,0),"")</f>
        <v/>
      </c>
      <c r="L211" s="9" t="str">
        <f>IFERROR(VLOOKUP($B211,Options_data!$L:$AB,10,0),"")</f>
        <v/>
      </c>
      <c r="M211" s="9" t="str">
        <f>IFERROR(VLOOKUP($B211,Options_data!$L:$AB,11,0),"")</f>
        <v/>
      </c>
      <c r="N211" s="10" t="str">
        <f>IFERROR(VLOOKUP($B211,Options_data!$L:$AB,12,0),"")</f>
        <v/>
      </c>
      <c r="O211" s="9" t="str">
        <f>IFERROR(VLOOKUP($B211,Options_data!$L:$AB,13,0),"")</f>
        <v/>
      </c>
      <c r="P211" s="9" t="str">
        <f>IFERROR(VLOOKUP($B211,Options_data!$L:$AB,14,0),"")</f>
        <v/>
      </c>
      <c r="Q211" s="9" t="str">
        <f>IFERROR(VLOOKUP($B211,Options_data!$L:$AB,15,0),"")</f>
        <v/>
      </c>
      <c r="R211" s="9" t="str">
        <f>IFERROR(VLOOKUP($B211,Options_data!$L:$AB,16,0),"")</f>
        <v/>
      </c>
      <c r="S211" s="9" t="str">
        <f>IFERROR(VLOOKUP($B211,Options_data!$L:$AB,17,0),"")</f>
        <v/>
      </c>
      <c r="T211" t="str">
        <f>IFERROR(VLOOKUP($B211,futures_data!$L:$W,2,0),"")</f>
        <v/>
      </c>
      <c r="U211" t="str">
        <f>IFERROR(VLOOKUP($B211,futures_data!$L:$W,3,0),"")</f>
        <v/>
      </c>
      <c r="V211" t="str">
        <f>IFERROR(VLOOKUP($B211,futures_data!$L:$W,4,0),"")</f>
        <v/>
      </c>
      <c r="W211" t="str">
        <f>IFERROR(VLOOKUP($B211,futures_data!$L:$W,5,0),"")</f>
        <v/>
      </c>
      <c r="X211" t="str">
        <f>IFERROR(VLOOKUP($B211,futures_data!$L:$W,6,0),"")</f>
        <v/>
      </c>
      <c r="Y211" t="str">
        <f>IFERROR(VLOOKUP($B211,futures_data!$L:$W,7,0),"")</f>
        <v/>
      </c>
      <c r="Z211" t="str">
        <f>IFERROR(VLOOKUP($B211,futures_data!$L:$W,8,0),"")</f>
        <v/>
      </c>
      <c r="AA211" t="str">
        <f>IFERROR(VLOOKUP($B211,futures_data!$L:$W,9,0),"")</f>
        <v/>
      </c>
      <c r="AB211" t="str">
        <f>IFERROR(VLOOKUP($B211,futures_data!$L:$W,10,0),"")</f>
        <v/>
      </c>
      <c r="AC211" t="str">
        <f>IFERROR(VLOOKUP($B211,futures_data!$L:$W,11,0),"")</f>
        <v/>
      </c>
      <c r="AD211" t="str">
        <f>IFERROR(VLOOKUP($B211,futures_data!$L:$W,12,0),"")</f>
        <v/>
      </c>
      <c r="AE211" t="str">
        <f t="shared" si="12"/>
        <v/>
      </c>
      <c r="AF211" t="str">
        <f t="shared" si="13"/>
        <v/>
      </c>
      <c r="AG211" s="43" t="str">
        <f>IFERROR(VLOOKUP($B211,futures_20D_Auto!$B:$F,2,0),"")</f>
        <v/>
      </c>
      <c r="AH211" s="43" t="str">
        <f>IFERROR(VLOOKUP($B211,futures_20D_Auto!$B:$F,3,0),"")</f>
        <v/>
      </c>
      <c r="AI211" s="43" t="str">
        <f>IFERROR(VLOOKUP($B211,futures_20D_Auto!$B:$F,4,0),"")</f>
        <v/>
      </c>
      <c r="AJ211" s="43" t="str">
        <f>IFERROR(VLOOKUP($B211,futures_20D_Auto!$B:$F,5,0),"")</f>
        <v/>
      </c>
      <c r="AK211" t="str">
        <f>IFERROR(VLOOKUP($B211,Premarket!$A:$K,2,0),"")</f>
        <v/>
      </c>
      <c r="AL211" t="str">
        <f>IFERROR(VLOOKUP($B211,Premarket!$A:$K,3,0),"")</f>
        <v/>
      </c>
      <c r="AM211" t="str">
        <f>IFERROR(VLOOKUP($B211,Premarket!$A:$K,4,0),"")</f>
        <v/>
      </c>
      <c r="AN211" t="str">
        <f>IFERROR(VLOOKUP($B211,Premarket!$A:$K,5,0),"")</f>
        <v/>
      </c>
      <c r="AU211" s="45" t="str">
        <f>IFERROR(VLOOKUP($B211,master_rankings!$B:$AF,4,FALSE),"")</f>
        <v/>
      </c>
      <c r="AV211" s="45" t="str">
        <f>IFERROR(VLOOKUP($B211,master_rankings!$B:$AF,5,FALSE),"")</f>
        <v/>
      </c>
      <c r="AW211" s="45" t="str">
        <f>IFERROR(VLOOKUP($B211,master_rankings!$B:$AF,6,FALSE),"")</f>
        <v/>
      </c>
      <c r="AX211" s="45" t="str">
        <f>IFERROR(VLOOKUP($B211,master_rankings!$B:$AF,7,FALSE),"")</f>
        <v/>
      </c>
      <c r="AY211" s="45" t="str">
        <f>IFERROR(VLOOKUP($B211,master_rankings!$B:$AF,8,FALSE),"")</f>
        <v/>
      </c>
      <c r="AZ211" s="45" t="str">
        <f>IFERROR(VLOOKUP($B211,master_rankings!$B:$AF,9,FALSE),"")</f>
        <v/>
      </c>
      <c r="BA211" s="45" t="str">
        <f>IFERROR(VLOOKUP($B211,master_rankings!$B:$AF,10,FALSE),"")</f>
        <v/>
      </c>
      <c r="BB211" s="45" t="str">
        <f>IFERROR(VLOOKUP($B211,master_rankings!$B:$AF,11,FALSE),"")</f>
        <v/>
      </c>
      <c r="BC211" s="45" t="str">
        <f>IFERROR(VLOOKUP($B211,master_rankings!$B:$AF,12,FALSE),"")</f>
        <v/>
      </c>
      <c r="BD211" s="45" t="str">
        <f>IFERROR(VLOOKUP($B211,master_rankings!$B:$AF,13,FALSE),"")</f>
        <v/>
      </c>
      <c r="BE211" s="45" t="str">
        <f>IFERROR(VLOOKUP($B211,master_rankings!$B:$AF,14,FALSE),"")</f>
        <v/>
      </c>
      <c r="BF211" s="45" t="str">
        <f>IFERROR(VLOOKUP($B211,master_rankings!$B:$AF,15,FALSE),"")</f>
        <v/>
      </c>
      <c r="BG211" s="45" t="str">
        <f>IFERROR(VLOOKUP($B211,master_rankings!$B:$AF,16,FALSE),"")</f>
        <v/>
      </c>
      <c r="BH211" s="45" t="str">
        <f>IFERROR(VLOOKUP($B211,master_rankings!$B:$AF,17,FALSE),"")</f>
        <v/>
      </c>
      <c r="BI211" s="45" t="str">
        <f>IFERROR(VLOOKUP($B211,master_rankings!$B:$AF,18,FALSE),"")</f>
        <v/>
      </c>
      <c r="BJ211" s="45" t="str">
        <f>IFERROR(VLOOKUP($B211,master_rankings!$B:$AF,19,FALSE),"")</f>
        <v/>
      </c>
      <c r="BK211" s="45" t="str">
        <f>IFERROR(VLOOKUP($B211,master_rankings!$B:$AF,30,FALSE),"")</f>
        <v/>
      </c>
      <c r="BL211" s="45" t="str">
        <f>IFERROR(VLOOKUP($B211,master_rankings!$B:$AF,31,FALSE),"")</f>
        <v/>
      </c>
      <c r="BM211" s="45" t="str">
        <f t="shared" si="14"/>
        <v/>
      </c>
      <c r="BN211" t="str">
        <f t="shared" si="15"/>
        <v/>
      </c>
    </row>
    <row r="212" spans="1:66" x14ac:dyDescent="0.25">
      <c r="A212" t="str">
        <f>Qty_freeze!A212</f>
        <v/>
      </c>
      <c r="B212" t="str">
        <f>TRIM(Qty_freeze!B212)</f>
        <v/>
      </c>
      <c r="C212" t="str">
        <f>IFERROR(VLOOKUP(B212,Mkt_Lots!Q:R,2,0),"")</f>
        <v/>
      </c>
      <c r="D212" s="9" t="str">
        <f>IFERROR(VLOOKUP($B212,Options_data!$L:$AB,2,0),"")</f>
        <v/>
      </c>
      <c r="E212" s="9" t="str">
        <f>IFERROR(VLOOKUP($B212,Options_data!$L:$AB,3,0),"")</f>
        <v/>
      </c>
      <c r="F212" s="9" t="str">
        <f>IFERROR(VLOOKUP($B212,Options_data!$L:$AB,4,0),"")</f>
        <v/>
      </c>
      <c r="G212" s="9" t="str">
        <f>IFERROR(VLOOKUP($B212,Options_data!$L:$AB,5,0),"")</f>
        <v/>
      </c>
      <c r="H212" s="9" t="str">
        <f>IFERROR(VLOOKUP($B212,Options_data!$L:$AB,6,0),"")</f>
        <v/>
      </c>
      <c r="I212" s="9" t="str">
        <f>IFERROR(VLOOKUP($B212,Options_data!$L:$AB,7,0),"")</f>
        <v/>
      </c>
      <c r="J212" s="9" t="str">
        <f>IFERROR(VLOOKUP($B212,Options_data!$L:$AB,8,0),"")</f>
        <v/>
      </c>
      <c r="K212" s="9" t="str">
        <f>IFERROR(VLOOKUP($B212,Options_data!$L:$AB,9,0),"")</f>
        <v/>
      </c>
      <c r="L212" s="9" t="str">
        <f>IFERROR(VLOOKUP($B212,Options_data!$L:$AB,10,0),"")</f>
        <v/>
      </c>
      <c r="M212" s="9" t="str">
        <f>IFERROR(VLOOKUP($B212,Options_data!$L:$AB,11,0),"")</f>
        <v/>
      </c>
      <c r="N212" s="10" t="str">
        <f>IFERROR(VLOOKUP($B212,Options_data!$L:$AB,12,0),"")</f>
        <v/>
      </c>
      <c r="O212" s="9" t="str">
        <f>IFERROR(VLOOKUP($B212,Options_data!$L:$AB,13,0),"")</f>
        <v/>
      </c>
      <c r="P212" s="9" t="str">
        <f>IFERROR(VLOOKUP($B212,Options_data!$L:$AB,14,0),"")</f>
        <v/>
      </c>
      <c r="Q212" s="9" t="str">
        <f>IFERROR(VLOOKUP($B212,Options_data!$L:$AB,15,0),"")</f>
        <v/>
      </c>
      <c r="R212" s="9" t="str">
        <f>IFERROR(VLOOKUP($B212,Options_data!$L:$AB,16,0),"")</f>
        <v/>
      </c>
      <c r="S212" s="9" t="str">
        <f>IFERROR(VLOOKUP($B212,Options_data!$L:$AB,17,0),"")</f>
        <v/>
      </c>
      <c r="T212" t="str">
        <f>IFERROR(VLOOKUP($B212,futures_data!$L:$W,2,0),"")</f>
        <v/>
      </c>
      <c r="U212" t="str">
        <f>IFERROR(VLOOKUP($B212,futures_data!$L:$W,3,0),"")</f>
        <v/>
      </c>
      <c r="V212" t="str">
        <f>IFERROR(VLOOKUP($B212,futures_data!$L:$W,4,0),"")</f>
        <v/>
      </c>
      <c r="W212" t="str">
        <f>IFERROR(VLOOKUP($B212,futures_data!$L:$W,5,0),"")</f>
        <v/>
      </c>
      <c r="X212" t="str">
        <f>IFERROR(VLOOKUP($B212,futures_data!$L:$W,6,0),"")</f>
        <v/>
      </c>
      <c r="Y212" t="str">
        <f>IFERROR(VLOOKUP($B212,futures_data!$L:$W,7,0),"")</f>
        <v/>
      </c>
      <c r="Z212" t="str">
        <f>IFERROR(VLOOKUP($B212,futures_data!$L:$W,8,0),"")</f>
        <v/>
      </c>
      <c r="AA212" t="str">
        <f>IFERROR(VLOOKUP($B212,futures_data!$L:$W,9,0),"")</f>
        <v/>
      </c>
      <c r="AB212" t="str">
        <f>IFERROR(VLOOKUP($B212,futures_data!$L:$W,10,0),"")</f>
        <v/>
      </c>
      <c r="AC212" t="str">
        <f>IFERROR(VLOOKUP($B212,futures_data!$L:$W,11,0),"")</f>
        <v/>
      </c>
      <c r="AD212" t="str">
        <f>IFERROR(VLOOKUP($B212,futures_data!$L:$W,12,0),"")</f>
        <v/>
      </c>
      <c r="AE212" t="str">
        <f t="shared" si="12"/>
        <v/>
      </c>
      <c r="AF212" t="str">
        <f t="shared" si="13"/>
        <v/>
      </c>
      <c r="AG212" s="43" t="str">
        <f>IFERROR(VLOOKUP($B212,futures_20D_Auto!$B:$F,2,0),"")</f>
        <v/>
      </c>
      <c r="AH212" s="43" t="str">
        <f>IFERROR(VLOOKUP($B212,futures_20D_Auto!$B:$F,3,0),"")</f>
        <v/>
      </c>
      <c r="AI212" s="43" t="str">
        <f>IFERROR(VLOOKUP($B212,futures_20D_Auto!$B:$F,4,0),"")</f>
        <v/>
      </c>
      <c r="AJ212" s="43" t="str">
        <f>IFERROR(VLOOKUP($B212,futures_20D_Auto!$B:$F,5,0),"")</f>
        <v/>
      </c>
      <c r="AK212" t="str">
        <f>IFERROR(VLOOKUP($B212,Premarket!$A:$K,2,0),"")</f>
        <v/>
      </c>
      <c r="AL212" t="str">
        <f>IFERROR(VLOOKUP($B212,Premarket!$A:$K,3,0),"")</f>
        <v/>
      </c>
      <c r="AM212" t="str">
        <f>IFERROR(VLOOKUP($B212,Premarket!$A:$K,4,0),"")</f>
        <v/>
      </c>
      <c r="AN212" t="str">
        <f>IFERROR(VLOOKUP($B212,Premarket!$A:$K,5,0),"")</f>
        <v/>
      </c>
      <c r="AU212" s="45" t="str">
        <f>IFERROR(VLOOKUP($B212,master_rankings!$B:$AF,4,FALSE),"")</f>
        <v/>
      </c>
      <c r="AV212" s="45" t="str">
        <f>IFERROR(VLOOKUP($B212,master_rankings!$B:$AF,5,FALSE),"")</f>
        <v/>
      </c>
      <c r="AW212" s="45" t="str">
        <f>IFERROR(VLOOKUP($B212,master_rankings!$B:$AF,6,FALSE),"")</f>
        <v/>
      </c>
      <c r="AX212" s="45" t="str">
        <f>IFERROR(VLOOKUP($B212,master_rankings!$B:$AF,7,FALSE),"")</f>
        <v/>
      </c>
      <c r="AY212" s="45" t="str">
        <f>IFERROR(VLOOKUP($B212,master_rankings!$B:$AF,8,FALSE),"")</f>
        <v/>
      </c>
      <c r="AZ212" s="45" t="str">
        <f>IFERROR(VLOOKUP($B212,master_rankings!$B:$AF,9,FALSE),"")</f>
        <v/>
      </c>
      <c r="BA212" s="45" t="str">
        <f>IFERROR(VLOOKUP($B212,master_rankings!$B:$AF,10,FALSE),"")</f>
        <v/>
      </c>
      <c r="BB212" s="45" t="str">
        <f>IFERROR(VLOOKUP($B212,master_rankings!$B:$AF,11,FALSE),"")</f>
        <v/>
      </c>
      <c r="BC212" s="45" t="str">
        <f>IFERROR(VLOOKUP($B212,master_rankings!$B:$AF,12,FALSE),"")</f>
        <v/>
      </c>
      <c r="BD212" s="45" t="str">
        <f>IFERROR(VLOOKUP($B212,master_rankings!$B:$AF,13,FALSE),"")</f>
        <v/>
      </c>
      <c r="BE212" s="45" t="str">
        <f>IFERROR(VLOOKUP($B212,master_rankings!$B:$AF,14,FALSE),"")</f>
        <v/>
      </c>
      <c r="BF212" s="45" t="str">
        <f>IFERROR(VLOOKUP($B212,master_rankings!$B:$AF,15,FALSE),"")</f>
        <v/>
      </c>
      <c r="BG212" s="45" t="str">
        <f>IFERROR(VLOOKUP($B212,master_rankings!$B:$AF,16,FALSE),"")</f>
        <v/>
      </c>
      <c r="BH212" s="45" t="str">
        <f>IFERROR(VLOOKUP($B212,master_rankings!$B:$AF,17,FALSE),"")</f>
        <v/>
      </c>
      <c r="BI212" s="45" t="str">
        <f>IFERROR(VLOOKUP($B212,master_rankings!$B:$AF,18,FALSE),"")</f>
        <v/>
      </c>
      <c r="BJ212" s="45" t="str">
        <f>IFERROR(VLOOKUP($B212,master_rankings!$B:$AF,19,FALSE),"")</f>
        <v/>
      </c>
      <c r="BK212" s="45" t="str">
        <f>IFERROR(VLOOKUP($B212,master_rankings!$B:$AF,30,FALSE),"")</f>
        <v/>
      </c>
      <c r="BL212" s="45" t="str">
        <f>IFERROR(VLOOKUP($B212,master_rankings!$B:$AF,31,FALSE),"")</f>
        <v/>
      </c>
      <c r="BM212" s="45" t="str">
        <f t="shared" si="14"/>
        <v/>
      </c>
      <c r="BN212" t="str">
        <f t="shared" si="15"/>
        <v/>
      </c>
    </row>
    <row r="213" spans="1:66" x14ac:dyDescent="0.25">
      <c r="A213" t="str">
        <f>Qty_freeze!A213</f>
        <v/>
      </c>
      <c r="B213" t="str">
        <f>TRIM(Qty_freeze!B213)</f>
        <v/>
      </c>
      <c r="C213" t="str">
        <f>IFERROR(VLOOKUP(B213,Mkt_Lots!Q:R,2,0),"")</f>
        <v/>
      </c>
      <c r="D213" s="9" t="str">
        <f>IFERROR(VLOOKUP($B213,Options_data!$L:$AB,2,0),"")</f>
        <v/>
      </c>
      <c r="E213" s="9" t="str">
        <f>IFERROR(VLOOKUP($B213,Options_data!$L:$AB,3,0),"")</f>
        <v/>
      </c>
      <c r="F213" s="9" t="str">
        <f>IFERROR(VLOOKUP($B213,Options_data!$L:$AB,4,0),"")</f>
        <v/>
      </c>
      <c r="G213" s="9" t="str">
        <f>IFERROR(VLOOKUP($B213,Options_data!$L:$AB,5,0),"")</f>
        <v/>
      </c>
      <c r="H213" s="9" t="str">
        <f>IFERROR(VLOOKUP($B213,Options_data!$L:$AB,6,0),"")</f>
        <v/>
      </c>
      <c r="I213" s="9" t="str">
        <f>IFERROR(VLOOKUP($B213,Options_data!$L:$AB,7,0),"")</f>
        <v/>
      </c>
      <c r="J213" s="9" t="str">
        <f>IFERROR(VLOOKUP($B213,Options_data!$L:$AB,8,0),"")</f>
        <v/>
      </c>
      <c r="K213" s="9" t="str">
        <f>IFERROR(VLOOKUP($B213,Options_data!$L:$AB,9,0),"")</f>
        <v/>
      </c>
      <c r="L213" s="9" t="str">
        <f>IFERROR(VLOOKUP($B213,Options_data!$L:$AB,10,0),"")</f>
        <v/>
      </c>
      <c r="M213" s="9" t="str">
        <f>IFERROR(VLOOKUP($B213,Options_data!$L:$AB,11,0),"")</f>
        <v/>
      </c>
      <c r="N213" s="10" t="str">
        <f>IFERROR(VLOOKUP($B213,Options_data!$L:$AB,12,0),"")</f>
        <v/>
      </c>
      <c r="O213" s="9" t="str">
        <f>IFERROR(VLOOKUP($B213,Options_data!$L:$AB,13,0),"")</f>
        <v/>
      </c>
      <c r="P213" s="9" t="str">
        <f>IFERROR(VLOOKUP($B213,Options_data!$L:$AB,14,0),"")</f>
        <v/>
      </c>
      <c r="Q213" s="9" t="str">
        <f>IFERROR(VLOOKUP($B213,Options_data!$L:$AB,15,0),"")</f>
        <v/>
      </c>
      <c r="R213" s="9" t="str">
        <f>IFERROR(VLOOKUP($B213,Options_data!$L:$AB,16,0),"")</f>
        <v/>
      </c>
      <c r="S213" s="9" t="str">
        <f>IFERROR(VLOOKUP($B213,Options_data!$L:$AB,17,0),"")</f>
        <v/>
      </c>
      <c r="T213" t="str">
        <f>IFERROR(VLOOKUP($B213,futures_data!$L:$W,2,0),"")</f>
        <v/>
      </c>
      <c r="U213" t="str">
        <f>IFERROR(VLOOKUP($B213,futures_data!$L:$W,3,0),"")</f>
        <v/>
      </c>
      <c r="V213" t="str">
        <f>IFERROR(VLOOKUP($B213,futures_data!$L:$W,4,0),"")</f>
        <v/>
      </c>
      <c r="W213" t="str">
        <f>IFERROR(VLOOKUP($B213,futures_data!$L:$W,5,0),"")</f>
        <v/>
      </c>
      <c r="X213" t="str">
        <f>IFERROR(VLOOKUP($B213,futures_data!$L:$W,6,0),"")</f>
        <v/>
      </c>
      <c r="Y213" t="str">
        <f>IFERROR(VLOOKUP($B213,futures_data!$L:$W,7,0),"")</f>
        <v/>
      </c>
      <c r="Z213" t="str">
        <f>IFERROR(VLOOKUP($B213,futures_data!$L:$W,8,0),"")</f>
        <v/>
      </c>
      <c r="AA213" t="str">
        <f>IFERROR(VLOOKUP($B213,futures_data!$L:$W,9,0),"")</f>
        <v/>
      </c>
      <c r="AB213" t="str">
        <f>IFERROR(VLOOKUP($B213,futures_data!$L:$W,10,0),"")</f>
        <v/>
      </c>
      <c r="AC213" t="str">
        <f>IFERROR(VLOOKUP($B213,futures_data!$L:$W,11,0),"")</f>
        <v/>
      </c>
      <c r="AD213" t="str">
        <f>IFERROR(VLOOKUP($B213,futures_data!$L:$W,12,0),"")</f>
        <v/>
      </c>
      <c r="AE213" t="str">
        <f t="shared" si="12"/>
        <v/>
      </c>
      <c r="AF213" t="str">
        <f t="shared" si="13"/>
        <v/>
      </c>
      <c r="AG213" s="43" t="str">
        <f>IFERROR(VLOOKUP($B213,futures_20D_Auto!$B:$F,2,0),"")</f>
        <v/>
      </c>
      <c r="AH213" s="43" t="str">
        <f>IFERROR(VLOOKUP($B213,futures_20D_Auto!$B:$F,3,0),"")</f>
        <v/>
      </c>
      <c r="AI213" s="43" t="str">
        <f>IFERROR(VLOOKUP($B213,futures_20D_Auto!$B:$F,4,0),"")</f>
        <v/>
      </c>
      <c r="AJ213" s="43" t="str">
        <f>IFERROR(VLOOKUP($B213,futures_20D_Auto!$B:$F,5,0),"")</f>
        <v/>
      </c>
      <c r="AK213" t="str">
        <f>IFERROR(VLOOKUP($B213,Premarket!$A:$K,2,0),"")</f>
        <v/>
      </c>
      <c r="AL213" t="str">
        <f>IFERROR(VLOOKUP($B213,Premarket!$A:$K,3,0),"")</f>
        <v/>
      </c>
      <c r="AM213" t="str">
        <f>IFERROR(VLOOKUP($B213,Premarket!$A:$K,4,0),"")</f>
        <v/>
      </c>
      <c r="AN213" t="str">
        <f>IFERROR(VLOOKUP($B213,Premarket!$A:$K,5,0),"")</f>
        <v/>
      </c>
      <c r="AU213" s="45" t="str">
        <f>IFERROR(VLOOKUP($B213,master_rankings!$B:$AF,4,FALSE),"")</f>
        <v/>
      </c>
      <c r="AV213" s="45" t="str">
        <f>IFERROR(VLOOKUP($B213,master_rankings!$B:$AF,5,FALSE),"")</f>
        <v/>
      </c>
      <c r="AW213" s="45" t="str">
        <f>IFERROR(VLOOKUP($B213,master_rankings!$B:$AF,6,FALSE),"")</f>
        <v/>
      </c>
      <c r="AX213" s="45" t="str">
        <f>IFERROR(VLOOKUP($B213,master_rankings!$B:$AF,7,FALSE),"")</f>
        <v/>
      </c>
      <c r="AY213" s="45" t="str">
        <f>IFERROR(VLOOKUP($B213,master_rankings!$B:$AF,8,FALSE),"")</f>
        <v/>
      </c>
      <c r="AZ213" s="45" t="str">
        <f>IFERROR(VLOOKUP($B213,master_rankings!$B:$AF,9,FALSE),"")</f>
        <v/>
      </c>
      <c r="BA213" s="45" t="str">
        <f>IFERROR(VLOOKUP($B213,master_rankings!$B:$AF,10,FALSE),"")</f>
        <v/>
      </c>
      <c r="BB213" s="45" t="str">
        <f>IFERROR(VLOOKUP($B213,master_rankings!$B:$AF,11,FALSE),"")</f>
        <v/>
      </c>
      <c r="BC213" s="45" t="str">
        <f>IFERROR(VLOOKUP($B213,master_rankings!$B:$AF,12,FALSE),"")</f>
        <v/>
      </c>
      <c r="BD213" s="45" t="str">
        <f>IFERROR(VLOOKUP($B213,master_rankings!$B:$AF,13,FALSE),"")</f>
        <v/>
      </c>
      <c r="BE213" s="45" t="str">
        <f>IFERROR(VLOOKUP($B213,master_rankings!$B:$AF,14,FALSE),"")</f>
        <v/>
      </c>
      <c r="BF213" s="45" t="str">
        <f>IFERROR(VLOOKUP($B213,master_rankings!$B:$AF,15,FALSE),"")</f>
        <v/>
      </c>
      <c r="BG213" s="45" t="str">
        <f>IFERROR(VLOOKUP($B213,master_rankings!$B:$AF,16,FALSE),"")</f>
        <v/>
      </c>
      <c r="BH213" s="45" t="str">
        <f>IFERROR(VLOOKUP($B213,master_rankings!$B:$AF,17,FALSE),"")</f>
        <v/>
      </c>
      <c r="BI213" s="45" t="str">
        <f>IFERROR(VLOOKUP($B213,master_rankings!$B:$AF,18,FALSE),"")</f>
        <v/>
      </c>
      <c r="BJ213" s="45" t="str">
        <f>IFERROR(VLOOKUP($B213,master_rankings!$B:$AF,19,FALSE),"")</f>
        <v/>
      </c>
      <c r="BK213" s="45" t="str">
        <f>IFERROR(VLOOKUP($B213,master_rankings!$B:$AF,30,FALSE),"")</f>
        <v/>
      </c>
      <c r="BL213" s="45" t="str">
        <f>IFERROR(VLOOKUP($B213,master_rankings!$B:$AF,31,FALSE),"")</f>
        <v/>
      </c>
      <c r="BM213" s="45" t="str">
        <f t="shared" si="14"/>
        <v/>
      </c>
      <c r="BN213" t="str">
        <f t="shared" si="15"/>
        <v/>
      </c>
    </row>
    <row r="214" spans="1:66" x14ac:dyDescent="0.25">
      <c r="A214" t="str">
        <f>Qty_freeze!A214</f>
        <v/>
      </c>
      <c r="B214" t="str">
        <f>TRIM(Qty_freeze!B214)</f>
        <v/>
      </c>
      <c r="C214" t="str">
        <f>IFERROR(VLOOKUP(B214,Mkt_Lots!Q:R,2,0),"")</f>
        <v/>
      </c>
      <c r="D214" s="9" t="str">
        <f>IFERROR(VLOOKUP($B214,Options_data!$L:$AB,2,0),"")</f>
        <v/>
      </c>
      <c r="E214" s="9" t="str">
        <f>IFERROR(VLOOKUP($B214,Options_data!$L:$AB,3,0),"")</f>
        <v/>
      </c>
      <c r="F214" s="9" t="str">
        <f>IFERROR(VLOOKUP($B214,Options_data!$L:$AB,4,0),"")</f>
        <v/>
      </c>
      <c r="G214" s="9" t="str">
        <f>IFERROR(VLOOKUP($B214,Options_data!$L:$AB,5,0),"")</f>
        <v/>
      </c>
      <c r="H214" s="9" t="str">
        <f>IFERROR(VLOOKUP($B214,Options_data!$L:$AB,6,0),"")</f>
        <v/>
      </c>
      <c r="I214" s="9" t="str">
        <f>IFERROR(VLOOKUP($B214,Options_data!$L:$AB,7,0),"")</f>
        <v/>
      </c>
      <c r="J214" s="9" t="str">
        <f>IFERROR(VLOOKUP($B214,Options_data!$L:$AB,8,0),"")</f>
        <v/>
      </c>
      <c r="K214" s="9" t="str">
        <f>IFERROR(VLOOKUP($B214,Options_data!$L:$AB,9,0),"")</f>
        <v/>
      </c>
      <c r="L214" s="9" t="str">
        <f>IFERROR(VLOOKUP($B214,Options_data!$L:$AB,10,0),"")</f>
        <v/>
      </c>
      <c r="M214" s="9" t="str">
        <f>IFERROR(VLOOKUP($B214,Options_data!$L:$AB,11,0),"")</f>
        <v/>
      </c>
      <c r="N214" s="10" t="str">
        <f>IFERROR(VLOOKUP($B214,Options_data!$L:$AB,12,0),"")</f>
        <v/>
      </c>
      <c r="O214" s="9" t="str">
        <f>IFERROR(VLOOKUP($B214,Options_data!$L:$AB,13,0),"")</f>
        <v/>
      </c>
      <c r="P214" s="9" t="str">
        <f>IFERROR(VLOOKUP($B214,Options_data!$L:$AB,14,0),"")</f>
        <v/>
      </c>
      <c r="Q214" s="9" t="str">
        <f>IFERROR(VLOOKUP($B214,Options_data!$L:$AB,15,0),"")</f>
        <v/>
      </c>
      <c r="R214" s="9" t="str">
        <f>IFERROR(VLOOKUP($B214,Options_data!$L:$AB,16,0),"")</f>
        <v/>
      </c>
      <c r="S214" s="9" t="str">
        <f>IFERROR(VLOOKUP($B214,Options_data!$L:$AB,17,0),"")</f>
        <v/>
      </c>
      <c r="T214" t="str">
        <f>IFERROR(VLOOKUP($B214,futures_data!$L:$W,2,0),"")</f>
        <v/>
      </c>
      <c r="U214" t="str">
        <f>IFERROR(VLOOKUP($B214,futures_data!$L:$W,3,0),"")</f>
        <v/>
      </c>
      <c r="V214" t="str">
        <f>IFERROR(VLOOKUP($B214,futures_data!$L:$W,4,0),"")</f>
        <v/>
      </c>
      <c r="W214" t="str">
        <f>IFERROR(VLOOKUP($B214,futures_data!$L:$W,5,0),"")</f>
        <v/>
      </c>
      <c r="X214" t="str">
        <f>IFERROR(VLOOKUP($B214,futures_data!$L:$W,6,0),"")</f>
        <v/>
      </c>
      <c r="Y214" t="str">
        <f>IFERROR(VLOOKUP($B214,futures_data!$L:$W,7,0),"")</f>
        <v/>
      </c>
      <c r="Z214" t="str">
        <f>IFERROR(VLOOKUP($B214,futures_data!$L:$W,8,0),"")</f>
        <v/>
      </c>
      <c r="AA214" t="str">
        <f>IFERROR(VLOOKUP($B214,futures_data!$L:$W,9,0),"")</f>
        <v/>
      </c>
      <c r="AB214" t="str">
        <f>IFERROR(VLOOKUP($B214,futures_data!$L:$W,10,0),"")</f>
        <v/>
      </c>
      <c r="AC214" t="str">
        <f>IFERROR(VLOOKUP($B214,futures_data!$L:$W,11,0),"")</f>
        <v/>
      </c>
      <c r="AD214" t="str">
        <f>IFERROR(VLOOKUP($B214,futures_data!$L:$W,12,0),"")</f>
        <v/>
      </c>
      <c r="AE214" t="str">
        <f t="shared" si="12"/>
        <v/>
      </c>
      <c r="AF214" t="str">
        <f t="shared" si="13"/>
        <v/>
      </c>
      <c r="AG214" s="43" t="str">
        <f>IFERROR(VLOOKUP($B214,futures_20D_Auto!$B:$F,2,0),"")</f>
        <v/>
      </c>
      <c r="AH214" s="43" t="str">
        <f>IFERROR(VLOOKUP($B214,futures_20D_Auto!$B:$F,3,0),"")</f>
        <v/>
      </c>
      <c r="AI214" s="43" t="str">
        <f>IFERROR(VLOOKUP($B214,futures_20D_Auto!$B:$F,4,0),"")</f>
        <v/>
      </c>
      <c r="AJ214" s="43" t="str">
        <f>IFERROR(VLOOKUP($B214,futures_20D_Auto!$B:$F,5,0),"")</f>
        <v/>
      </c>
      <c r="AK214" t="str">
        <f>IFERROR(VLOOKUP($B214,Premarket!$A:$K,2,0),"")</f>
        <v/>
      </c>
      <c r="AL214" t="str">
        <f>IFERROR(VLOOKUP($B214,Premarket!$A:$K,3,0),"")</f>
        <v/>
      </c>
      <c r="AM214" t="str">
        <f>IFERROR(VLOOKUP($B214,Premarket!$A:$K,4,0),"")</f>
        <v/>
      </c>
      <c r="AN214" t="str">
        <f>IFERROR(VLOOKUP($B214,Premarket!$A:$K,5,0),"")</f>
        <v/>
      </c>
      <c r="AU214" s="45" t="str">
        <f>IFERROR(VLOOKUP($B214,master_rankings!$B:$AF,4,FALSE),"")</f>
        <v/>
      </c>
      <c r="AV214" s="45" t="str">
        <f>IFERROR(VLOOKUP($B214,master_rankings!$B:$AF,5,FALSE),"")</f>
        <v/>
      </c>
      <c r="AW214" s="45" t="str">
        <f>IFERROR(VLOOKUP($B214,master_rankings!$B:$AF,6,FALSE),"")</f>
        <v/>
      </c>
      <c r="AX214" s="45" t="str">
        <f>IFERROR(VLOOKUP($B214,master_rankings!$B:$AF,7,FALSE),"")</f>
        <v/>
      </c>
      <c r="AY214" s="45" t="str">
        <f>IFERROR(VLOOKUP($B214,master_rankings!$B:$AF,8,FALSE),"")</f>
        <v/>
      </c>
      <c r="AZ214" s="45" t="str">
        <f>IFERROR(VLOOKUP($B214,master_rankings!$B:$AF,9,FALSE),"")</f>
        <v/>
      </c>
      <c r="BA214" s="45" t="str">
        <f>IFERROR(VLOOKUP($B214,master_rankings!$B:$AF,10,FALSE),"")</f>
        <v/>
      </c>
      <c r="BB214" s="45" t="str">
        <f>IFERROR(VLOOKUP($B214,master_rankings!$B:$AF,11,FALSE),"")</f>
        <v/>
      </c>
      <c r="BC214" s="45" t="str">
        <f>IFERROR(VLOOKUP($B214,master_rankings!$B:$AF,12,FALSE),"")</f>
        <v/>
      </c>
      <c r="BD214" s="45" t="str">
        <f>IFERROR(VLOOKUP($B214,master_rankings!$B:$AF,13,FALSE),"")</f>
        <v/>
      </c>
      <c r="BE214" s="45" t="str">
        <f>IFERROR(VLOOKUP($B214,master_rankings!$B:$AF,14,FALSE),"")</f>
        <v/>
      </c>
      <c r="BF214" s="45" t="str">
        <f>IFERROR(VLOOKUP($B214,master_rankings!$B:$AF,15,FALSE),"")</f>
        <v/>
      </c>
      <c r="BG214" s="45" t="str">
        <f>IFERROR(VLOOKUP($B214,master_rankings!$B:$AF,16,FALSE),"")</f>
        <v/>
      </c>
      <c r="BH214" s="45" t="str">
        <f>IFERROR(VLOOKUP($B214,master_rankings!$B:$AF,17,FALSE),"")</f>
        <v/>
      </c>
      <c r="BI214" s="45" t="str">
        <f>IFERROR(VLOOKUP($B214,master_rankings!$B:$AF,18,FALSE),"")</f>
        <v/>
      </c>
      <c r="BJ214" s="45" t="str">
        <f>IFERROR(VLOOKUP($B214,master_rankings!$B:$AF,19,FALSE),"")</f>
        <v/>
      </c>
      <c r="BK214" s="45" t="str">
        <f>IFERROR(VLOOKUP($B214,master_rankings!$B:$AF,30,FALSE),"")</f>
        <v/>
      </c>
      <c r="BL214" s="45" t="str">
        <f>IFERROR(VLOOKUP($B214,master_rankings!$B:$AF,31,FALSE),"")</f>
        <v/>
      </c>
      <c r="BM214" s="45" t="str">
        <f t="shared" si="14"/>
        <v/>
      </c>
      <c r="BN214" t="str">
        <f t="shared" si="15"/>
        <v/>
      </c>
    </row>
    <row r="215" spans="1:66" x14ac:dyDescent="0.25">
      <c r="A215" t="str">
        <f>Qty_freeze!A215</f>
        <v/>
      </c>
      <c r="B215" t="str">
        <f>TRIM(Qty_freeze!B215)</f>
        <v/>
      </c>
      <c r="C215" t="str">
        <f>IFERROR(VLOOKUP(B215,Mkt_Lots!Q:R,2,0),"")</f>
        <v/>
      </c>
      <c r="D215" s="9" t="str">
        <f>IFERROR(VLOOKUP($B215,Options_data!$L:$AB,2,0),"")</f>
        <v/>
      </c>
      <c r="E215" s="9" t="str">
        <f>IFERROR(VLOOKUP($B215,Options_data!$L:$AB,3,0),"")</f>
        <v/>
      </c>
      <c r="F215" s="9" t="str">
        <f>IFERROR(VLOOKUP($B215,Options_data!$L:$AB,4,0),"")</f>
        <v/>
      </c>
      <c r="G215" s="9" t="str">
        <f>IFERROR(VLOOKUP($B215,Options_data!$L:$AB,5,0),"")</f>
        <v/>
      </c>
      <c r="H215" s="9" t="str">
        <f>IFERROR(VLOOKUP($B215,Options_data!$L:$AB,6,0),"")</f>
        <v/>
      </c>
      <c r="I215" s="9" t="str">
        <f>IFERROR(VLOOKUP($B215,Options_data!$L:$AB,7,0),"")</f>
        <v/>
      </c>
      <c r="J215" s="9" t="str">
        <f>IFERROR(VLOOKUP($B215,Options_data!$L:$AB,8,0),"")</f>
        <v/>
      </c>
      <c r="K215" s="9" t="str">
        <f>IFERROR(VLOOKUP($B215,Options_data!$L:$AB,9,0),"")</f>
        <v/>
      </c>
      <c r="L215" s="9" t="str">
        <f>IFERROR(VLOOKUP($B215,Options_data!$L:$AB,10,0),"")</f>
        <v/>
      </c>
      <c r="M215" s="9" t="str">
        <f>IFERROR(VLOOKUP($B215,Options_data!$L:$AB,11,0),"")</f>
        <v/>
      </c>
      <c r="N215" s="10" t="str">
        <f>IFERROR(VLOOKUP($B215,Options_data!$L:$AB,12,0),"")</f>
        <v/>
      </c>
      <c r="O215" s="9" t="str">
        <f>IFERROR(VLOOKUP($B215,Options_data!$L:$AB,13,0),"")</f>
        <v/>
      </c>
      <c r="P215" s="9" t="str">
        <f>IFERROR(VLOOKUP($B215,Options_data!$L:$AB,14,0),"")</f>
        <v/>
      </c>
      <c r="Q215" s="9" t="str">
        <f>IFERROR(VLOOKUP($B215,Options_data!$L:$AB,15,0),"")</f>
        <v/>
      </c>
      <c r="R215" s="9" t="str">
        <f>IFERROR(VLOOKUP($B215,Options_data!$L:$AB,16,0),"")</f>
        <v/>
      </c>
      <c r="S215" s="9" t="str">
        <f>IFERROR(VLOOKUP($B215,Options_data!$L:$AB,17,0),"")</f>
        <v/>
      </c>
      <c r="T215" t="str">
        <f>IFERROR(VLOOKUP($B215,futures_data!$L:$W,2,0),"")</f>
        <v/>
      </c>
      <c r="U215" t="str">
        <f>IFERROR(VLOOKUP($B215,futures_data!$L:$W,3,0),"")</f>
        <v/>
      </c>
      <c r="V215" t="str">
        <f>IFERROR(VLOOKUP($B215,futures_data!$L:$W,4,0),"")</f>
        <v/>
      </c>
      <c r="W215" t="str">
        <f>IFERROR(VLOOKUP($B215,futures_data!$L:$W,5,0),"")</f>
        <v/>
      </c>
      <c r="X215" t="str">
        <f>IFERROR(VLOOKUP($B215,futures_data!$L:$W,6,0),"")</f>
        <v/>
      </c>
      <c r="Y215" t="str">
        <f>IFERROR(VLOOKUP($B215,futures_data!$L:$W,7,0),"")</f>
        <v/>
      </c>
      <c r="Z215" t="str">
        <f>IFERROR(VLOOKUP($B215,futures_data!$L:$W,8,0),"")</f>
        <v/>
      </c>
      <c r="AA215" t="str">
        <f>IFERROR(VLOOKUP($B215,futures_data!$L:$W,9,0),"")</f>
        <v/>
      </c>
      <c r="AB215" t="str">
        <f>IFERROR(VLOOKUP($B215,futures_data!$L:$W,10,0),"")</f>
        <v/>
      </c>
      <c r="AC215" t="str">
        <f>IFERROR(VLOOKUP($B215,futures_data!$L:$W,11,0),"")</f>
        <v/>
      </c>
      <c r="AD215" t="str">
        <f>IFERROR(VLOOKUP($B215,futures_data!$L:$W,12,0),"")</f>
        <v/>
      </c>
      <c r="AE215" t="str">
        <f t="shared" si="12"/>
        <v/>
      </c>
      <c r="AF215" t="str">
        <f t="shared" si="13"/>
        <v/>
      </c>
      <c r="AG215" s="43" t="str">
        <f>IFERROR(VLOOKUP($B215,futures_20D_Auto!$B:$F,2,0),"")</f>
        <v/>
      </c>
      <c r="AH215" s="43" t="str">
        <f>IFERROR(VLOOKUP($B215,futures_20D_Auto!$B:$F,3,0),"")</f>
        <v/>
      </c>
      <c r="AI215" s="43" t="str">
        <f>IFERROR(VLOOKUP($B215,futures_20D_Auto!$B:$F,4,0),"")</f>
        <v/>
      </c>
      <c r="AJ215" s="43" t="str">
        <f>IFERROR(VLOOKUP($B215,futures_20D_Auto!$B:$F,5,0),"")</f>
        <v/>
      </c>
      <c r="AK215" t="str">
        <f>IFERROR(VLOOKUP($B215,Premarket!$A:$K,2,0),"")</f>
        <v/>
      </c>
      <c r="AL215" t="str">
        <f>IFERROR(VLOOKUP($B215,Premarket!$A:$K,3,0),"")</f>
        <v/>
      </c>
      <c r="AM215" t="str">
        <f>IFERROR(VLOOKUP($B215,Premarket!$A:$K,4,0),"")</f>
        <v/>
      </c>
      <c r="AN215" t="str">
        <f>IFERROR(VLOOKUP($B215,Premarket!$A:$K,5,0),"")</f>
        <v/>
      </c>
      <c r="AU215" s="45" t="str">
        <f>IFERROR(VLOOKUP($B215,master_rankings!$B:$AF,4,FALSE),"")</f>
        <v/>
      </c>
      <c r="AV215" s="45" t="str">
        <f>IFERROR(VLOOKUP($B215,master_rankings!$B:$AF,5,FALSE),"")</f>
        <v/>
      </c>
      <c r="AW215" s="45" t="str">
        <f>IFERROR(VLOOKUP($B215,master_rankings!$B:$AF,6,FALSE),"")</f>
        <v/>
      </c>
      <c r="AX215" s="45" t="str">
        <f>IFERROR(VLOOKUP($B215,master_rankings!$B:$AF,7,FALSE),"")</f>
        <v/>
      </c>
      <c r="AY215" s="45" t="str">
        <f>IFERROR(VLOOKUP($B215,master_rankings!$B:$AF,8,FALSE),"")</f>
        <v/>
      </c>
      <c r="AZ215" s="45" t="str">
        <f>IFERROR(VLOOKUP($B215,master_rankings!$B:$AF,9,FALSE),"")</f>
        <v/>
      </c>
      <c r="BA215" s="45" t="str">
        <f>IFERROR(VLOOKUP($B215,master_rankings!$B:$AF,10,FALSE),"")</f>
        <v/>
      </c>
      <c r="BB215" s="45" t="str">
        <f>IFERROR(VLOOKUP($B215,master_rankings!$B:$AF,11,FALSE),"")</f>
        <v/>
      </c>
      <c r="BC215" s="45" t="str">
        <f>IFERROR(VLOOKUP($B215,master_rankings!$B:$AF,12,FALSE),"")</f>
        <v/>
      </c>
      <c r="BD215" s="45" t="str">
        <f>IFERROR(VLOOKUP($B215,master_rankings!$B:$AF,13,FALSE),"")</f>
        <v/>
      </c>
      <c r="BE215" s="45" t="str">
        <f>IFERROR(VLOOKUP($B215,master_rankings!$B:$AF,14,FALSE),"")</f>
        <v/>
      </c>
      <c r="BF215" s="45" t="str">
        <f>IFERROR(VLOOKUP($B215,master_rankings!$B:$AF,15,FALSE),"")</f>
        <v/>
      </c>
      <c r="BG215" s="45" t="str">
        <f>IFERROR(VLOOKUP($B215,master_rankings!$B:$AF,16,FALSE),"")</f>
        <v/>
      </c>
      <c r="BH215" s="45" t="str">
        <f>IFERROR(VLOOKUP($B215,master_rankings!$B:$AF,17,FALSE),"")</f>
        <v/>
      </c>
      <c r="BI215" s="45" t="str">
        <f>IFERROR(VLOOKUP($B215,master_rankings!$B:$AF,18,FALSE),"")</f>
        <v/>
      </c>
      <c r="BJ215" s="45" t="str">
        <f>IFERROR(VLOOKUP($B215,master_rankings!$B:$AF,19,FALSE),"")</f>
        <v/>
      </c>
      <c r="BK215" s="45" t="str">
        <f>IFERROR(VLOOKUP($B215,master_rankings!$B:$AF,30,FALSE),"")</f>
        <v/>
      </c>
      <c r="BL215" s="45" t="str">
        <f>IFERROR(VLOOKUP($B215,master_rankings!$B:$AF,31,FALSE),"")</f>
        <v/>
      </c>
      <c r="BM215" s="45" t="str">
        <f t="shared" si="14"/>
        <v/>
      </c>
      <c r="BN215" t="str">
        <f t="shared" si="15"/>
        <v/>
      </c>
    </row>
    <row r="216" spans="1:66" x14ac:dyDescent="0.25">
      <c r="A216" t="str">
        <f>Qty_freeze!A216</f>
        <v/>
      </c>
      <c r="B216" t="str">
        <f>TRIM(Qty_freeze!B216)</f>
        <v/>
      </c>
      <c r="C216" t="str">
        <f>IFERROR(VLOOKUP(B216,Mkt_Lots!Q:R,2,0),"")</f>
        <v/>
      </c>
      <c r="D216" s="9" t="str">
        <f>IFERROR(VLOOKUP($B216,Options_data!$L:$AB,2,0),"")</f>
        <v/>
      </c>
      <c r="E216" s="9" t="str">
        <f>IFERROR(VLOOKUP($B216,Options_data!$L:$AB,3,0),"")</f>
        <v/>
      </c>
      <c r="F216" s="9" t="str">
        <f>IFERROR(VLOOKUP($B216,Options_data!$L:$AB,4,0),"")</f>
        <v/>
      </c>
      <c r="G216" s="9" t="str">
        <f>IFERROR(VLOOKUP($B216,Options_data!$L:$AB,5,0),"")</f>
        <v/>
      </c>
      <c r="H216" s="9" t="str">
        <f>IFERROR(VLOOKUP($B216,Options_data!$L:$AB,6,0),"")</f>
        <v/>
      </c>
      <c r="I216" s="9" t="str">
        <f>IFERROR(VLOOKUP($B216,Options_data!$L:$AB,7,0),"")</f>
        <v/>
      </c>
      <c r="J216" s="9" t="str">
        <f>IFERROR(VLOOKUP($B216,Options_data!$L:$AB,8,0),"")</f>
        <v/>
      </c>
      <c r="K216" s="9" t="str">
        <f>IFERROR(VLOOKUP($B216,Options_data!$L:$AB,9,0),"")</f>
        <v/>
      </c>
      <c r="L216" s="9" t="str">
        <f>IFERROR(VLOOKUP($B216,Options_data!$L:$AB,10,0),"")</f>
        <v/>
      </c>
      <c r="M216" s="9" t="str">
        <f>IFERROR(VLOOKUP($B216,Options_data!$L:$AB,11,0),"")</f>
        <v/>
      </c>
      <c r="N216" s="10" t="str">
        <f>IFERROR(VLOOKUP($B216,Options_data!$L:$AB,12,0),"")</f>
        <v/>
      </c>
      <c r="O216" s="9" t="str">
        <f>IFERROR(VLOOKUP($B216,Options_data!$L:$AB,13,0),"")</f>
        <v/>
      </c>
      <c r="P216" s="9" t="str">
        <f>IFERROR(VLOOKUP($B216,Options_data!$L:$AB,14,0),"")</f>
        <v/>
      </c>
      <c r="Q216" s="9" t="str">
        <f>IFERROR(VLOOKUP($B216,Options_data!$L:$AB,15,0),"")</f>
        <v/>
      </c>
      <c r="R216" s="9" t="str">
        <f>IFERROR(VLOOKUP($B216,Options_data!$L:$AB,16,0),"")</f>
        <v/>
      </c>
      <c r="S216" s="9" t="str">
        <f>IFERROR(VLOOKUP($B216,Options_data!$L:$AB,17,0),"")</f>
        <v/>
      </c>
      <c r="T216" t="str">
        <f>IFERROR(VLOOKUP($B216,futures_data!$L:$W,2,0),"")</f>
        <v/>
      </c>
      <c r="U216" t="str">
        <f>IFERROR(VLOOKUP($B216,futures_data!$L:$W,3,0),"")</f>
        <v/>
      </c>
      <c r="V216" t="str">
        <f>IFERROR(VLOOKUP($B216,futures_data!$L:$W,4,0),"")</f>
        <v/>
      </c>
      <c r="W216" t="str">
        <f>IFERROR(VLOOKUP($B216,futures_data!$L:$W,5,0),"")</f>
        <v/>
      </c>
      <c r="X216" t="str">
        <f>IFERROR(VLOOKUP($B216,futures_data!$L:$W,6,0),"")</f>
        <v/>
      </c>
      <c r="Y216" t="str">
        <f>IFERROR(VLOOKUP($B216,futures_data!$L:$W,7,0),"")</f>
        <v/>
      </c>
      <c r="Z216" t="str">
        <f>IFERROR(VLOOKUP($B216,futures_data!$L:$W,8,0),"")</f>
        <v/>
      </c>
      <c r="AA216" t="str">
        <f>IFERROR(VLOOKUP($B216,futures_data!$L:$W,9,0),"")</f>
        <v/>
      </c>
      <c r="AB216" t="str">
        <f>IFERROR(VLOOKUP($B216,futures_data!$L:$W,10,0),"")</f>
        <v/>
      </c>
      <c r="AC216" t="str">
        <f>IFERROR(VLOOKUP($B216,futures_data!$L:$W,11,0),"")</f>
        <v/>
      </c>
      <c r="AD216" t="str">
        <f>IFERROR(VLOOKUP($B216,futures_data!$L:$W,12,0),"")</f>
        <v/>
      </c>
      <c r="AE216" t="str">
        <f t="shared" si="12"/>
        <v/>
      </c>
      <c r="AF216" t="str">
        <f t="shared" si="13"/>
        <v/>
      </c>
      <c r="AG216" s="43" t="str">
        <f>IFERROR(VLOOKUP($B216,futures_20D_Auto!$B:$F,2,0),"")</f>
        <v/>
      </c>
      <c r="AH216" s="43" t="str">
        <f>IFERROR(VLOOKUP($B216,futures_20D_Auto!$B:$F,3,0),"")</f>
        <v/>
      </c>
      <c r="AI216" s="43" t="str">
        <f>IFERROR(VLOOKUP($B216,futures_20D_Auto!$B:$F,4,0),"")</f>
        <v/>
      </c>
      <c r="AJ216" s="43" t="str">
        <f>IFERROR(VLOOKUP($B216,futures_20D_Auto!$B:$F,5,0),"")</f>
        <v/>
      </c>
      <c r="AK216" t="str">
        <f>IFERROR(VLOOKUP($B216,Premarket!$A:$K,2,0),"")</f>
        <v/>
      </c>
      <c r="AL216" t="str">
        <f>IFERROR(VLOOKUP($B216,Premarket!$A:$K,3,0),"")</f>
        <v/>
      </c>
      <c r="AM216" t="str">
        <f>IFERROR(VLOOKUP($B216,Premarket!$A:$K,4,0),"")</f>
        <v/>
      </c>
      <c r="AN216" t="str">
        <f>IFERROR(VLOOKUP($B216,Premarket!$A:$K,5,0),"")</f>
        <v/>
      </c>
      <c r="AU216" s="45" t="str">
        <f>IFERROR(VLOOKUP($B216,master_rankings!$B:$AF,4,FALSE),"")</f>
        <v/>
      </c>
      <c r="AV216" s="45" t="str">
        <f>IFERROR(VLOOKUP($B216,master_rankings!$B:$AF,5,FALSE),"")</f>
        <v/>
      </c>
      <c r="AW216" s="45" t="str">
        <f>IFERROR(VLOOKUP($B216,master_rankings!$B:$AF,6,FALSE),"")</f>
        <v/>
      </c>
      <c r="AX216" s="45" t="str">
        <f>IFERROR(VLOOKUP($B216,master_rankings!$B:$AF,7,FALSE),"")</f>
        <v/>
      </c>
      <c r="AY216" s="45" t="str">
        <f>IFERROR(VLOOKUP($B216,master_rankings!$B:$AF,8,FALSE),"")</f>
        <v/>
      </c>
      <c r="AZ216" s="45" t="str">
        <f>IFERROR(VLOOKUP($B216,master_rankings!$B:$AF,9,FALSE),"")</f>
        <v/>
      </c>
      <c r="BA216" s="45" t="str">
        <f>IFERROR(VLOOKUP($B216,master_rankings!$B:$AF,10,FALSE),"")</f>
        <v/>
      </c>
      <c r="BB216" s="45" t="str">
        <f>IFERROR(VLOOKUP($B216,master_rankings!$B:$AF,11,FALSE),"")</f>
        <v/>
      </c>
      <c r="BC216" s="45" t="str">
        <f>IFERROR(VLOOKUP($B216,master_rankings!$B:$AF,12,FALSE),"")</f>
        <v/>
      </c>
      <c r="BD216" s="45" t="str">
        <f>IFERROR(VLOOKUP($B216,master_rankings!$B:$AF,13,FALSE),"")</f>
        <v/>
      </c>
      <c r="BE216" s="45" t="str">
        <f>IFERROR(VLOOKUP($B216,master_rankings!$B:$AF,14,FALSE),"")</f>
        <v/>
      </c>
      <c r="BF216" s="45" t="str">
        <f>IFERROR(VLOOKUP($B216,master_rankings!$B:$AF,15,FALSE),"")</f>
        <v/>
      </c>
      <c r="BG216" s="45" t="str">
        <f>IFERROR(VLOOKUP($B216,master_rankings!$B:$AF,16,FALSE),"")</f>
        <v/>
      </c>
      <c r="BH216" s="45" t="str">
        <f>IFERROR(VLOOKUP($B216,master_rankings!$B:$AF,17,FALSE),"")</f>
        <v/>
      </c>
      <c r="BI216" s="45" t="str">
        <f>IFERROR(VLOOKUP($B216,master_rankings!$B:$AF,18,FALSE),"")</f>
        <v/>
      </c>
      <c r="BJ216" s="45" t="str">
        <f>IFERROR(VLOOKUP($B216,master_rankings!$B:$AF,19,FALSE),"")</f>
        <v/>
      </c>
      <c r="BK216" s="45" t="str">
        <f>IFERROR(VLOOKUP($B216,master_rankings!$B:$AF,30,FALSE),"")</f>
        <v/>
      </c>
      <c r="BL216" s="45" t="str">
        <f>IFERROR(VLOOKUP($B216,master_rankings!$B:$AF,31,FALSE),"")</f>
        <v/>
      </c>
      <c r="BM216" s="45" t="str">
        <f t="shared" si="14"/>
        <v/>
      </c>
      <c r="BN216" t="str">
        <f t="shared" si="15"/>
        <v/>
      </c>
    </row>
    <row r="217" spans="1:66" x14ac:dyDescent="0.25">
      <c r="A217" t="str">
        <f>Qty_freeze!A217</f>
        <v/>
      </c>
      <c r="B217" t="str">
        <f>TRIM(Qty_freeze!B217)</f>
        <v/>
      </c>
      <c r="C217" t="str">
        <f>IFERROR(VLOOKUP(B217,Mkt_Lots!Q:R,2,0),"")</f>
        <v/>
      </c>
      <c r="D217" s="9" t="str">
        <f>IFERROR(VLOOKUP($B217,Options_data!$L:$AB,2,0),"")</f>
        <v/>
      </c>
      <c r="E217" s="9" t="str">
        <f>IFERROR(VLOOKUP($B217,Options_data!$L:$AB,3,0),"")</f>
        <v/>
      </c>
      <c r="F217" s="9" t="str">
        <f>IFERROR(VLOOKUP($B217,Options_data!$L:$AB,4,0),"")</f>
        <v/>
      </c>
      <c r="G217" s="9" t="str">
        <f>IFERROR(VLOOKUP($B217,Options_data!$L:$AB,5,0),"")</f>
        <v/>
      </c>
      <c r="H217" s="9" t="str">
        <f>IFERROR(VLOOKUP($B217,Options_data!$L:$AB,6,0),"")</f>
        <v/>
      </c>
      <c r="I217" s="9" t="str">
        <f>IFERROR(VLOOKUP($B217,Options_data!$L:$AB,7,0),"")</f>
        <v/>
      </c>
      <c r="J217" s="9" t="str">
        <f>IFERROR(VLOOKUP($B217,Options_data!$L:$AB,8,0),"")</f>
        <v/>
      </c>
      <c r="K217" s="9" t="str">
        <f>IFERROR(VLOOKUP($B217,Options_data!$L:$AB,9,0),"")</f>
        <v/>
      </c>
      <c r="L217" s="9" t="str">
        <f>IFERROR(VLOOKUP($B217,Options_data!$L:$AB,10,0),"")</f>
        <v/>
      </c>
      <c r="M217" s="9" t="str">
        <f>IFERROR(VLOOKUP($B217,Options_data!$L:$AB,11,0),"")</f>
        <v/>
      </c>
      <c r="N217" s="10" t="str">
        <f>IFERROR(VLOOKUP($B217,Options_data!$L:$AB,12,0),"")</f>
        <v/>
      </c>
      <c r="O217" s="9" t="str">
        <f>IFERROR(VLOOKUP($B217,Options_data!$L:$AB,13,0),"")</f>
        <v/>
      </c>
      <c r="P217" s="9" t="str">
        <f>IFERROR(VLOOKUP($B217,Options_data!$L:$AB,14,0),"")</f>
        <v/>
      </c>
      <c r="Q217" s="9" t="str">
        <f>IFERROR(VLOOKUP($B217,Options_data!$L:$AB,15,0),"")</f>
        <v/>
      </c>
      <c r="R217" s="9" t="str">
        <f>IFERROR(VLOOKUP($B217,Options_data!$L:$AB,16,0),"")</f>
        <v/>
      </c>
      <c r="S217" s="9" t="str">
        <f>IFERROR(VLOOKUP($B217,Options_data!$L:$AB,17,0),"")</f>
        <v/>
      </c>
      <c r="T217" t="str">
        <f>IFERROR(VLOOKUP($B217,futures_data!$L:$W,2,0),"")</f>
        <v/>
      </c>
      <c r="U217" t="str">
        <f>IFERROR(VLOOKUP($B217,futures_data!$L:$W,3,0),"")</f>
        <v/>
      </c>
      <c r="V217" t="str">
        <f>IFERROR(VLOOKUP($B217,futures_data!$L:$W,4,0),"")</f>
        <v/>
      </c>
      <c r="W217" t="str">
        <f>IFERROR(VLOOKUP($B217,futures_data!$L:$W,5,0),"")</f>
        <v/>
      </c>
      <c r="X217" t="str">
        <f>IFERROR(VLOOKUP($B217,futures_data!$L:$W,6,0),"")</f>
        <v/>
      </c>
      <c r="Y217" t="str">
        <f>IFERROR(VLOOKUP($B217,futures_data!$L:$W,7,0),"")</f>
        <v/>
      </c>
      <c r="Z217" t="str">
        <f>IFERROR(VLOOKUP($B217,futures_data!$L:$W,8,0),"")</f>
        <v/>
      </c>
      <c r="AA217" t="str">
        <f>IFERROR(VLOOKUP($B217,futures_data!$L:$W,9,0),"")</f>
        <v/>
      </c>
      <c r="AB217" t="str">
        <f>IFERROR(VLOOKUP($B217,futures_data!$L:$W,10,0),"")</f>
        <v/>
      </c>
      <c r="AC217" t="str">
        <f>IFERROR(VLOOKUP($B217,futures_data!$L:$W,11,0),"")</f>
        <v/>
      </c>
      <c r="AD217" t="str">
        <f>IFERROR(VLOOKUP($B217,futures_data!$L:$W,12,0),"")</f>
        <v/>
      </c>
      <c r="AE217" t="str">
        <f t="shared" si="12"/>
        <v/>
      </c>
      <c r="AF217" t="str">
        <f t="shared" si="13"/>
        <v/>
      </c>
      <c r="AG217" s="43" t="str">
        <f>IFERROR(VLOOKUP($B217,futures_20D_Auto!$B:$F,2,0),"")</f>
        <v/>
      </c>
      <c r="AH217" s="43" t="str">
        <f>IFERROR(VLOOKUP($B217,futures_20D_Auto!$B:$F,3,0),"")</f>
        <v/>
      </c>
      <c r="AI217" s="43" t="str">
        <f>IFERROR(VLOOKUP($B217,futures_20D_Auto!$B:$F,4,0),"")</f>
        <v/>
      </c>
      <c r="AJ217" s="43" t="str">
        <f>IFERROR(VLOOKUP($B217,futures_20D_Auto!$B:$F,5,0),"")</f>
        <v/>
      </c>
      <c r="AK217" t="str">
        <f>IFERROR(VLOOKUP($B217,Premarket!$A:$K,2,0),"")</f>
        <v/>
      </c>
      <c r="AL217" t="str">
        <f>IFERROR(VLOOKUP($B217,Premarket!$A:$K,3,0),"")</f>
        <v/>
      </c>
      <c r="AM217" t="str">
        <f>IFERROR(VLOOKUP($B217,Premarket!$A:$K,4,0),"")</f>
        <v/>
      </c>
      <c r="AN217" t="str">
        <f>IFERROR(VLOOKUP($B217,Premarket!$A:$K,5,0),"")</f>
        <v/>
      </c>
      <c r="AU217" s="45" t="str">
        <f>IFERROR(VLOOKUP($B217,master_rankings!$B:$AF,4,FALSE),"")</f>
        <v/>
      </c>
      <c r="AV217" s="45" t="str">
        <f>IFERROR(VLOOKUP($B217,master_rankings!$B:$AF,5,FALSE),"")</f>
        <v/>
      </c>
      <c r="AW217" s="45" t="str">
        <f>IFERROR(VLOOKUP($B217,master_rankings!$B:$AF,6,FALSE),"")</f>
        <v/>
      </c>
      <c r="AX217" s="45" t="str">
        <f>IFERROR(VLOOKUP($B217,master_rankings!$B:$AF,7,FALSE),"")</f>
        <v/>
      </c>
      <c r="AY217" s="45" t="str">
        <f>IFERROR(VLOOKUP($B217,master_rankings!$B:$AF,8,FALSE),"")</f>
        <v/>
      </c>
      <c r="AZ217" s="45" t="str">
        <f>IFERROR(VLOOKUP($B217,master_rankings!$B:$AF,9,FALSE),"")</f>
        <v/>
      </c>
      <c r="BA217" s="45" t="str">
        <f>IFERROR(VLOOKUP($B217,master_rankings!$B:$AF,10,FALSE),"")</f>
        <v/>
      </c>
      <c r="BB217" s="45" t="str">
        <f>IFERROR(VLOOKUP($B217,master_rankings!$B:$AF,11,FALSE),"")</f>
        <v/>
      </c>
      <c r="BC217" s="45" t="str">
        <f>IFERROR(VLOOKUP($B217,master_rankings!$B:$AF,12,FALSE),"")</f>
        <v/>
      </c>
      <c r="BD217" s="45" t="str">
        <f>IFERROR(VLOOKUP($B217,master_rankings!$B:$AF,13,FALSE),"")</f>
        <v/>
      </c>
      <c r="BE217" s="45" t="str">
        <f>IFERROR(VLOOKUP($B217,master_rankings!$B:$AF,14,FALSE),"")</f>
        <v/>
      </c>
      <c r="BF217" s="45" t="str">
        <f>IFERROR(VLOOKUP($B217,master_rankings!$B:$AF,15,FALSE),"")</f>
        <v/>
      </c>
      <c r="BG217" s="45" t="str">
        <f>IFERROR(VLOOKUP($B217,master_rankings!$B:$AF,16,FALSE),"")</f>
        <v/>
      </c>
      <c r="BH217" s="45" t="str">
        <f>IFERROR(VLOOKUP($B217,master_rankings!$B:$AF,17,FALSE),"")</f>
        <v/>
      </c>
      <c r="BI217" s="45" t="str">
        <f>IFERROR(VLOOKUP($B217,master_rankings!$B:$AF,18,FALSE),"")</f>
        <v/>
      </c>
      <c r="BJ217" s="45" t="str">
        <f>IFERROR(VLOOKUP($B217,master_rankings!$B:$AF,19,FALSE),"")</f>
        <v/>
      </c>
      <c r="BK217" s="45" t="str">
        <f>IFERROR(VLOOKUP($B217,master_rankings!$B:$AF,30,FALSE),"")</f>
        <v/>
      </c>
      <c r="BL217" s="45" t="str">
        <f>IFERROR(VLOOKUP($B217,master_rankings!$B:$AF,31,FALSE),"")</f>
        <v/>
      </c>
      <c r="BM217" s="45" t="str">
        <f t="shared" si="14"/>
        <v/>
      </c>
      <c r="BN217" t="str">
        <f t="shared" si="15"/>
        <v/>
      </c>
    </row>
    <row r="218" spans="1:66" x14ac:dyDescent="0.25">
      <c r="A218" t="str">
        <f>Qty_freeze!A218</f>
        <v/>
      </c>
      <c r="B218" t="str">
        <f>TRIM(Qty_freeze!B218)</f>
        <v/>
      </c>
      <c r="C218" t="str">
        <f>IFERROR(VLOOKUP(B218,Mkt_Lots!Q:R,2,0),"")</f>
        <v/>
      </c>
      <c r="D218" s="9" t="str">
        <f>IFERROR(VLOOKUP($B218,Options_data!$L:$AB,2,0),"")</f>
        <v/>
      </c>
      <c r="E218" s="9" t="str">
        <f>IFERROR(VLOOKUP($B218,Options_data!$L:$AB,3,0),"")</f>
        <v/>
      </c>
      <c r="F218" s="9" t="str">
        <f>IFERROR(VLOOKUP($B218,Options_data!$L:$AB,4,0),"")</f>
        <v/>
      </c>
      <c r="G218" s="9" t="str">
        <f>IFERROR(VLOOKUP($B218,Options_data!$L:$AB,5,0),"")</f>
        <v/>
      </c>
      <c r="H218" s="9" t="str">
        <f>IFERROR(VLOOKUP($B218,Options_data!$L:$AB,6,0),"")</f>
        <v/>
      </c>
      <c r="I218" s="9" t="str">
        <f>IFERROR(VLOOKUP($B218,Options_data!$L:$AB,7,0),"")</f>
        <v/>
      </c>
      <c r="J218" s="9" t="str">
        <f>IFERROR(VLOOKUP($B218,Options_data!$L:$AB,8,0),"")</f>
        <v/>
      </c>
      <c r="K218" s="9" t="str">
        <f>IFERROR(VLOOKUP($B218,Options_data!$L:$AB,9,0),"")</f>
        <v/>
      </c>
      <c r="L218" s="9" t="str">
        <f>IFERROR(VLOOKUP($B218,Options_data!$L:$AB,10,0),"")</f>
        <v/>
      </c>
      <c r="M218" s="9" t="str">
        <f>IFERROR(VLOOKUP($B218,Options_data!$L:$AB,11,0),"")</f>
        <v/>
      </c>
      <c r="N218" s="10" t="str">
        <f>IFERROR(VLOOKUP($B218,Options_data!$L:$AB,12,0),"")</f>
        <v/>
      </c>
      <c r="O218" s="9" t="str">
        <f>IFERROR(VLOOKUP($B218,Options_data!$L:$AB,13,0),"")</f>
        <v/>
      </c>
      <c r="P218" s="9" t="str">
        <f>IFERROR(VLOOKUP($B218,Options_data!$L:$AB,14,0),"")</f>
        <v/>
      </c>
      <c r="Q218" s="9" t="str">
        <f>IFERROR(VLOOKUP($B218,Options_data!$L:$AB,15,0),"")</f>
        <v/>
      </c>
      <c r="R218" s="9" t="str">
        <f>IFERROR(VLOOKUP($B218,Options_data!$L:$AB,16,0),"")</f>
        <v/>
      </c>
      <c r="S218" s="9" t="str">
        <f>IFERROR(VLOOKUP($B218,Options_data!$L:$AB,17,0),"")</f>
        <v/>
      </c>
      <c r="T218" t="str">
        <f>IFERROR(VLOOKUP($B218,futures_data!$L:$W,2,0),"")</f>
        <v/>
      </c>
      <c r="U218" t="str">
        <f>IFERROR(VLOOKUP($B218,futures_data!$L:$W,3,0),"")</f>
        <v/>
      </c>
      <c r="V218" t="str">
        <f>IFERROR(VLOOKUP($B218,futures_data!$L:$W,4,0),"")</f>
        <v/>
      </c>
      <c r="W218" t="str">
        <f>IFERROR(VLOOKUP($B218,futures_data!$L:$W,5,0),"")</f>
        <v/>
      </c>
      <c r="X218" t="str">
        <f>IFERROR(VLOOKUP($B218,futures_data!$L:$W,6,0),"")</f>
        <v/>
      </c>
      <c r="Y218" t="str">
        <f>IFERROR(VLOOKUP($B218,futures_data!$L:$W,7,0),"")</f>
        <v/>
      </c>
      <c r="Z218" t="str">
        <f>IFERROR(VLOOKUP($B218,futures_data!$L:$W,8,0),"")</f>
        <v/>
      </c>
      <c r="AA218" t="str">
        <f>IFERROR(VLOOKUP($B218,futures_data!$L:$W,9,0),"")</f>
        <v/>
      </c>
      <c r="AB218" t="str">
        <f>IFERROR(VLOOKUP($B218,futures_data!$L:$W,10,0),"")</f>
        <v/>
      </c>
      <c r="AC218" t="str">
        <f>IFERROR(VLOOKUP($B218,futures_data!$L:$W,11,0),"")</f>
        <v/>
      </c>
      <c r="AD218" t="str">
        <f>IFERROR(VLOOKUP($B218,futures_data!$L:$W,12,0),"")</f>
        <v/>
      </c>
      <c r="AE218" t="str">
        <f t="shared" si="12"/>
        <v/>
      </c>
      <c r="AF218" t="str">
        <f t="shared" si="13"/>
        <v/>
      </c>
      <c r="AG218" s="43" t="str">
        <f>IFERROR(VLOOKUP($B218,futures_20D_Auto!$B:$F,2,0),"")</f>
        <v/>
      </c>
      <c r="AH218" s="43" t="str">
        <f>IFERROR(VLOOKUP($B218,futures_20D_Auto!$B:$F,3,0),"")</f>
        <v/>
      </c>
      <c r="AI218" s="43" t="str">
        <f>IFERROR(VLOOKUP($B218,futures_20D_Auto!$B:$F,4,0),"")</f>
        <v/>
      </c>
      <c r="AJ218" s="43" t="str">
        <f>IFERROR(VLOOKUP($B218,futures_20D_Auto!$B:$F,5,0),"")</f>
        <v/>
      </c>
      <c r="AK218" t="str">
        <f>IFERROR(VLOOKUP($B218,Premarket!$A:$K,2,0),"")</f>
        <v/>
      </c>
      <c r="AL218" t="str">
        <f>IFERROR(VLOOKUP($B218,Premarket!$A:$K,3,0),"")</f>
        <v/>
      </c>
      <c r="AM218" t="str">
        <f>IFERROR(VLOOKUP($B218,Premarket!$A:$K,4,0),"")</f>
        <v/>
      </c>
      <c r="AN218" t="str">
        <f>IFERROR(VLOOKUP($B218,Premarket!$A:$K,5,0),"")</f>
        <v/>
      </c>
      <c r="AU218" s="45" t="str">
        <f>IFERROR(VLOOKUP($B218,master_rankings!$B:$AF,4,FALSE),"")</f>
        <v/>
      </c>
      <c r="AV218" s="45" t="str">
        <f>IFERROR(VLOOKUP($B218,master_rankings!$B:$AF,5,FALSE),"")</f>
        <v/>
      </c>
      <c r="AW218" s="45" t="str">
        <f>IFERROR(VLOOKUP($B218,master_rankings!$B:$AF,6,FALSE),"")</f>
        <v/>
      </c>
      <c r="AX218" s="45" t="str">
        <f>IFERROR(VLOOKUP($B218,master_rankings!$B:$AF,7,FALSE),"")</f>
        <v/>
      </c>
      <c r="AY218" s="45" t="str">
        <f>IFERROR(VLOOKUP($B218,master_rankings!$B:$AF,8,FALSE),"")</f>
        <v/>
      </c>
      <c r="AZ218" s="45" t="str">
        <f>IFERROR(VLOOKUP($B218,master_rankings!$B:$AF,9,FALSE),"")</f>
        <v/>
      </c>
      <c r="BA218" s="45" t="str">
        <f>IFERROR(VLOOKUP($B218,master_rankings!$B:$AF,10,FALSE),"")</f>
        <v/>
      </c>
      <c r="BB218" s="45" t="str">
        <f>IFERROR(VLOOKUP($B218,master_rankings!$B:$AF,11,FALSE),"")</f>
        <v/>
      </c>
      <c r="BC218" s="45" t="str">
        <f>IFERROR(VLOOKUP($B218,master_rankings!$B:$AF,12,FALSE),"")</f>
        <v/>
      </c>
      <c r="BD218" s="45" t="str">
        <f>IFERROR(VLOOKUP($B218,master_rankings!$B:$AF,13,FALSE),"")</f>
        <v/>
      </c>
      <c r="BE218" s="45" t="str">
        <f>IFERROR(VLOOKUP($B218,master_rankings!$B:$AF,14,FALSE),"")</f>
        <v/>
      </c>
      <c r="BF218" s="45" t="str">
        <f>IFERROR(VLOOKUP($B218,master_rankings!$B:$AF,15,FALSE),"")</f>
        <v/>
      </c>
      <c r="BG218" s="45" t="str">
        <f>IFERROR(VLOOKUP($B218,master_rankings!$B:$AF,16,FALSE),"")</f>
        <v/>
      </c>
      <c r="BH218" s="45" t="str">
        <f>IFERROR(VLOOKUP($B218,master_rankings!$B:$AF,17,FALSE),"")</f>
        <v/>
      </c>
      <c r="BI218" s="45" t="str">
        <f>IFERROR(VLOOKUP($B218,master_rankings!$B:$AF,18,FALSE),"")</f>
        <v/>
      </c>
      <c r="BJ218" s="45" t="str">
        <f>IFERROR(VLOOKUP($B218,master_rankings!$B:$AF,19,FALSE),"")</f>
        <v/>
      </c>
      <c r="BK218" s="45" t="str">
        <f>IFERROR(VLOOKUP($B218,master_rankings!$B:$AF,30,FALSE),"")</f>
        <v/>
      </c>
      <c r="BL218" s="45" t="str">
        <f>IFERROR(VLOOKUP($B218,master_rankings!$B:$AF,31,FALSE),"")</f>
        <v/>
      </c>
      <c r="BM218" s="45" t="str">
        <f t="shared" si="14"/>
        <v/>
      </c>
      <c r="BN218" t="str">
        <f t="shared" si="15"/>
        <v/>
      </c>
    </row>
    <row r="219" spans="1:66" x14ac:dyDescent="0.25">
      <c r="A219" t="str">
        <f>Qty_freeze!A219</f>
        <v/>
      </c>
      <c r="B219" t="str">
        <f>TRIM(Qty_freeze!B219)</f>
        <v/>
      </c>
      <c r="C219" t="str">
        <f>IFERROR(VLOOKUP(B219,Mkt_Lots!Q:R,2,0),"")</f>
        <v/>
      </c>
      <c r="D219" s="9" t="str">
        <f>IFERROR(VLOOKUP($B219,Options_data!$L:$AB,2,0),"")</f>
        <v/>
      </c>
      <c r="E219" s="9" t="str">
        <f>IFERROR(VLOOKUP($B219,Options_data!$L:$AB,3,0),"")</f>
        <v/>
      </c>
      <c r="F219" s="9" t="str">
        <f>IFERROR(VLOOKUP($B219,Options_data!$L:$AB,4,0),"")</f>
        <v/>
      </c>
      <c r="G219" s="9" t="str">
        <f>IFERROR(VLOOKUP($B219,Options_data!$L:$AB,5,0),"")</f>
        <v/>
      </c>
      <c r="H219" s="9" t="str">
        <f>IFERROR(VLOOKUP($B219,Options_data!$L:$AB,6,0),"")</f>
        <v/>
      </c>
      <c r="I219" s="9" t="str">
        <f>IFERROR(VLOOKUP($B219,Options_data!$L:$AB,7,0),"")</f>
        <v/>
      </c>
      <c r="J219" s="9" t="str">
        <f>IFERROR(VLOOKUP($B219,Options_data!$L:$AB,8,0),"")</f>
        <v/>
      </c>
      <c r="K219" s="9" t="str">
        <f>IFERROR(VLOOKUP($B219,Options_data!$L:$AB,9,0),"")</f>
        <v/>
      </c>
      <c r="L219" s="9" t="str">
        <f>IFERROR(VLOOKUP($B219,Options_data!$L:$AB,10,0),"")</f>
        <v/>
      </c>
      <c r="M219" s="9" t="str">
        <f>IFERROR(VLOOKUP($B219,Options_data!$L:$AB,11,0),"")</f>
        <v/>
      </c>
      <c r="N219" s="10" t="str">
        <f>IFERROR(VLOOKUP($B219,Options_data!$L:$AB,12,0),"")</f>
        <v/>
      </c>
      <c r="O219" s="9" t="str">
        <f>IFERROR(VLOOKUP($B219,Options_data!$L:$AB,13,0),"")</f>
        <v/>
      </c>
      <c r="P219" s="9" t="str">
        <f>IFERROR(VLOOKUP($B219,Options_data!$L:$AB,14,0),"")</f>
        <v/>
      </c>
      <c r="Q219" s="9" t="str">
        <f>IFERROR(VLOOKUP($B219,Options_data!$L:$AB,15,0),"")</f>
        <v/>
      </c>
      <c r="R219" s="9" t="str">
        <f>IFERROR(VLOOKUP($B219,Options_data!$L:$AB,16,0),"")</f>
        <v/>
      </c>
      <c r="S219" s="9" t="str">
        <f>IFERROR(VLOOKUP($B219,Options_data!$L:$AB,17,0),"")</f>
        <v/>
      </c>
      <c r="T219" t="str">
        <f>IFERROR(VLOOKUP($B219,futures_data!$L:$W,2,0),"")</f>
        <v/>
      </c>
      <c r="U219" t="str">
        <f>IFERROR(VLOOKUP($B219,futures_data!$L:$W,3,0),"")</f>
        <v/>
      </c>
      <c r="V219" t="str">
        <f>IFERROR(VLOOKUP($B219,futures_data!$L:$W,4,0),"")</f>
        <v/>
      </c>
      <c r="W219" t="str">
        <f>IFERROR(VLOOKUP($B219,futures_data!$L:$W,5,0),"")</f>
        <v/>
      </c>
      <c r="X219" t="str">
        <f>IFERROR(VLOOKUP($B219,futures_data!$L:$W,6,0),"")</f>
        <v/>
      </c>
      <c r="Y219" t="str">
        <f>IFERROR(VLOOKUP($B219,futures_data!$L:$W,7,0),"")</f>
        <v/>
      </c>
      <c r="Z219" t="str">
        <f>IFERROR(VLOOKUP($B219,futures_data!$L:$W,8,0),"")</f>
        <v/>
      </c>
      <c r="AA219" t="str">
        <f>IFERROR(VLOOKUP($B219,futures_data!$L:$W,9,0),"")</f>
        <v/>
      </c>
      <c r="AB219" t="str">
        <f>IFERROR(VLOOKUP($B219,futures_data!$L:$W,10,0),"")</f>
        <v/>
      </c>
      <c r="AC219" t="str">
        <f>IFERROR(VLOOKUP($B219,futures_data!$L:$W,11,0),"")</f>
        <v/>
      </c>
      <c r="AD219" t="str">
        <f>IFERROR(VLOOKUP($B219,futures_data!$L:$W,12,0),"")</f>
        <v/>
      </c>
      <c r="AE219" t="str">
        <f t="shared" si="12"/>
        <v/>
      </c>
      <c r="AF219" t="str">
        <f t="shared" si="13"/>
        <v/>
      </c>
      <c r="AG219" s="43" t="str">
        <f>IFERROR(VLOOKUP($B219,futures_20D_Auto!$B:$F,2,0),"")</f>
        <v/>
      </c>
      <c r="AH219" s="43" t="str">
        <f>IFERROR(VLOOKUP($B219,futures_20D_Auto!$B:$F,3,0),"")</f>
        <v/>
      </c>
      <c r="AI219" s="43" t="str">
        <f>IFERROR(VLOOKUP($B219,futures_20D_Auto!$B:$F,4,0),"")</f>
        <v/>
      </c>
      <c r="AJ219" s="43" t="str">
        <f>IFERROR(VLOOKUP($B219,futures_20D_Auto!$B:$F,5,0),"")</f>
        <v/>
      </c>
      <c r="AK219" t="str">
        <f>IFERROR(VLOOKUP($B219,Premarket!$A:$K,2,0),"")</f>
        <v/>
      </c>
      <c r="AL219" t="str">
        <f>IFERROR(VLOOKUP($B219,Premarket!$A:$K,3,0),"")</f>
        <v/>
      </c>
      <c r="AM219" t="str">
        <f>IFERROR(VLOOKUP($B219,Premarket!$A:$K,4,0),"")</f>
        <v/>
      </c>
      <c r="AN219" t="str">
        <f>IFERROR(VLOOKUP($B219,Premarket!$A:$K,5,0),"")</f>
        <v/>
      </c>
      <c r="AU219" s="45" t="str">
        <f>IFERROR(VLOOKUP($B219,master_rankings!$B:$AF,4,FALSE),"")</f>
        <v/>
      </c>
      <c r="AV219" s="45" t="str">
        <f>IFERROR(VLOOKUP($B219,master_rankings!$B:$AF,5,FALSE),"")</f>
        <v/>
      </c>
      <c r="AW219" s="45" t="str">
        <f>IFERROR(VLOOKUP($B219,master_rankings!$B:$AF,6,FALSE),"")</f>
        <v/>
      </c>
      <c r="AX219" s="45" t="str">
        <f>IFERROR(VLOOKUP($B219,master_rankings!$B:$AF,7,FALSE),"")</f>
        <v/>
      </c>
      <c r="AY219" s="45" t="str">
        <f>IFERROR(VLOOKUP($B219,master_rankings!$B:$AF,8,FALSE),"")</f>
        <v/>
      </c>
      <c r="AZ219" s="45" t="str">
        <f>IFERROR(VLOOKUP($B219,master_rankings!$B:$AF,9,FALSE),"")</f>
        <v/>
      </c>
      <c r="BA219" s="45" t="str">
        <f>IFERROR(VLOOKUP($B219,master_rankings!$B:$AF,10,FALSE),"")</f>
        <v/>
      </c>
      <c r="BB219" s="45" t="str">
        <f>IFERROR(VLOOKUP($B219,master_rankings!$B:$AF,11,FALSE),"")</f>
        <v/>
      </c>
      <c r="BC219" s="45" t="str">
        <f>IFERROR(VLOOKUP($B219,master_rankings!$B:$AF,12,FALSE),"")</f>
        <v/>
      </c>
      <c r="BD219" s="45" t="str">
        <f>IFERROR(VLOOKUP($B219,master_rankings!$B:$AF,13,FALSE),"")</f>
        <v/>
      </c>
      <c r="BE219" s="45" t="str">
        <f>IFERROR(VLOOKUP($B219,master_rankings!$B:$AF,14,FALSE),"")</f>
        <v/>
      </c>
      <c r="BF219" s="45" t="str">
        <f>IFERROR(VLOOKUP($B219,master_rankings!$B:$AF,15,FALSE),"")</f>
        <v/>
      </c>
      <c r="BG219" s="45" t="str">
        <f>IFERROR(VLOOKUP($B219,master_rankings!$B:$AF,16,FALSE),"")</f>
        <v/>
      </c>
      <c r="BH219" s="45" t="str">
        <f>IFERROR(VLOOKUP($B219,master_rankings!$B:$AF,17,FALSE),"")</f>
        <v/>
      </c>
      <c r="BI219" s="45" t="str">
        <f>IFERROR(VLOOKUP($B219,master_rankings!$B:$AF,18,FALSE),"")</f>
        <v/>
      </c>
      <c r="BJ219" s="45" t="str">
        <f>IFERROR(VLOOKUP($B219,master_rankings!$B:$AF,19,FALSE),"")</f>
        <v/>
      </c>
      <c r="BK219" s="45" t="str">
        <f>IFERROR(VLOOKUP($B219,master_rankings!$B:$AF,30,FALSE),"")</f>
        <v/>
      </c>
      <c r="BL219" s="45" t="str">
        <f>IFERROR(VLOOKUP($B219,master_rankings!$B:$AF,31,FALSE),"")</f>
        <v/>
      </c>
      <c r="BM219" s="45" t="str">
        <f t="shared" si="14"/>
        <v/>
      </c>
      <c r="BN219" t="str">
        <f t="shared" si="15"/>
        <v/>
      </c>
    </row>
    <row r="220" spans="1:66" x14ac:dyDescent="0.25">
      <c r="A220" t="str">
        <f>Qty_freeze!A220</f>
        <v/>
      </c>
      <c r="B220" t="str">
        <f>TRIM(Qty_freeze!B220)</f>
        <v/>
      </c>
      <c r="C220" t="str">
        <f>IFERROR(VLOOKUP(B220,Mkt_Lots!Q:R,2,0),"")</f>
        <v/>
      </c>
      <c r="D220" s="9" t="str">
        <f>IFERROR(VLOOKUP($B220,Options_data!$L:$AB,2,0),"")</f>
        <v/>
      </c>
      <c r="E220" s="9" t="str">
        <f>IFERROR(VLOOKUP($B220,Options_data!$L:$AB,3,0),"")</f>
        <v/>
      </c>
      <c r="F220" s="9" t="str">
        <f>IFERROR(VLOOKUP($B220,Options_data!$L:$AB,4,0),"")</f>
        <v/>
      </c>
      <c r="G220" s="9" t="str">
        <f>IFERROR(VLOOKUP($B220,Options_data!$L:$AB,5,0),"")</f>
        <v/>
      </c>
      <c r="H220" s="9" t="str">
        <f>IFERROR(VLOOKUP($B220,Options_data!$L:$AB,6,0),"")</f>
        <v/>
      </c>
      <c r="I220" s="9" t="str">
        <f>IFERROR(VLOOKUP($B220,Options_data!$L:$AB,7,0),"")</f>
        <v/>
      </c>
      <c r="J220" s="9" t="str">
        <f>IFERROR(VLOOKUP($B220,Options_data!$L:$AB,8,0),"")</f>
        <v/>
      </c>
      <c r="K220" s="9" t="str">
        <f>IFERROR(VLOOKUP($B220,Options_data!$L:$AB,9,0),"")</f>
        <v/>
      </c>
      <c r="L220" s="9" t="str">
        <f>IFERROR(VLOOKUP($B220,Options_data!$L:$AB,10,0),"")</f>
        <v/>
      </c>
      <c r="M220" s="9" t="str">
        <f>IFERROR(VLOOKUP($B220,Options_data!$L:$AB,11,0),"")</f>
        <v/>
      </c>
      <c r="N220" s="10" t="str">
        <f>IFERROR(VLOOKUP($B220,Options_data!$L:$AB,12,0),"")</f>
        <v/>
      </c>
      <c r="O220" s="9" t="str">
        <f>IFERROR(VLOOKUP($B220,Options_data!$L:$AB,13,0),"")</f>
        <v/>
      </c>
      <c r="P220" s="9" t="str">
        <f>IFERROR(VLOOKUP($B220,Options_data!$L:$AB,14,0),"")</f>
        <v/>
      </c>
      <c r="Q220" s="9" t="str">
        <f>IFERROR(VLOOKUP($B220,Options_data!$L:$AB,15,0),"")</f>
        <v/>
      </c>
      <c r="R220" s="9" t="str">
        <f>IFERROR(VLOOKUP($B220,Options_data!$L:$AB,16,0),"")</f>
        <v/>
      </c>
      <c r="S220" s="9" t="str">
        <f>IFERROR(VLOOKUP($B220,Options_data!$L:$AB,17,0),"")</f>
        <v/>
      </c>
      <c r="T220" t="str">
        <f>IFERROR(VLOOKUP($B220,futures_data!$L:$W,2,0),"")</f>
        <v/>
      </c>
      <c r="U220" t="str">
        <f>IFERROR(VLOOKUP($B220,futures_data!$L:$W,3,0),"")</f>
        <v/>
      </c>
      <c r="V220" t="str">
        <f>IFERROR(VLOOKUP($B220,futures_data!$L:$W,4,0),"")</f>
        <v/>
      </c>
      <c r="W220" t="str">
        <f>IFERROR(VLOOKUP($B220,futures_data!$L:$W,5,0),"")</f>
        <v/>
      </c>
      <c r="X220" t="str">
        <f>IFERROR(VLOOKUP($B220,futures_data!$L:$W,6,0),"")</f>
        <v/>
      </c>
      <c r="Y220" t="str">
        <f>IFERROR(VLOOKUP($B220,futures_data!$L:$W,7,0),"")</f>
        <v/>
      </c>
      <c r="Z220" t="str">
        <f>IFERROR(VLOOKUP($B220,futures_data!$L:$W,8,0),"")</f>
        <v/>
      </c>
      <c r="AA220" t="str">
        <f>IFERROR(VLOOKUP($B220,futures_data!$L:$W,9,0),"")</f>
        <v/>
      </c>
      <c r="AB220" t="str">
        <f>IFERROR(VLOOKUP($B220,futures_data!$L:$W,10,0),"")</f>
        <v/>
      </c>
      <c r="AC220" t="str">
        <f>IFERROR(VLOOKUP($B220,futures_data!$L:$W,11,0),"")</f>
        <v/>
      </c>
      <c r="AD220" t="str">
        <f>IFERROR(VLOOKUP($B220,futures_data!$L:$W,12,0),"")</f>
        <v/>
      </c>
      <c r="AE220" t="str">
        <f t="shared" si="12"/>
        <v/>
      </c>
      <c r="AF220" t="str">
        <f t="shared" si="13"/>
        <v/>
      </c>
      <c r="AG220" s="43" t="str">
        <f>IFERROR(VLOOKUP($B220,futures_20D_Auto!$B:$F,2,0),"")</f>
        <v/>
      </c>
      <c r="AH220" s="43" t="str">
        <f>IFERROR(VLOOKUP($B220,futures_20D_Auto!$B:$F,3,0),"")</f>
        <v/>
      </c>
      <c r="AI220" s="43" t="str">
        <f>IFERROR(VLOOKUP($B220,futures_20D_Auto!$B:$F,4,0),"")</f>
        <v/>
      </c>
      <c r="AJ220" s="43" t="str">
        <f>IFERROR(VLOOKUP($B220,futures_20D_Auto!$B:$F,5,0),"")</f>
        <v/>
      </c>
      <c r="AK220" t="str">
        <f>IFERROR(VLOOKUP($B220,Premarket!$A:$K,2,0),"")</f>
        <v/>
      </c>
      <c r="AL220" t="str">
        <f>IFERROR(VLOOKUP($B220,Premarket!$A:$K,3,0),"")</f>
        <v/>
      </c>
      <c r="AM220" t="str">
        <f>IFERROR(VLOOKUP($B220,Premarket!$A:$K,4,0),"")</f>
        <v/>
      </c>
      <c r="AN220" t="str">
        <f>IFERROR(VLOOKUP($B220,Premarket!$A:$K,5,0),"")</f>
        <v/>
      </c>
      <c r="AU220" s="45" t="str">
        <f>IFERROR(VLOOKUP($B220,master_rankings!$B:$AF,4,FALSE),"")</f>
        <v/>
      </c>
      <c r="AV220" s="45" t="str">
        <f>IFERROR(VLOOKUP($B220,master_rankings!$B:$AF,5,FALSE),"")</f>
        <v/>
      </c>
      <c r="AW220" s="45" t="str">
        <f>IFERROR(VLOOKUP($B220,master_rankings!$B:$AF,6,FALSE),"")</f>
        <v/>
      </c>
      <c r="AX220" s="45" t="str">
        <f>IFERROR(VLOOKUP($B220,master_rankings!$B:$AF,7,FALSE),"")</f>
        <v/>
      </c>
      <c r="AY220" s="45" t="str">
        <f>IFERROR(VLOOKUP($B220,master_rankings!$B:$AF,8,FALSE),"")</f>
        <v/>
      </c>
      <c r="AZ220" s="45" t="str">
        <f>IFERROR(VLOOKUP($B220,master_rankings!$B:$AF,9,FALSE),"")</f>
        <v/>
      </c>
      <c r="BA220" s="45" t="str">
        <f>IFERROR(VLOOKUP($B220,master_rankings!$B:$AF,10,FALSE),"")</f>
        <v/>
      </c>
      <c r="BB220" s="45" t="str">
        <f>IFERROR(VLOOKUP($B220,master_rankings!$B:$AF,11,FALSE),"")</f>
        <v/>
      </c>
      <c r="BC220" s="45" t="str">
        <f>IFERROR(VLOOKUP($B220,master_rankings!$B:$AF,12,FALSE),"")</f>
        <v/>
      </c>
      <c r="BD220" s="45" t="str">
        <f>IFERROR(VLOOKUP($B220,master_rankings!$B:$AF,13,FALSE),"")</f>
        <v/>
      </c>
      <c r="BE220" s="45" t="str">
        <f>IFERROR(VLOOKUP($B220,master_rankings!$B:$AF,14,FALSE),"")</f>
        <v/>
      </c>
      <c r="BF220" s="45" t="str">
        <f>IFERROR(VLOOKUP($B220,master_rankings!$B:$AF,15,FALSE),"")</f>
        <v/>
      </c>
      <c r="BG220" s="45" t="str">
        <f>IFERROR(VLOOKUP($B220,master_rankings!$B:$AF,16,FALSE),"")</f>
        <v/>
      </c>
      <c r="BH220" s="45" t="str">
        <f>IFERROR(VLOOKUP($B220,master_rankings!$B:$AF,17,FALSE),"")</f>
        <v/>
      </c>
      <c r="BI220" s="45" t="str">
        <f>IFERROR(VLOOKUP($B220,master_rankings!$B:$AF,18,FALSE),"")</f>
        <v/>
      </c>
      <c r="BJ220" s="45" t="str">
        <f>IFERROR(VLOOKUP($B220,master_rankings!$B:$AF,19,FALSE),"")</f>
        <v/>
      </c>
      <c r="BK220" s="45" t="str">
        <f>IFERROR(VLOOKUP($B220,master_rankings!$B:$AF,30,FALSE),"")</f>
        <v/>
      </c>
      <c r="BL220" s="45" t="str">
        <f>IFERROR(VLOOKUP($B220,master_rankings!$B:$AF,31,FALSE),"")</f>
        <v/>
      </c>
      <c r="BM220" s="45" t="str">
        <f t="shared" si="14"/>
        <v/>
      </c>
      <c r="BN220" t="str">
        <f t="shared" si="15"/>
        <v/>
      </c>
    </row>
    <row r="221" spans="1:66" x14ac:dyDescent="0.25">
      <c r="A221" t="str">
        <f>Qty_freeze!A221</f>
        <v/>
      </c>
      <c r="B221" t="str">
        <f>TRIM(Qty_freeze!B221)</f>
        <v/>
      </c>
      <c r="C221" t="str">
        <f>IFERROR(VLOOKUP(B221,Mkt_Lots!Q:R,2,0),"")</f>
        <v/>
      </c>
      <c r="D221" s="9" t="str">
        <f>IFERROR(VLOOKUP($B221,Options_data!$L:$AB,2,0),"")</f>
        <v/>
      </c>
      <c r="E221" s="9" t="str">
        <f>IFERROR(VLOOKUP($B221,Options_data!$L:$AB,3,0),"")</f>
        <v/>
      </c>
      <c r="F221" s="9" t="str">
        <f>IFERROR(VLOOKUP($B221,Options_data!$L:$AB,4,0),"")</f>
        <v/>
      </c>
      <c r="G221" s="9" t="str">
        <f>IFERROR(VLOOKUP($B221,Options_data!$L:$AB,5,0),"")</f>
        <v/>
      </c>
      <c r="H221" s="9" t="str">
        <f>IFERROR(VLOOKUP($B221,Options_data!$L:$AB,6,0),"")</f>
        <v/>
      </c>
      <c r="I221" s="9" t="str">
        <f>IFERROR(VLOOKUP($B221,Options_data!$L:$AB,7,0),"")</f>
        <v/>
      </c>
      <c r="J221" s="9" t="str">
        <f>IFERROR(VLOOKUP($B221,Options_data!$L:$AB,8,0),"")</f>
        <v/>
      </c>
      <c r="K221" s="9" t="str">
        <f>IFERROR(VLOOKUP($B221,Options_data!$L:$AB,9,0),"")</f>
        <v/>
      </c>
      <c r="L221" s="9" t="str">
        <f>IFERROR(VLOOKUP($B221,Options_data!$L:$AB,10,0),"")</f>
        <v/>
      </c>
      <c r="M221" s="9" t="str">
        <f>IFERROR(VLOOKUP($B221,Options_data!$L:$AB,11,0),"")</f>
        <v/>
      </c>
      <c r="N221" s="10" t="str">
        <f>IFERROR(VLOOKUP($B221,Options_data!$L:$AB,12,0),"")</f>
        <v/>
      </c>
      <c r="O221" s="9" t="str">
        <f>IFERROR(VLOOKUP($B221,Options_data!$L:$AB,13,0),"")</f>
        <v/>
      </c>
      <c r="P221" s="9" t="str">
        <f>IFERROR(VLOOKUP($B221,Options_data!$L:$AB,14,0),"")</f>
        <v/>
      </c>
      <c r="Q221" s="9" t="str">
        <f>IFERROR(VLOOKUP($B221,Options_data!$L:$AB,15,0),"")</f>
        <v/>
      </c>
      <c r="R221" s="9" t="str">
        <f>IFERROR(VLOOKUP($B221,Options_data!$L:$AB,16,0),"")</f>
        <v/>
      </c>
      <c r="S221" s="9" t="str">
        <f>IFERROR(VLOOKUP($B221,Options_data!$L:$AB,17,0),"")</f>
        <v/>
      </c>
      <c r="T221" t="str">
        <f>IFERROR(VLOOKUP($B221,futures_data!$L:$W,2,0),"")</f>
        <v/>
      </c>
      <c r="U221" t="str">
        <f>IFERROR(VLOOKUP($B221,futures_data!$L:$W,3,0),"")</f>
        <v/>
      </c>
      <c r="V221" t="str">
        <f>IFERROR(VLOOKUP($B221,futures_data!$L:$W,4,0),"")</f>
        <v/>
      </c>
      <c r="W221" t="str">
        <f>IFERROR(VLOOKUP($B221,futures_data!$L:$W,5,0),"")</f>
        <v/>
      </c>
      <c r="X221" t="str">
        <f>IFERROR(VLOOKUP($B221,futures_data!$L:$W,6,0),"")</f>
        <v/>
      </c>
      <c r="Y221" t="str">
        <f>IFERROR(VLOOKUP($B221,futures_data!$L:$W,7,0),"")</f>
        <v/>
      </c>
      <c r="Z221" t="str">
        <f>IFERROR(VLOOKUP($B221,futures_data!$L:$W,8,0),"")</f>
        <v/>
      </c>
      <c r="AA221" t="str">
        <f>IFERROR(VLOOKUP($B221,futures_data!$L:$W,9,0),"")</f>
        <v/>
      </c>
      <c r="AB221" t="str">
        <f>IFERROR(VLOOKUP($B221,futures_data!$L:$W,10,0),"")</f>
        <v/>
      </c>
      <c r="AC221" t="str">
        <f>IFERROR(VLOOKUP($B221,futures_data!$L:$W,11,0),"")</f>
        <v/>
      </c>
      <c r="AD221" t="str">
        <f>IFERROR(VLOOKUP($B221,futures_data!$L:$W,12,0),"")</f>
        <v/>
      </c>
      <c r="AE221" t="str">
        <f t="shared" si="12"/>
        <v/>
      </c>
      <c r="AF221" t="str">
        <f t="shared" si="13"/>
        <v/>
      </c>
      <c r="AG221" s="43" t="str">
        <f>IFERROR(VLOOKUP($B221,futures_20D_Auto!$B:$F,2,0),"")</f>
        <v/>
      </c>
      <c r="AH221" s="43" t="str">
        <f>IFERROR(VLOOKUP($B221,futures_20D_Auto!$B:$F,3,0),"")</f>
        <v/>
      </c>
      <c r="AI221" s="43" t="str">
        <f>IFERROR(VLOOKUP($B221,futures_20D_Auto!$B:$F,4,0),"")</f>
        <v/>
      </c>
      <c r="AJ221" s="43" t="str">
        <f>IFERROR(VLOOKUP($B221,futures_20D_Auto!$B:$F,5,0),"")</f>
        <v/>
      </c>
      <c r="AK221" t="str">
        <f>IFERROR(VLOOKUP($B221,Premarket!$A:$K,2,0),"")</f>
        <v/>
      </c>
      <c r="AL221" t="str">
        <f>IFERROR(VLOOKUP($B221,Premarket!$A:$K,3,0),"")</f>
        <v/>
      </c>
      <c r="AM221" t="str">
        <f>IFERROR(VLOOKUP($B221,Premarket!$A:$K,4,0),"")</f>
        <v/>
      </c>
      <c r="AN221" t="str">
        <f>IFERROR(VLOOKUP($B221,Premarket!$A:$K,5,0),"")</f>
        <v/>
      </c>
      <c r="AU221" s="45" t="str">
        <f>IFERROR(VLOOKUP($B221,master_rankings!$B:$AF,4,FALSE),"")</f>
        <v/>
      </c>
      <c r="AV221" s="45" t="str">
        <f>IFERROR(VLOOKUP($B221,master_rankings!$B:$AF,5,FALSE),"")</f>
        <v/>
      </c>
      <c r="AW221" s="45" t="str">
        <f>IFERROR(VLOOKUP($B221,master_rankings!$B:$AF,6,FALSE),"")</f>
        <v/>
      </c>
      <c r="AX221" s="45" t="str">
        <f>IFERROR(VLOOKUP($B221,master_rankings!$B:$AF,7,FALSE),"")</f>
        <v/>
      </c>
      <c r="AY221" s="45" t="str">
        <f>IFERROR(VLOOKUP($B221,master_rankings!$B:$AF,8,FALSE),"")</f>
        <v/>
      </c>
      <c r="AZ221" s="45" t="str">
        <f>IFERROR(VLOOKUP($B221,master_rankings!$B:$AF,9,FALSE),"")</f>
        <v/>
      </c>
      <c r="BA221" s="45" t="str">
        <f>IFERROR(VLOOKUP($B221,master_rankings!$B:$AF,10,FALSE),"")</f>
        <v/>
      </c>
      <c r="BB221" s="45" t="str">
        <f>IFERROR(VLOOKUP($B221,master_rankings!$B:$AF,11,FALSE),"")</f>
        <v/>
      </c>
      <c r="BC221" s="45" t="str">
        <f>IFERROR(VLOOKUP($B221,master_rankings!$B:$AF,12,FALSE),"")</f>
        <v/>
      </c>
      <c r="BD221" s="45" t="str">
        <f>IFERROR(VLOOKUP($B221,master_rankings!$B:$AF,13,FALSE),"")</f>
        <v/>
      </c>
      <c r="BE221" s="45" t="str">
        <f>IFERROR(VLOOKUP($B221,master_rankings!$B:$AF,14,FALSE),"")</f>
        <v/>
      </c>
      <c r="BF221" s="45" t="str">
        <f>IFERROR(VLOOKUP($B221,master_rankings!$B:$AF,15,FALSE),"")</f>
        <v/>
      </c>
      <c r="BG221" s="45" t="str">
        <f>IFERROR(VLOOKUP($B221,master_rankings!$B:$AF,16,FALSE),"")</f>
        <v/>
      </c>
      <c r="BH221" s="45" t="str">
        <f>IFERROR(VLOOKUP($B221,master_rankings!$B:$AF,17,FALSE),"")</f>
        <v/>
      </c>
      <c r="BI221" s="45" t="str">
        <f>IFERROR(VLOOKUP($B221,master_rankings!$B:$AF,18,FALSE),"")</f>
        <v/>
      </c>
      <c r="BJ221" s="45" t="str">
        <f>IFERROR(VLOOKUP($B221,master_rankings!$B:$AF,19,FALSE),"")</f>
        <v/>
      </c>
      <c r="BK221" s="45" t="str">
        <f>IFERROR(VLOOKUP($B221,master_rankings!$B:$AF,30,FALSE),"")</f>
        <v/>
      </c>
      <c r="BL221" s="45" t="str">
        <f>IFERROR(VLOOKUP($B221,master_rankings!$B:$AF,31,FALSE),"")</f>
        <v/>
      </c>
      <c r="BM221" s="45" t="str">
        <f t="shared" si="14"/>
        <v/>
      </c>
      <c r="BN221" t="str">
        <f t="shared" si="15"/>
        <v/>
      </c>
    </row>
    <row r="222" spans="1:66" x14ac:dyDescent="0.25">
      <c r="A222" t="str">
        <f>Qty_freeze!A222</f>
        <v/>
      </c>
      <c r="B222" t="str">
        <f>TRIM(Qty_freeze!B222)</f>
        <v/>
      </c>
      <c r="C222" t="str">
        <f>IFERROR(VLOOKUP(B222,Mkt_Lots!Q:R,2,0),"")</f>
        <v/>
      </c>
      <c r="D222" s="9" t="str">
        <f>IFERROR(VLOOKUP($B222,Options_data!$L:$AB,2,0),"")</f>
        <v/>
      </c>
      <c r="E222" s="9" t="str">
        <f>IFERROR(VLOOKUP($B222,Options_data!$L:$AB,3,0),"")</f>
        <v/>
      </c>
      <c r="F222" s="9" t="str">
        <f>IFERROR(VLOOKUP($B222,Options_data!$L:$AB,4,0),"")</f>
        <v/>
      </c>
      <c r="G222" s="9" t="str">
        <f>IFERROR(VLOOKUP($B222,Options_data!$L:$AB,5,0),"")</f>
        <v/>
      </c>
      <c r="H222" s="9" t="str">
        <f>IFERROR(VLOOKUP($B222,Options_data!$L:$AB,6,0),"")</f>
        <v/>
      </c>
      <c r="I222" s="9" t="str">
        <f>IFERROR(VLOOKUP($B222,Options_data!$L:$AB,7,0),"")</f>
        <v/>
      </c>
      <c r="J222" s="9" t="str">
        <f>IFERROR(VLOOKUP($B222,Options_data!$L:$AB,8,0),"")</f>
        <v/>
      </c>
      <c r="K222" s="9" t="str">
        <f>IFERROR(VLOOKUP($B222,Options_data!$L:$AB,9,0),"")</f>
        <v/>
      </c>
      <c r="L222" s="9" t="str">
        <f>IFERROR(VLOOKUP($B222,Options_data!$L:$AB,10,0),"")</f>
        <v/>
      </c>
      <c r="M222" s="9" t="str">
        <f>IFERROR(VLOOKUP($B222,Options_data!$L:$AB,11,0),"")</f>
        <v/>
      </c>
      <c r="N222" s="10" t="str">
        <f>IFERROR(VLOOKUP($B222,Options_data!$L:$AB,12,0),"")</f>
        <v/>
      </c>
      <c r="O222" s="9" t="str">
        <f>IFERROR(VLOOKUP($B222,Options_data!$L:$AB,13,0),"")</f>
        <v/>
      </c>
      <c r="P222" s="9" t="str">
        <f>IFERROR(VLOOKUP($B222,Options_data!$L:$AB,14,0),"")</f>
        <v/>
      </c>
      <c r="Q222" s="9" t="str">
        <f>IFERROR(VLOOKUP($B222,Options_data!$L:$AB,15,0),"")</f>
        <v/>
      </c>
      <c r="R222" s="9" t="str">
        <f>IFERROR(VLOOKUP($B222,Options_data!$L:$AB,16,0),"")</f>
        <v/>
      </c>
      <c r="S222" s="9" t="str">
        <f>IFERROR(VLOOKUP($B222,Options_data!$L:$AB,17,0),"")</f>
        <v/>
      </c>
      <c r="T222" t="str">
        <f>IFERROR(VLOOKUP($B222,futures_data!$L:$W,2,0),"")</f>
        <v/>
      </c>
      <c r="U222" t="str">
        <f>IFERROR(VLOOKUP($B222,futures_data!$L:$W,3,0),"")</f>
        <v/>
      </c>
      <c r="V222" t="str">
        <f>IFERROR(VLOOKUP($B222,futures_data!$L:$W,4,0),"")</f>
        <v/>
      </c>
      <c r="W222" t="str">
        <f>IFERROR(VLOOKUP($B222,futures_data!$L:$W,5,0),"")</f>
        <v/>
      </c>
      <c r="X222" t="str">
        <f>IFERROR(VLOOKUP($B222,futures_data!$L:$W,6,0),"")</f>
        <v/>
      </c>
      <c r="Y222" t="str">
        <f>IFERROR(VLOOKUP($B222,futures_data!$L:$W,7,0),"")</f>
        <v/>
      </c>
      <c r="Z222" t="str">
        <f>IFERROR(VLOOKUP($B222,futures_data!$L:$W,8,0),"")</f>
        <v/>
      </c>
      <c r="AA222" t="str">
        <f>IFERROR(VLOOKUP($B222,futures_data!$L:$W,9,0),"")</f>
        <v/>
      </c>
      <c r="AB222" t="str">
        <f>IFERROR(VLOOKUP($B222,futures_data!$L:$W,10,0),"")</f>
        <v/>
      </c>
      <c r="AC222" t="str">
        <f>IFERROR(VLOOKUP($B222,futures_data!$L:$W,11,0),"")</f>
        <v/>
      </c>
      <c r="AD222" t="str">
        <f>IFERROR(VLOOKUP($B222,futures_data!$L:$W,12,0),"")</f>
        <v/>
      </c>
      <c r="AE222" t="str">
        <f t="shared" si="12"/>
        <v/>
      </c>
      <c r="AF222" t="str">
        <f t="shared" si="13"/>
        <v/>
      </c>
      <c r="AG222" s="43" t="str">
        <f>IFERROR(VLOOKUP($B222,futures_20D_Auto!$B:$F,2,0),"")</f>
        <v/>
      </c>
      <c r="AH222" s="43" t="str">
        <f>IFERROR(VLOOKUP($B222,futures_20D_Auto!$B:$F,3,0),"")</f>
        <v/>
      </c>
      <c r="AI222" s="43" t="str">
        <f>IFERROR(VLOOKUP($B222,futures_20D_Auto!$B:$F,4,0),"")</f>
        <v/>
      </c>
      <c r="AJ222" s="43" t="str">
        <f>IFERROR(VLOOKUP($B222,futures_20D_Auto!$B:$F,5,0),"")</f>
        <v/>
      </c>
      <c r="AK222" t="str">
        <f>IFERROR(VLOOKUP($B222,Premarket!$A:$K,2,0),"")</f>
        <v/>
      </c>
      <c r="AL222" t="str">
        <f>IFERROR(VLOOKUP($B222,Premarket!$A:$K,3,0),"")</f>
        <v/>
      </c>
      <c r="AM222" t="str">
        <f>IFERROR(VLOOKUP($B222,Premarket!$A:$K,4,0),"")</f>
        <v/>
      </c>
      <c r="AN222" t="str">
        <f>IFERROR(VLOOKUP($B222,Premarket!$A:$K,5,0),"")</f>
        <v/>
      </c>
      <c r="AU222" s="45" t="str">
        <f>IFERROR(VLOOKUP($B222,master_rankings!$B:$AF,4,FALSE),"")</f>
        <v/>
      </c>
      <c r="AV222" s="45" t="str">
        <f>IFERROR(VLOOKUP($B222,master_rankings!$B:$AF,5,FALSE),"")</f>
        <v/>
      </c>
      <c r="AW222" s="45" t="str">
        <f>IFERROR(VLOOKUP($B222,master_rankings!$B:$AF,6,FALSE),"")</f>
        <v/>
      </c>
      <c r="AX222" s="45" t="str">
        <f>IFERROR(VLOOKUP($B222,master_rankings!$B:$AF,7,FALSE),"")</f>
        <v/>
      </c>
      <c r="AY222" s="45" t="str">
        <f>IFERROR(VLOOKUP($B222,master_rankings!$B:$AF,8,FALSE),"")</f>
        <v/>
      </c>
      <c r="AZ222" s="45" t="str">
        <f>IFERROR(VLOOKUP($B222,master_rankings!$B:$AF,9,FALSE),"")</f>
        <v/>
      </c>
      <c r="BA222" s="45" t="str">
        <f>IFERROR(VLOOKUP($B222,master_rankings!$B:$AF,10,FALSE),"")</f>
        <v/>
      </c>
      <c r="BB222" s="45" t="str">
        <f>IFERROR(VLOOKUP($B222,master_rankings!$B:$AF,11,FALSE),"")</f>
        <v/>
      </c>
      <c r="BC222" s="45" t="str">
        <f>IFERROR(VLOOKUP($B222,master_rankings!$B:$AF,12,FALSE),"")</f>
        <v/>
      </c>
      <c r="BD222" s="45" t="str">
        <f>IFERROR(VLOOKUP($B222,master_rankings!$B:$AF,13,FALSE),"")</f>
        <v/>
      </c>
      <c r="BE222" s="45" t="str">
        <f>IFERROR(VLOOKUP($B222,master_rankings!$B:$AF,14,FALSE),"")</f>
        <v/>
      </c>
      <c r="BF222" s="45" t="str">
        <f>IFERROR(VLOOKUP($B222,master_rankings!$B:$AF,15,FALSE),"")</f>
        <v/>
      </c>
      <c r="BG222" s="45" t="str">
        <f>IFERROR(VLOOKUP($B222,master_rankings!$B:$AF,16,FALSE),"")</f>
        <v/>
      </c>
      <c r="BH222" s="45" t="str">
        <f>IFERROR(VLOOKUP($B222,master_rankings!$B:$AF,17,FALSE),"")</f>
        <v/>
      </c>
      <c r="BI222" s="45" t="str">
        <f>IFERROR(VLOOKUP($B222,master_rankings!$B:$AF,18,FALSE),"")</f>
        <v/>
      </c>
      <c r="BJ222" s="45" t="str">
        <f>IFERROR(VLOOKUP($B222,master_rankings!$B:$AF,19,FALSE),"")</f>
        <v/>
      </c>
      <c r="BK222" s="45" t="str">
        <f>IFERROR(VLOOKUP($B222,master_rankings!$B:$AF,30,FALSE),"")</f>
        <v/>
      </c>
      <c r="BL222" s="45" t="str">
        <f>IFERROR(VLOOKUP($B222,master_rankings!$B:$AF,31,FALSE),"")</f>
        <v/>
      </c>
      <c r="BM222" s="45" t="str">
        <f t="shared" si="14"/>
        <v/>
      </c>
      <c r="BN222" t="str">
        <f t="shared" si="15"/>
        <v/>
      </c>
    </row>
    <row r="223" spans="1:66" x14ac:dyDescent="0.25">
      <c r="A223" t="str">
        <f>Qty_freeze!A223</f>
        <v/>
      </c>
      <c r="B223" t="str">
        <f>TRIM(Qty_freeze!B223)</f>
        <v/>
      </c>
      <c r="C223" t="str">
        <f>IFERROR(VLOOKUP(B223,Mkt_Lots!Q:R,2,0),"")</f>
        <v/>
      </c>
      <c r="D223" s="9" t="str">
        <f>IFERROR(VLOOKUP($B223,Options_data!$L:$AB,2,0),"")</f>
        <v/>
      </c>
      <c r="E223" s="9" t="str">
        <f>IFERROR(VLOOKUP($B223,Options_data!$L:$AB,3,0),"")</f>
        <v/>
      </c>
      <c r="F223" s="9" t="str">
        <f>IFERROR(VLOOKUP($B223,Options_data!$L:$AB,4,0),"")</f>
        <v/>
      </c>
      <c r="G223" s="9" t="str">
        <f>IFERROR(VLOOKUP($B223,Options_data!$L:$AB,5,0),"")</f>
        <v/>
      </c>
      <c r="H223" s="9" t="str">
        <f>IFERROR(VLOOKUP($B223,Options_data!$L:$AB,6,0),"")</f>
        <v/>
      </c>
      <c r="I223" s="9" t="str">
        <f>IFERROR(VLOOKUP($B223,Options_data!$L:$AB,7,0),"")</f>
        <v/>
      </c>
      <c r="J223" s="9" t="str">
        <f>IFERROR(VLOOKUP($B223,Options_data!$L:$AB,8,0),"")</f>
        <v/>
      </c>
      <c r="K223" s="9" t="str">
        <f>IFERROR(VLOOKUP($B223,Options_data!$L:$AB,9,0),"")</f>
        <v/>
      </c>
      <c r="L223" s="9" t="str">
        <f>IFERROR(VLOOKUP($B223,Options_data!$L:$AB,10,0),"")</f>
        <v/>
      </c>
      <c r="M223" s="9" t="str">
        <f>IFERROR(VLOOKUP($B223,Options_data!$L:$AB,11,0),"")</f>
        <v/>
      </c>
      <c r="N223" s="10" t="str">
        <f>IFERROR(VLOOKUP($B223,Options_data!$L:$AB,12,0),"")</f>
        <v/>
      </c>
      <c r="O223" s="9" t="str">
        <f>IFERROR(VLOOKUP($B223,Options_data!$L:$AB,13,0),"")</f>
        <v/>
      </c>
      <c r="P223" s="9" t="str">
        <f>IFERROR(VLOOKUP($B223,Options_data!$L:$AB,14,0),"")</f>
        <v/>
      </c>
      <c r="Q223" s="9" t="str">
        <f>IFERROR(VLOOKUP($B223,Options_data!$L:$AB,15,0),"")</f>
        <v/>
      </c>
      <c r="R223" s="9" t="str">
        <f>IFERROR(VLOOKUP($B223,Options_data!$L:$AB,16,0),"")</f>
        <v/>
      </c>
      <c r="S223" s="9" t="str">
        <f>IFERROR(VLOOKUP($B223,Options_data!$L:$AB,17,0),"")</f>
        <v/>
      </c>
      <c r="T223" t="str">
        <f>IFERROR(VLOOKUP($B223,futures_data!$L:$W,2,0),"")</f>
        <v/>
      </c>
      <c r="U223" t="str">
        <f>IFERROR(VLOOKUP($B223,futures_data!$L:$W,3,0),"")</f>
        <v/>
      </c>
      <c r="V223" t="str">
        <f>IFERROR(VLOOKUP($B223,futures_data!$L:$W,4,0),"")</f>
        <v/>
      </c>
      <c r="W223" t="str">
        <f>IFERROR(VLOOKUP($B223,futures_data!$L:$W,5,0),"")</f>
        <v/>
      </c>
      <c r="X223" t="str">
        <f>IFERROR(VLOOKUP($B223,futures_data!$L:$W,6,0),"")</f>
        <v/>
      </c>
      <c r="Y223" t="str">
        <f>IFERROR(VLOOKUP($B223,futures_data!$L:$W,7,0),"")</f>
        <v/>
      </c>
      <c r="Z223" t="str">
        <f>IFERROR(VLOOKUP($B223,futures_data!$L:$W,8,0),"")</f>
        <v/>
      </c>
      <c r="AA223" t="str">
        <f>IFERROR(VLOOKUP($B223,futures_data!$L:$W,9,0),"")</f>
        <v/>
      </c>
      <c r="AB223" t="str">
        <f>IFERROR(VLOOKUP($B223,futures_data!$L:$W,10,0),"")</f>
        <v/>
      </c>
      <c r="AC223" t="str">
        <f>IFERROR(VLOOKUP($B223,futures_data!$L:$W,11,0),"")</f>
        <v/>
      </c>
      <c r="AD223" t="str">
        <f>IFERROR(VLOOKUP($B223,futures_data!$L:$W,12,0),"")</f>
        <v/>
      </c>
      <c r="AE223" t="str">
        <f t="shared" si="12"/>
        <v/>
      </c>
      <c r="AF223" t="str">
        <f t="shared" si="13"/>
        <v/>
      </c>
      <c r="AG223" s="43" t="str">
        <f>IFERROR(VLOOKUP($B223,futures_20D_Auto!$B:$F,2,0),"")</f>
        <v/>
      </c>
      <c r="AH223" s="43" t="str">
        <f>IFERROR(VLOOKUP($B223,futures_20D_Auto!$B:$F,3,0),"")</f>
        <v/>
      </c>
      <c r="AI223" s="43" t="str">
        <f>IFERROR(VLOOKUP($B223,futures_20D_Auto!$B:$F,4,0),"")</f>
        <v/>
      </c>
      <c r="AJ223" s="43" t="str">
        <f>IFERROR(VLOOKUP($B223,futures_20D_Auto!$B:$F,5,0),"")</f>
        <v/>
      </c>
      <c r="AK223" t="str">
        <f>IFERROR(VLOOKUP($B223,Premarket!$A:$K,2,0),"")</f>
        <v/>
      </c>
      <c r="AL223" t="str">
        <f>IFERROR(VLOOKUP($B223,Premarket!$A:$K,3,0),"")</f>
        <v/>
      </c>
      <c r="AM223" t="str">
        <f>IFERROR(VLOOKUP($B223,Premarket!$A:$K,4,0),"")</f>
        <v/>
      </c>
      <c r="AN223" t="str">
        <f>IFERROR(VLOOKUP($B223,Premarket!$A:$K,5,0),"")</f>
        <v/>
      </c>
      <c r="AU223" s="45" t="str">
        <f>IFERROR(VLOOKUP($B223,master_rankings!$B:$AF,4,FALSE),"")</f>
        <v/>
      </c>
      <c r="AV223" s="45" t="str">
        <f>IFERROR(VLOOKUP($B223,master_rankings!$B:$AF,5,FALSE),"")</f>
        <v/>
      </c>
      <c r="AW223" s="45" t="str">
        <f>IFERROR(VLOOKUP($B223,master_rankings!$B:$AF,6,FALSE),"")</f>
        <v/>
      </c>
      <c r="AX223" s="45" t="str">
        <f>IFERROR(VLOOKUP($B223,master_rankings!$B:$AF,7,FALSE),"")</f>
        <v/>
      </c>
      <c r="AY223" s="45" t="str">
        <f>IFERROR(VLOOKUP($B223,master_rankings!$B:$AF,8,FALSE),"")</f>
        <v/>
      </c>
      <c r="AZ223" s="45" t="str">
        <f>IFERROR(VLOOKUP($B223,master_rankings!$B:$AF,9,FALSE),"")</f>
        <v/>
      </c>
      <c r="BA223" s="45" t="str">
        <f>IFERROR(VLOOKUP($B223,master_rankings!$B:$AF,10,FALSE),"")</f>
        <v/>
      </c>
      <c r="BB223" s="45" t="str">
        <f>IFERROR(VLOOKUP($B223,master_rankings!$B:$AF,11,FALSE),"")</f>
        <v/>
      </c>
      <c r="BC223" s="45" t="str">
        <f>IFERROR(VLOOKUP($B223,master_rankings!$B:$AF,12,FALSE),"")</f>
        <v/>
      </c>
      <c r="BD223" s="45" t="str">
        <f>IFERROR(VLOOKUP($B223,master_rankings!$B:$AF,13,FALSE),"")</f>
        <v/>
      </c>
      <c r="BE223" s="45" t="str">
        <f>IFERROR(VLOOKUP($B223,master_rankings!$B:$AF,14,FALSE),"")</f>
        <v/>
      </c>
      <c r="BF223" s="45" t="str">
        <f>IFERROR(VLOOKUP($B223,master_rankings!$B:$AF,15,FALSE),"")</f>
        <v/>
      </c>
      <c r="BG223" s="45" t="str">
        <f>IFERROR(VLOOKUP($B223,master_rankings!$B:$AF,16,FALSE),"")</f>
        <v/>
      </c>
      <c r="BH223" s="45" t="str">
        <f>IFERROR(VLOOKUP($B223,master_rankings!$B:$AF,17,FALSE),"")</f>
        <v/>
      </c>
      <c r="BI223" s="45" t="str">
        <f>IFERROR(VLOOKUP($B223,master_rankings!$B:$AF,18,FALSE),"")</f>
        <v/>
      </c>
      <c r="BJ223" s="45" t="str">
        <f>IFERROR(VLOOKUP($B223,master_rankings!$B:$AF,19,FALSE),"")</f>
        <v/>
      </c>
      <c r="BK223" s="45" t="str">
        <f>IFERROR(VLOOKUP($B223,master_rankings!$B:$AF,30,FALSE),"")</f>
        <v/>
      </c>
      <c r="BL223" s="45" t="str">
        <f>IFERROR(VLOOKUP($B223,master_rankings!$B:$AF,31,FALSE),"")</f>
        <v/>
      </c>
      <c r="BM223" s="45" t="str">
        <f t="shared" si="14"/>
        <v/>
      </c>
      <c r="BN223" t="str">
        <f t="shared" si="15"/>
        <v/>
      </c>
    </row>
    <row r="224" spans="1:66" x14ac:dyDescent="0.25">
      <c r="A224" t="str">
        <f>Qty_freeze!A224</f>
        <v/>
      </c>
      <c r="B224" t="str">
        <f>TRIM(Qty_freeze!B224)</f>
        <v/>
      </c>
      <c r="C224" t="str">
        <f>IFERROR(VLOOKUP(B224,Mkt_Lots!Q:R,2,0),"")</f>
        <v/>
      </c>
      <c r="D224" s="9" t="str">
        <f>IFERROR(VLOOKUP($B224,Options_data!$L:$AB,2,0),"")</f>
        <v/>
      </c>
      <c r="E224" s="9" t="str">
        <f>IFERROR(VLOOKUP($B224,Options_data!$L:$AB,3,0),"")</f>
        <v/>
      </c>
      <c r="F224" s="9" t="str">
        <f>IFERROR(VLOOKUP($B224,Options_data!$L:$AB,4,0),"")</f>
        <v/>
      </c>
      <c r="G224" s="9" t="str">
        <f>IFERROR(VLOOKUP($B224,Options_data!$L:$AB,5,0),"")</f>
        <v/>
      </c>
      <c r="H224" s="9" t="str">
        <f>IFERROR(VLOOKUP($B224,Options_data!$L:$AB,6,0),"")</f>
        <v/>
      </c>
      <c r="I224" s="9" t="str">
        <f>IFERROR(VLOOKUP($B224,Options_data!$L:$AB,7,0),"")</f>
        <v/>
      </c>
      <c r="J224" s="9" t="str">
        <f>IFERROR(VLOOKUP($B224,Options_data!$L:$AB,8,0),"")</f>
        <v/>
      </c>
      <c r="K224" s="9" t="str">
        <f>IFERROR(VLOOKUP($B224,Options_data!$L:$AB,9,0),"")</f>
        <v/>
      </c>
      <c r="L224" s="9" t="str">
        <f>IFERROR(VLOOKUP($B224,Options_data!$L:$AB,10,0),"")</f>
        <v/>
      </c>
      <c r="M224" s="9" t="str">
        <f>IFERROR(VLOOKUP($B224,Options_data!$L:$AB,11,0),"")</f>
        <v/>
      </c>
      <c r="N224" s="10" t="str">
        <f>IFERROR(VLOOKUP($B224,Options_data!$L:$AB,12,0),"")</f>
        <v/>
      </c>
      <c r="O224" s="9" t="str">
        <f>IFERROR(VLOOKUP($B224,Options_data!$L:$AB,13,0),"")</f>
        <v/>
      </c>
      <c r="P224" s="9" t="str">
        <f>IFERROR(VLOOKUP($B224,Options_data!$L:$AB,14,0),"")</f>
        <v/>
      </c>
      <c r="Q224" s="9" t="str">
        <f>IFERROR(VLOOKUP($B224,Options_data!$L:$AB,15,0),"")</f>
        <v/>
      </c>
      <c r="R224" s="9" t="str">
        <f>IFERROR(VLOOKUP($B224,Options_data!$L:$AB,16,0),"")</f>
        <v/>
      </c>
      <c r="S224" s="9" t="str">
        <f>IFERROR(VLOOKUP($B224,Options_data!$L:$AB,17,0),"")</f>
        <v/>
      </c>
      <c r="T224" t="str">
        <f>IFERROR(VLOOKUP($B224,futures_data!$L:$W,2,0),"")</f>
        <v/>
      </c>
      <c r="U224" t="str">
        <f>IFERROR(VLOOKUP($B224,futures_data!$L:$W,3,0),"")</f>
        <v/>
      </c>
      <c r="V224" t="str">
        <f>IFERROR(VLOOKUP($B224,futures_data!$L:$W,4,0),"")</f>
        <v/>
      </c>
      <c r="W224" t="str">
        <f>IFERROR(VLOOKUP($B224,futures_data!$L:$W,5,0),"")</f>
        <v/>
      </c>
      <c r="X224" t="str">
        <f>IFERROR(VLOOKUP($B224,futures_data!$L:$W,6,0),"")</f>
        <v/>
      </c>
      <c r="Y224" t="str">
        <f>IFERROR(VLOOKUP($B224,futures_data!$L:$W,7,0),"")</f>
        <v/>
      </c>
      <c r="Z224" t="str">
        <f>IFERROR(VLOOKUP($B224,futures_data!$L:$W,8,0),"")</f>
        <v/>
      </c>
      <c r="AA224" t="str">
        <f>IFERROR(VLOOKUP($B224,futures_data!$L:$W,9,0),"")</f>
        <v/>
      </c>
      <c r="AB224" t="str">
        <f>IFERROR(VLOOKUP($B224,futures_data!$L:$W,10,0),"")</f>
        <v/>
      </c>
      <c r="AC224" t="str">
        <f>IFERROR(VLOOKUP($B224,futures_data!$L:$W,11,0),"")</f>
        <v/>
      </c>
      <c r="AD224" t="str">
        <f>IFERROR(VLOOKUP($B224,futures_data!$L:$W,12,0),"")</f>
        <v/>
      </c>
      <c r="AE224" t="str">
        <f t="shared" si="12"/>
        <v/>
      </c>
      <c r="AF224" t="str">
        <f t="shared" si="13"/>
        <v/>
      </c>
      <c r="AG224" s="43" t="str">
        <f>IFERROR(VLOOKUP($B224,futures_20D_Auto!$B:$F,2,0),"")</f>
        <v/>
      </c>
      <c r="AH224" s="43" t="str">
        <f>IFERROR(VLOOKUP($B224,futures_20D_Auto!$B:$F,3,0),"")</f>
        <v/>
      </c>
      <c r="AI224" s="43" t="str">
        <f>IFERROR(VLOOKUP($B224,futures_20D_Auto!$B:$F,4,0),"")</f>
        <v/>
      </c>
      <c r="AJ224" s="43" t="str">
        <f>IFERROR(VLOOKUP($B224,futures_20D_Auto!$B:$F,5,0),"")</f>
        <v/>
      </c>
      <c r="AK224" t="str">
        <f>IFERROR(VLOOKUP($B224,Premarket!$A:$K,2,0),"")</f>
        <v/>
      </c>
      <c r="AL224" t="str">
        <f>IFERROR(VLOOKUP($B224,Premarket!$A:$K,3,0),"")</f>
        <v/>
      </c>
      <c r="AM224" t="str">
        <f>IFERROR(VLOOKUP($B224,Premarket!$A:$K,4,0),"")</f>
        <v/>
      </c>
      <c r="AN224" t="str">
        <f>IFERROR(VLOOKUP($B224,Premarket!$A:$K,5,0),"")</f>
        <v/>
      </c>
      <c r="AU224" s="45" t="str">
        <f>IFERROR(VLOOKUP($B224,master_rankings!$B:$AF,4,FALSE),"")</f>
        <v/>
      </c>
      <c r="AV224" s="45" t="str">
        <f>IFERROR(VLOOKUP($B224,master_rankings!$B:$AF,5,FALSE),"")</f>
        <v/>
      </c>
      <c r="AW224" s="45" t="str">
        <f>IFERROR(VLOOKUP($B224,master_rankings!$B:$AF,6,FALSE),"")</f>
        <v/>
      </c>
      <c r="AX224" s="45" t="str">
        <f>IFERROR(VLOOKUP($B224,master_rankings!$B:$AF,7,FALSE),"")</f>
        <v/>
      </c>
      <c r="AY224" s="45" t="str">
        <f>IFERROR(VLOOKUP($B224,master_rankings!$B:$AF,8,FALSE),"")</f>
        <v/>
      </c>
      <c r="AZ224" s="45" t="str">
        <f>IFERROR(VLOOKUP($B224,master_rankings!$B:$AF,9,FALSE),"")</f>
        <v/>
      </c>
      <c r="BA224" s="45" t="str">
        <f>IFERROR(VLOOKUP($B224,master_rankings!$B:$AF,10,FALSE),"")</f>
        <v/>
      </c>
      <c r="BB224" s="45" t="str">
        <f>IFERROR(VLOOKUP($B224,master_rankings!$B:$AF,11,FALSE),"")</f>
        <v/>
      </c>
      <c r="BC224" s="45" t="str">
        <f>IFERROR(VLOOKUP($B224,master_rankings!$B:$AF,12,FALSE),"")</f>
        <v/>
      </c>
      <c r="BD224" s="45" t="str">
        <f>IFERROR(VLOOKUP($B224,master_rankings!$B:$AF,13,FALSE),"")</f>
        <v/>
      </c>
      <c r="BE224" s="45" t="str">
        <f>IFERROR(VLOOKUP($B224,master_rankings!$B:$AF,14,FALSE),"")</f>
        <v/>
      </c>
      <c r="BF224" s="45" t="str">
        <f>IFERROR(VLOOKUP($B224,master_rankings!$B:$AF,15,FALSE),"")</f>
        <v/>
      </c>
      <c r="BG224" s="45" t="str">
        <f>IFERROR(VLOOKUP($B224,master_rankings!$B:$AF,16,FALSE),"")</f>
        <v/>
      </c>
      <c r="BH224" s="45" t="str">
        <f>IFERROR(VLOOKUP($B224,master_rankings!$B:$AF,17,FALSE),"")</f>
        <v/>
      </c>
      <c r="BI224" s="45" t="str">
        <f>IFERROR(VLOOKUP($B224,master_rankings!$B:$AF,18,FALSE),"")</f>
        <v/>
      </c>
      <c r="BJ224" s="45" t="str">
        <f>IFERROR(VLOOKUP($B224,master_rankings!$B:$AF,19,FALSE),"")</f>
        <v/>
      </c>
      <c r="BK224" s="45" t="str">
        <f>IFERROR(VLOOKUP($B224,master_rankings!$B:$AF,30,FALSE),"")</f>
        <v/>
      </c>
      <c r="BL224" s="45" t="str">
        <f>IFERROR(VLOOKUP($B224,master_rankings!$B:$AF,31,FALSE),"")</f>
        <v/>
      </c>
      <c r="BM224" s="45" t="str">
        <f t="shared" si="14"/>
        <v/>
      </c>
      <c r="BN224" t="str">
        <f t="shared" si="15"/>
        <v/>
      </c>
    </row>
    <row r="225" spans="1:66" x14ac:dyDescent="0.25">
      <c r="A225" t="str">
        <f>Qty_freeze!A225</f>
        <v/>
      </c>
      <c r="B225" t="str">
        <f>TRIM(Qty_freeze!B225)</f>
        <v/>
      </c>
      <c r="C225" t="str">
        <f>IFERROR(VLOOKUP(B225,Mkt_Lots!Q:R,2,0),"")</f>
        <v/>
      </c>
      <c r="D225" s="9" t="str">
        <f>IFERROR(VLOOKUP($B225,Options_data!$L:$AB,2,0),"")</f>
        <v/>
      </c>
      <c r="E225" s="9" t="str">
        <f>IFERROR(VLOOKUP($B225,Options_data!$L:$AB,3,0),"")</f>
        <v/>
      </c>
      <c r="F225" s="9" t="str">
        <f>IFERROR(VLOOKUP($B225,Options_data!$L:$AB,4,0),"")</f>
        <v/>
      </c>
      <c r="G225" s="9" t="str">
        <f>IFERROR(VLOOKUP($B225,Options_data!$L:$AB,5,0),"")</f>
        <v/>
      </c>
      <c r="H225" s="9" t="str">
        <f>IFERROR(VLOOKUP($B225,Options_data!$L:$AB,6,0),"")</f>
        <v/>
      </c>
      <c r="I225" s="9" t="str">
        <f>IFERROR(VLOOKUP($B225,Options_data!$L:$AB,7,0),"")</f>
        <v/>
      </c>
      <c r="J225" s="9" t="str">
        <f>IFERROR(VLOOKUP($B225,Options_data!$L:$AB,8,0),"")</f>
        <v/>
      </c>
      <c r="K225" s="9" t="str">
        <f>IFERROR(VLOOKUP($B225,Options_data!$L:$AB,9,0),"")</f>
        <v/>
      </c>
      <c r="L225" s="9" t="str">
        <f>IFERROR(VLOOKUP($B225,Options_data!$L:$AB,10,0),"")</f>
        <v/>
      </c>
      <c r="M225" s="9" t="str">
        <f>IFERROR(VLOOKUP($B225,Options_data!$L:$AB,11,0),"")</f>
        <v/>
      </c>
      <c r="N225" s="10" t="str">
        <f>IFERROR(VLOOKUP($B225,Options_data!$L:$AB,12,0),"")</f>
        <v/>
      </c>
      <c r="O225" s="9" t="str">
        <f>IFERROR(VLOOKUP($B225,Options_data!$L:$AB,13,0),"")</f>
        <v/>
      </c>
      <c r="P225" s="9" t="str">
        <f>IFERROR(VLOOKUP($B225,Options_data!$L:$AB,14,0),"")</f>
        <v/>
      </c>
      <c r="Q225" s="9" t="str">
        <f>IFERROR(VLOOKUP($B225,Options_data!$L:$AB,15,0),"")</f>
        <v/>
      </c>
      <c r="R225" s="9" t="str">
        <f>IFERROR(VLOOKUP($B225,Options_data!$L:$AB,16,0),"")</f>
        <v/>
      </c>
      <c r="S225" s="9" t="str">
        <f>IFERROR(VLOOKUP($B225,Options_data!$L:$AB,17,0),"")</f>
        <v/>
      </c>
      <c r="T225" t="str">
        <f>IFERROR(VLOOKUP($B225,futures_data!$L:$W,2,0),"")</f>
        <v/>
      </c>
      <c r="U225" t="str">
        <f>IFERROR(VLOOKUP($B225,futures_data!$L:$W,3,0),"")</f>
        <v/>
      </c>
      <c r="V225" t="str">
        <f>IFERROR(VLOOKUP($B225,futures_data!$L:$W,4,0),"")</f>
        <v/>
      </c>
      <c r="W225" t="str">
        <f>IFERROR(VLOOKUP($B225,futures_data!$L:$W,5,0),"")</f>
        <v/>
      </c>
      <c r="X225" t="str">
        <f>IFERROR(VLOOKUP($B225,futures_data!$L:$W,6,0),"")</f>
        <v/>
      </c>
      <c r="Y225" t="str">
        <f>IFERROR(VLOOKUP($B225,futures_data!$L:$W,7,0),"")</f>
        <v/>
      </c>
      <c r="Z225" t="str">
        <f>IFERROR(VLOOKUP($B225,futures_data!$L:$W,8,0),"")</f>
        <v/>
      </c>
      <c r="AA225" t="str">
        <f>IFERROR(VLOOKUP($B225,futures_data!$L:$W,9,0),"")</f>
        <v/>
      </c>
      <c r="AB225" t="str">
        <f>IFERROR(VLOOKUP($B225,futures_data!$L:$W,10,0),"")</f>
        <v/>
      </c>
      <c r="AC225" t="str">
        <f>IFERROR(VLOOKUP($B225,futures_data!$L:$W,11,0),"")</f>
        <v/>
      </c>
      <c r="AD225" t="str">
        <f>IFERROR(VLOOKUP($B225,futures_data!$L:$W,12,0),"")</f>
        <v/>
      </c>
      <c r="AE225" t="str">
        <f t="shared" si="12"/>
        <v/>
      </c>
      <c r="AF225" t="str">
        <f t="shared" si="13"/>
        <v/>
      </c>
      <c r="AG225" s="43" t="str">
        <f>IFERROR(VLOOKUP($B225,futures_20D_Auto!$B:$F,2,0),"")</f>
        <v/>
      </c>
      <c r="AH225" s="43" t="str">
        <f>IFERROR(VLOOKUP($B225,futures_20D_Auto!$B:$F,3,0),"")</f>
        <v/>
      </c>
      <c r="AI225" s="43" t="str">
        <f>IFERROR(VLOOKUP($B225,futures_20D_Auto!$B:$F,4,0),"")</f>
        <v/>
      </c>
      <c r="AJ225" s="43" t="str">
        <f>IFERROR(VLOOKUP($B225,futures_20D_Auto!$B:$F,5,0),"")</f>
        <v/>
      </c>
      <c r="AK225" t="str">
        <f>IFERROR(VLOOKUP($B225,Premarket!$A:$K,2,0),"")</f>
        <v/>
      </c>
      <c r="AL225" t="str">
        <f>IFERROR(VLOOKUP($B225,Premarket!$A:$K,3,0),"")</f>
        <v/>
      </c>
      <c r="AM225" t="str">
        <f>IFERROR(VLOOKUP($B225,Premarket!$A:$K,4,0),"")</f>
        <v/>
      </c>
      <c r="AN225" t="str">
        <f>IFERROR(VLOOKUP($B225,Premarket!$A:$K,5,0),"")</f>
        <v/>
      </c>
      <c r="AU225" s="45" t="str">
        <f>IFERROR(VLOOKUP($B225,master_rankings!$B:$AF,4,FALSE),"")</f>
        <v/>
      </c>
      <c r="AV225" s="45" t="str">
        <f>IFERROR(VLOOKUP($B225,master_rankings!$B:$AF,5,FALSE),"")</f>
        <v/>
      </c>
      <c r="AW225" s="45" t="str">
        <f>IFERROR(VLOOKUP($B225,master_rankings!$B:$AF,6,FALSE),"")</f>
        <v/>
      </c>
      <c r="AX225" s="45" t="str">
        <f>IFERROR(VLOOKUP($B225,master_rankings!$B:$AF,7,FALSE),"")</f>
        <v/>
      </c>
      <c r="AY225" s="45" t="str">
        <f>IFERROR(VLOOKUP($B225,master_rankings!$B:$AF,8,FALSE),"")</f>
        <v/>
      </c>
      <c r="AZ225" s="45" t="str">
        <f>IFERROR(VLOOKUP($B225,master_rankings!$B:$AF,9,FALSE),"")</f>
        <v/>
      </c>
      <c r="BA225" s="45" t="str">
        <f>IFERROR(VLOOKUP($B225,master_rankings!$B:$AF,10,FALSE),"")</f>
        <v/>
      </c>
      <c r="BB225" s="45" t="str">
        <f>IFERROR(VLOOKUP($B225,master_rankings!$B:$AF,11,FALSE),"")</f>
        <v/>
      </c>
      <c r="BC225" s="45" t="str">
        <f>IFERROR(VLOOKUP($B225,master_rankings!$B:$AF,12,FALSE),"")</f>
        <v/>
      </c>
      <c r="BD225" s="45" t="str">
        <f>IFERROR(VLOOKUP($B225,master_rankings!$B:$AF,13,FALSE),"")</f>
        <v/>
      </c>
      <c r="BE225" s="45" t="str">
        <f>IFERROR(VLOOKUP($B225,master_rankings!$B:$AF,14,FALSE),"")</f>
        <v/>
      </c>
      <c r="BF225" s="45" t="str">
        <f>IFERROR(VLOOKUP($B225,master_rankings!$B:$AF,15,FALSE),"")</f>
        <v/>
      </c>
      <c r="BG225" s="45" t="str">
        <f>IFERROR(VLOOKUP($B225,master_rankings!$B:$AF,16,FALSE),"")</f>
        <v/>
      </c>
      <c r="BH225" s="45" t="str">
        <f>IFERROR(VLOOKUP($B225,master_rankings!$B:$AF,17,FALSE),"")</f>
        <v/>
      </c>
      <c r="BI225" s="45" t="str">
        <f>IFERROR(VLOOKUP($B225,master_rankings!$B:$AF,18,FALSE),"")</f>
        <v/>
      </c>
      <c r="BJ225" s="45" t="str">
        <f>IFERROR(VLOOKUP($B225,master_rankings!$B:$AF,19,FALSE),"")</f>
        <v/>
      </c>
      <c r="BK225" s="45" t="str">
        <f>IFERROR(VLOOKUP($B225,master_rankings!$B:$AF,30,FALSE),"")</f>
        <v/>
      </c>
      <c r="BL225" s="45" t="str">
        <f>IFERROR(VLOOKUP($B225,master_rankings!$B:$AF,31,FALSE),"")</f>
        <v/>
      </c>
      <c r="BM225" s="45" t="str">
        <f t="shared" si="14"/>
        <v/>
      </c>
      <c r="BN225" t="str">
        <f t="shared" si="15"/>
        <v/>
      </c>
    </row>
    <row r="226" spans="1:66" x14ac:dyDescent="0.25">
      <c r="A226" t="str">
        <f>Qty_freeze!A226</f>
        <v/>
      </c>
      <c r="B226" t="str">
        <f>TRIM(Qty_freeze!B226)</f>
        <v/>
      </c>
      <c r="C226" t="str">
        <f>IFERROR(VLOOKUP(B226,Mkt_Lots!Q:R,2,0),"")</f>
        <v/>
      </c>
      <c r="D226" s="9" t="str">
        <f>IFERROR(VLOOKUP($B226,Options_data!$L:$AB,2,0),"")</f>
        <v/>
      </c>
      <c r="E226" s="9" t="str">
        <f>IFERROR(VLOOKUP($B226,Options_data!$L:$AB,3,0),"")</f>
        <v/>
      </c>
      <c r="F226" s="9" t="str">
        <f>IFERROR(VLOOKUP($B226,Options_data!$L:$AB,4,0),"")</f>
        <v/>
      </c>
      <c r="G226" s="9" t="str">
        <f>IFERROR(VLOOKUP($B226,Options_data!$L:$AB,5,0),"")</f>
        <v/>
      </c>
      <c r="H226" s="9" t="str">
        <f>IFERROR(VLOOKUP($B226,Options_data!$L:$AB,6,0),"")</f>
        <v/>
      </c>
      <c r="I226" s="9" t="str">
        <f>IFERROR(VLOOKUP($B226,Options_data!$L:$AB,7,0),"")</f>
        <v/>
      </c>
      <c r="J226" s="9" t="str">
        <f>IFERROR(VLOOKUP($B226,Options_data!$L:$AB,8,0),"")</f>
        <v/>
      </c>
      <c r="K226" s="9" t="str">
        <f>IFERROR(VLOOKUP($B226,Options_data!$L:$AB,9,0),"")</f>
        <v/>
      </c>
      <c r="L226" s="9" t="str">
        <f>IFERROR(VLOOKUP($B226,Options_data!$L:$AB,10,0),"")</f>
        <v/>
      </c>
      <c r="M226" s="9" t="str">
        <f>IFERROR(VLOOKUP($B226,Options_data!$L:$AB,11,0),"")</f>
        <v/>
      </c>
      <c r="N226" s="10" t="str">
        <f>IFERROR(VLOOKUP($B226,Options_data!$L:$AB,12,0),"")</f>
        <v/>
      </c>
      <c r="O226" s="9" t="str">
        <f>IFERROR(VLOOKUP($B226,Options_data!$L:$AB,13,0),"")</f>
        <v/>
      </c>
      <c r="P226" s="9" t="str">
        <f>IFERROR(VLOOKUP($B226,Options_data!$L:$AB,14,0),"")</f>
        <v/>
      </c>
      <c r="Q226" s="9" t="str">
        <f>IFERROR(VLOOKUP($B226,Options_data!$L:$AB,15,0),"")</f>
        <v/>
      </c>
      <c r="R226" s="9" t="str">
        <f>IFERROR(VLOOKUP($B226,Options_data!$L:$AB,16,0),"")</f>
        <v/>
      </c>
      <c r="S226" s="9" t="str">
        <f>IFERROR(VLOOKUP($B226,Options_data!$L:$AB,17,0),"")</f>
        <v/>
      </c>
      <c r="T226" t="str">
        <f>IFERROR(VLOOKUP($B226,futures_data!$L:$W,2,0),"")</f>
        <v/>
      </c>
      <c r="U226" t="str">
        <f>IFERROR(VLOOKUP($B226,futures_data!$L:$W,3,0),"")</f>
        <v/>
      </c>
      <c r="V226" t="str">
        <f>IFERROR(VLOOKUP($B226,futures_data!$L:$W,4,0),"")</f>
        <v/>
      </c>
      <c r="W226" t="str">
        <f>IFERROR(VLOOKUP($B226,futures_data!$L:$W,5,0),"")</f>
        <v/>
      </c>
      <c r="X226" t="str">
        <f>IFERROR(VLOOKUP($B226,futures_data!$L:$W,6,0),"")</f>
        <v/>
      </c>
      <c r="Y226" t="str">
        <f>IFERROR(VLOOKUP($B226,futures_data!$L:$W,7,0),"")</f>
        <v/>
      </c>
      <c r="Z226" t="str">
        <f>IFERROR(VLOOKUP($B226,futures_data!$L:$W,8,0),"")</f>
        <v/>
      </c>
      <c r="AA226" t="str">
        <f>IFERROR(VLOOKUP($B226,futures_data!$L:$W,9,0),"")</f>
        <v/>
      </c>
      <c r="AB226" t="str">
        <f>IFERROR(VLOOKUP($B226,futures_data!$L:$W,10,0),"")</f>
        <v/>
      </c>
      <c r="AC226" t="str">
        <f>IFERROR(VLOOKUP($B226,futures_data!$L:$W,11,0),"")</f>
        <v/>
      </c>
      <c r="AD226" t="str">
        <f>IFERROR(VLOOKUP($B226,futures_data!$L:$W,12,0),"")</f>
        <v/>
      </c>
      <c r="AE226" t="str">
        <f t="shared" si="12"/>
        <v/>
      </c>
      <c r="AF226" t="str">
        <f t="shared" si="13"/>
        <v/>
      </c>
      <c r="AG226" s="43" t="str">
        <f>IFERROR(VLOOKUP($B226,futures_20D_Auto!$B:$F,2,0),"")</f>
        <v/>
      </c>
      <c r="AH226" s="43" t="str">
        <f>IFERROR(VLOOKUP($B226,futures_20D_Auto!$B:$F,3,0),"")</f>
        <v/>
      </c>
      <c r="AI226" s="43" t="str">
        <f>IFERROR(VLOOKUP($B226,futures_20D_Auto!$B:$F,4,0),"")</f>
        <v/>
      </c>
      <c r="AJ226" s="43" t="str">
        <f>IFERROR(VLOOKUP($B226,futures_20D_Auto!$B:$F,5,0),"")</f>
        <v/>
      </c>
      <c r="AK226" t="str">
        <f>IFERROR(VLOOKUP($B226,Premarket!$A:$K,2,0),"")</f>
        <v/>
      </c>
      <c r="AL226" t="str">
        <f>IFERROR(VLOOKUP($B226,Premarket!$A:$K,3,0),"")</f>
        <v/>
      </c>
      <c r="AM226" t="str">
        <f>IFERROR(VLOOKUP($B226,Premarket!$A:$K,4,0),"")</f>
        <v/>
      </c>
      <c r="AN226" t="str">
        <f>IFERROR(VLOOKUP($B226,Premarket!$A:$K,5,0),"")</f>
        <v/>
      </c>
      <c r="AU226" s="45" t="str">
        <f>IFERROR(VLOOKUP($B226,master_rankings!$B:$AF,4,FALSE),"")</f>
        <v/>
      </c>
      <c r="AV226" s="45" t="str">
        <f>IFERROR(VLOOKUP($B226,master_rankings!$B:$AF,5,FALSE),"")</f>
        <v/>
      </c>
      <c r="AW226" s="45" t="str">
        <f>IFERROR(VLOOKUP($B226,master_rankings!$B:$AF,6,FALSE),"")</f>
        <v/>
      </c>
      <c r="AX226" s="45" t="str">
        <f>IFERROR(VLOOKUP($B226,master_rankings!$B:$AF,7,FALSE),"")</f>
        <v/>
      </c>
      <c r="AY226" s="45" t="str">
        <f>IFERROR(VLOOKUP($B226,master_rankings!$B:$AF,8,FALSE),"")</f>
        <v/>
      </c>
      <c r="AZ226" s="45" t="str">
        <f>IFERROR(VLOOKUP($B226,master_rankings!$B:$AF,9,FALSE),"")</f>
        <v/>
      </c>
      <c r="BA226" s="45" t="str">
        <f>IFERROR(VLOOKUP($B226,master_rankings!$B:$AF,10,FALSE),"")</f>
        <v/>
      </c>
      <c r="BB226" s="45" t="str">
        <f>IFERROR(VLOOKUP($B226,master_rankings!$B:$AF,11,FALSE),"")</f>
        <v/>
      </c>
      <c r="BC226" s="45" t="str">
        <f>IFERROR(VLOOKUP($B226,master_rankings!$B:$AF,12,FALSE),"")</f>
        <v/>
      </c>
      <c r="BD226" s="45" t="str">
        <f>IFERROR(VLOOKUP($B226,master_rankings!$B:$AF,13,FALSE),"")</f>
        <v/>
      </c>
      <c r="BE226" s="45" t="str">
        <f>IFERROR(VLOOKUP($B226,master_rankings!$B:$AF,14,FALSE),"")</f>
        <v/>
      </c>
      <c r="BF226" s="45" t="str">
        <f>IFERROR(VLOOKUP($B226,master_rankings!$B:$AF,15,FALSE),"")</f>
        <v/>
      </c>
      <c r="BG226" s="45" t="str">
        <f>IFERROR(VLOOKUP($B226,master_rankings!$B:$AF,16,FALSE),"")</f>
        <v/>
      </c>
      <c r="BH226" s="45" t="str">
        <f>IFERROR(VLOOKUP($B226,master_rankings!$B:$AF,17,FALSE),"")</f>
        <v/>
      </c>
      <c r="BI226" s="45" t="str">
        <f>IFERROR(VLOOKUP($B226,master_rankings!$B:$AF,18,FALSE),"")</f>
        <v/>
      </c>
      <c r="BJ226" s="45" t="str">
        <f>IFERROR(VLOOKUP($B226,master_rankings!$B:$AF,19,FALSE),"")</f>
        <v/>
      </c>
      <c r="BK226" s="45" t="str">
        <f>IFERROR(VLOOKUP($B226,master_rankings!$B:$AF,30,FALSE),"")</f>
        <v/>
      </c>
      <c r="BL226" s="45" t="str">
        <f>IFERROR(VLOOKUP($B226,master_rankings!$B:$AF,31,FALSE),"")</f>
        <v/>
      </c>
      <c r="BM226" s="45" t="str">
        <f t="shared" si="14"/>
        <v/>
      </c>
      <c r="BN226" t="str">
        <f t="shared" si="15"/>
        <v/>
      </c>
    </row>
    <row r="227" spans="1:66" x14ac:dyDescent="0.25">
      <c r="A227" t="str">
        <f>Qty_freeze!A227</f>
        <v/>
      </c>
      <c r="B227" t="str">
        <f>TRIM(Qty_freeze!B227)</f>
        <v/>
      </c>
      <c r="C227" t="str">
        <f>IFERROR(VLOOKUP(B227,Mkt_Lots!Q:R,2,0),"")</f>
        <v/>
      </c>
      <c r="D227" s="9" t="str">
        <f>IFERROR(VLOOKUP($B227,Options_data!$L:$AB,2,0),"")</f>
        <v/>
      </c>
      <c r="E227" s="9" t="str">
        <f>IFERROR(VLOOKUP($B227,Options_data!$L:$AB,3,0),"")</f>
        <v/>
      </c>
      <c r="F227" s="9" t="str">
        <f>IFERROR(VLOOKUP($B227,Options_data!$L:$AB,4,0),"")</f>
        <v/>
      </c>
      <c r="G227" s="9" t="str">
        <f>IFERROR(VLOOKUP($B227,Options_data!$L:$AB,5,0),"")</f>
        <v/>
      </c>
      <c r="H227" s="9" t="str">
        <f>IFERROR(VLOOKUP($B227,Options_data!$L:$AB,6,0),"")</f>
        <v/>
      </c>
      <c r="I227" s="9" t="str">
        <f>IFERROR(VLOOKUP($B227,Options_data!$L:$AB,7,0),"")</f>
        <v/>
      </c>
      <c r="J227" s="9" t="str">
        <f>IFERROR(VLOOKUP($B227,Options_data!$L:$AB,8,0),"")</f>
        <v/>
      </c>
      <c r="K227" s="9" t="str">
        <f>IFERROR(VLOOKUP($B227,Options_data!$L:$AB,9,0),"")</f>
        <v/>
      </c>
      <c r="L227" s="9" t="str">
        <f>IFERROR(VLOOKUP($B227,Options_data!$L:$AB,10,0),"")</f>
        <v/>
      </c>
      <c r="M227" s="9" t="str">
        <f>IFERROR(VLOOKUP($B227,Options_data!$L:$AB,11,0),"")</f>
        <v/>
      </c>
      <c r="N227" s="10" t="str">
        <f>IFERROR(VLOOKUP($B227,Options_data!$L:$AB,12,0),"")</f>
        <v/>
      </c>
      <c r="O227" s="9" t="str">
        <f>IFERROR(VLOOKUP($B227,Options_data!$L:$AB,13,0),"")</f>
        <v/>
      </c>
      <c r="P227" s="9" t="str">
        <f>IFERROR(VLOOKUP($B227,Options_data!$L:$AB,14,0),"")</f>
        <v/>
      </c>
      <c r="Q227" s="9" t="str">
        <f>IFERROR(VLOOKUP($B227,Options_data!$L:$AB,15,0),"")</f>
        <v/>
      </c>
      <c r="R227" s="9" t="str">
        <f>IFERROR(VLOOKUP($B227,Options_data!$L:$AB,16,0),"")</f>
        <v/>
      </c>
      <c r="S227" s="9" t="str">
        <f>IFERROR(VLOOKUP($B227,Options_data!$L:$AB,17,0),"")</f>
        <v/>
      </c>
      <c r="T227" t="str">
        <f>IFERROR(VLOOKUP($B227,futures_data!$L:$W,2,0),"")</f>
        <v/>
      </c>
      <c r="U227" t="str">
        <f>IFERROR(VLOOKUP($B227,futures_data!$L:$W,3,0),"")</f>
        <v/>
      </c>
      <c r="V227" t="str">
        <f>IFERROR(VLOOKUP($B227,futures_data!$L:$W,4,0),"")</f>
        <v/>
      </c>
      <c r="W227" t="str">
        <f>IFERROR(VLOOKUP($B227,futures_data!$L:$W,5,0),"")</f>
        <v/>
      </c>
      <c r="X227" t="str">
        <f>IFERROR(VLOOKUP($B227,futures_data!$L:$W,6,0),"")</f>
        <v/>
      </c>
      <c r="Y227" t="str">
        <f>IFERROR(VLOOKUP($B227,futures_data!$L:$W,7,0),"")</f>
        <v/>
      </c>
      <c r="Z227" t="str">
        <f>IFERROR(VLOOKUP($B227,futures_data!$L:$W,8,0),"")</f>
        <v/>
      </c>
      <c r="AA227" t="str">
        <f>IFERROR(VLOOKUP($B227,futures_data!$L:$W,9,0),"")</f>
        <v/>
      </c>
      <c r="AB227" t="str">
        <f>IFERROR(VLOOKUP($B227,futures_data!$L:$W,10,0),"")</f>
        <v/>
      </c>
      <c r="AC227" t="str">
        <f>IFERROR(VLOOKUP($B227,futures_data!$L:$W,11,0),"")</f>
        <v/>
      </c>
      <c r="AD227" t="str">
        <f>IFERROR(VLOOKUP($B227,futures_data!$L:$W,12,0),"")</f>
        <v/>
      </c>
      <c r="AE227" t="str">
        <f t="shared" si="12"/>
        <v/>
      </c>
      <c r="AF227" t="str">
        <f t="shared" si="13"/>
        <v/>
      </c>
      <c r="AG227" s="43" t="str">
        <f>IFERROR(VLOOKUP($B227,futures_20D_Auto!$B:$F,2,0),"")</f>
        <v/>
      </c>
      <c r="AH227" s="43" t="str">
        <f>IFERROR(VLOOKUP($B227,futures_20D_Auto!$B:$F,3,0),"")</f>
        <v/>
      </c>
      <c r="AI227" s="43" t="str">
        <f>IFERROR(VLOOKUP($B227,futures_20D_Auto!$B:$F,4,0),"")</f>
        <v/>
      </c>
      <c r="AJ227" s="43" t="str">
        <f>IFERROR(VLOOKUP($B227,futures_20D_Auto!$B:$F,5,0),"")</f>
        <v/>
      </c>
      <c r="AK227" t="str">
        <f>IFERROR(VLOOKUP($B227,Premarket!$A:$K,2,0),"")</f>
        <v/>
      </c>
      <c r="AL227" t="str">
        <f>IFERROR(VLOOKUP($B227,Premarket!$A:$K,3,0),"")</f>
        <v/>
      </c>
      <c r="AM227" t="str">
        <f>IFERROR(VLOOKUP($B227,Premarket!$A:$K,4,0),"")</f>
        <v/>
      </c>
      <c r="AN227" t="str">
        <f>IFERROR(VLOOKUP($B227,Premarket!$A:$K,5,0),"")</f>
        <v/>
      </c>
      <c r="AU227" s="45" t="str">
        <f>IFERROR(VLOOKUP($B227,master_rankings!$B:$AF,4,FALSE),"")</f>
        <v/>
      </c>
      <c r="AV227" s="45" t="str">
        <f>IFERROR(VLOOKUP($B227,master_rankings!$B:$AF,5,FALSE),"")</f>
        <v/>
      </c>
      <c r="AW227" s="45" t="str">
        <f>IFERROR(VLOOKUP($B227,master_rankings!$B:$AF,6,FALSE),"")</f>
        <v/>
      </c>
      <c r="AX227" s="45" t="str">
        <f>IFERROR(VLOOKUP($B227,master_rankings!$B:$AF,7,FALSE),"")</f>
        <v/>
      </c>
      <c r="AY227" s="45" t="str">
        <f>IFERROR(VLOOKUP($B227,master_rankings!$B:$AF,8,FALSE),"")</f>
        <v/>
      </c>
      <c r="AZ227" s="45" t="str">
        <f>IFERROR(VLOOKUP($B227,master_rankings!$B:$AF,9,FALSE),"")</f>
        <v/>
      </c>
      <c r="BA227" s="45" t="str">
        <f>IFERROR(VLOOKUP($B227,master_rankings!$B:$AF,10,FALSE),"")</f>
        <v/>
      </c>
      <c r="BB227" s="45" t="str">
        <f>IFERROR(VLOOKUP($B227,master_rankings!$B:$AF,11,FALSE),"")</f>
        <v/>
      </c>
      <c r="BC227" s="45" t="str">
        <f>IFERROR(VLOOKUP($B227,master_rankings!$B:$AF,12,FALSE),"")</f>
        <v/>
      </c>
      <c r="BD227" s="45" t="str">
        <f>IFERROR(VLOOKUP($B227,master_rankings!$B:$AF,13,FALSE),"")</f>
        <v/>
      </c>
      <c r="BE227" s="45" t="str">
        <f>IFERROR(VLOOKUP($B227,master_rankings!$B:$AF,14,FALSE),"")</f>
        <v/>
      </c>
      <c r="BF227" s="45" t="str">
        <f>IFERROR(VLOOKUP($B227,master_rankings!$B:$AF,15,FALSE),"")</f>
        <v/>
      </c>
      <c r="BG227" s="45" t="str">
        <f>IFERROR(VLOOKUP($B227,master_rankings!$B:$AF,16,FALSE),"")</f>
        <v/>
      </c>
      <c r="BH227" s="45" t="str">
        <f>IFERROR(VLOOKUP($B227,master_rankings!$B:$AF,17,FALSE),"")</f>
        <v/>
      </c>
      <c r="BI227" s="45" t="str">
        <f>IFERROR(VLOOKUP($B227,master_rankings!$B:$AF,18,FALSE),"")</f>
        <v/>
      </c>
      <c r="BJ227" s="45" t="str">
        <f>IFERROR(VLOOKUP($B227,master_rankings!$B:$AF,19,FALSE),"")</f>
        <v/>
      </c>
      <c r="BK227" s="45" t="str">
        <f>IFERROR(VLOOKUP($B227,master_rankings!$B:$AF,30,FALSE),"")</f>
        <v/>
      </c>
      <c r="BL227" s="45" t="str">
        <f>IFERROR(VLOOKUP($B227,master_rankings!$B:$AF,31,FALSE),"")</f>
        <v/>
      </c>
      <c r="BM227" s="45" t="str">
        <f t="shared" si="14"/>
        <v/>
      </c>
      <c r="BN227" t="str">
        <f t="shared" si="15"/>
        <v/>
      </c>
    </row>
    <row r="228" spans="1:66" x14ac:dyDescent="0.25">
      <c r="A228" t="str">
        <f>Qty_freeze!A228</f>
        <v/>
      </c>
      <c r="B228" t="str">
        <f>TRIM(Qty_freeze!B228)</f>
        <v/>
      </c>
      <c r="C228" t="str">
        <f>IFERROR(VLOOKUP(B228,Mkt_Lots!Q:R,2,0),"")</f>
        <v/>
      </c>
      <c r="D228" s="9" t="str">
        <f>IFERROR(VLOOKUP($B228,Options_data!$L:$AB,2,0),"")</f>
        <v/>
      </c>
      <c r="E228" s="9" t="str">
        <f>IFERROR(VLOOKUP($B228,Options_data!$L:$AB,3,0),"")</f>
        <v/>
      </c>
      <c r="F228" s="9" t="str">
        <f>IFERROR(VLOOKUP($B228,Options_data!$L:$AB,4,0),"")</f>
        <v/>
      </c>
      <c r="G228" s="9" t="str">
        <f>IFERROR(VLOOKUP($B228,Options_data!$L:$AB,5,0),"")</f>
        <v/>
      </c>
      <c r="H228" s="9" t="str">
        <f>IFERROR(VLOOKUP($B228,Options_data!$L:$AB,6,0),"")</f>
        <v/>
      </c>
      <c r="I228" s="9" t="str">
        <f>IFERROR(VLOOKUP($B228,Options_data!$L:$AB,7,0),"")</f>
        <v/>
      </c>
      <c r="J228" s="9" t="str">
        <f>IFERROR(VLOOKUP($B228,Options_data!$L:$AB,8,0),"")</f>
        <v/>
      </c>
      <c r="K228" s="9" t="str">
        <f>IFERROR(VLOOKUP($B228,Options_data!$L:$AB,9,0),"")</f>
        <v/>
      </c>
      <c r="L228" s="9" t="str">
        <f>IFERROR(VLOOKUP($B228,Options_data!$L:$AB,10,0),"")</f>
        <v/>
      </c>
      <c r="M228" s="9" t="str">
        <f>IFERROR(VLOOKUP($B228,Options_data!$L:$AB,11,0),"")</f>
        <v/>
      </c>
      <c r="N228" s="10" t="str">
        <f>IFERROR(VLOOKUP($B228,Options_data!$L:$AB,12,0),"")</f>
        <v/>
      </c>
      <c r="O228" s="9" t="str">
        <f>IFERROR(VLOOKUP($B228,Options_data!$L:$AB,13,0),"")</f>
        <v/>
      </c>
      <c r="P228" s="9" t="str">
        <f>IFERROR(VLOOKUP($B228,Options_data!$L:$AB,14,0),"")</f>
        <v/>
      </c>
      <c r="Q228" s="9" t="str">
        <f>IFERROR(VLOOKUP($B228,Options_data!$L:$AB,15,0),"")</f>
        <v/>
      </c>
      <c r="R228" s="9" t="str">
        <f>IFERROR(VLOOKUP($B228,Options_data!$L:$AB,16,0),"")</f>
        <v/>
      </c>
      <c r="S228" s="9" t="str">
        <f>IFERROR(VLOOKUP($B228,Options_data!$L:$AB,17,0),"")</f>
        <v/>
      </c>
      <c r="T228" t="str">
        <f>IFERROR(VLOOKUP($B228,futures_data!$L:$W,2,0),"")</f>
        <v/>
      </c>
      <c r="U228" t="str">
        <f>IFERROR(VLOOKUP($B228,futures_data!$L:$W,3,0),"")</f>
        <v/>
      </c>
      <c r="V228" t="str">
        <f>IFERROR(VLOOKUP($B228,futures_data!$L:$W,4,0),"")</f>
        <v/>
      </c>
      <c r="W228" t="str">
        <f>IFERROR(VLOOKUP($B228,futures_data!$L:$W,5,0),"")</f>
        <v/>
      </c>
      <c r="X228" t="str">
        <f>IFERROR(VLOOKUP($B228,futures_data!$L:$W,6,0),"")</f>
        <v/>
      </c>
      <c r="Y228" t="str">
        <f>IFERROR(VLOOKUP($B228,futures_data!$L:$W,7,0),"")</f>
        <v/>
      </c>
      <c r="Z228" t="str">
        <f>IFERROR(VLOOKUP($B228,futures_data!$L:$W,8,0),"")</f>
        <v/>
      </c>
      <c r="AA228" t="str">
        <f>IFERROR(VLOOKUP($B228,futures_data!$L:$W,9,0),"")</f>
        <v/>
      </c>
      <c r="AB228" t="str">
        <f>IFERROR(VLOOKUP($B228,futures_data!$L:$W,10,0),"")</f>
        <v/>
      </c>
      <c r="AC228" t="str">
        <f>IFERROR(VLOOKUP($B228,futures_data!$L:$W,11,0),"")</f>
        <v/>
      </c>
      <c r="AD228" t="str">
        <f>IFERROR(VLOOKUP($B228,futures_data!$L:$W,12,0),"")</f>
        <v/>
      </c>
      <c r="AE228" t="str">
        <f t="shared" si="12"/>
        <v/>
      </c>
      <c r="AF228" t="str">
        <f t="shared" si="13"/>
        <v/>
      </c>
      <c r="AG228" s="43" t="str">
        <f>IFERROR(VLOOKUP($B228,futures_20D_Auto!$B:$F,2,0),"")</f>
        <v/>
      </c>
      <c r="AH228" s="43" t="str">
        <f>IFERROR(VLOOKUP($B228,futures_20D_Auto!$B:$F,3,0),"")</f>
        <v/>
      </c>
      <c r="AI228" s="43" t="str">
        <f>IFERROR(VLOOKUP($B228,futures_20D_Auto!$B:$F,4,0),"")</f>
        <v/>
      </c>
      <c r="AJ228" s="43" t="str">
        <f>IFERROR(VLOOKUP($B228,futures_20D_Auto!$B:$F,5,0),"")</f>
        <v/>
      </c>
      <c r="AK228" t="str">
        <f>IFERROR(VLOOKUP($B228,Premarket!$A:$K,2,0),"")</f>
        <v/>
      </c>
      <c r="AL228" t="str">
        <f>IFERROR(VLOOKUP($B228,Premarket!$A:$K,3,0),"")</f>
        <v/>
      </c>
      <c r="AM228" t="str">
        <f>IFERROR(VLOOKUP($B228,Premarket!$A:$K,4,0),"")</f>
        <v/>
      </c>
      <c r="AN228" t="str">
        <f>IFERROR(VLOOKUP($B228,Premarket!$A:$K,5,0),"")</f>
        <v/>
      </c>
      <c r="AU228" s="45" t="str">
        <f>IFERROR(VLOOKUP($B228,master_rankings!$B:$AF,4,FALSE),"")</f>
        <v/>
      </c>
      <c r="AV228" s="45" t="str">
        <f>IFERROR(VLOOKUP($B228,master_rankings!$B:$AF,5,FALSE),"")</f>
        <v/>
      </c>
      <c r="AW228" s="45" t="str">
        <f>IFERROR(VLOOKUP($B228,master_rankings!$B:$AF,6,FALSE),"")</f>
        <v/>
      </c>
      <c r="AX228" s="45" t="str">
        <f>IFERROR(VLOOKUP($B228,master_rankings!$B:$AF,7,FALSE),"")</f>
        <v/>
      </c>
      <c r="AY228" s="45" t="str">
        <f>IFERROR(VLOOKUP($B228,master_rankings!$B:$AF,8,FALSE),"")</f>
        <v/>
      </c>
      <c r="AZ228" s="45" t="str">
        <f>IFERROR(VLOOKUP($B228,master_rankings!$B:$AF,9,FALSE),"")</f>
        <v/>
      </c>
      <c r="BA228" s="45" t="str">
        <f>IFERROR(VLOOKUP($B228,master_rankings!$B:$AF,10,FALSE),"")</f>
        <v/>
      </c>
      <c r="BB228" s="45" t="str">
        <f>IFERROR(VLOOKUP($B228,master_rankings!$B:$AF,11,FALSE),"")</f>
        <v/>
      </c>
      <c r="BC228" s="45" t="str">
        <f>IFERROR(VLOOKUP($B228,master_rankings!$B:$AF,12,FALSE),"")</f>
        <v/>
      </c>
      <c r="BD228" s="45" t="str">
        <f>IFERROR(VLOOKUP($B228,master_rankings!$B:$AF,13,FALSE),"")</f>
        <v/>
      </c>
      <c r="BE228" s="45" t="str">
        <f>IFERROR(VLOOKUP($B228,master_rankings!$B:$AF,14,FALSE),"")</f>
        <v/>
      </c>
      <c r="BF228" s="45" t="str">
        <f>IFERROR(VLOOKUP($B228,master_rankings!$B:$AF,15,FALSE),"")</f>
        <v/>
      </c>
      <c r="BG228" s="45" t="str">
        <f>IFERROR(VLOOKUP($B228,master_rankings!$B:$AF,16,FALSE),"")</f>
        <v/>
      </c>
      <c r="BH228" s="45" t="str">
        <f>IFERROR(VLOOKUP($B228,master_rankings!$B:$AF,17,FALSE),"")</f>
        <v/>
      </c>
      <c r="BI228" s="45" t="str">
        <f>IFERROR(VLOOKUP($B228,master_rankings!$B:$AF,18,FALSE),"")</f>
        <v/>
      </c>
      <c r="BJ228" s="45" t="str">
        <f>IFERROR(VLOOKUP($B228,master_rankings!$B:$AF,19,FALSE),"")</f>
        <v/>
      </c>
      <c r="BK228" s="45" t="str">
        <f>IFERROR(VLOOKUP($B228,master_rankings!$B:$AF,30,FALSE),"")</f>
        <v/>
      </c>
      <c r="BL228" s="45" t="str">
        <f>IFERROR(VLOOKUP($B228,master_rankings!$B:$AF,31,FALSE),"")</f>
        <v/>
      </c>
      <c r="BM228" s="45" t="str">
        <f t="shared" si="14"/>
        <v/>
      </c>
      <c r="BN228" t="str">
        <f t="shared" si="15"/>
        <v/>
      </c>
    </row>
    <row r="229" spans="1:66" x14ac:dyDescent="0.25">
      <c r="A229" t="str">
        <f>Qty_freeze!A229</f>
        <v/>
      </c>
      <c r="B229" t="str">
        <f>TRIM(Qty_freeze!B229)</f>
        <v/>
      </c>
      <c r="C229" t="str">
        <f>IFERROR(VLOOKUP(B229,Mkt_Lots!Q:R,2,0),"")</f>
        <v/>
      </c>
      <c r="D229" s="9" t="str">
        <f>IFERROR(VLOOKUP($B229,Options_data!$L:$AB,2,0),"")</f>
        <v/>
      </c>
      <c r="E229" s="9" t="str">
        <f>IFERROR(VLOOKUP($B229,Options_data!$L:$AB,3,0),"")</f>
        <v/>
      </c>
      <c r="F229" s="9" t="str">
        <f>IFERROR(VLOOKUP($B229,Options_data!$L:$AB,4,0),"")</f>
        <v/>
      </c>
      <c r="G229" s="9" t="str">
        <f>IFERROR(VLOOKUP($B229,Options_data!$L:$AB,5,0),"")</f>
        <v/>
      </c>
      <c r="H229" s="9" t="str">
        <f>IFERROR(VLOOKUP($B229,Options_data!$L:$AB,6,0),"")</f>
        <v/>
      </c>
      <c r="I229" s="9" t="str">
        <f>IFERROR(VLOOKUP($B229,Options_data!$L:$AB,7,0),"")</f>
        <v/>
      </c>
      <c r="J229" s="9" t="str">
        <f>IFERROR(VLOOKUP($B229,Options_data!$L:$AB,8,0),"")</f>
        <v/>
      </c>
      <c r="K229" s="9" t="str">
        <f>IFERROR(VLOOKUP($B229,Options_data!$L:$AB,9,0),"")</f>
        <v/>
      </c>
      <c r="L229" s="9" t="str">
        <f>IFERROR(VLOOKUP($B229,Options_data!$L:$AB,10,0),"")</f>
        <v/>
      </c>
      <c r="M229" s="9" t="str">
        <f>IFERROR(VLOOKUP($B229,Options_data!$L:$AB,11,0),"")</f>
        <v/>
      </c>
      <c r="N229" s="10" t="str">
        <f>IFERROR(VLOOKUP($B229,Options_data!$L:$AB,12,0),"")</f>
        <v/>
      </c>
      <c r="O229" s="9" t="str">
        <f>IFERROR(VLOOKUP($B229,Options_data!$L:$AB,13,0),"")</f>
        <v/>
      </c>
      <c r="P229" s="9" t="str">
        <f>IFERROR(VLOOKUP($B229,Options_data!$L:$AB,14,0),"")</f>
        <v/>
      </c>
      <c r="Q229" s="9" t="str">
        <f>IFERROR(VLOOKUP($B229,Options_data!$L:$AB,15,0),"")</f>
        <v/>
      </c>
      <c r="R229" s="9" t="str">
        <f>IFERROR(VLOOKUP($B229,Options_data!$L:$AB,16,0),"")</f>
        <v/>
      </c>
      <c r="S229" s="9" t="str">
        <f>IFERROR(VLOOKUP($B229,Options_data!$L:$AB,17,0),"")</f>
        <v/>
      </c>
      <c r="T229" t="str">
        <f>IFERROR(VLOOKUP($B229,futures_data!$L:$W,2,0),"")</f>
        <v/>
      </c>
      <c r="U229" t="str">
        <f>IFERROR(VLOOKUP($B229,futures_data!$L:$W,3,0),"")</f>
        <v/>
      </c>
      <c r="V229" t="str">
        <f>IFERROR(VLOOKUP($B229,futures_data!$L:$W,4,0),"")</f>
        <v/>
      </c>
      <c r="W229" t="str">
        <f>IFERROR(VLOOKUP($B229,futures_data!$L:$W,5,0),"")</f>
        <v/>
      </c>
      <c r="X229" t="str">
        <f>IFERROR(VLOOKUP($B229,futures_data!$L:$W,6,0),"")</f>
        <v/>
      </c>
      <c r="Y229" t="str">
        <f>IFERROR(VLOOKUP($B229,futures_data!$L:$W,7,0),"")</f>
        <v/>
      </c>
      <c r="Z229" t="str">
        <f>IFERROR(VLOOKUP($B229,futures_data!$L:$W,8,0),"")</f>
        <v/>
      </c>
      <c r="AA229" t="str">
        <f>IFERROR(VLOOKUP($B229,futures_data!$L:$W,9,0),"")</f>
        <v/>
      </c>
      <c r="AB229" t="str">
        <f>IFERROR(VLOOKUP($B229,futures_data!$L:$W,10,0),"")</f>
        <v/>
      </c>
      <c r="AC229" t="str">
        <f>IFERROR(VLOOKUP($B229,futures_data!$L:$W,11,0),"")</f>
        <v/>
      </c>
      <c r="AD229" t="str">
        <f>IFERROR(VLOOKUP($B229,futures_data!$L:$W,12,0),"")</f>
        <v/>
      </c>
      <c r="AE229" t="str">
        <f t="shared" si="12"/>
        <v/>
      </c>
      <c r="AF229" t="str">
        <f t="shared" si="13"/>
        <v/>
      </c>
      <c r="AG229" s="43" t="str">
        <f>IFERROR(VLOOKUP($B229,futures_20D_Auto!$B:$F,2,0),"")</f>
        <v/>
      </c>
      <c r="AH229" s="43" t="str">
        <f>IFERROR(VLOOKUP($B229,futures_20D_Auto!$B:$F,3,0),"")</f>
        <v/>
      </c>
      <c r="AI229" s="43" t="str">
        <f>IFERROR(VLOOKUP($B229,futures_20D_Auto!$B:$F,4,0),"")</f>
        <v/>
      </c>
      <c r="AJ229" s="43" t="str">
        <f>IFERROR(VLOOKUP($B229,futures_20D_Auto!$B:$F,5,0),"")</f>
        <v/>
      </c>
      <c r="AK229" t="str">
        <f>IFERROR(VLOOKUP($B229,Premarket!$A:$K,2,0),"")</f>
        <v/>
      </c>
      <c r="AL229" t="str">
        <f>IFERROR(VLOOKUP($B229,Premarket!$A:$K,3,0),"")</f>
        <v/>
      </c>
      <c r="AM229" t="str">
        <f>IFERROR(VLOOKUP($B229,Premarket!$A:$K,4,0),"")</f>
        <v/>
      </c>
      <c r="AN229" t="str">
        <f>IFERROR(VLOOKUP($B229,Premarket!$A:$K,5,0),"")</f>
        <v/>
      </c>
      <c r="AU229" s="45" t="str">
        <f>IFERROR(VLOOKUP($B229,master_rankings!$B:$AF,4,FALSE),"")</f>
        <v/>
      </c>
      <c r="AV229" s="45" t="str">
        <f>IFERROR(VLOOKUP($B229,master_rankings!$B:$AF,5,FALSE),"")</f>
        <v/>
      </c>
      <c r="AW229" s="45" t="str">
        <f>IFERROR(VLOOKUP($B229,master_rankings!$B:$AF,6,FALSE),"")</f>
        <v/>
      </c>
      <c r="AX229" s="45" t="str">
        <f>IFERROR(VLOOKUP($B229,master_rankings!$B:$AF,7,FALSE),"")</f>
        <v/>
      </c>
      <c r="AY229" s="45" t="str">
        <f>IFERROR(VLOOKUP($B229,master_rankings!$B:$AF,8,FALSE),"")</f>
        <v/>
      </c>
      <c r="AZ229" s="45" t="str">
        <f>IFERROR(VLOOKUP($B229,master_rankings!$B:$AF,9,FALSE),"")</f>
        <v/>
      </c>
      <c r="BA229" s="45" t="str">
        <f>IFERROR(VLOOKUP($B229,master_rankings!$B:$AF,10,FALSE),"")</f>
        <v/>
      </c>
      <c r="BB229" s="45" t="str">
        <f>IFERROR(VLOOKUP($B229,master_rankings!$B:$AF,11,FALSE),"")</f>
        <v/>
      </c>
      <c r="BC229" s="45" t="str">
        <f>IFERROR(VLOOKUP($B229,master_rankings!$B:$AF,12,FALSE),"")</f>
        <v/>
      </c>
      <c r="BD229" s="45" t="str">
        <f>IFERROR(VLOOKUP($B229,master_rankings!$B:$AF,13,FALSE),"")</f>
        <v/>
      </c>
      <c r="BE229" s="45" t="str">
        <f>IFERROR(VLOOKUP($B229,master_rankings!$B:$AF,14,FALSE),"")</f>
        <v/>
      </c>
      <c r="BF229" s="45" t="str">
        <f>IFERROR(VLOOKUP($B229,master_rankings!$B:$AF,15,FALSE),"")</f>
        <v/>
      </c>
      <c r="BG229" s="45" t="str">
        <f>IFERROR(VLOOKUP($B229,master_rankings!$B:$AF,16,FALSE),"")</f>
        <v/>
      </c>
      <c r="BH229" s="45" t="str">
        <f>IFERROR(VLOOKUP($B229,master_rankings!$B:$AF,17,FALSE),"")</f>
        <v/>
      </c>
      <c r="BI229" s="45" t="str">
        <f>IFERROR(VLOOKUP($B229,master_rankings!$B:$AF,18,FALSE),"")</f>
        <v/>
      </c>
      <c r="BJ229" s="45" t="str">
        <f>IFERROR(VLOOKUP($B229,master_rankings!$B:$AF,19,FALSE),"")</f>
        <v/>
      </c>
      <c r="BK229" s="45" t="str">
        <f>IFERROR(VLOOKUP($B229,master_rankings!$B:$AF,30,FALSE),"")</f>
        <v/>
      </c>
      <c r="BL229" s="45" t="str">
        <f>IFERROR(VLOOKUP($B229,master_rankings!$B:$AF,31,FALSE),"")</f>
        <v/>
      </c>
      <c r="BM229" s="45" t="str">
        <f t="shared" si="14"/>
        <v/>
      </c>
      <c r="BN229" t="str">
        <f t="shared" si="15"/>
        <v/>
      </c>
    </row>
    <row r="230" spans="1:66" x14ac:dyDescent="0.25">
      <c r="A230" t="str">
        <f>Qty_freeze!A230</f>
        <v/>
      </c>
      <c r="B230" t="str">
        <f>TRIM(Qty_freeze!B230)</f>
        <v/>
      </c>
      <c r="C230" t="str">
        <f>IFERROR(VLOOKUP(B230,Mkt_Lots!Q:R,2,0),"")</f>
        <v/>
      </c>
      <c r="D230" s="9" t="str">
        <f>IFERROR(VLOOKUP($B230,Options_data!$L:$AB,2,0),"")</f>
        <v/>
      </c>
      <c r="E230" s="9" t="str">
        <f>IFERROR(VLOOKUP($B230,Options_data!$L:$AB,3,0),"")</f>
        <v/>
      </c>
      <c r="F230" s="9" t="str">
        <f>IFERROR(VLOOKUP($B230,Options_data!$L:$AB,4,0),"")</f>
        <v/>
      </c>
      <c r="G230" s="9" t="str">
        <f>IFERROR(VLOOKUP($B230,Options_data!$L:$AB,5,0),"")</f>
        <v/>
      </c>
      <c r="H230" s="9" t="str">
        <f>IFERROR(VLOOKUP($B230,Options_data!$L:$AB,6,0),"")</f>
        <v/>
      </c>
      <c r="I230" s="9" t="str">
        <f>IFERROR(VLOOKUP($B230,Options_data!$L:$AB,7,0),"")</f>
        <v/>
      </c>
      <c r="J230" s="9" t="str">
        <f>IFERROR(VLOOKUP($B230,Options_data!$L:$AB,8,0),"")</f>
        <v/>
      </c>
      <c r="K230" s="9" t="str">
        <f>IFERROR(VLOOKUP($B230,Options_data!$L:$AB,9,0),"")</f>
        <v/>
      </c>
      <c r="L230" s="9" t="str">
        <f>IFERROR(VLOOKUP($B230,Options_data!$L:$AB,10,0),"")</f>
        <v/>
      </c>
      <c r="M230" s="9" t="str">
        <f>IFERROR(VLOOKUP($B230,Options_data!$L:$AB,11,0),"")</f>
        <v/>
      </c>
      <c r="N230" s="10" t="str">
        <f>IFERROR(VLOOKUP($B230,Options_data!$L:$AB,12,0),"")</f>
        <v/>
      </c>
      <c r="O230" s="9" t="str">
        <f>IFERROR(VLOOKUP($B230,Options_data!$L:$AB,13,0),"")</f>
        <v/>
      </c>
      <c r="P230" s="9" t="str">
        <f>IFERROR(VLOOKUP($B230,Options_data!$L:$AB,14,0),"")</f>
        <v/>
      </c>
      <c r="Q230" s="9" t="str">
        <f>IFERROR(VLOOKUP($B230,Options_data!$L:$AB,15,0),"")</f>
        <v/>
      </c>
      <c r="R230" s="9" t="str">
        <f>IFERROR(VLOOKUP($B230,Options_data!$L:$AB,16,0),"")</f>
        <v/>
      </c>
      <c r="S230" s="9" t="str">
        <f>IFERROR(VLOOKUP($B230,Options_data!$L:$AB,17,0),"")</f>
        <v/>
      </c>
      <c r="T230" t="str">
        <f>IFERROR(VLOOKUP($B230,futures_data!$L:$W,2,0),"")</f>
        <v/>
      </c>
      <c r="U230" t="str">
        <f>IFERROR(VLOOKUP($B230,futures_data!$L:$W,3,0),"")</f>
        <v/>
      </c>
      <c r="V230" t="str">
        <f>IFERROR(VLOOKUP($B230,futures_data!$L:$W,4,0),"")</f>
        <v/>
      </c>
      <c r="W230" t="str">
        <f>IFERROR(VLOOKUP($B230,futures_data!$L:$W,5,0),"")</f>
        <v/>
      </c>
      <c r="X230" t="str">
        <f>IFERROR(VLOOKUP($B230,futures_data!$L:$W,6,0),"")</f>
        <v/>
      </c>
      <c r="Y230" t="str">
        <f>IFERROR(VLOOKUP($B230,futures_data!$L:$W,7,0),"")</f>
        <v/>
      </c>
      <c r="Z230" t="str">
        <f>IFERROR(VLOOKUP($B230,futures_data!$L:$W,8,0),"")</f>
        <v/>
      </c>
      <c r="AA230" t="str">
        <f>IFERROR(VLOOKUP($B230,futures_data!$L:$W,9,0),"")</f>
        <v/>
      </c>
      <c r="AB230" t="str">
        <f>IFERROR(VLOOKUP($B230,futures_data!$L:$W,10,0),"")</f>
        <v/>
      </c>
      <c r="AC230" t="str">
        <f>IFERROR(VLOOKUP($B230,futures_data!$L:$W,11,0),"")</f>
        <v/>
      </c>
      <c r="AD230" t="str">
        <f>IFERROR(VLOOKUP($B230,futures_data!$L:$W,12,0),"")</f>
        <v/>
      </c>
      <c r="AE230" t="str">
        <f t="shared" si="12"/>
        <v/>
      </c>
      <c r="AF230" t="str">
        <f t="shared" si="13"/>
        <v/>
      </c>
      <c r="AG230" s="43" t="str">
        <f>IFERROR(VLOOKUP($B230,futures_20D_Auto!$B:$F,2,0),"")</f>
        <v/>
      </c>
      <c r="AH230" s="43" t="str">
        <f>IFERROR(VLOOKUP($B230,futures_20D_Auto!$B:$F,3,0),"")</f>
        <v/>
      </c>
      <c r="AI230" s="43" t="str">
        <f>IFERROR(VLOOKUP($B230,futures_20D_Auto!$B:$F,4,0),"")</f>
        <v/>
      </c>
      <c r="AJ230" s="43" t="str">
        <f>IFERROR(VLOOKUP($B230,futures_20D_Auto!$B:$F,5,0),"")</f>
        <v/>
      </c>
      <c r="AK230" t="str">
        <f>IFERROR(VLOOKUP($B230,Premarket!$A:$K,2,0),"")</f>
        <v/>
      </c>
      <c r="AL230" t="str">
        <f>IFERROR(VLOOKUP($B230,Premarket!$A:$K,3,0),"")</f>
        <v/>
      </c>
      <c r="AM230" t="str">
        <f>IFERROR(VLOOKUP($B230,Premarket!$A:$K,4,0),"")</f>
        <v/>
      </c>
      <c r="AN230" t="str">
        <f>IFERROR(VLOOKUP($B230,Premarket!$A:$K,5,0),"")</f>
        <v/>
      </c>
      <c r="AU230" s="45" t="str">
        <f>IFERROR(VLOOKUP($B230,master_rankings!$B:$AF,4,FALSE),"")</f>
        <v/>
      </c>
      <c r="AV230" s="45" t="str">
        <f>IFERROR(VLOOKUP($B230,master_rankings!$B:$AF,5,FALSE),"")</f>
        <v/>
      </c>
      <c r="AW230" s="45" t="str">
        <f>IFERROR(VLOOKUP($B230,master_rankings!$B:$AF,6,FALSE),"")</f>
        <v/>
      </c>
      <c r="AX230" s="45" t="str">
        <f>IFERROR(VLOOKUP($B230,master_rankings!$B:$AF,7,FALSE),"")</f>
        <v/>
      </c>
      <c r="AY230" s="45" t="str">
        <f>IFERROR(VLOOKUP($B230,master_rankings!$B:$AF,8,FALSE),"")</f>
        <v/>
      </c>
      <c r="AZ230" s="45" t="str">
        <f>IFERROR(VLOOKUP($B230,master_rankings!$B:$AF,9,FALSE),"")</f>
        <v/>
      </c>
      <c r="BA230" s="45" t="str">
        <f>IFERROR(VLOOKUP($B230,master_rankings!$B:$AF,10,FALSE),"")</f>
        <v/>
      </c>
      <c r="BB230" s="45" t="str">
        <f>IFERROR(VLOOKUP($B230,master_rankings!$B:$AF,11,FALSE),"")</f>
        <v/>
      </c>
      <c r="BC230" s="45" t="str">
        <f>IFERROR(VLOOKUP($B230,master_rankings!$B:$AF,12,FALSE),"")</f>
        <v/>
      </c>
      <c r="BD230" s="45" t="str">
        <f>IFERROR(VLOOKUP($B230,master_rankings!$B:$AF,13,FALSE),"")</f>
        <v/>
      </c>
      <c r="BE230" s="45" t="str">
        <f>IFERROR(VLOOKUP($B230,master_rankings!$B:$AF,14,FALSE),"")</f>
        <v/>
      </c>
      <c r="BF230" s="45" t="str">
        <f>IFERROR(VLOOKUP($B230,master_rankings!$B:$AF,15,FALSE),"")</f>
        <v/>
      </c>
      <c r="BG230" s="45" t="str">
        <f>IFERROR(VLOOKUP($B230,master_rankings!$B:$AF,16,FALSE),"")</f>
        <v/>
      </c>
      <c r="BH230" s="45" t="str">
        <f>IFERROR(VLOOKUP($B230,master_rankings!$B:$AF,17,FALSE),"")</f>
        <v/>
      </c>
      <c r="BI230" s="45" t="str">
        <f>IFERROR(VLOOKUP($B230,master_rankings!$B:$AF,18,FALSE),"")</f>
        <v/>
      </c>
      <c r="BJ230" s="45" t="str">
        <f>IFERROR(VLOOKUP($B230,master_rankings!$B:$AF,19,FALSE),"")</f>
        <v/>
      </c>
      <c r="BK230" s="45" t="str">
        <f>IFERROR(VLOOKUP($B230,master_rankings!$B:$AF,30,FALSE),"")</f>
        <v/>
      </c>
      <c r="BL230" s="45" t="str">
        <f>IFERROR(VLOOKUP($B230,master_rankings!$B:$AF,31,FALSE),"")</f>
        <v/>
      </c>
      <c r="BM230" s="45" t="str">
        <f t="shared" si="14"/>
        <v/>
      </c>
      <c r="BN230" t="str">
        <f t="shared" si="15"/>
        <v/>
      </c>
    </row>
    <row r="231" spans="1:66" s="6" customFormat="1" x14ac:dyDescent="0.25">
      <c r="D231" s="11"/>
      <c r="E231" s="11"/>
      <c r="F231" s="11"/>
      <c r="G231" s="11"/>
      <c r="H231" s="11"/>
      <c r="I231" s="11"/>
      <c r="J231" s="11"/>
      <c r="K231" s="11"/>
      <c r="L231" s="11"/>
      <c r="M231" s="11"/>
      <c r="N231" s="12"/>
      <c r="O231" s="11"/>
      <c r="P231" s="11"/>
      <c r="Q231" s="11"/>
      <c r="R231" s="11"/>
      <c r="S231" s="11"/>
      <c r="AG231" s="43"/>
      <c r="AH231" s="43"/>
      <c r="AI231" s="43"/>
      <c r="AJ231" s="44"/>
      <c r="AU231" s="45"/>
      <c r="AV231" s="45"/>
      <c r="AW231" s="45"/>
      <c r="AX231" s="45"/>
      <c r="AY231" s="45"/>
      <c r="AZ231" s="45"/>
      <c r="BA231" s="45"/>
      <c r="BB231" s="45"/>
      <c r="BC231" s="45"/>
      <c r="BD231" s="45"/>
      <c r="BE231" s="45"/>
      <c r="BF231" s="45"/>
      <c r="BG231" s="45"/>
      <c r="BH231" s="45"/>
      <c r="BI231" s="45"/>
      <c r="BJ231" s="45"/>
      <c r="BK231" s="45"/>
      <c r="BL231" s="45"/>
      <c r="BM231" s="45"/>
    </row>
  </sheetData>
  <autoFilter ref="A1:BR231" xr:uid="{372A8C0E-DB1B-442A-A987-6DC017E9E7AB}"/>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Live-report</vt:lpstr>
      <vt:lpstr>PreMarket-Report</vt:lpstr>
      <vt:lpstr>master_rankings</vt:lpstr>
      <vt:lpstr>Analysis Checklist</vt:lpstr>
      <vt:lpstr>futures_20D_Auto</vt:lpstr>
      <vt:lpstr>futures_20D</vt:lpstr>
      <vt:lpstr>futures_data</vt:lpstr>
      <vt:lpstr>Options_data</vt:lpstr>
      <vt:lpstr>Premarket</vt:lpstr>
      <vt:lpstr>Qty_freeze</vt:lpstr>
      <vt:lpstr>Mkt_Lots</vt:lpstr>
      <vt:lpstr>Sheet1</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Yusuf Kapadia</dc:creator>
  <cp:lastModifiedBy>Yusuf Kapadia</cp:lastModifiedBy>
  <dcterms:created xsi:type="dcterms:W3CDTF">2023-10-06T15:13:25Z</dcterms:created>
  <dcterms:modified xsi:type="dcterms:W3CDTF">2023-10-16T18:33:06Z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f93e5f-d3c2-49a7-ba94-15405423c204_Enabled">
    <vt:lpwstr>true</vt:lpwstr>
  </property>
  <property fmtid="{D5CDD505-2E9C-101B-9397-08002B2CF9AE}" pid="3" name="MSIP_Label_23f93e5f-d3c2-49a7-ba94-15405423c204_SetDate">
    <vt:lpwstr>2023-10-06T15:13:26Z</vt:lpwstr>
  </property>
  <property fmtid="{D5CDD505-2E9C-101B-9397-08002B2CF9AE}" pid="4" name="MSIP_Label_23f93e5f-d3c2-49a7-ba94-15405423c204_Method">
    <vt:lpwstr>Standard</vt:lpwstr>
  </property>
  <property fmtid="{D5CDD505-2E9C-101B-9397-08002B2CF9AE}" pid="5" name="MSIP_Label_23f93e5f-d3c2-49a7-ba94-15405423c204_Name">
    <vt:lpwstr>SE Internal</vt:lpwstr>
  </property>
  <property fmtid="{D5CDD505-2E9C-101B-9397-08002B2CF9AE}" pid="6" name="MSIP_Label_23f93e5f-d3c2-49a7-ba94-15405423c204_SiteId">
    <vt:lpwstr>6e51e1ad-c54b-4b39-b598-0ffe9ae68fef</vt:lpwstr>
  </property>
  <property fmtid="{D5CDD505-2E9C-101B-9397-08002B2CF9AE}" pid="7" name="MSIP_Label_23f93e5f-d3c2-49a7-ba94-15405423c204_ActionId">
    <vt:lpwstr>ae905be6-6a20-4f6c-b3ba-9fe6b4e7758a</vt:lpwstr>
  </property>
  <property fmtid="{D5CDD505-2E9C-101B-9397-08002B2CF9AE}" pid="8" name="MSIP_Label_23f93e5f-d3c2-49a7-ba94-15405423c204_ContentBits">
    <vt:lpwstr>2</vt:lpwstr>
  </property>
</Properties>
</file>