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c021263\Obsidian\NoahsObsidianSync\Chemistry\Year 12\Assignments\IA2\Results\"/>
    </mc:Choice>
  </mc:AlternateContent>
  <xr:revisionPtr revIDLastSave="0" documentId="13_ncr:1_{5D3F680F-9C90-43A3-A470-A1C8F40BC8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weingVoltage" sheetId="5" r:id="rId1"/>
    <sheet name="Raw data IA2" sheetId="1" r:id="rId2"/>
    <sheet name="Sheet2 (2)" sheetId="2" r:id="rId3"/>
    <sheet name="OutliersRemoved" sheetId="3" r:id="rId4"/>
    <sheet name="Regular Processing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" i="5" l="1"/>
  <c r="O3" i="5"/>
  <c r="O4" i="5"/>
  <c r="O5" i="5"/>
  <c r="O6" i="5"/>
  <c r="O7" i="5"/>
  <c r="O8" i="5"/>
  <c r="O9" i="5"/>
  <c r="O11" i="5"/>
  <c r="O12" i="5"/>
  <c r="O13" i="5"/>
  <c r="O14" i="5"/>
  <c r="O15" i="5"/>
  <c r="O16" i="5"/>
  <c r="O17" i="5"/>
  <c r="M4" i="5"/>
  <c r="M5" i="5"/>
  <c r="M6" i="5"/>
  <c r="M7" i="5"/>
  <c r="M8" i="5"/>
  <c r="M10" i="5"/>
  <c r="M3" i="5"/>
  <c r="L4" i="5"/>
  <c r="L5" i="5"/>
  <c r="L6" i="5"/>
  <c r="L7" i="5"/>
  <c r="L8" i="5"/>
  <c r="L9" i="5"/>
  <c r="L10" i="5"/>
  <c r="L3" i="5"/>
  <c r="J3" i="5"/>
  <c r="I3" i="5"/>
  <c r="H12" i="5"/>
  <c r="H5" i="5"/>
  <c r="H13" i="5"/>
  <c r="H17" i="5"/>
  <c r="H14" i="5"/>
  <c r="H15" i="5"/>
  <c r="H16" i="5"/>
  <c r="H11" i="5"/>
  <c r="H4" i="5"/>
  <c r="H6" i="5"/>
  <c r="H7" i="5"/>
  <c r="H8" i="5"/>
  <c r="H9" i="5"/>
  <c r="H10" i="5"/>
  <c r="H3" i="5"/>
  <c r="F10" i="5"/>
  <c r="E10" i="5"/>
  <c r="B20" i="5" s="1"/>
  <c r="F9" i="5"/>
  <c r="E9" i="5"/>
  <c r="B19" i="5" s="1"/>
  <c r="F8" i="5"/>
  <c r="E8" i="5"/>
  <c r="B18" i="5" s="1"/>
  <c r="F7" i="5"/>
  <c r="E7" i="5"/>
  <c r="B17" i="5" s="1"/>
  <c r="F6" i="5"/>
  <c r="E6" i="5"/>
  <c r="B16" i="5" s="1"/>
  <c r="F5" i="5"/>
  <c r="E5" i="5"/>
  <c r="B15" i="5" s="1"/>
  <c r="F4" i="5"/>
  <c r="E4" i="5"/>
  <c r="B14" i="5" s="1"/>
  <c r="F3" i="5"/>
  <c r="E3" i="5"/>
  <c r="B13" i="5" s="1"/>
  <c r="F10" i="4"/>
  <c r="E10" i="4"/>
  <c r="B20" i="4" s="1"/>
  <c r="F9" i="4"/>
  <c r="E9" i="4"/>
  <c r="B19" i="4" s="1"/>
  <c r="F8" i="4"/>
  <c r="E8" i="4"/>
  <c r="B18" i="4" s="1"/>
  <c r="F7" i="4"/>
  <c r="E7" i="4"/>
  <c r="B17" i="4" s="1"/>
  <c r="F6" i="4"/>
  <c r="E6" i="4"/>
  <c r="B16" i="4" s="1"/>
  <c r="F5" i="4"/>
  <c r="E5" i="4"/>
  <c r="B15" i="4" s="1"/>
  <c r="F4" i="4"/>
  <c r="E4" i="4"/>
  <c r="B14" i="4" s="1"/>
  <c r="F3" i="4"/>
  <c r="E3" i="4"/>
  <c r="B13" i="4" s="1"/>
  <c r="J22" i="3"/>
  <c r="I22" i="3"/>
  <c r="J21" i="3"/>
  <c r="I21" i="3"/>
  <c r="J20" i="3"/>
  <c r="I20" i="3"/>
  <c r="L20" i="3" s="1"/>
  <c r="B19" i="3"/>
  <c r="B18" i="3"/>
  <c r="B14" i="3"/>
  <c r="B13" i="3"/>
  <c r="F10" i="3"/>
  <c r="E10" i="3"/>
  <c r="B20" i="3" s="1"/>
  <c r="F9" i="3"/>
  <c r="E9" i="3"/>
  <c r="F8" i="3"/>
  <c r="E8" i="3"/>
  <c r="F7" i="3"/>
  <c r="E7" i="3"/>
  <c r="B17" i="3" s="1"/>
  <c r="F6" i="3"/>
  <c r="E6" i="3"/>
  <c r="B16" i="3" s="1"/>
  <c r="F5" i="3"/>
  <c r="E5" i="3"/>
  <c r="B15" i="3" s="1"/>
  <c r="F4" i="3"/>
  <c r="E4" i="3"/>
  <c r="F3" i="3"/>
  <c r="E3" i="3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H10" i="1"/>
  <c r="I10" i="1" s="1"/>
  <c r="G10" i="1"/>
  <c r="B10" i="1"/>
  <c r="C10" i="1" s="1"/>
  <c r="I9" i="1"/>
  <c r="H9" i="1"/>
  <c r="G9" i="1"/>
  <c r="B9" i="1"/>
  <c r="C9" i="1" s="1"/>
  <c r="H8" i="1"/>
  <c r="I8" i="1" s="1"/>
  <c r="G8" i="1"/>
  <c r="C8" i="1"/>
  <c r="B8" i="1"/>
  <c r="H7" i="1"/>
  <c r="I7" i="1" s="1"/>
  <c r="G7" i="1"/>
  <c r="B7" i="1"/>
  <c r="C7" i="1" s="1"/>
  <c r="H6" i="1"/>
  <c r="I6" i="1" s="1"/>
  <c r="G6" i="1"/>
  <c r="B6" i="1"/>
  <c r="B11" i="1" s="1"/>
  <c r="I5" i="1"/>
  <c r="H5" i="1"/>
  <c r="G5" i="1"/>
  <c r="C5" i="1"/>
  <c r="B5" i="1"/>
  <c r="H4" i="1"/>
  <c r="I4" i="1" s="1"/>
  <c r="G4" i="1"/>
  <c r="B4" i="1"/>
  <c r="C4" i="1" s="1"/>
  <c r="H3" i="1"/>
  <c r="I3" i="1" s="1"/>
  <c r="G3" i="1"/>
  <c r="K20" i="3" l="1"/>
  <c r="L22" i="3"/>
  <c r="K22" i="3"/>
  <c r="C6" i="1"/>
</calcChain>
</file>

<file path=xl/sharedStrings.xml><?xml version="1.0" encoding="utf-8"?>
<sst xmlns="http://schemas.openxmlformats.org/spreadsheetml/2006/main" count="58" uniqueCount="24">
  <si>
    <t>Calculation prep</t>
  </si>
  <si>
    <t>Voltage</t>
  </si>
  <si>
    <t>Mean</t>
  </si>
  <si>
    <t>absolute error</t>
  </si>
  <si>
    <t>Mols</t>
  </si>
  <si>
    <t>Amount of CuSO4 (ml)</t>
  </si>
  <si>
    <t>H2O amount (ml)</t>
  </si>
  <si>
    <t>Trail 1</t>
  </si>
  <si>
    <t>Trial 2</t>
  </si>
  <si>
    <t>Trial 3</t>
  </si>
  <si>
    <t>Absolute error (%)</t>
  </si>
  <si>
    <t>sigma</t>
  </si>
  <si>
    <t>Trial 1</t>
  </si>
  <si>
    <t xml:space="preserve">Mols </t>
  </si>
  <si>
    <t>Average voltage (V)</t>
  </si>
  <si>
    <t>trial number</t>
  </si>
  <si>
    <t>voltage</t>
  </si>
  <si>
    <t>avg</t>
  </si>
  <si>
    <t>max</t>
  </si>
  <si>
    <t>min</t>
  </si>
  <si>
    <t>delta</t>
  </si>
  <si>
    <t>t1</t>
  </si>
  <si>
    <t>t2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</si>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</sst>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lang="en-US" sz="1400" b="0" u="none" strike="noStrike">
                <a:solidFill>
                  <a:srgbClr val="595959"/>
                </a:solidFill>
                <a:uFillTx/>
                <a:latin typeface="Aptos Narrow"/>
              </a:rPr>
              <a:t>Average vs trial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173731519229803E-2"/>
          <c:y val="0.16705421613021701"/>
          <c:w val="0.73996758190480905"/>
          <c:h val="0.72867458083465897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LoweingVoltage!$B$2</c:f>
              <c:strCache>
                <c:ptCount val="1"/>
                <c:pt idx="0">
                  <c:v>Trial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LoweingVoltage!$A$3:$A$10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LoweingVoltage!$B$3:$B$10</c:f>
              <c:numCache>
                <c:formatCode>General</c:formatCode>
                <c:ptCount val="8"/>
                <c:pt idx="0">
                  <c:v>0.70299999999999996</c:v>
                </c:pt>
                <c:pt idx="1">
                  <c:v>0.66400000000000003</c:v>
                </c:pt>
                <c:pt idx="2">
                  <c:v>0.55700000000000005</c:v>
                </c:pt>
                <c:pt idx="3">
                  <c:v>0.45700000000000002</c:v>
                </c:pt>
                <c:pt idx="4">
                  <c:v>0.438</c:v>
                </c:pt>
                <c:pt idx="5">
                  <c:v>0.498</c:v>
                </c:pt>
                <c:pt idx="6">
                  <c:v>0.45800000000000002</c:v>
                </c:pt>
                <c:pt idx="7">
                  <c:v>0.40500000000000003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A-4AA7-9523-9764E205EF42}"/>
            </c:ext>
          </c:extLst>
        </c:ser>
        <c:ser>
          <c:idx val="1"/>
          <c:order val="1"/>
          <c:tx>
            <c:strRef>
              <c:f>LoweingVoltage!$E$1</c:f>
              <c:strCache>
                <c:ptCount val="1"/>
                <c:pt idx="0">
                  <c:v>Mean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E97132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LoweingVoltage!$A$3:$A$10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LoweingVoltage!$E$3:$E$10</c:f>
              <c:numCache>
                <c:formatCode>General</c:formatCode>
                <c:ptCount val="8"/>
                <c:pt idx="0">
                  <c:v>0.68066666666666664</c:v>
                </c:pt>
                <c:pt idx="1">
                  <c:v>0.59166666666666667</c:v>
                </c:pt>
                <c:pt idx="2">
                  <c:v>0.49466666666666664</c:v>
                </c:pt>
                <c:pt idx="3">
                  <c:v>0.4306666666666667</c:v>
                </c:pt>
                <c:pt idx="4">
                  <c:v>0.42199999999999999</c:v>
                </c:pt>
                <c:pt idx="5">
                  <c:v>0.48133333333333334</c:v>
                </c:pt>
                <c:pt idx="6">
                  <c:v>0.47250000000000003</c:v>
                </c:pt>
                <c:pt idx="7">
                  <c:v>0.44133333333333336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3A-4AA7-9523-9764E205E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436"/>
        <c:axId val="26946310"/>
      </c:scatterChart>
      <c:valAx>
        <c:axId val="208934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26946310"/>
        <c:crosses val="autoZero"/>
        <c:crossBetween val="midCat"/>
      </c:valAx>
      <c:valAx>
        <c:axId val="2694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208934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LoweingVoltage!$G$1:$G$3</c:f>
              <c:strCache>
                <c:ptCount val="3"/>
                <c:pt idx="2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447834645669294"/>
                  <c:y val="-0.19680628463108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LoweingVoltage!$G$3:$G$17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xVal>
          <c:yVal>
            <c:numRef>
              <c:f>LoweingVoltage!$H$3:$H$17</c:f>
              <c:numCache>
                <c:formatCode>General</c:formatCode>
                <c:ptCount val="15"/>
                <c:pt idx="0">
                  <c:v>-2.4999999999999911E-2</c:v>
                </c:pt>
                <c:pt idx="1">
                  <c:v>-4.1000000000000036E-2</c:v>
                </c:pt>
                <c:pt idx="2">
                  <c:v>-0.10200000000000004</c:v>
                </c:pt>
                <c:pt idx="3">
                  <c:v>-3.5000000000000031E-2</c:v>
                </c:pt>
                <c:pt idx="4">
                  <c:v>-2.6000000000000023E-2</c:v>
                </c:pt>
                <c:pt idx="5">
                  <c:v>-2.8000000000000025E-2</c:v>
                </c:pt>
                <c:pt idx="6">
                  <c:v>2.899999999999997E-2</c:v>
                </c:pt>
                <c:pt idx="7">
                  <c:v>5.099999999999999E-2</c:v>
                </c:pt>
                <c:pt idx="8">
                  <c:v>-1.7000000000000015E-2</c:v>
                </c:pt>
                <c:pt idx="9">
                  <c:v>-0.13500000000000001</c:v>
                </c:pt>
                <c:pt idx="10">
                  <c:v>1.699999999999996E-2</c:v>
                </c:pt>
                <c:pt idx="11">
                  <c:v>-9.000000000000008E-3</c:v>
                </c:pt>
                <c:pt idx="12">
                  <c:v>4.0000000000000036E-3</c:v>
                </c:pt>
                <c:pt idx="13">
                  <c:v>6.0000000000000053E-3</c:v>
                </c:pt>
                <c:pt idx="14">
                  <c:v>7.0000000000000062E-3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9C-4C44-82D1-D38A5487D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191199"/>
        <c:axId val="1392829487"/>
      </c:scatterChart>
      <c:valAx>
        <c:axId val="179219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29487"/>
        <c:crosses val="autoZero"/>
        <c:crossBetween val="midCat"/>
      </c:valAx>
      <c:valAx>
        <c:axId val="13928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9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OutliersRemoved!$F$17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591426071741036E-2"/>
                  <c:y val="0.320624088655584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OutliersRemoved!$E$18:$E$40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xVal>
          <c:yVal>
            <c:numRef>
              <c:f>OutliersRemoved!$F$18:$F$40</c:f>
              <c:numCache>
                <c:formatCode>General</c:formatCode>
                <c:ptCount val="23"/>
                <c:pt idx="0">
                  <c:v>0.70299999999999996</c:v>
                </c:pt>
                <c:pt idx="1">
                  <c:v>0.66400000000000003</c:v>
                </c:pt>
                <c:pt idx="3">
                  <c:v>0.45700000000000002</c:v>
                </c:pt>
                <c:pt idx="4">
                  <c:v>0.438</c:v>
                </c:pt>
                <c:pt idx="5">
                  <c:v>0.498</c:v>
                </c:pt>
                <c:pt idx="6">
                  <c:v>0.45800000000000002</c:v>
                </c:pt>
                <c:pt idx="7">
                  <c:v>0.40500000000000003</c:v>
                </c:pt>
                <c:pt idx="8">
                  <c:v>0.67800000000000005</c:v>
                </c:pt>
                <c:pt idx="9">
                  <c:v>0.623</c:v>
                </c:pt>
                <c:pt idx="10">
                  <c:v>0.45500000000000002</c:v>
                </c:pt>
                <c:pt idx="11">
                  <c:v>0.42199999999999999</c:v>
                </c:pt>
                <c:pt idx="12">
                  <c:v>0.41199999999999998</c:v>
                </c:pt>
                <c:pt idx="13">
                  <c:v>0.47</c:v>
                </c:pt>
                <c:pt idx="14">
                  <c:v>0.48699999999999999</c:v>
                </c:pt>
                <c:pt idx="15">
                  <c:v>0.45600000000000002</c:v>
                </c:pt>
                <c:pt idx="16">
                  <c:v>0.66100000000000003</c:v>
                </c:pt>
                <c:pt idx="18">
                  <c:v>0.47199999999999998</c:v>
                </c:pt>
                <c:pt idx="19">
                  <c:v>0.41299999999999998</c:v>
                </c:pt>
                <c:pt idx="20">
                  <c:v>0.41599999999999998</c:v>
                </c:pt>
                <c:pt idx="21">
                  <c:v>0.47599999999999998</c:v>
                </c:pt>
                <c:pt idx="22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F-4AA3-8AB7-7DEC0D960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30303"/>
        <c:axId val="2086525983"/>
      </c:scatterChart>
      <c:valAx>
        <c:axId val="208653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25983"/>
        <c:crosses val="autoZero"/>
        <c:crossBetween val="midCat"/>
      </c:valAx>
      <c:valAx>
        <c:axId val="20865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3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641732283464565E-2"/>
                  <c:y val="0.230983158355205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LoweingVoltage!$N$3:$N$17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xVal>
          <c:yVal>
            <c:numRef>
              <c:f>LoweingVoltage!$O$3:$O$17</c:f>
              <c:numCache>
                <c:formatCode>General</c:formatCode>
                <c:ptCount val="15"/>
                <c:pt idx="0">
                  <c:v>0.9644381223328593</c:v>
                </c:pt>
                <c:pt idx="1">
                  <c:v>0.93825301204819267</c:v>
                </c:pt>
                <c:pt idx="2">
                  <c:v>0.8168761220825852</c:v>
                </c:pt>
                <c:pt idx="3">
                  <c:v>0.92341356673960606</c:v>
                </c:pt>
                <c:pt idx="4">
                  <c:v>0.94063926940639264</c:v>
                </c:pt>
                <c:pt idx="5">
                  <c:v>0.94377510040160639</c:v>
                </c:pt>
                <c:pt idx="6">
                  <c:v>1.0633187772925763</c:v>
                </c:pt>
                <c:pt idx="7">
                  <c:v>1.125925925925926</c:v>
                </c:pt>
                <c:pt idx="8">
                  <c:v>0.97492625368731556</c:v>
                </c:pt>
                <c:pt idx="9">
                  <c:v>0.78330658105938999</c:v>
                </c:pt>
                <c:pt idx="10">
                  <c:v>1.0373626373626372</c:v>
                </c:pt>
                <c:pt idx="11">
                  <c:v>0.97867298578199047</c:v>
                </c:pt>
                <c:pt idx="12">
                  <c:v>1.0097087378640777</c:v>
                </c:pt>
                <c:pt idx="13">
                  <c:v>1.0127659574468084</c:v>
                </c:pt>
                <c:pt idx="14">
                  <c:v>1.0153508771929824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4-47CA-ABCC-0918CE263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37887"/>
        <c:axId val="2095738367"/>
      </c:scatterChart>
      <c:valAx>
        <c:axId val="209573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38367"/>
        <c:crosses val="autoZero"/>
        <c:crossBetween val="midCat"/>
      </c:valAx>
      <c:valAx>
        <c:axId val="209573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73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lang="en-US" sz="1400" b="0" u="none" strike="noStrike">
                <a:solidFill>
                  <a:srgbClr val="595959"/>
                </a:solidFill>
                <a:uFillTx/>
                <a:latin typeface="Aptos Narrow"/>
              </a:rPr>
              <a:t>Concentration vs Voltage Produced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IA2'!$G$1</c:f>
              <c:strCache>
                <c:ptCount val="1"/>
                <c:pt idx="0">
                  <c:v>Mean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156082"/>
                </a:solidFill>
                <a:prstDash val="sysDot"/>
                <a:round/>
              </a:ln>
            </c:spPr>
            <c:trendlineType val="log"/>
            <c:dispRSqr val="1"/>
            <c:dispEq val="1"/>
            <c:trendlineLbl>
              <c:numFmt formatCode="General" sourceLinked="0"/>
            </c:trendlineLbl>
          </c:trendline>
          <c:trendline>
            <c:spPr>
              <a:ln w="19080" cap="rnd">
                <a:solidFill>
                  <a:srgbClr val="156082"/>
                </a:solidFill>
                <a:prstDash val="sysDot"/>
                <a:round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'Raw data IA2'!$A$3:$A$10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'Raw data IA2'!$G$3:$G$10</c:f>
              <c:numCache>
                <c:formatCode>General</c:formatCode>
                <c:ptCount val="8"/>
                <c:pt idx="0">
                  <c:v>0.68066666666666664</c:v>
                </c:pt>
                <c:pt idx="1">
                  <c:v>0.59166666666666667</c:v>
                </c:pt>
                <c:pt idx="2">
                  <c:v>0.49466666666666664</c:v>
                </c:pt>
                <c:pt idx="3">
                  <c:v>0.4306666666666667</c:v>
                </c:pt>
                <c:pt idx="4">
                  <c:v>0.42199999999999999</c:v>
                </c:pt>
                <c:pt idx="5">
                  <c:v>0.48133333333333334</c:v>
                </c:pt>
                <c:pt idx="6">
                  <c:v>0.44800000000000001</c:v>
                </c:pt>
                <c:pt idx="7">
                  <c:v>0.44133333333333336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F-4568-8E53-6F6EB42D0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23546"/>
        <c:axId val="26728342"/>
      </c:scatterChart>
      <c:valAx>
        <c:axId val="285235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n-GB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Concentration of CuSO4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26728342"/>
        <c:crosses val="autoZero"/>
        <c:crossBetween val="midCat"/>
      </c:valAx>
      <c:valAx>
        <c:axId val="267283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300" b="0" u="none" strike="noStrike">
                    <a:uFillTx/>
                    <a:latin typeface="Arial"/>
                  </a:defRPr>
                </a:pPr>
                <a:r>
                  <a:rPr lang="en-GB" sz="1000" b="0" u="none" strike="noStrike">
                    <a:solidFill>
                      <a:srgbClr val="595959"/>
                    </a:solidFill>
                    <a:uFillTx/>
                    <a:latin typeface="Aptos Narrow"/>
                  </a:rPr>
                  <a:t>Cell Potential (ECell)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2852354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lang="en-US" sz="1400" b="0" u="none" strike="noStrike">
                <a:solidFill>
                  <a:srgbClr val="595959"/>
                </a:solidFill>
                <a:uFillTx/>
                <a:latin typeface="Aptos Narrow"/>
              </a:rPr>
              <a:t>Average vs trial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173731519229803E-2"/>
          <c:y val="0.16705421613021701"/>
          <c:w val="0.73996758190480905"/>
          <c:h val="0.728674580834658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'Sheet2 (2)'!$B$2</c:f>
              <c:strCache>
                <c:ptCount val="1"/>
                <c:pt idx="0">
                  <c:v>Trial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'Sheet2 (2)'!$A$3:$A$10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'Sheet2 (2)'!$B$3:$B$10</c:f>
              <c:numCache>
                <c:formatCode>General</c:formatCode>
                <c:ptCount val="8"/>
                <c:pt idx="0">
                  <c:v>0.70299999999999996</c:v>
                </c:pt>
                <c:pt idx="1">
                  <c:v>0.66400000000000003</c:v>
                </c:pt>
                <c:pt idx="2">
                  <c:v>0.55700000000000005</c:v>
                </c:pt>
                <c:pt idx="3">
                  <c:v>0.45700000000000002</c:v>
                </c:pt>
                <c:pt idx="4">
                  <c:v>0.438</c:v>
                </c:pt>
                <c:pt idx="5">
                  <c:v>0.498</c:v>
                </c:pt>
                <c:pt idx="6">
                  <c:v>0.45800000000000002</c:v>
                </c:pt>
                <c:pt idx="7">
                  <c:v>0.40500000000000003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4-480E-B4EF-A135BF6BAE85}"/>
            </c:ext>
          </c:extLst>
        </c:ser>
        <c:ser>
          <c:idx val="1"/>
          <c:order val="1"/>
          <c:tx>
            <c:strRef>
              <c:f>'Sheet2 (2)'!$E$1</c:f>
              <c:strCache>
                <c:ptCount val="1"/>
                <c:pt idx="0">
                  <c:v>Mean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E97132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'Sheet2 (2)'!$A$3:$A$10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'Sheet2 (2)'!$E$3:$E$10</c:f>
              <c:numCache>
                <c:formatCode>General</c:formatCode>
                <c:ptCount val="8"/>
                <c:pt idx="0">
                  <c:v>0.68066666666666664</c:v>
                </c:pt>
                <c:pt idx="1">
                  <c:v>0.59166666666666667</c:v>
                </c:pt>
                <c:pt idx="2">
                  <c:v>0.49466666666666664</c:v>
                </c:pt>
                <c:pt idx="3">
                  <c:v>0.4306666666666667</c:v>
                </c:pt>
                <c:pt idx="4">
                  <c:v>0.42199999999999999</c:v>
                </c:pt>
                <c:pt idx="5">
                  <c:v>0.48133333333333334</c:v>
                </c:pt>
                <c:pt idx="6">
                  <c:v>0.47250000000000003</c:v>
                </c:pt>
                <c:pt idx="7">
                  <c:v>0.44133333333333336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84-480E-B4EF-A135BF6BA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6271"/>
        <c:axId val="4712988"/>
      </c:scatterChart>
      <c:valAx>
        <c:axId val="304162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4712988"/>
        <c:crosses val="autoZero"/>
        <c:crossBetween val="midCat"/>
      </c:valAx>
      <c:valAx>
        <c:axId val="4712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3041627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lang="en-GB" sz="1400" b="0" u="none" strike="noStrike">
                <a:solidFill>
                  <a:srgbClr val="595959"/>
                </a:solidFill>
                <a:uFillTx/>
                <a:latin typeface="Aptos Narrow"/>
              </a:rPr>
              <a:t>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OutliersRemoved!$I$19</c:f>
              <c:strCache>
                <c:ptCount val="1"/>
                <c:pt idx="0">
                  <c:v>avg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8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156082"/>
                </a:solidFill>
                <a:prstDash val="sysDot"/>
                <a:round/>
              </a:ln>
            </c:spPr>
            <c:trendlineType val="exp"/>
            <c:dispRSqr val="1"/>
            <c:dispEq val="1"/>
            <c:trendlineLbl>
              <c:layout>
                <c:manualLayout>
                  <c:x val="0.39220236064082037"/>
                  <c:y val="-0.1911159239570344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OutliersRemoved!$H$20:$H$22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OutliersRemoved!$I$20:$I$22</c:f>
              <c:numCache>
                <c:formatCode>General</c:formatCode>
                <c:ptCount val="3"/>
                <c:pt idx="0">
                  <c:v>0.51757142857142857</c:v>
                </c:pt>
                <c:pt idx="1">
                  <c:v>0.50037500000000013</c:v>
                </c:pt>
                <c:pt idx="2">
                  <c:v>0.48349999999999999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B-4018-AA83-F3BA56356DF7}"/>
            </c:ext>
          </c:extLst>
        </c:ser>
        <c:ser>
          <c:idx val="1"/>
          <c:order val="1"/>
          <c:tx>
            <c:strRef>
              <c:f>OutliersRemoved!$K$19</c:f>
              <c:strCache>
                <c:ptCount val="1"/>
                <c:pt idx="0">
                  <c:v>max</c:v>
                </c:pt>
              </c:strCache>
            </c:strRef>
          </c:tx>
          <c:spPr>
            <a:ln w="126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2-556B-4018-AA83-F3BA56356DF7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u="none" strike="noStrike">
                      <a:uFillTx/>
                      <a:latin typeface="Arial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2-556B-4018-AA83-F3BA56356D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uFillTx/>
                    <a:latin typeface="Arial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60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10042707588641034"/>
                  <c:y val="0.17839928060160487"/>
                </c:manualLayout>
              </c:layout>
              <c:numFmt formatCode="General" sourceLinked="0"/>
            </c:trendlineLbl>
          </c:trendline>
          <c:xVal>
            <c:numRef>
              <c:f>OutliersRemoved!$H$20:$H$22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OutliersRemoved!$K$20:$K$22</c:f>
              <c:numCache>
                <c:formatCode>General</c:formatCode>
                <c:ptCount val="3"/>
                <c:pt idx="0">
                  <c:v>0.66657142857142859</c:v>
                </c:pt>
                <c:pt idx="2">
                  <c:v>0.35949999999999993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6B-4018-AA83-F3BA56356DF7}"/>
            </c:ext>
          </c:extLst>
        </c:ser>
        <c:ser>
          <c:idx val="2"/>
          <c:order val="2"/>
          <c:tx>
            <c:strRef>
              <c:f>OutliersRemoved!$L$19</c:f>
              <c:strCache>
                <c:ptCount val="1"/>
                <c:pt idx="0">
                  <c:v>min</c:v>
                </c:pt>
              </c:strCache>
            </c:strRef>
          </c:tx>
          <c:spPr>
            <a:ln w="1008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u="none" strike="noStrike">
                    <a:uFillTx/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008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0">
                <a:noFill/>
              </a:ln>
            </c:spPr>
            <c:trendlineType val="linear"/>
            <c:dispRSqr val="0"/>
            <c:dispEq val="1"/>
            <c:trendlineLbl>
              <c:layout>
                <c:manualLayout>
                  <c:x val="-0.17109199324531241"/>
                  <c:y val="-0.22778543457811029"/>
                </c:manualLayout>
              </c:layout>
              <c:numFmt formatCode="General" sourceLinked="0"/>
            </c:trendlineLbl>
          </c:trendline>
          <c:xVal>
            <c:numRef>
              <c:f>OutliersRemoved!$H$20:$H$22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OutliersRemoved!$L$20:$L$22</c:f>
              <c:numCache>
                <c:formatCode>General</c:formatCode>
                <c:ptCount val="3"/>
                <c:pt idx="0">
                  <c:v>0.36857142857142861</c:v>
                </c:pt>
                <c:pt idx="2">
                  <c:v>0.60750000000000004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6B-4018-AA83-F3BA56356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34737"/>
        <c:axId val="75318291"/>
      </c:scatterChart>
      <c:valAx>
        <c:axId val="4053473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75318291"/>
        <c:crosses val="autoZero"/>
        <c:crossBetween val="midCat"/>
      </c:valAx>
      <c:valAx>
        <c:axId val="753182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40534737"/>
        <c:crosses val="autoZero"/>
        <c:crossBetween val="midCat"/>
      </c:valAx>
      <c:spPr>
        <a:noFill/>
        <a:ln w="0">
          <a:solidFill>
            <a:srgbClr val="FF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OutliersRemoved!$F$17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591426071741036E-2"/>
                  <c:y val="0.320624088655584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OutliersRemoved!$E$18:$E$40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xVal>
          <c:yVal>
            <c:numRef>
              <c:f>OutliersRemoved!$F$18:$F$40</c:f>
              <c:numCache>
                <c:formatCode>General</c:formatCode>
                <c:ptCount val="23"/>
                <c:pt idx="0">
                  <c:v>0.70299999999999996</c:v>
                </c:pt>
                <c:pt idx="1">
                  <c:v>0.66400000000000003</c:v>
                </c:pt>
                <c:pt idx="3">
                  <c:v>0.45700000000000002</c:v>
                </c:pt>
                <c:pt idx="4">
                  <c:v>0.438</c:v>
                </c:pt>
                <c:pt idx="5">
                  <c:v>0.498</c:v>
                </c:pt>
                <c:pt idx="6">
                  <c:v>0.45800000000000002</c:v>
                </c:pt>
                <c:pt idx="7">
                  <c:v>0.40500000000000003</c:v>
                </c:pt>
                <c:pt idx="8">
                  <c:v>0.67800000000000005</c:v>
                </c:pt>
                <c:pt idx="9">
                  <c:v>0.623</c:v>
                </c:pt>
                <c:pt idx="10">
                  <c:v>0.45500000000000002</c:v>
                </c:pt>
                <c:pt idx="11">
                  <c:v>0.42199999999999999</c:v>
                </c:pt>
                <c:pt idx="12">
                  <c:v>0.41199999999999998</c:v>
                </c:pt>
                <c:pt idx="13">
                  <c:v>0.47</c:v>
                </c:pt>
                <c:pt idx="14">
                  <c:v>0.48699999999999999</c:v>
                </c:pt>
                <c:pt idx="15">
                  <c:v>0.45600000000000002</c:v>
                </c:pt>
                <c:pt idx="16">
                  <c:v>0.66100000000000003</c:v>
                </c:pt>
                <c:pt idx="18">
                  <c:v>0.47199999999999998</c:v>
                </c:pt>
                <c:pt idx="19">
                  <c:v>0.41299999999999998</c:v>
                </c:pt>
                <c:pt idx="20">
                  <c:v>0.41599999999999998</c:v>
                </c:pt>
                <c:pt idx="21">
                  <c:v>0.47599999999999998</c:v>
                </c:pt>
                <c:pt idx="22">
                  <c:v>0.46300000000000002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A3-4DBC-9B44-9A91577E5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30303"/>
        <c:axId val="2086525983"/>
      </c:scatterChart>
      <c:valAx>
        <c:axId val="208653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25983"/>
        <c:crosses val="autoZero"/>
        <c:crossBetween val="midCat"/>
      </c:valAx>
      <c:valAx>
        <c:axId val="20865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3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u="none" strike="noStrike">
                <a:uFillTx/>
                <a:latin typeface="Arial"/>
              </a:defRPr>
            </a:pPr>
            <a:r>
              <a:rPr lang="en-US" sz="1400" b="0" u="none" strike="noStrike">
                <a:solidFill>
                  <a:srgbClr val="595959"/>
                </a:solidFill>
                <a:uFillTx/>
                <a:latin typeface="Aptos Narrow"/>
              </a:rPr>
              <a:t>Average vs trial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173731519229803E-2"/>
          <c:y val="0.16705421613021701"/>
          <c:w val="0.73996758190480905"/>
          <c:h val="0.728674580834658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'Regular Processing'!$B$2</c:f>
              <c:strCache>
                <c:ptCount val="1"/>
                <c:pt idx="0">
                  <c:v>Trial 1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'Regular Processing'!$A$3:$A$10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'Regular Processing'!$B$3:$B$10</c:f>
              <c:numCache>
                <c:formatCode>General</c:formatCode>
                <c:ptCount val="8"/>
                <c:pt idx="0">
                  <c:v>0.70299999999999996</c:v>
                </c:pt>
                <c:pt idx="1">
                  <c:v>0.66400000000000003</c:v>
                </c:pt>
                <c:pt idx="2">
                  <c:v>0.55700000000000005</c:v>
                </c:pt>
                <c:pt idx="3">
                  <c:v>0.45700000000000002</c:v>
                </c:pt>
                <c:pt idx="4">
                  <c:v>0.438</c:v>
                </c:pt>
                <c:pt idx="5">
                  <c:v>0.498</c:v>
                </c:pt>
                <c:pt idx="6">
                  <c:v>0.45800000000000002</c:v>
                </c:pt>
                <c:pt idx="7">
                  <c:v>0.40500000000000003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A-4290-A579-247B8434D698}"/>
            </c:ext>
          </c:extLst>
        </c:ser>
        <c:ser>
          <c:idx val="1"/>
          <c:order val="1"/>
          <c:tx>
            <c:strRef>
              <c:f>'Regular Processing'!$E$1</c:f>
              <c:strCache>
                <c:ptCount val="1"/>
                <c:pt idx="0">
                  <c:v>Mean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56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trendline>
            <c:spPr>
              <a:ln w="19080" cap="rnd">
                <a:solidFill>
                  <a:srgbClr val="E97132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'Regular Processing'!$A$3:$A$10</c:f>
              <c:numCache>
                <c:formatCode>General</c:formatCode>
                <c:ptCount val="8"/>
                <c:pt idx="0">
                  <c:v>1</c:v>
                </c:pt>
                <c:pt idx="1">
                  <c:v>0.85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'Regular Processing'!$E$3:$E$10</c:f>
              <c:numCache>
                <c:formatCode>General</c:formatCode>
                <c:ptCount val="8"/>
                <c:pt idx="0">
                  <c:v>0.68066666666666664</c:v>
                </c:pt>
                <c:pt idx="1">
                  <c:v>0.59166666666666667</c:v>
                </c:pt>
                <c:pt idx="2">
                  <c:v>0.49466666666666664</c:v>
                </c:pt>
                <c:pt idx="3">
                  <c:v>0.4306666666666667</c:v>
                </c:pt>
                <c:pt idx="4">
                  <c:v>0.42199999999999999</c:v>
                </c:pt>
                <c:pt idx="5">
                  <c:v>0.48133333333333334</c:v>
                </c:pt>
                <c:pt idx="6">
                  <c:v>0.47250000000000003</c:v>
                </c:pt>
                <c:pt idx="7">
                  <c:v>0.44133333333333336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8A-4290-A579-247B8434D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436"/>
        <c:axId val="26946310"/>
      </c:scatterChart>
      <c:valAx>
        <c:axId val="208934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26946310"/>
        <c:crosses val="autoZero"/>
        <c:crossBetween val="midCat"/>
      </c:valAx>
      <c:valAx>
        <c:axId val="2694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Aptos Narrow"/>
              </a:defRPr>
            </a:pPr>
            <a:endParaRPr lang="en-US"/>
          </a:p>
        </c:txPr>
        <c:crossAx val="208934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430500</xdr:colOff>
      <xdr:row>9</xdr:row>
      <xdr:rowOff>2597</xdr:rowOff>
    </xdr:from>
    <xdr:to>
      <xdr:col>34</xdr:col>
      <xdr:colOff>215581</xdr:colOff>
      <xdr:row>25</xdr:row>
      <xdr:rowOff>142914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FC82B-DD7B-419B-97BA-A2847CF57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437972</xdr:colOff>
      <xdr:row>21</xdr:row>
      <xdr:rowOff>137028</xdr:rowOff>
    </xdr:from>
    <xdr:to>
      <xdr:col>10</xdr:col>
      <xdr:colOff>437972</xdr:colOff>
      <xdr:row>36</xdr:row>
      <xdr:rowOff>25510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A75E82-8BCD-72A7-A775-AF79F13C1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365343</xdr:colOff>
      <xdr:row>27</xdr:row>
      <xdr:rowOff>65239</xdr:rowOff>
    </xdr:from>
    <xdr:to>
      <xdr:col>20</xdr:col>
      <xdr:colOff>367213</xdr:colOff>
      <xdr:row>41</xdr:row>
      <xdr:rowOff>48468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46E656-22A0-45F2-A86E-F98F1AAE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168251</xdr:colOff>
      <xdr:row>3</xdr:row>
      <xdr:rowOff>1529</xdr:rowOff>
    </xdr:from>
    <xdr:to>
      <xdr:col>24</xdr:col>
      <xdr:colOff>179375</xdr:colOff>
      <xdr:row>17</xdr:row>
      <xdr:rowOff>116663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609E86-8207-AB70-0527-088BC3B1B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694080</xdr:colOff>
      <xdr:row>11</xdr:row>
      <xdr:rowOff>79920</xdr:rowOff>
    </xdr:from>
    <xdr:to>
      <xdr:col>7</xdr:col>
      <xdr:colOff>493200</xdr:colOff>
      <xdr:row>26</xdr:row>
      <xdr:rowOff>99720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540000</xdr:colOff>
      <xdr:row>2</xdr:row>
      <xdr:rowOff>123480</xdr:rowOff>
    </xdr:from>
    <xdr:to>
      <xdr:col>21</xdr:col>
      <xdr:colOff>325080</xdr:colOff>
      <xdr:row>19</xdr:row>
      <xdr:rowOff>70200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129440</xdr:colOff>
      <xdr:row>22</xdr:row>
      <xdr:rowOff>157949</xdr:rowOff>
    </xdr:from>
    <xdr:to>
      <xdr:col>22</xdr:col>
      <xdr:colOff>129079</xdr:colOff>
      <xdr:row>37</xdr:row>
      <xdr:rowOff>43108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308496</xdr:colOff>
      <xdr:row>25</xdr:row>
      <xdr:rowOff>46488</xdr:rowOff>
    </xdr:from>
    <xdr:to>
      <xdr:col>14</xdr:col>
      <xdr:colOff>331243</xdr:colOff>
      <xdr:row>39</xdr:row>
      <xdr:rowOff>102785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3C4EE6-F1D4-92DA-9635-8C4768C43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540000</xdr:colOff>
      <xdr:row>2</xdr:row>
      <xdr:rowOff>123480</xdr:rowOff>
    </xdr:from>
    <xdr:to>
      <xdr:col>21</xdr:col>
      <xdr:colOff>325080</xdr:colOff>
      <xdr:row>19</xdr:row>
      <xdr:rowOff>70200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709D-8B42-4A35-9D72-A0F0FAAE8898}">
  <dimension ref="A1:O20"/>
  <sheetViews>
    <sheetView tabSelected="1" topLeftCell="D22" zoomScale="137" zoomScaleNormal="123" workbookViewId="0">
      <selection activeCell="B22" sqref="B22"/>
    </sheetView>
  </sheetViews>
  <sheetFormatPr defaultColWidth="8.5703125" defaultRowHeight="15" customHeight="1" x14ac:dyDescent="0.25"/>
  <cols>
    <col min="2" max="2" width="16.28515625" customWidth="1"/>
  </cols>
  <sheetData>
    <row r="1" spans="1:15" x14ac:dyDescent="0.25">
      <c r="A1" t="s">
        <v>4</v>
      </c>
      <c r="B1" s="2" t="s">
        <v>1</v>
      </c>
      <c r="C1" s="2"/>
      <c r="D1" s="2"/>
      <c r="E1" t="s">
        <v>2</v>
      </c>
      <c r="F1" s="2" t="s">
        <v>11</v>
      </c>
      <c r="H1" t="s">
        <v>20</v>
      </c>
      <c r="L1" t="s">
        <v>23</v>
      </c>
    </row>
    <row r="2" spans="1:15" x14ac:dyDescent="0.25">
      <c r="B2" t="s">
        <v>12</v>
      </c>
      <c r="C2" t="s">
        <v>8</v>
      </c>
      <c r="D2" t="s">
        <v>9</v>
      </c>
      <c r="L2" t="s">
        <v>21</v>
      </c>
      <c r="M2" t="s">
        <v>22</v>
      </c>
      <c r="O2" t="s">
        <v>21</v>
      </c>
    </row>
    <row r="3" spans="1:15" x14ac:dyDescent="0.25">
      <c r="A3">
        <v>1</v>
      </c>
      <c r="B3">
        <v>0.70299999999999996</v>
      </c>
      <c r="C3">
        <v>0.67800000000000005</v>
      </c>
      <c r="D3">
        <v>0.66100000000000003</v>
      </c>
      <c r="E3">
        <f t="shared" ref="E3:E10" si="0">AVERAGE(B3:D3)</f>
        <v>0.68066666666666664</v>
      </c>
      <c r="F3">
        <f t="shared" ref="F3:F10" si="1">(MAX(B3:D3)-MIN(B3:D3))*0.5</f>
        <v>2.0999999999999963E-2</v>
      </c>
      <c r="G3">
        <v>1</v>
      </c>
      <c r="H3">
        <f>C3-B3</f>
        <v>-2.4999999999999911E-2</v>
      </c>
      <c r="I3">
        <f>AVERAGE(H3:H10)</f>
        <v>-2.2125000000000013E-2</v>
      </c>
      <c r="J3">
        <f>AVERAGE(H11:H17)</f>
        <v>-1.8142857142857152E-2</v>
      </c>
      <c r="L3">
        <f>C3/B3</f>
        <v>0.9644381223328593</v>
      </c>
      <c r="M3">
        <f>D3/C3</f>
        <v>0.97492625368731556</v>
      </c>
      <c r="N3">
        <v>1</v>
      </c>
      <c r="O3">
        <f t="shared" ref="O3:O10" si="2">L3</f>
        <v>0.9644381223328593</v>
      </c>
    </row>
    <row r="4" spans="1:15" x14ac:dyDescent="0.25">
      <c r="A4">
        <v>0.85</v>
      </c>
      <c r="B4">
        <v>0.66400000000000003</v>
      </c>
      <c r="C4">
        <v>0.623</v>
      </c>
      <c r="D4">
        <v>0.48799999999999999</v>
      </c>
      <c r="E4">
        <f t="shared" si="0"/>
        <v>0.59166666666666667</v>
      </c>
      <c r="F4">
        <f t="shared" si="1"/>
        <v>8.8000000000000023E-2</v>
      </c>
      <c r="G4">
        <v>1</v>
      </c>
      <c r="H4">
        <f t="shared" ref="H4:H10" si="3">C4-B4</f>
        <v>-4.1000000000000036E-2</v>
      </c>
      <c r="L4">
        <f t="shared" ref="L4:L10" si="4">C4/B4</f>
        <v>0.93825301204819267</v>
      </c>
      <c r="M4">
        <f t="shared" ref="M4:M10" si="5">D4/C4</f>
        <v>0.78330658105938999</v>
      </c>
      <c r="N4">
        <v>1</v>
      </c>
      <c r="O4">
        <f t="shared" si="2"/>
        <v>0.93825301204819267</v>
      </c>
    </row>
    <row r="5" spans="1:15" x14ac:dyDescent="0.25">
      <c r="A5">
        <v>0.7</v>
      </c>
      <c r="B5">
        <v>0.55700000000000005</v>
      </c>
      <c r="C5">
        <v>0.45500000000000002</v>
      </c>
      <c r="D5">
        <v>0.47199999999999998</v>
      </c>
      <c r="E5">
        <f t="shared" si="0"/>
        <v>0.49466666666666664</v>
      </c>
      <c r="F5">
        <f t="shared" si="1"/>
        <v>5.1000000000000018E-2</v>
      </c>
      <c r="G5">
        <v>1</v>
      </c>
      <c r="H5">
        <f t="shared" si="3"/>
        <v>-0.10200000000000004</v>
      </c>
      <c r="L5">
        <f t="shared" si="4"/>
        <v>0.8168761220825852</v>
      </c>
      <c r="M5">
        <f t="shared" si="5"/>
        <v>1.0373626373626372</v>
      </c>
      <c r="N5">
        <v>1</v>
      </c>
      <c r="O5">
        <f t="shared" si="2"/>
        <v>0.8168761220825852</v>
      </c>
    </row>
    <row r="6" spans="1:15" x14ac:dyDescent="0.25">
      <c r="A6">
        <v>0.55000000000000004</v>
      </c>
      <c r="B6">
        <v>0.45700000000000002</v>
      </c>
      <c r="C6">
        <v>0.42199999999999999</v>
      </c>
      <c r="D6">
        <v>0.41299999999999998</v>
      </c>
      <c r="E6">
        <f t="shared" si="0"/>
        <v>0.4306666666666667</v>
      </c>
      <c r="F6">
        <f t="shared" si="1"/>
        <v>2.200000000000002E-2</v>
      </c>
      <c r="G6">
        <v>1</v>
      </c>
      <c r="H6">
        <f t="shared" si="3"/>
        <v>-3.5000000000000031E-2</v>
      </c>
      <c r="L6">
        <f t="shared" si="4"/>
        <v>0.92341356673960606</v>
      </c>
      <c r="M6">
        <f t="shared" si="5"/>
        <v>0.97867298578199047</v>
      </c>
      <c r="N6">
        <v>1</v>
      </c>
      <c r="O6">
        <f t="shared" si="2"/>
        <v>0.92341356673960606</v>
      </c>
    </row>
    <row r="7" spans="1:15" x14ac:dyDescent="0.25">
      <c r="A7">
        <v>0.4</v>
      </c>
      <c r="B7">
        <v>0.438</v>
      </c>
      <c r="C7">
        <v>0.41199999999999998</v>
      </c>
      <c r="D7">
        <v>0.41599999999999998</v>
      </c>
      <c r="E7">
        <f t="shared" si="0"/>
        <v>0.42199999999999999</v>
      </c>
      <c r="F7">
        <f t="shared" si="1"/>
        <v>1.3000000000000012E-2</v>
      </c>
      <c r="G7">
        <v>1</v>
      </c>
      <c r="H7">
        <f t="shared" si="3"/>
        <v>-2.6000000000000023E-2</v>
      </c>
      <c r="L7">
        <f t="shared" si="4"/>
        <v>0.94063926940639264</v>
      </c>
      <c r="M7">
        <f t="shared" si="5"/>
        <v>1.0097087378640777</v>
      </c>
      <c r="N7">
        <v>1</v>
      </c>
      <c r="O7">
        <f t="shared" si="2"/>
        <v>0.94063926940639264</v>
      </c>
    </row>
    <row r="8" spans="1:15" x14ac:dyDescent="0.25">
      <c r="A8">
        <v>0.3</v>
      </c>
      <c r="B8">
        <v>0.498</v>
      </c>
      <c r="C8">
        <v>0.47</v>
      </c>
      <c r="D8">
        <v>0.47599999999999998</v>
      </c>
      <c r="E8">
        <f t="shared" si="0"/>
        <v>0.48133333333333334</v>
      </c>
      <c r="F8">
        <f t="shared" si="1"/>
        <v>1.4000000000000012E-2</v>
      </c>
      <c r="G8">
        <v>1</v>
      </c>
      <c r="H8">
        <f t="shared" si="3"/>
        <v>-2.8000000000000025E-2</v>
      </c>
      <c r="L8">
        <f t="shared" si="4"/>
        <v>0.94377510040160639</v>
      </c>
      <c r="M8">
        <f t="shared" si="5"/>
        <v>1.0127659574468084</v>
      </c>
      <c r="N8">
        <v>1</v>
      </c>
      <c r="O8">
        <f t="shared" si="2"/>
        <v>0.94377510040160639</v>
      </c>
    </row>
    <row r="9" spans="1:15" x14ac:dyDescent="0.25">
      <c r="A9">
        <v>0.2</v>
      </c>
      <c r="B9">
        <v>0.45800000000000002</v>
      </c>
      <c r="C9">
        <v>0.48699999999999999</v>
      </c>
      <c r="E9">
        <f t="shared" si="0"/>
        <v>0.47250000000000003</v>
      </c>
      <c r="F9">
        <f t="shared" si="1"/>
        <v>1.4499999999999985E-2</v>
      </c>
      <c r="G9">
        <v>1</v>
      </c>
      <c r="H9">
        <f t="shared" si="3"/>
        <v>2.899999999999997E-2</v>
      </c>
      <c r="L9">
        <f t="shared" si="4"/>
        <v>1.0633187772925763</v>
      </c>
      <c r="N9">
        <v>1</v>
      </c>
      <c r="O9">
        <f t="shared" si="2"/>
        <v>1.0633187772925763</v>
      </c>
    </row>
    <row r="10" spans="1:15" x14ac:dyDescent="0.25">
      <c r="A10">
        <v>0.1</v>
      </c>
      <c r="B10">
        <v>0.40500000000000003</v>
      </c>
      <c r="C10">
        <v>0.45600000000000002</v>
      </c>
      <c r="D10">
        <v>0.46300000000000002</v>
      </c>
      <c r="E10">
        <f t="shared" si="0"/>
        <v>0.44133333333333336</v>
      </c>
      <c r="F10">
        <f t="shared" si="1"/>
        <v>2.8999999999999998E-2</v>
      </c>
      <c r="G10">
        <v>1</v>
      </c>
      <c r="H10">
        <f t="shared" si="3"/>
        <v>5.099999999999999E-2</v>
      </c>
      <c r="L10">
        <f t="shared" si="4"/>
        <v>1.125925925925926</v>
      </c>
      <c r="M10">
        <f t="shared" si="5"/>
        <v>1.0153508771929824</v>
      </c>
      <c r="N10">
        <v>1</v>
      </c>
      <c r="O10">
        <f t="shared" si="2"/>
        <v>1.125925925925926</v>
      </c>
    </row>
    <row r="11" spans="1:15" ht="15" customHeight="1" x14ac:dyDescent="0.25">
      <c r="G11">
        <v>2</v>
      </c>
      <c r="H11">
        <f>D3-C3</f>
        <v>-1.7000000000000015E-2</v>
      </c>
      <c r="N11">
        <v>2</v>
      </c>
      <c r="O11">
        <f>M3</f>
        <v>0.97492625368731556</v>
      </c>
    </row>
    <row r="12" spans="1:15" x14ac:dyDescent="0.25">
      <c r="A12" t="s">
        <v>13</v>
      </c>
      <c r="B12" t="s">
        <v>14</v>
      </c>
      <c r="G12">
        <v>2</v>
      </c>
      <c r="H12">
        <f t="shared" ref="H12:H17" si="6">D4-C4</f>
        <v>-0.13500000000000001</v>
      </c>
      <c r="N12">
        <v>2</v>
      </c>
      <c r="O12">
        <f>M4</f>
        <v>0.78330658105938999</v>
      </c>
    </row>
    <row r="13" spans="1:15" x14ac:dyDescent="0.25">
      <c r="A13">
        <v>1</v>
      </c>
      <c r="B13">
        <f t="shared" ref="B13:B20" si="7">E3</f>
        <v>0.68066666666666664</v>
      </c>
      <c r="G13">
        <v>2</v>
      </c>
      <c r="H13">
        <f>D5-C5</f>
        <v>1.699999999999996E-2</v>
      </c>
      <c r="N13">
        <v>2</v>
      </c>
      <c r="O13">
        <f>M5</f>
        <v>1.0373626373626372</v>
      </c>
    </row>
    <row r="14" spans="1:15" x14ac:dyDescent="0.25">
      <c r="A14">
        <v>0.85</v>
      </c>
      <c r="B14">
        <f t="shared" si="7"/>
        <v>0.59166666666666667</v>
      </c>
      <c r="G14">
        <v>2</v>
      </c>
      <c r="H14">
        <f t="shared" si="6"/>
        <v>-9.000000000000008E-3</v>
      </c>
      <c r="N14">
        <v>2</v>
      </c>
      <c r="O14">
        <f>M6</f>
        <v>0.97867298578199047</v>
      </c>
    </row>
    <row r="15" spans="1:15" x14ac:dyDescent="0.25">
      <c r="A15">
        <v>0.7</v>
      </c>
      <c r="B15">
        <f t="shared" si="7"/>
        <v>0.49466666666666664</v>
      </c>
      <c r="G15">
        <v>2</v>
      </c>
      <c r="H15">
        <f t="shared" si="6"/>
        <v>4.0000000000000036E-3</v>
      </c>
      <c r="N15">
        <v>2</v>
      </c>
      <c r="O15">
        <f>M7</f>
        <v>1.0097087378640777</v>
      </c>
    </row>
    <row r="16" spans="1:15" x14ac:dyDescent="0.25">
      <c r="A16">
        <v>0.55000000000000004</v>
      </c>
      <c r="B16">
        <f t="shared" si="7"/>
        <v>0.4306666666666667</v>
      </c>
      <c r="G16">
        <v>2</v>
      </c>
      <c r="H16">
        <f t="shared" si="6"/>
        <v>6.0000000000000053E-3</v>
      </c>
      <c r="N16">
        <v>2</v>
      </c>
      <c r="O16">
        <f>M8</f>
        <v>1.0127659574468084</v>
      </c>
    </row>
    <row r="17" spans="1:15" x14ac:dyDescent="0.25">
      <c r="A17">
        <v>0.4</v>
      </c>
      <c r="B17">
        <f t="shared" si="7"/>
        <v>0.42199999999999999</v>
      </c>
      <c r="G17">
        <v>2</v>
      </c>
      <c r="H17">
        <f>D10-C10</f>
        <v>7.0000000000000062E-3</v>
      </c>
      <c r="N17">
        <v>2</v>
      </c>
      <c r="O17">
        <f>M10</f>
        <v>1.0153508771929824</v>
      </c>
    </row>
    <row r="18" spans="1:15" x14ac:dyDescent="0.25">
      <c r="A18">
        <v>0.3</v>
      </c>
      <c r="B18">
        <f t="shared" si="7"/>
        <v>0.48133333333333334</v>
      </c>
    </row>
    <row r="19" spans="1:15" x14ac:dyDescent="0.25">
      <c r="A19">
        <v>0.2</v>
      </c>
      <c r="B19">
        <f t="shared" si="7"/>
        <v>0.47250000000000003</v>
      </c>
    </row>
    <row r="20" spans="1:15" x14ac:dyDescent="0.25">
      <c r="A20">
        <v>0.1</v>
      </c>
      <c r="B20">
        <f t="shared" si="7"/>
        <v>0.44133333333333336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activeCell="I11" sqref="I11"/>
    </sheetView>
  </sheetViews>
  <sheetFormatPr defaultColWidth="8.5703125" defaultRowHeight="15" customHeight="1" x14ac:dyDescent="0.25"/>
  <cols>
    <col min="2" max="2" width="18.85546875" customWidth="1"/>
    <col min="3" max="3" width="14.7109375" customWidth="1"/>
    <col min="8" max="8" width="12.140625" customWidth="1"/>
  </cols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t="s">
        <v>2</v>
      </c>
      <c r="H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10</v>
      </c>
    </row>
    <row r="3" spans="1:9" x14ac:dyDescent="0.25">
      <c r="A3">
        <v>1</v>
      </c>
      <c r="B3">
        <v>50</v>
      </c>
      <c r="C3">
        <v>0</v>
      </c>
      <c r="D3">
        <v>0.70299999999999996</v>
      </c>
      <c r="E3">
        <v>0.67800000000000005</v>
      </c>
      <c r="F3">
        <v>0.66100000000000003</v>
      </c>
      <c r="G3">
        <f t="shared" ref="G3:G10" si="0">AVERAGE(D3:F3)</f>
        <v>0.68066666666666664</v>
      </c>
      <c r="H3">
        <f t="shared" ref="H3:H10" si="1">(MAX(D3:F3)-MIN(D3:F3))/2</f>
        <v>2.0999999999999963E-2</v>
      </c>
      <c r="I3">
        <f t="shared" ref="I3:I10" si="2">H3*100</f>
        <v>2.0999999999999961</v>
      </c>
    </row>
    <row r="4" spans="1:9" x14ac:dyDescent="0.25">
      <c r="A4">
        <v>0.85</v>
      </c>
      <c r="B4">
        <f t="shared" ref="B4:B10" si="3">A4*50/1</f>
        <v>42.5</v>
      </c>
      <c r="C4">
        <f t="shared" ref="C4:C10" si="4">50-B4</f>
        <v>7.5</v>
      </c>
      <c r="D4">
        <v>0.66400000000000003</v>
      </c>
      <c r="E4">
        <v>0.623</v>
      </c>
      <c r="F4">
        <v>0.48799999999999999</v>
      </c>
      <c r="G4">
        <f t="shared" si="0"/>
        <v>0.59166666666666667</v>
      </c>
      <c r="H4">
        <f t="shared" si="1"/>
        <v>8.8000000000000023E-2</v>
      </c>
      <c r="I4">
        <f t="shared" si="2"/>
        <v>8.8000000000000025</v>
      </c>
    </row>
    <row r="5" spans="1:9" x14ac:dyDescent="0.25">
      <c r="A5">
        <v>0.7</v>
      </c>
      <c r="B5">
        <f t="shared" si="3"/>
        <v>35</v>
      </c>
      <c r="C5">
        <f t="shared" si="4"/>
        <v>15</v>
      </c>
      <c r="D5">
        <v>0.55700000000000005</v>
      </c>
      <c r="E5">
        <v>0.45500000000000002</v>
      </c>
      <c r="F5">
        <v>0.47199999999999998</v>
      </c>
      <c r="G5">
        <f t="shared" si="0"/>
        <v>0.49466666666666664</v>
      </c>
      <c r="H5">
        <f t="shared" si="1"/>
        <v>5.1000000000000018E-2</v>
      </c>
      <c r="I5">
        <f t="shared" si="2"/>
        <v>5.1000000000000014</v>
      </c>
    </row>
    <row r="6" spans="1:9" x14ac:dyDescent="0.25">
      <c r="A6">
        <v>0.55000000000000004</v>
      </c>
      <c r="B6">
        <f t="shared" si="3"/>
        <v>27.500000000000004</v>
      </c>
      <c r="C6">
        <f t="shared" si="4"/>
        <v>22.499999999999996</v>
      </c>
      <c r="D6">
        <v>0.45700000000000002</v>
      </c>
      <c r="E6">
        <v>0.42199999999999999</v>
      </c>
      <c r="F6">
        <v>0.41299999999999998</v>
      </c>
      <c r="G6">
        <f t="shared" si="0"/>
        <v>0.4306666666666667</v>
      </c>
      <c r="H6">
        <f t="shared" si="1"/>
        <v>2.200000000000002E-2</v>
      </c>
      <c r="I6">
        <f t="shared" si="2"/>
        <v>2.200000000000002</v>
      </c>
    </row>
    <row r="7" spans="1:9" x14ac:dyDescent="0.25">
      <c r="A7">
        <v>0.4</v>
      </c>
      <c r="B7">
        <f t="shared" si="3"/>
        <v>20</v>
      </c>
      <c r="C7">
        <f t="shared" si="4"/>
        <v>30</v>
      </c>
      <c r="D7">
        <v>0.438</v>
      </c>
      <c r="E7">
        <v>0.41199999999999998</v>
      </c>
      <c r="F7">
        <v>0.41599999999999998</v>
      </c>
      <c r="G7">
        <f t="shared" si="0"/>
        <v>0.42199999999999999</v>
      </c>
      <c r="H7">
        <f t="shared" si="1"/>
        <v>1.3000000000000012E-2</v>
      </c>
      <c r="I7">
        <f t="shared" si="2"/>
        <v>1.3000000000000012</v>
      </c>
    </row>
    <row r="8" spans="1:9" x14ac:dyDescent="0.25">
      <c r="A8">
        <v>0.3</v>
      </c>
      <c r="B8">
        <f t="shared" si="3"/>
        <v>15</v>
      </c>
      <c r="C8">
        <f t="shared" si="4"/>
        <v>35</v>
      </c>
      <c r="D8">
        <v>0.498</v>
      </c>
      <c r="E8">
        <v>0.47</v>
      </c>
      <c r="F8">
        <v>0.47599999999999998</v>
      </c>
      <c r="G8">
        <f t="shared" si="0"/>
        <v>0.48133333333333334</v>
      </c>
      <c r="H8">
        <f t="shared" si="1"/>
        <v>1.4000000000000012E-2</v>
      </c>
      <c r="I8">
        <f t="shared" si="2"/>
        <v>1.4000000000000012</v>
      </c>
    </row>
    <row r="9" spans="1:9" x14ac:dyDescent="0.25">
      <c r="A9">
        <v>0.2</v>
      </c>
      <c r="B9">
        <f t="shared" si="3"/>
        <v>10</v>
      </c>
      <c r="C9">
        <f t="shared" si="4"/>
        <v>40</v>
      </c>
      <c r="D9">
        <v>0.45800000000000002</v>
      </c>
      <c r="E9">
        <v>0.48699999999999999</v>
      </c>
      <c r="F9">
        <v>0.39900000000000002</v>
      </c>
      <c r="G9">
        <f t="shared" si="0"/>
        <v>0.44800000000000001</v>
      </c>
      <c r="H9">
        <f t="shared" si="1"/>
        <v>4.3999999999999984E-2</v>
      </c>
      <c r="I9">
        <f t="shared" si="2"/>
        <v>4.3999999999999986</v>
      </c>
    </row>
    <row r="10" spans="1:9" x14ac:dyDescent="0.25">
      <c r="A10">
        <v>0.1</v>
      </c>
      <c r="B10">
        <f t="shared" si="3"/>
        <v>5</v>
      </c>
      <c r="C10">
        <f t="shared" si="4"/>
        <v>45</v>
      </c>
      <c r="D10">
        <v>0.40500000000000003</v>
      </c>
      <c r="E10">
        <v>0.45600000000000002</v>
      </c>
      <c r="F10">
        <v>0.46300000000000002</v>
      </c>
      <c r="G10">
        <f t="shared" si="0"/>
        <v>0.44133333333333336</v>
      </c>
      <c r="H10">
        <f t="shared" si="1"/>
        <v>2.8999999999999998E-2</v>
      </c>
      <c r="I10">
        <f t="shared" si="2"/>
        <v>2.9</v>
      </c>
    </row>
    <row r="11" spans="1:9" x14ac:dyDescent="0.25">
      <c r="B11">
        <f>B3+B4+B5+B6+B7+B8+B9+B10</f>
        <v>205</v>
      </c>
    </row>
  </sheetData>
  <mergeCells count="2">
    <mergeCell ref="A1:C1"/>
    <mergeCell ref="D1:F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zoomScaleNormal="100" workbookViewId="0">
      <selection activeCell="B3" sqref="B3:D10"/>
    </sheetView>
  </sheetViews>
  <sheetFormatPr defaultColWidth="8.5703125" defaultRowHeight="15" customHeight="1" x14ac:dyDescent="0.25"/>
  <cols>
    <col min="2" max="2" width="16.28515625" customWidth="1"/>
  </cols>
  <sheetData>
    <row r="1" spans="1:6" x14ac:dyDescent="0.25">
      <c r="A1" t="s">
        <v>4</v>
      </c>
      <c r="B1" s="2" t="s">
        <v>1</v>
      </c>
      <c r="C1" s="2"/>
      <c r="D1" s="2"/>
      <c r="E1" t="s">
        <v>2</v>
      </c>
      <c r="F1" s="2" t="s">
        <v>11</v>
      </c>
    </row>
    <row r="2" spans="1:6" x14ac:dyDescent="0.25">
      <c r="B2" t="s">
        <v>12</v>
      </c>
      <c r="C2" t="s">
        <v>8</v>
      </c>
      <c r="D2" t="s">
        <v>9</v>
      </c>
    </row>
    <row r="3" spans="1:6" x14ac:dyDescent="0.25">
      <c r="A3">
        <v>1</v>
      </c>
      <c r="B3">
        <v>0.70299999999999996</v>
      </c>
      <c r="C3">
        <v>0.67800000000000005</v>
      </c>
      <c r="D3">
        <v>0.66100000000000003</v>
      </c>
      <c r="E3">
        <f t="shared" ref="E3:E10" si="0">AVERAGE(B3:D3)</f>
        <v>0.68066666666666664</v>
      </c>
      <c r="F3">
        <f t="shared" ref="F3:F10" si="1">(MAX(B3:D3)-MIN(B3:D3))*0.5</f>
        <v>2.0999999999999963E-2</v>
      </c>
    </row>
    <row r="4" spans="1:6" x14ac:dyDescent="0.25">
      <c r="A4">
        <v>0.85</v>
      </c>
      <c r="B4">
        <v>0.66400000000000003</v>
      </c>
      <c r="C4">
        <v>0.623</v>
      </c>
      <c r="D4">
        <v>0.48799999999999999</v>
      </c>
      <c r="E4">
        <f t="shared" si="0"/>
        <v>0.59166666666666667</v>
      </c>
      <c r="F4">
        <f t="shared" si="1"/>
        <v>8.8000000000000023E-2</v>
      </c>
    </row>
    <row r="5" spans="1:6" x14ac:dyDescent="0.25">
      <c r="A5">
        <v>0.7</v>
      </c>
      <c r="B5">
        <v>0.55700000000000005</v>
      </c>
      <c r="C5">
        <v>0.45500000000000002</v>
      </c>
      <c r="D5">
        <v>0.47199999999999998</v>
      </c>
      <c r="E5">
        <f t="shared" si="0"/>
        <v>0.49466666666666664</v>
      </c>
      <c r="F5">
        <f t="shared" si="1"/>
        <v>5.1000000000000018E-2</v>
      </c>
    </row>
    <row r="6" spans="1:6" x14ac:dyDescent="0.25">
      <c r="A6">
        <v>0.55000000000000004</v>
      </c>
      <c r="B6">
        <v>0.45700000000000002</v>
      </c>
      <c r="C6">
        <v>0.42199999999999999</v>
      </c>
      <c r="D6">
        <v>0.41299999999999998</v>
      </c>
      <c r="E6">
        <f t="shared" si="0"/>
        <v>0.4306666666666667</v>
      </c>
      <c r="F6">
        <f t="shared" si="1"/>
        <v>2.200000000000002E-2</v>
      </c>
    </row>
    <row r="7" spans="1:6" x14ac:dyDescent="0.25">
      <c r="A7">
        <v>0.4</v>
      </c>
      <c r="B7">
        <v>0.438</v>
      </c>
      <c r="C7">
        <v>0.41199999999999998</v>
      </c>
      <c r="D7">
        <v>0.41599999999999998</v>
      </c>
      <c r="E7">
        <f t="shared" si="0"/>
        <v>0.42199999999999999</v>
      </c>
      <c r="F7">
        <f t="shared" si="1"/>
        <v>1.3000000000000012E-2</v>
      </c>
    </row>
    <row r="8" spans="1:6" x14ac:dyDescent="0.25">
      <c r="A8">
        <v>0.3</v>
      </c>
      <c r="B8">
        <v>0.498</v>
      </c>
      <c r="C8">
        <v>0.47</v>
      </c>
      <c r="D8">
        <v>0.47599999999999998</v>
      </c>
      <c r="E8">
        <f t="shared" si="0"/>
        <v>0.48133333333333334</v>
      </c>
      <c r="F8">
        <f t="shared" si="1"/>
        <v>1.4000000000000012E-2</v>
      </c>
    </row>
    <row r="9" spans="1:6" x14ac:dyDescent="0.25">
      <c r="A9">
        <v>0.2</v>
      </c>
      <c r="B9">
        <v>0.45800000000000002</v>
      </c>
      <c r="C9">
        <v>0.48699999999999999</v>
      </c>
      <c r="E9">
        <f t="shared" si="0"/>
        <v>0.47250000000000003</v>
      </c>
      <c r="F9">
        <f t="shared" si="1"/>
        <v>1.4499999999999985E-2</v>
      </c>
    </row>
    <row r="10" spans="1:6" x14ac:dyDescent="0.25">
      <c r="A10">
        <v>0.1</v>
      </c>
      <c r="B10">
        <v>0.40500000000000003</v>
      </c>
      <c r="C10">
        <v>0.45600000000000002</v>
      </c>
      <c r="D10">
        <v>0.46300000000000002</v>
      </c>
      <c r="E10">
        <f t="shared" si="0"/>
        <v>0.44133333333333336</v>
      </c>
      <c r="F10">
        <f t="shared" si="1"/>
        <v>2.8999999999999998E-2</v>
      </c>
    </row>
    <row r="12" spans="1:6" x14ac:dyDescent="0.25">
      <c r="A12" t="s">
        <v>13</v>
      </c>
      <c r="B12" t="s">
        <v>14</v>
      </c>
    </row>
    <row r="13" spans="1:6" x14ac:dyDescent="0.25">
      <c r="A13">
        <v>1</v>
      </c>
      <c r="B13">
        <v>0.68066666666666698</v>
      </c>
    </row>
    <row r="14" spans="1:6" x14ac:dyDescent="0.25">
      <c r="A14">
        <v>0.85</v>
      </c>
      <c r="B14">
        <v>0.59166666666666701</v>
      </c>
    </row>
    <row r="15" spans="1:6" x14ac:dyDescent="0.25">
      <c r="A15">
        <v>0.7</v>
      </c>
      <c r="B15">
        <v>0.49466666666666698</v>
      </c>
    </row>
    <row r="16" spans="1:6" x14ac:dyDescent="0.25">
      <c r="A16">
        <v>0.55000000000000004</v>
      </c>
      <c r="B16">
        <v>0.43066666666666698</v>
      </c>
    </row>
    <row r="17" spans="1:5" x14ac:dyDescent="0.25">
      <c r="A17">
        <v>0.4</v>
      </c>
      <c r="B17">
        <v>0.42199999999999999</v>
      </c>
    </row>
    <row r="18" spans="1:5" x14ac:dyDescent="0.25">
      <c r="A18">
        <v>0.3</v>
      </c>
      <c r="B18">
        <v>0.481333333333333</v>
      </c>
    </row>
    <row r="19" spans="1:5" x14ac:dyDescent="0.25">
      <c r="A19">
        <v>0.2</v>
      </c>
      <c r="B19">
        <v>0.44800000000000001</v>
      </c>
    </row>
    <row r="20" spans="1:5" x14ac:dyDescent="0.25">
      <c r="A20">
        <v>0.1</v>
      </c>
      <c r="B20">
        <v>0.44133333333333302</v>
      </c>
    </row>
    <row r="23" spans="1:5" x14ac:dyDescent="0.25">
      <c r="D23">
        <v>1</v>
      </c>
      <c r="E23">
        <v>0.68066666666666698</v>
      </c>
    </row>
    <row r="24" spans="1:5" x14ac:dyDescent="0.25">
      <c r="D24">
        <v>0.85</v>
      </c>
      <c r="E24">
        <v>0.59166666666666701</v>
      </c>
    </row>
    <row r="25" spans="1:5" x14ac:dyDescent="0.25">
      <c r="D25">
        <v>0.7</v>
      </c>
      <c r="E25">
        <v>0.49466666666666698</v>
      </c>
    </row>
    <row r="26" spans="1:5" x14ac:dyDescent="0.25">
      <c r="D26">
        <v>0.55000000000000004</v>
      </c>
      <c r="E26">
        <v>0.43066666666666698</v>
      </c>
    </row>
    <row r="27" spans="1:5" x14ac:dyDescent="0.25">
      <c r="D27">
        <v>0.4</v>
      </c>
      <c r="E27">
        <v>0.42199999999999999</v>
      </c>
    </row>
    <row r="28" spans="1:5" x14ac:dyDescent="0.25">
      <c r="D28">
        <v>0.3</v>
      </c>
      <c r="E28">
        <v>0.481333333333333</v>
      </c>
    </row>
    <row r="29" spans="1:5" x14ac:dyDescent="0.25">
      <c r="D29">
        <v>0.2</v>
      </c>
      <c r="E29">
        <v>0.44800000000000001</v>
      </c>
    </row>
    <row r="30" spans="1:5" x14ac:dyDescent="0.25">
      <c r="D30">
        <v>0.1</v>
      </c>
      <c r="E30">
        <v>0.44133333333333302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opLeftCell="A8" zoomScale="85" zoomScaleNormal="100" workbookViewId="0">
      <selection activeCell="O43" sqref="O43"/>
    </sheetView>
  </sheetViews>
  <sheetFormatPr defaultColWidth="8.5703125" defaultRowHeight="15" customHeight="1" x14ac:dyDescent="0.25"/>
  <cols>
    <col min="2" max="2" width="16.28515625" customWidth="1"/>
  </cols>
  <sheetData>
    <row r="1" spans="1:6" x14ac:dyDescent="0.25">
      <c r="A1" t="s">
        <v>4</v>
      </c>
      <c r="B1" s="2" t="s">
        <v>1</v>
      </c>
      <c r="C1" s="2"/>
      <c r="D1" s="2"/>
      <c r="E1" t="s">
        <v>2</v>
      </c>
      <c r="F1" s="2" t="s">
        <v>11</v>
      </c>
    </row>
    <row r="2" spans="1:6" x14ac:dyDescent="0.25">
      <c r="B2" t="s">
        <v>12</v>
      </c>
      <c r="C2" t="s">
        <v>8</v>
      </c>
      <c r="D2" t="s">
        <v>9</v>
      </c>
    </row>
    <row r="3" spans="1:6" x14ac:dyDescent="0.25">
      <c r="A3">
        <v>1</v>
      </c>
      <c r="B3">
        <v>0.70299999999999996</v>
      </c>
      <c r="C3">
        <v>0.67800000000000005</v>
      </c>
      <c r="D3">
        <v>0.66100000000000003</v>
      </c>
      <c r="E3">
        <f t="shared" ref="E3:E10" si="0">AVERAGE(B3:D3)</f>
        <v>0.68066666666666664</v>
      </c>
      <c r="F3">
        <f t="shared" ref="F3:F10" si="1">(MAX(B3:D3)-MIN(B3:D3))*0.5</f>
        <v>2.0999999999999963E-2</v>
      </c>
    </row>
    <row r="4" spans="1:6" x14ac:dyDescent="0.25">
      <c r="A4">
        <v>0.85</v>
      </c>
      <c r="B4">
        <v>0.66400000000000003</v>
      </c>
      <c r="C4">
        <v>0.623</v>
      </c>
      <c r="E4">
        <f t="shared" si="0"/>
        <v>0.64349999999999996</v>
      </c>
      <c r="F4">
        <f t="shared" si="1"/>
        <v>2.0500000000000018E-2</v>
      </c>
    </row>
    <row r="5" spans="1:6" x14ac:dyDescent="0.25">
      <c r="A5">
        <v>0.7</v>
      </c>
      <c r="C5">
        <v>0.45500000000000002</v>
      </c>
      <c r="D5">
        <v>0.47199999999999998</v>
      </c>
      <c r="E5">
        <f t="shared" si="0"/>
        <v>0.46350000000000002</v>
      </c>
      <c r="F5">
        <f t="shared" si="1"/>
        <v>8.4999999999999798E-3</v>
      </c>
    </row>
    <row r="6" spans="1:6" x14ac:dyDescent="0.25">
      <c r="A6">
        <v>0.55000000000000004</v>
      </c>
      <c r="B6">
        <v>0.45700000000000002</v>
      </c>
      <c r="C6">
        <v>0.42199999999999999</v>
      </c>
      <c r="D6">
        <v>0.41299999999999998</v>
      </c>
      <c r="E6">
        <f t="shared" si="0"/>
        <v>0.4306666666666667</v>
      </c>
      <c r="F6">
        <f t="shared" si="1"/>
        <v>2.200000000000002E-2</v>
      </c>
    </row>
    <row r="7" spans="1:6" x14ac:dyDescent="0.25">
      <c r="A7">
        <v>0.4</v>
      </c>
      <c r="B7">
        <v>0.438</v>
      </c>
      <c r="C7">
        <v>0.41199999999999998</v>
      </c>
      <c r="D7">
        <v>0.41599999999999998</v>
      </c>
      <c r="E7">
        <f t="shared" si="0"/>
        <v>0.42199999999999999</v>
      </c>
      <c r="F7">
        <f t="shared" si="1"/>
        <v>1.3000000000000012E-2</v>
      </c>
    </row>
    <row r="8" spans="1:6" x14ac:dyDescent="0.25">
      <c r="A8">
        <v>0.3</v>
      </c>
      <c r="B8">
        <v>0.498</v>
      </c>
      <c r="C8">
        <v>0.47</v>
      </c>
      <c r="D8">
        <v>0.47599999999999998</v>
      </c>
      <c r="E8">
        <f t="shared" si="0"/>
        <v>0.48133333333333334</v>
      </c>
      <c r="F8">
        <f t="shared" si="1"/>
        <v>1.4000000000000012E-2</v>
      </c>
    </row>
    <row r="9" spans="1:6" x14ac:dyDescent="0.25">
      <c r="A9">
        <v>0.2</v>
      </c>
      <c r="B9">
        <v>0.45800000000000002</v>
      </c>
      <c r="C9">
        <v>0.48699999999999999</v>
      </c>
      <c r="E9">
        <f t="shared" si="0"/>
        <v>0.47250000000000003</v>
      </c>
      <c r="F9">
        <f t="shared" si="1"/>
        <v>1.4499999999999985E-2</v>
      </c>
    </row>
    <row r="10" spans="1:6" x14ac:dyDescent="0.25">
      <c r="A10">
        <v>0.1</v>
      </c>
      <c r="B10">
        <v>0.40500000000000003</v>
      </c>
      <c r="C10">
        <v>0.45600000000000002</v>
      </c>
      <c r="D10">
        <v>0.46300000000000002</v>
      </c>
      <c r="E10">
        <f t="shared" si="0"/>
        <v>0.44133333333333336</v>
      </c>
      <c r="F10">
        <f t="shared" si="1"/>
        <v>2.8999999999999998E-2</v>
      </c>
    </row>
    <row r="12" spans="1:6" x14ac:dyDescent="0.25">
      <c r="A12" t="s">
        <v>13</v>
      </c>
      <c r="B12" t="s">
        <v>14</v>
      </c>
    </row>
    <row r="13" spans="1:6" x14ac:dyDescent="0.25">
      <c r="A13">
        <v>1</v>
      </c>
      <c r="B13">
        <f t="shared" ref="B13:B20" si="2">E3</f>
        <v>0.68066666666666664</v>
      </c>
    </row>
    <row r="14" spans="1:6" x14ac:dyDescent="0.25">
      <c r="A14">
        <v>0.85</v>
      </c>
      <c r="B14">
        <f t="shared" si="2"/>
        <v>0.64349999999999996</v>
      </c>
    </row>
    <row r="15" spans="1:6" x14ac:dyDescent="0.25">
      <c r="A15">
        <v>0.7</v>
      </c>
      <c r="B15">
        <f t="shared" si="2"/>
        <v>0.46350000000000002</v>
      </c>
    </row>
    <row r="16" spans="1:6" x14ac:dyDescent="0.25">
      <c r="A16">
        <v>0.55000000000000004</v>
      </c>
      <c r="B16">
        <f t="shared" si="2"/>
        <v>0.4306666666666667</v>
      </c>
    </row>
    <row r="17" spans="1:12" x14ac:dyDescent="0.25">
      <c r="A17">
        <v>0.4</v>
      </c>
      <c r="B17">
        <f t="shared" si="2"/>
        <v>0.42199999999999999</v>
      </c>
      <c r="E17" t="s">
        <v>15</v>
      </c>
      <c r="F17" t="s">
        <v>16</v>
      </c>
    </row>
    <row r="18" spans="1:12" x14ac:dyDescent="0.25">
      <c r="A18">
        <v>0.3</v>
      </c>
      <c r="B18">
        <f t="shared" si="2"/>
        <v>0.48133333333333334</v>
      </c>
      <c r="E18">
        <v>1</v>
      </c>
      <c r="F18">
        <v>0.70299999999999996</v>
      </c>
    </row>
    <row r="19" spans="1:12" x14ac:dyDescent="0.25">
      <c r="A19">
        <v>0.2</v>
      </c>
      <c r="B19">
        <f t="shared" si="2"/>
        <v>0.47250000000000003</v>
      </c>
      <c r="E19">
        <v>1</v>
      </c>
      <c r="F19">
        <v>0.66400000000000003</v>
      </c>
      <c r="I19" t="s">
        <v>17</v>
      </c>
      <c r="J19" t="s">
        <v>11</v>
      </c>
      <c r="K19" t="s">
        <v>18</v>
      </c>
      <c r="L19" t="s">
        <v>19</v>
      </c>
    </row>
    <row r="20" spans="1:12" x14ac:dyDescent="0.25">
      <c r="A20">
        <v>0.1</v>
      </c>
      <c r="B20">
        <f t="shared" si="2"/>
        <v>0.44133333333333336</v>
      </c>
      <c r="E20">
        <v>1</v>
      </c>
      <c r="H20">
        <v>1</v>
      </c>
      <c r="I20">
        <f>AVERAGE(F18:F25)</f>
        <v>0.51757142857142857</v>
      </c>
      <c r="J20">
        <f>(MAX(F18:F25)-MIN(F18:F25))*0.5</f>
        <v>0.14899999999999997</v>
      </c>
      <c r="K20">
        <f>I20+J20</f>
        <v>0.66657142857142859</v>
      </c>
      <c r="L20">
        <f>I20-J20</f>
        <v>0.36857142857142861</v>
      </c>
    </row>
    <row r="21" spans="1:12" ht="15" customHeight="1" x14ac:dyDescent="0.25">
      <c r="E21">
        <v>1</v>
      </c>
      <c r="F21">
        <v>0.45700000000000002</v>
      </c>
      <c r="H21">
        <v>2</v>
      </c>
      <c r="I21">
        <f>AVERAGE(F26:F33)</f>
        <v>0.50037500000000013</v>
      </c>
      <c r="J21">
        <f>(MAX(F26:F33)-MIN(F26:F33))*0.5</f>
        <v>0.13300000000000003</v>
      </c>
    </row>
    <row r="22" spans="1:12" ht="15" customHeight="1" x14ac:dyDescent="0.25">
      <c r="E22">
        <v>1</v>
      </c>
      <c r="F22">
        <v>0.438</v>
      </c>
      <c r="H22">
        <v>3</v>
      </c>
      <c r="I22">
        <f>AVERAGE(F34:F41)</f>
        <v>0.48349999999999999</v>
      </c>
      <c r="J22">
        <f>(MAX(F34:F41)-MIN(F34:F41))*0.5</f>
        <v>0.12400000000000003</v>
      </c>
      <c r="K22">
        <f>I22-J22</f>
        <v>0.35949999999999993</v>
      </c>
      <c r="L22">
        <f>I22+J22</f>
        <v>0.60750000000000004</v>
      </c>
    </row>
    <row r="23" spans="1:12" ht="15" customHeight="1" x14ac:dyDescent="0.25">
      <c r="E23">
        <v>1</v>
      </c>
      <c r="F23">
        <v>0.498</v>
      </c>
    </row>
    <row r="24" spans="1:12" ht="15" customHeight="1" x14ac:dyDescent="0.25">
      <c r="E24">
        <v>1</v>
      </c>
      <c r="F24">
        <v>0.45800000000000002</v>
      </c>
    </row>
    <row r="25" spans="1:12" ht="15" customHeight="1" x14ac:dyDescent="0.25">
      <c r="E25">
        <v>1</v>
      </c>
      <c r="F25">
        <v>0.40500000000000003</v>
      </c>
    </row>
    <row r="26" spans="1:12" ht="15" customHeight="1" x14ac:dyDescent="0.25">
      <c r="E26">
        <v>2</v>
      </c>
      <c r="F26">
        <v>0.67800000000000005</v>
      </c>
    </row>
    <row r="27" spans="1:12" ht="15" customHeight="1" x14ac:dyDescent="0.25">
      <c r="E27">
        <v>2</v>
      </c>
      <c r="F27">
        <v>0.623</v>
      </c>
    </row>
    <row r="28" spans="1:12" ht="15" customHeight="1" x14ac:dyDescent="0.25">
      <c r="E28">
        <v>2</v>
      </c>
      <c r="F28">
        <v>0.45500000000000002</v>
      </c>
    </row>
    <row r="29" spans="1:12" ht="15" customHeight="1" x14ac:dyDescent="0.25">
      <c r="E29">
        <v>2</v>
      </c>
      <c r="F29">
        <v>0.42199999999999999</v>
      </c>
    </row>
    <row r="30" spans="1:12" ht="15" customHeight="1" x14ac:dyDescent="0.25">
      <c r="E30">
        <v>2</v>
      </c>
      <c r="F30">
        <v>0.41199999999999998</v>
      </c>
    </row>
    <row r="31" spans="1:12" ht="15" customHeight="1" x14ac:dyDescent="0.25">
      <c r="E31">
        <v>2</v>
      </c>
      <c r="F31">
        <v>0.47</v>
      </c>
    </row>
    <row r="32" spans="1:12" ht="15" customHeight="1" x14ac:dyDescent="0.25">
      <c r="E32">
        <v>2</v>
      </c>
      <c r="F32">
        <v>0.48699999999999999</v>
      </c>
    </row>
    <row r="33" spans="5:6" ht="15" customHeight="1" x14ac:dyDescent="0.25">
      <c r="E33">
        <v>2</v>
      </c>
      <c r="F33">
        <v>0.45600000000000002</v>
      </c>
    </row>
    <row r="34" spans="5:6" ht="15" customHeight="1" x14ac:dyDescent="0.25">
      <c r="E34">
        <v>3</v>
      </c>
      <c r="F34">
        <v>0.66100000000000003</v>
      </c>
    </row>
    <row r="36" spans="5:6" ht="15" customHeight="1" x14ac:dyDescent="0.25">
      <c r="E36">
        <v>3</v>
      </c>
      <c r="F36">
        <v>0.47199999999999998</v>
      </c>
    </row>
    <row r="37" spans="5:6" ht="15" customHeight="1" x14ac:dyDescent="0.25">
      <c r="E37">
        <v>3</v>
      </c>
      <c r="F37">
        <v>0.41299999999999998</v>
      </c>
    </row>
    <row r="38" spans="5:6" ht="15" customHeight="1" x14ac:dyDescent="0.25">
      <c r="E38">
        <v>3</v>
      </c>
      <c r="F38">
        <v>0.41599999999999998</v>
      </c>
    </row>
    <row r="39" spans="5:6" ht="15" customHeight="1" x14ac:dyDescent="0.25">
      <c r="E39">
        <v>3</v>
      </c>
      <c r="F39">
        <v>0.47599999999999998</v>
      </c>
    </row>
    <row r="40" spans="5:6" ht="15" customHeight="1" x14ac:dyDescent="0.25">
      <c r="E40">
        <v>3</v>
      </c>
      <c r="F40">
        <v>0.46300000000000002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zoomScaleNormal="100" workbookViewId="0">
      <selection activeCell="I20" sqref="I20"/>
    </sheetView>
  </sheetViews>
  <sheetFormatPr defaultColWidth="8.5703125" defaultRowHeight="15" customHeight="1" x14ac:dyDescent="0.25"/>
  <cols>
    <col min="2" max="2" width="16.28515625" customWidth="1"/>
  </cols>
  <sheetData>
    <row r="1" spans="1:6" x14ac:dyDescent="0.25">
      <c r="A1" t="s">
        <v>4</v>
      </c>
      <c r="B1" s="2" t="s">
        <v>1</v>
      </c>
      <c r="C1" s="2"/>
      <c r="D1" s="2"/>
      <c r="E1" t="s">
        <v>2</v>
      </c>
      <c r="F1" s="2" t="s">
        <v>11</v>
      </c>
    </row>
    <row r="2" spans="1:6" x14ac:dyDescent="0.25">
      <c r="B2" t="s">
        <v>12</v>
      </c>
      <c r="C2" t="s">
        <v>8</v>
      </c>
      <c r="D2" t="s">
        <v>9</v>
      </c>
    </row>
    <row r="3" spans="1:6" x14ac:dyDescent="0.25">
      <c r="A3">
        <v>1</v>
      </c>
      <c r="B3">
        <v>0.70299999999999996</v>
      </c>
      <c r="C3">
        <v>0.67800000000000005</v>
      </c>
      <c r="D3">
        <v>0.66100000000000003</v>
      </c>
      <c r="E3">
        <f t="shared" ref="E3:E10" si="0">AVERAGE(B3:D3)</f>
        <v>0.68066666666666664</v>
      </c>
      <c r="F3">
        <f t="shared" ref="F3:F10" si="1">(MAX(B3:D3)-MIN(B3:D3))*0.5</f>
        <v>2.0999999999999963E-2</v>
      </c>
    </row>
    <row r="4" spans="1:6" x14ac:dyDescent="0.25">
      <c r="A4">
        <v>0.85</v>
      </c>
      <c r="B4">
        <v>0.66400000000000003</v>
      </c>
      <c r="C4">
        <v>0.623</v>
      </c>
      <c r="D4">
        <v>0.48799999999999999</v>
      </c>
      <c r="E4">
        <f t="shared" si="0"/>
        <v>0.59166666666666667</v>
      </c>
      <c r="F4">
        <f t="shared" si="1"/>
        <v>8.8000000000000023E-2</v>
      </c>
    </row>
    <row r="5" spans="1:6" x14ac:dyDescent="0.25">
      <c r="A5">
        <v>0.7</v>
      </c>
      <c r="B5">
        <v>0.55700000000000005</v>
      </c>
      <c r="C5">
        <v>0.45500000000000002</v>
      </c>
      <c r="D5">
        <v>0.47199999999999998</v>
      </c>
      <c r="E5">
        <f t="shared" si="0"/>
        <v>0.49466666666666664</v>
      </c>
      <c r="F5">
        <f t="shared" si="1"/>
        <v>5.1000000000000018E-2</v>
      </c>
    </row>
    <row r="6" spans="1:6" x14ac:dyDescent="0.25">
      <c r="A6">
        <v>0.55000000000000004</v>
      </c>
      <c r="B6">
        <v>0.45700000000000002</v>
      </c>
      <c r="C6">
        <v>0.42199999999999999</v>
      </c>
      <c r="D6">
        <v>0.41299999999999998</v>
      </c>
      <c r="E6">
        <f t="shared" si="0"/>
        <v>0.4306666666666667</v>
      </c>
      <c r="F6">
        <f t="shared" si="1"/>
        <v>2.200000000000002E-2</v>
      </c>
    </row>
    <row r="7" spans="1:6" x14ac:dyDescent="0.25">
      <c r="A7">
        <v>0.4</v>
      </c>
      <c r="B7">
        <v>0.438</v>
      </c>
      <c r="C7">
        <v>0.41199999999999998</v>
      </c>
      <c r="D7">
        <v>0.41599999999999998</v>
      </c>
      <c r="E7">
        <f t="shared" si="0"/>
        <v>0.42199999999999999</v>
      </c>
      <c r="F7">
        <f t="shared" si="1"/>
        <v>1.3000000000000012E-2</v>
      </c>
    </row>
    <row r="8" spans="1:6" x14ac:dyDescent="0.25">
      <c r="A8">
        <v>0.3</v>
      </c>
      <c r="B8">
        <v>0.498</v>
      </c>
      <c r="C8">
        <v>0.47</v>
      </c>
      <c r="D8">
        <v>0.47599999999999998</v>
      </c>
      <c r="E8">
        <f t="shared" si="0"/>
        <v>0.48133333333333334</v>
      </c>
      <c r="F8">
        <f t="shared" si="1"/>
        <v>1.4000000000000012E-2</v>
      </c>
    </row>
    <row r="9" spans="1:6" x14ac:dyDescent="0.25">
      <c r="A9">
        <v>0.2</v>
      </c>
      <c r="B9">
        <v>0.45800000000000002</v>
      </c>
      <c r="C9">
        <v>0.48699999999999999</v>
      </c>
      <c r="E9">
        <f t="shared" si="0"/>
        <v>0.47250000000000003</v>
      </c>
      <c r="F9">
        <f t="shared" si="1"/>
        <v>1.4499999999999985E-2</v>
      </c>
    </row>
    <row r="10" spans="1:6" x14ac:dyDescent="0.25">
      <c r="A10">
        <v>0.1</v>
      </c>
      <c r="B10">
        <v>0.40500000000000003</v>
      </c>
      <c r="C10">
        <v>0.45600000000000002</v>
      </c>
      <c r="D10">
        <v>0.46300000000000002</v>
      </c>
      <c r="E10">
        <f t="shared" si="0"/>
        <v>0.44133333333333336</v>
      </c>
      <c r="F10">
        <f t="shared" si="1"/>
        <v>2.8999999999999998E-2</v>
      </c>
    </row>
    <row r="12" spans="1:6" x14ac:dyDescent="0.25">
      <c r="A12" t="s">
        <v>13</v>
      </c>
      <c r="B12" t="s">
        <v>14</v>
      </c>
    </row>
    <row r="13" spans="1:6" x14ac:dyDescent="0.25">
      <c r="A13">
        <v>1</v>
      </c>
      <c r="B13">
        <f t="shared" ref="B13:B20" si="2">E3</f>
        <v>0.68066666666666664</v>
      </c>
    </row>
    <row r="14" spans="1:6" x14ac:dyDescent="0.25">
      <c r="A14">
        <v>0.85</v>
      </c>
      <c r="B14">
        <f t="shared" si="2"/>
        <v>0.59166666666666667</v>
      </c>
    </row>
    <row r="15" spans="1:6" x14ac:dyDescent="0.25">
      <c r="A15">
        <v>0.7</v>
      </c>
      <c r="B15">
        <f t="shared" si="2"/>
        <v>0.49466666666666664</v>
      </c>
    </row>
    <row r="16" spans="1:6" x14ac:dyDescent="0.25">
      <c r="A16">
        <v>0.55000000000000004</v>
      </c>
      <c r="B16">
        <f t="shared" si="2"/>
        <v>0.4306666666666667</v>
      </c>
    </row>
    <row r="17" spans="1:2" x14ac:dyDescent="0.25">
      <c r="A17">
        <v>0.4</v>
      </c>
      <c r="B17">
        <f t="shared" si="2"/>
        <v>0.42199999999999999</v>
      </c>
    </row>
    <row r="18" spans="1:2" x14ac:dyDescent="0.25">
      <c r="A18">
        <v>0.3</v>
      </c>
      <c r="B18">
        <f t="shared" si="2"/>
        <v>0.48133333333333334</v>
      </c>
    </row>
    <row r="19" spans="1:2" x14ac:dyDescent="0.25">
      <c r="A19">
        <v>0.2</v>
      </c>
      <c r="B19">
        <f t="shared" si="2"/>
        <v>0.47250000000000003</v>
      </c>
    </row>
    <row r="20" spans="1:2" x14ac:dyDescent="0.25">
      <c r="A20">
        <v>0.1</v>
      </c>
      <c r="B20">
        <f t="shared" si="2"/>
        <v>0.44133333333333336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LoweingVoltage</vt:lpstr>
      <vt:lpstr>Raw data IA2</vt:lpstr>
      <vt:lpstr>Sheet2 (2)</vt:lpstr>
      <vt:lpstr>OutliersRemoved</vt:lpstr>
      <vt:lpstr>Regular 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Gabi Albuquerque</dc:creator>
  <dc:description/>
  <cp:lastModifiedBy>Noah Alexiou</cp:lastModifiedBy>
  <cp:revision>7</cp:revision>
  <dcterms:created xsi:type="dcterms:W3CDTF">2025-05-15T01:10:23Z</dcterms:created>
  <dcterms:modified xsi:type="dcterms:W3CDTF">2025-06-04T04:46:30Z</dcterms:modified>
  <dc:language>en-US</dc:language>
</cp:coreProperties>
</file>