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ing\dl_time_series\"/>
    </mc:Choice>
  </mc:AlternateContent>
  <xr:revisionPtr revIDLastSave="0" documentId="8_{C94E336B-5DB0-42BF-8FAE-C99A011B7458}" xr6:coauthVersionLast="47" xr6:coauthVersionMax="47" xr10:uidLastSave="{00000000-0000-0000-0000-000000000000}"/>
  <bookViews>
    <workbookView xWindow="28845" yWindow="16080" windowWidth="29040" windowHeight="15720" xr2:uid="{00000000-000D-0000-FFFF-FFFF00000000}"/>
  </bookViews>
  <sheets>
    <sheet name="0001_S_372_n_in_01_NR_2023-02-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 a="1"/>
  <c r="D33" i="1" s="1"/>
  <c r="D34" i="1" s="1"/>
  <c r="E33" i="1" a="1"/>
  <c r="E33" i="1" s="1"/>
  <c r="E34" i="1" s="1"/>
  <c r="F33" i="1" a="1"/>
  <c r="F33" i="1" s="1"/>
  <c r="F34" i="1" s="1"/>
  <c r="G33" i="1" a="1"/>
  <c r="G33" i="1" s="1"/>
  <c r="G34" i="1" s="1"/>
  <c r="I4" i="1"/>
  <c r="J4" i="1"/>
  <c r="K4" i="1" s="1"/>
  <c r="I5" i="1"/>
  <c r="J5" i="1"/>
  <c r="I6" i="1"/>
  <c r="K6" i="1" s="1"/>
  <c r="J6" i="1"/>
  <c r="I7" i="1"/>
  <c r="J7" i="1"/>
  <c r="K7" i="1"/>
  <c r="I8" i="1"/>
  <c r="J8" i="1"/>
  <c r="I9" i="1"/>
  <c r="J9" i="1"/>
  <c r="K9" i="1" s="1"/>
  <c r="I10" i="1"/>
  <c r="J10" i="1"/>
  <c r="I11" i="1"/>
  <c r="J11" i="1"/>
  <c r="I12" i="1"/>
  <c r="J12" i="1"/>
  <c r="K12" i="1"/>
  <c r="I13" i="1"/>
  <c r="J13" i="1"/>
  <c r="I14" i="1"/>
  <c r="J14" i="1"/>
  <c r="I15" i="1"/>
  <c r="J15" i="1"/>
  <c r="K15" i="1"/>
  <c r="I16" i="1"/>
  <c r="J16" i="1"/>
  <c r="I17" i="1"/>
  <c r="K17" i="1" s="1"/>
  <c r="J17" i="1"/>
  <c r="I18" i="1"/>
  <c r="K18" i="1" s="1"/>
  <c r="J18" i="1"/>
  <c r="I19" i="1"/>
  <c r="K19" i="1" s="1"/>
  <c r="J19" i="1"/>
  <c r="I20" i="1"/>
  <c r="K20" i="1" s="1"/>
  <c r="J20" i="1"/>
  <c r="I21" i="1"/>
  <c r="K21" i="1" s="1"/>
  <c r="J21" i="1"/>
  <c r="I22" i="1"/>
  <c r="K22" i="1" s="1"/>
  <c r="J22" i="1"/>
  <c r="I23" i="1"/>
  <c r="J23" i="1"/>
  <c r="I24" i="1"/>
  <c r="K24" i="1" s="1"/>
  <c r="J24" i="1"/>
  <c r="I25" i="1"/>
  <c r="J25" i="1"/>
  <c r="I26" i="1"/>
  <c r="K26" i="1" s="1"/>
  <c r="J26" i="1"/>
  <c r="J3" i="1"/>
  <c r="I3" i="1"/>
  <c r="K3" i="1" s="1"/>
  <c r="C33" i="1" a="1"/>
  <c r="C33" i="1" s="1"/>
  <c r="C34" i="1" s="1"/>
  <c r="D28" i="1" a="1"/>
  <c r="D28" i="1" s="1"/>
  <c r="G31" i="1" a="1"/>
  <c r="G31" i="1" s="1"/>
  <c r="G32" i="1" s="1"/>
  <c r="F31" i="1" a="1"/>
  <c r="F31" i="1" s="1"/>
  <c r="F32" i="1" s="1"/>
  <c r="E31" i="1" a="1"/>
  <c r="E31" i="1" s="1"/>
  <c r="E32" i="1" s="1"/>
  <c r="D31" i="1" a="1"/>
  <c r="D31" i="1" s="1"/>
  <c r="D32" i="1" s="1"/>
  <c r="G28" i="1" a="1"/>
  <c r="G28" i="1" s="1"/>
  <c r="F28" i="1" a="1"/>
  <c r="F28" i="1" s="1"/>
  <c r="E28" i="1" a="1"/>
  <c r="E28" i="1" s="1"/>
  <c r="C31" i="1" a="1"/>
  <c r="C31" i="1" s="1"/>
  <c r="C32" i="1" s="1"/>
  <c r="C28" i="1" a="1"/>
  <c r="C28" i="1" s="1"/>
  <c r="K16" i="1" l="1"/>
  <c r="K11" i="1"/>
  <c r="K23" i="1"/>
  <c r="K14" i="1"/>
  <c r="K10" i="1"/>
  <c r="K5" i="1"/>
  <c r="K13" i="1"/>
  <c r="K8" i="1"/>
  <c r="K33" i="1" s="1"/>
  <c r="K34" i="1" s="1"/>
  <c r="K25" i="1"/>
  <c r="C29" i="1"/>
  <c r="G29" i="1"/>
  <c r="G30" i="1" s="1"/>
  <c r="F29" i="1"/>
  <c r="F30" i="1" s="1"/>
  <c r="E29" i="1"/>
  <c r="E30" i="1" s="1"/>
  <c r="D29" i="1"/>
  <c r="D30" i="1" s="1"/>
  <c r="C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<sst xmlns="http://schemas.openxmlformats.org/spreadsheetml/2006/main" count="11" uniqueCount="11">
  <si>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MSE</t>
  </si>
  <si>
    <t>RMSE</t>
  </si>
  <si>
    <t>MAPE</t>
  </si>
  <si>
    <t>sMAPE</t>
  </si>
  <si>
    <t>Obs</t>
  </si>
  <si>
    <t>sim_1</t>
  </si>
  <si>
    <t>sim_2</t>
  </si>
  <si>
    <t>sim_3</t>
  </si>
  <si>
    <t>sim_4</t>
  </si>
  <si>
    <t>sim_5</t>
  </si>
  <si>
    <t>sMAPE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</si>
</sst>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0" xfId="0" applyNumberFormat="1"/>
    <xf numFmtId="164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14</xdr:row>
      <xdr:rowOff>28575</xdr:rowOff>
    </xdr:from>
    <xdr:to>
      <xdr:col>17</xdr:col>
      <xdr:colOff>314825</xdr:colOff>
      <xdr:row>18</xdr:row>
      <xdr:rowOff>104892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B2E0C4-7A92-1F19-FD4C-D08CDAA56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4350" y="2314575"/>
          <a:ext cx="3581900" cy="838317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5</xdr:row>
      <xdr:rowOff>57151</xdr:rowOff>
    </xdr:from>
    <xdr:to>
      <xdr:col>16</xdr:col>
      <xdr:colOff>104775</xdr:colOff>
      <xdr:row>12</xdr:row>
      <xdr:rowOff>160565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37D9F9-4239-2667-B508-655C8028C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15300" y="628651"/>
          <a:ext cx="2781300" cy="1436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workbookViewId="0">
      <selection activeCell="A3" sqref="A3:A26"/>
    </sheetView>
  </sheetViews>
  <sheetFormatPr defaultRowHeight="15" x14ac:dyDescent="0.25"/>
  <cols>
    <col min="2" max="3" width="10.5703125" bestFit="1" customWidth="1"/>
    <col min="4" max="7" width="12" bestFit="1" customWidth="1"/>
    <col min="8" max="8" width="10.42578125" customWidth="1"/>
  </cols>
  <sheetData>
    <row r="2" spans="1:11" x14ac:dyDescent="0.25"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I2" t="s">
        <v>10</v>
      </c>
    </row>
    <row r="3" spans="1:11" x14ac:dyDescent="0.25">
      <c r="A3">
        <v>1</v>
      </c>
      <c r="B3" s="1">
        <v>2451.652</v>
      </c>
      <c r="C3">
        <v>2490.0817636916499</v>
      </c>
      <c r="D3">
        <v>2491.6802905364102</v>
      </c>
      <c r="E3">
        <v>2486.0318047393298</v>
      </c>
      <c r="F3">
        <v>2484.29139227929</v>
      </c>
      <c r="G3">
        <v>2487.9113323020201</v>
      </c>
      <c r="I3">
        <f>+ABS(C3-B3)</f>
        <v>38.429763691649896</v>
      </c>
      <c r="J3">
        <f>0.5*(ABS(B3)+ABS(C3))</f>
        <v>2470.866881845825</v>
      </c>
      <c r="K3">
        <f>+I3/J3</f>
        <v>1.5553150181421956E-2</v>
      </c>
    </row>
    <row r="4" spans="1:11" x14ac:dyDescent="0.25">
      <c r="A4">
        <v>2</v>
      </c>
      <c r="B4" s="1">
        <v>2652.3823000000002</v>
      </c>
      <c r="C4">
        <v>2463.32592105104</v>
      </c>
      <c r="D4">
        <v>2464.9640013847302</v>
      </c>
      <c r="E4">
        <v>2459.4733169138299</v>
      </c>
      <c r="F4">
        <v>2457.53218965526</v>
      </c>
      <c r="G4">
        <v>2461.3964063667199</v>
      </c>
      <c r="I4">
        <f t="shared" ref="I4:I26" si="0">+ABS(C4-B4)</f>
        <v>189.05637894896017</v>
      </c>
      <c r="J4">
        <f t="shared" ref="J4:J26" si="1">0.5*(ABS(B4)+ABS(C4))</f>
        <v>2557.8541105255199</v>
      </c>
      <c r="K4">
        <f t="shared" ref="K4:K26" si="2">+I4/J4</f>
        <v>7.3912103966757473E-2</v>
      </c>
    </row>
    <row r="5" spans="1:11" x14ac:dyDescent="0.25">
      <c r="A5">
        <v>3</v>
      </c>
      <c r="B5" s="1">
        <v>2972.0544</v>
      </c>
      <c r="C5">
        <v>2654.2447763606001</v>
      </c>
      <c r="D5">
        <v>2655.8579810276301</v>
      </c>
      <c r="E5">
        <v>2649.3679078066002</v>
      </c>
      <c r="F5">
        <v>2648.3567296409901</v>
      </c>
      <c r="G5">
        <v>2651.1528842571602</v>
      </c>
      <c r="I5">
        <f t="shared" si="0"/>
        <v>317.80962363939989</v>
      </c>
      <c r="J5">
        <f t="shared" si="1"/>
        <v>2813.1495881803003</v>
      </c>
      <c r="K5">
        <f t="shared" si="2"/>
        <v>0.11297288454716574</v>
      </c>
    </row>
    <row r="6" spans="1:11" x14ac:dyDescent="0.25">
      <c r="A6">
        <v>4</v>
      </c>
      <c r="B6" s="1">
        <v>3140.2656000000002</v>
      </c>
      <c r="C6">
        <v>2962.34393734999</v>
      </c>
      <c r="D6">
        <v>2965.15335505857</v>
      </c>
      <c r="E6">
        <v>2957.6595310036801</v>
      </c>
      <c r="F6">
        <v>2955.7344373501701</v>
      </c>
      <c r="G6">
        <v>2960.0526644517099</v>
      </c>
      <c r="I6">
        <f t="shared" si="0"/>
        <v>177.92166265001015</v>
      </c>
      <c r="J6">
        <f t="shared" si="1"/>
        <v>3051.3047686749951</v>
      </c>
      <c r="K6">
        <f t="shared" si="2"/>
        <v>5.8310026738912488E-2</v>
      </c>
    </row>
    <row r="7" spans="1:11" x14ac:dyDescent="0.25">
      <c r="A7">
        <v>5</v>
      </c>
      <c r="B7" s="1">
        <v>3153.8242</v>
      </c>
      <c r="C7">
        <v>3126.4739396556001</v>
      </c>
      <c r="D7">
        <v>3130.52678701472</v>
      </c>
      <c r="E7">
        <v>3122.7969388619499</v>
      </c>
      <c r="F7">
        <v>3119.2001060935499</v>
      </c>
      <c r="G7">
        <v>3125.9214876462702</v>
      </c>
      <c r="I7">
        <f t="shared" si="0"/>
        <v>27.350260344399885</v>
      </c>
      <c r="J7">
        <f t="shared" si="1"/>
        <v>3140.1490698278003</v>
      </c>
      <c r="K7">
        <f t="shared" si="2"/>
        <v>8.7098604990430342E-3</v>
      </c>
    </row>
    <row r="8" spans="1:11" x14ac:dyDescent="0.25">
      <c r="A8">
        <v>6</v>
      </c>
      <c r="B8" s="1">
        <v>3107.7235999999998</v>
      </c>
      <c r="C8">
        <v>3139.7641477247498</v>
      </c>
      <c r="D8">
        <v>3143.93583239189</v>
      </c>
      <c r="E8">
        <v>3136.1956095535002</v>
      </c>
      <c r="F8">
        <v>3132.4283018372798</v>
      </c>
      <c r="G8">
        <v>3139.3916021956202</v>
      </c>
      <c r="I8">
        <f t="shared" si="0"/>
        <v>32.040547724750013</v>
      </c>
      <c r="J8">
        <f t="shared" si="1"/>
        <v>3123.743873862375</v>
      </c>
      <c r="K8">
        <f t="shared" si="2"/>
        <v>1.0257098218854049E-2</v>
      </c>
    </row>
    <row r="9" spans="1:11" x14ac:dyDescent="0.25">
      <c r="A9">
        <v>7</v>
      </c>
      <c r="B9" s="1">
        <v>3088.1916999999999</v>
      </c>
      <c r="C9">
        <v>3094.6131622185499</v>
      </c>
      <c r="D9">
        <v>3098.3921414561</v>
      </c>
      <c r="E9">
        <v>3090.69223841865</v>
      </c>
      <c r="F9">
        <v>3087.4832774195002</v>
      </c>
      <c r="G9">
        <v>3093.6531501161198</v>
      </c>
      <c r="I9">
        <f t="shared" si="0"/>
        <v>6.4214622185500048</v>
      </c>
      <c r="J9">
        <f t="shared" si="1"/>
        <v>3091.4024311092749</v>
      </c>
      <c r="K9">
        <f t="shared" si="2"/>
        <v>2.0772003521540281E-3</v>
      </c>
    </row>
    <row r="10" spans="1:11" x14ac:dyDescent="0.25">
      <c r="A10">
        <v>8</v>
      </c>
      <c r="B10" s="1">
        <v>2938.0675999999999</v>
      </c>
      <c r="C10">
        <v>3075.5150165079799</v>
      </c>
      <c r="D10">
        <v>3079.1376680962799</v>
      </c>
      <c r="E10">
        <v>3071.4592217949898</v>
      </c>
      <c r="F10">
        <v>3068.4680112997398</v>
      </c>
      <c r="G10">
        <v>3074.3268792160302</v>
      </c>
      <c r="I10">
        <f t="shared" si="0"/>
        <v>137.44741650798005</v>
      </c>
      <c r="J10">
        <f t="shared" si="1"/>
        <v>3006.7913082539899</v>
      </c>
      <c r="K10">
        <f t="shared" si="2"/>
        <v>4.5712323343050448E-2</v>
      </c>
    </row>
    <row r="11" spans="1:11" x14ac:dyDescent="0.25">
      <c r="A11">
        <v>9</v>
      </c>
      <c r="B11" s="1">
        <v>2828.5886</v>
      </c>
      <c r="C11">
        <v>2929.35019708544</v>
      </c>
      <c r="D11">
        <v>2931.9601378841198</v>
      </c>
      <c r="E11">
        <v>2924.5383471578102</v>
      </c>
      <c r="F11">
        <v>2922.8509281203401</v>
      </c>
      <c r="G11">
        <v>2926.81842011139</v>
      </c>
      <c r="I11">
        <f t="shared" si="0"/>
        <v>100.76159708543992</v>
      </c>
      <c r="J11">
        <f t="shared" si="1"/>
        <v>2878.9693985427202</v>
      </c>
      <c r="K11">
        <f t="shared" si="2"/>
        <v>3.4999190035310386E-2</v>
      </c>
    </row>
    <row r="12" spans="1:11" x14ac:dyDescent="0.25">
      <c r="A12">
        <v>10</v>
      </c>
      <c r="B12" s="1">
        <v>2713.9373000000001</v>
      </c>
      <c r="C12">
        <v>2823.45460200768</v>
      </c>
      <c r="D12">
        <v>2825.5386169818498</v>
      </c>
      <c r="E12">
        <v>2818.4055490406099</v>
      </c>
      <c r="F12">
        <v>2817.2561989255901</v>
      </c>
      <c r="G12">
        <v>2820.39949288052</v>
      </c>
      <c r="I12">
        <f t="shared" si="0"/>
        <v>109.51730200767997</v>
      </c>
      <c r="J12">
        <f t="shared" si="1"/>
        <v>2768.69595100384</v>
      </c>
      <c r="K12">
        <f t="shared" si="2"/>
        <v>3.9555553930713312E-2</v>
      </c>
    </row>
    <row r="13" spans="1:11" x14ac:dyDescent="0.25">
      <c r="A13">
        <v>11</v>
      </c>
      <c r="B13" s="1">
        <v>2678.24</v>
      </c>
      <c r="C13">
        <v>2713.1836011633</v>
      </c>
      <c r="D13">
        <v>2714.9087463302999</v>
      </c>
      <c r="E13">
        <v>2708.1692090777401</v>
      </c>
      <c r="F13">
        <v>2707.21143696425</v>
      </c>
      <c r="G13">
        <v>2709.9919706049</v>
      </c>
      <c r="I13">
        <f t="shared" si="0"/>
        <v>34.943601163300173</v>
      </c>
      <c r="J13">
        <f t="shared" si="1"/>
        <v>2695.7118005816501</v>
      </c>
      <c r="K13">
        <f t="shared" si="2"/>
        <v>1.2962662090124189E-2</v>
      </c>
    </row>
    <row r="14" spans="1:11" x14ac:dyDescent="0.25">
      <c r="A14">
        <v>12</v>
      </c>
      <c r="B14" s="1">
        <v>2706.5774000000001</v>
      </c>
      <c r="C14">
        <v>2678.9810331826402</v>
      </c>
      <c r="D14">
        <v>2680.6344397564499</v>
      </c>
      <c r="E14">
        <v>2674.0361986483999</v>
      </c>
      <c r="F14">
        <v>2673.0607424116902</v>
      </c>
      <c r="G14">
        <v>2675.83249293782</v>
      </c>
      <c r="I14">
        <f t="shared" si="0"/>
        <v>27.596366817359922</v>
      </c>
      <c r="J14">
        <f t="shared" si="1"/>
        <v>2692.7792165913202</v>
      </c>
      <c r="K14">
        <f t="shared" si="2"/>
        <v>1.0248284243775857E-2</v>
      </c>
    </row>
    <row r="15" spans="1:11" x14ac:dyDescent="0.25">
      <c r="A15">
        <v>13</v>
      </c>
      <c r="B15" s="1">
        <v>2770.279</v>
      </c>
      <c r="C15">
        <v>2706.1268107402102</v>
      </c>
      <c r="D15">
        <v>2707.8355686196901</v>
      </c>
      <c r="E15">
        <v>2701.1244438584399</v>
      </c>
      <c r="F15">
        <v>2700.1659643800199</v>
      </c>
      <c r="G15">
        <v>2702.9407212070901</v>
      </c>
      <c r="I15">
        <f t="shared" si="0"/>
        <v>64.152189259789793</v>
      </c>
      <c r="J15">
        <f t="shared" si="1"/>
        <v>2738.2029053701053</v>
      </c>
      <c r="K15">
        <f t="shared" si="2"/>
        <v>2.342857395044607E-2</v>
      </c>
    </row>
    <row r="16" spans="1:11" x14ac:dyDescent="0.25">
      <c r="A16">
        <v>14</v>
      </c>
      <c r="B16" s="2">
        <v>2727.2080000000001</v>
      </c>
      <c r="C16">
        <v>2767.29265612683</v>
      </c>
      <c r="D16">
        <v>2769.1696489651999</v>
      </c>
      <c r="E16">
        <v>2762.2252116716199</v>
      </c>
      <c r="F16">
        <v>2761.22051768453</v>
      </c>
      <c r="G16">
        <v>2764.1155265494799</v>
      </c>
      <c r="I16">
        <f t="shared" si="0"/>
        <v>40.084656126829941</v>
      </c>
      <c r="J16">
        <f t="shared" si="1"/>
        <v>2747.2503280634151</v>
      </c>
      <c r="K16">
        <f t="shared" si="2"/>
        <v>1.4590827678628878E-2</v>
      </c>
    </row>
    <row r="17" spans="1:11" x14ac:dyDescent="0.25">
      <c r="A17">
        <v>15</v>
      </c>
      <c r="B17">
        <v>2700.0626999999999</v>
      </c>
      <c r="C17">
        <v>2725.9145193621298</v>
      </c>
      <c r="D17">
        <v>2727.6711422684598</v>
      </c>
      <c r="E17">
        <v>2720.88126421181</v>
      </c>
      <c r="F17">
        <v>2719.9206626386099</v>
      </c>
      <c r="G17">
        <v>2722.7172298843102</v>
      </c>
      <c r="I17">
        <f t="shared" si="0"/>
        <v>25.851819362129845</v>
      </c>
      <c r="J17">
        <f t="shared" si="1"/>
        <v>2712.9886096810651</v>
      </c>
      <c r="K17">
        <f t="shared" si="2"/>
        <v>9.5289081826145025E-3</v>
      </c>
    </row>
    <row r="18" spans="1:11" x14ac:dyDescent="0.25">
      <c r="A18">
        <v>16</v>
      </c>
      <c r="B18">
        <v>2633.5176000000001</v>
      </c>
      <c r="C18">
        <v>2699.8826647260698</v>
      </c>
      <c r="D18">
        <v>2701.57751109529</v>
      </c>
      <c r="E18">
        <v>2694.8918514714701</v>
      </c>
      <c r="F18">
        <v>2693.9316035807301</v>
      </c>
      <c r="G18">
        <v>2696.7029414773101</v>
      </c>
      <c r="I18">
        <f t="shared" si="0"/>
        <v>66.365064726069704</v>
      </c>
      <c r="J18">
        <f t="shared" si="1"/>
        <v>2666.7001323630348</v>
      </c>
      <c r="K18">
        <f t="shared" si="2"/>
        <v>2.4886586954665141E-2</v>
      </c>
    </row>
    <row r="19" spans="1:11" x14ac:dyDescent="0.25">
      <c r="A19">
        <v>17</v>
      </c>
      <c r="B19">
        <v>2561.0205000000001</v>
      </c>
      <c r="C19">
        <v>2636.2188779878102</v>
      </c>
      <c r="D19">
        <v>2637.8089164534299</v>
      </c>
      <c r="E19">
        <v>2631.4007796699798</v>
      </c>
      <c r="F19">
        <v>2630.3513448511399</v>
      </c>
      <c r="G19">
        <v>2633.1816298251101</v>
      </c>
      <c r="I19">
        <f t="shared" si="0"/>
        <v>75.19837798781009</v>
      </c>
      <c r="J19">
        <f t="shared" si="1"/>
        <v>2598.6196889939051</v>
      </c>
      <c r="K19">
        <f t="shared" si="2"/>
        <v>2.8937815835961851E-2</v>
      </c>
    </row>
    <row r="20" spans="1:11" x14ac:dyDescent="0.25">
      <c r="A20">
        <v>18</v>
      </c>
      <c r="B20">
        <v>2514.7570000000001</v>
      </c>
      <c r="C20">
        <v>2567.10596446823</v>
      </c>
      <c r="D20">
        <v>2568.6565673390601</v>
      </c>
      <c r="E20">
        <v>2562.5862562561601</v>
      </c>
      <c r="F20">
        <v>2561.2949615787702</v>
      </c>
      <c r="G20">
        <v>2564.3845547462001</v>
      </c>
      <c r="I20">
        <f t="shared" si="0"/>
        <v>52.348964468229951</v>
      </c>
      <c r="J20">
        <f t="shared" si="1"/>
        <v>2540.9314822341148</v>
      </c>
      <c r="K20">
        <f t="shared" si="2"/>
        <v>2.0602273156221478E-2</v>
      </c>
    </row>
    <row r="21" spans="1:11" x14ac:dyDescent="0.25">
      <c r="A21">
        <v>19</v>
      </c>
      <c r="B21">
        <v>2425.6482000000001</v>
      </c>
      <c r="C21">
        <v>2523.13557102807</v>
      </c>
      <c r="D21">
        <v>2524.7016180331798</v>
      </c>
      <c r="E21">
        <v>2518.8662700007699</v>
      </c>
      <c r="F21">
        <v>2517.3417806852099</v>
      </c>
      <c r="G21">
        <v>2520.7028840911198</v>
      </c>
      <c r="I21">
        <f t="shared" si="0"/>
        <v>97.487371028069902</v>
      </c>
      <c r="J21">
        <f t="shared" si="1"/>
        <v>2474.391885514035</v>
      </c>
      <c r="K21">
        <f t="shared" si="2"/>
        <v>3.9398517105877787E-2</v>
      </c>
    </row>
    <row r="22" spans="1:11" x14ac:dyDescent="0.25">
      <c r="A22">
        <v>20</v>
      </c>
      <c r="B22">
        <v>2352.8906000000002</v>
      </c>
      <c r="C22">
        <v>2438.7362656104801</v>
      </c>
      <c r="D22">
        <v>2440.4210909765402</v>
      </c>
      <c r="E22">
        <v>2435.0806036588401</v>
      </c>
      <c r="F22">
        <v>2432.9346353063302</v>
      </c>
      <c r="G22">
        <v>2437.0507918265698</v>
      </c>
      <c r="I22">
        <f t="shared" si="0"/>
        <v>85.845665610479955</v>
      </c>
      <c r="J22">
        <f t="shared" si="1"/>
        <v>2395.8134328052402</v>
      </c>
      <c r="K22">
        <f t="shared" si="2"/>
        <v>3.583153196948391E-2</v>
      </c>
    </row>
    <row r="23" spans="1:11" x14ac:dyDescent="0.25">
      <c r="A23">
        <v>21</v>
      </c>
      <c r="B23">
        <v>2261.9277000000002</v>
      </c>
      <c r="C23">
        <v>2370.1091939027701</v>
      </c>
      <c r="D23">
        <v>2371.97799309738</v>
      </c>
      <c r="E23">
        <v>2367.0826741081501</v>
      </c>
      <c r="F23">
        <v>2364.2612311957901</v>
      </c>
      <c r="G23">
        <v>2369.2200361873702</v>
      </c>
      <c r="I23">
        <f t="shared" si="0"/>
        <v>108.18149390276994</v>
      </c>
      <c r="J23">
        <f t="shared" si="1"/>
        <v>2316.0184469513852</v>
      </c>
      <c r="K23">
        <f t="shared" si="2"/>
        <v>4.6710117549007911E-2</v>
      </c>
    </row>
    <row r="24" spans="1:11" x14ac:dyDescent="0.25">
      <c r="A24">
        <v>22</v>
      </c>
      <c r="B24">
        <v>2250.0617999999999</v>
      </c>
      <c r="C24">
        <v>2284.6704157224299</v>
      </c>
      <c r="D24">
        <v>2286.8787500828198</v>
      </c>
      <c r="E24">
        <v>2282.5919417735299</v>
      </c>
      <c r="F24">
        <v>2278.7142261813501</v>
      </c>
      <c r="G24">
        <v>2285.0116603534598</v>
      </c>
      <c r="I24">
        <f t="shared" si="0"/>
        <v>34.608615722429931</v>
      </c>
      <c r="J24">
        <f t="shared" si="1"/>
        <v>2267.3661078612149</v>
      </c>
      <c r="K24">
        <f t="shared" si="2"/>
        <v>1.5263796879753095E-2</v>
      </c>
    </row>
    <row r="25" spans="1:11" x14ac:dyDescent="0.25">
      <c r="A25">
        <v>23</v>
      </c>
      <c r="B25">
        <v>2222.2017000000001</v>
      </c>
      <c r="C25">
        <v>2273.5546474441699</v>
      </c>
      <c r="D25">
        <v>2275.8162110154499</v>
      </c>
      <c r="E25">
        <v>2271.61298966191</v>
      </c>
      <c r="F25">
        <v>2267.5801843091099</v>
      </c>
      <c r="G25">
        <v>2274.0755627671001</v>
      </c>
      <c r="I25">
        <f t="shared" si="0"/>
        <v>51.352947444169786</v>
      </c>
      <c r="J25">
        <f t="shared" si="1"/>
        <v>2247.8781737220852</v>
      </c>
      <c r="K25">
        <f t="shared" si="2"/>
        <v>2.2845075878439831E-2</v>
      </c>
    </row>
    <row r="26" spans="1:11" x14ac:dyDescent="0.25">
      <c r="A26">
        <v>24</v>
      </c>
      <c r="B26">
        <v>2203.8029999999999</v>
      </c>
      <c r="C26">
        <v>2247.4823551130098</v>
      </c>
      <c r="D26">
        <v>2249.8770211850501</v>
      </c>
      <c r="E26">
        <v>2245.87410200048</v>
      </c>
      <c r="F26">
        <v>2241.4613237868002</v>
      </c>
      <c r="G26">
        <v>2248.4426030037498</v>
      </c>
      <c r="I26">
        <f t="shared" si="0"/>
        <v>43.679355113009933</v>
      </c>
      <c r="J26">
        <f t="shared" si="1"/>
        <v>2225.6426775565051</v>
      </c>
      <c r="K26">
        <f t="shared" si="2"/>
        <v>1.9625502131799859E-2</v>
      </c>
    </row>
    <row r="28" spans="1:11" x14ac:dyDescent="0.25">
      <c r="A28" s="3"/>
      <c r="C28" s="4" cm="1">
        <f t="array" ref="C28">+SUMPRODUCT((C3:C26-$B$3:$B$26)*(C3:C26-$B$3:$B$26))</f>
        <v>268224.85115840082</v>
      </c>
      <c r="D28" s="4" cm="1">
        <f t="array" ref="D28">+SUMPRODUCT((D3:D26-$B$3:$B$26)*(D3:D26-$B$3:$B$26))</f>
        <v>270182.444152368</v>
      </c>
      <c r="E28" s="4" cm="1">
        <f t="array" ref="E28">+SUMPRODUCT((E3:E26-$B$3:$B$26)*(E3:E26-$B$3:$B$26))</f>
        <v>266736.80328307766</v>
      </c>
      <c r="F28" s="4" cm="1">
        <f t="array" ref="F28">+SUMPRODUCT((F3:F26-$B$3:$B$26)*(F3:F26-$B$3:$B$26))</f>
        <v>264875.29558567598</v>
      </c>
      <c r="G28" s="4" cm="1">
        <f t="array" ref="G28">+SUMPRODUCT((G3:G26-$B$3:$B$26)*(G3:G26-$B$3:$B$26))</f>
        <v>268166.81909040554</v>
      </c>
    </row>
    <row r="29" spans="1:11" x14ac:dyDescent="0.25">
      <c r="A29" s="3" t="s">
        <v>0</v>
      </c>
      <c r="C29" s="4">
        <f>+C28/COUNT($B$3:$B$26)</f>
        <v>11176.035464933368</v>
      </c>
      <c r="D29" s="4">
        <f>+D28/COUNT($B$3:$B$26)</f>
        <v>11257.601839682</v>
      </c>
      <c r="E29" s="4">
        <f>+E28/COUNT($B$3:$B$26)</f>
        <v>11114.033470128235</v>
      </c>
      <c r="F29" s="4">
        <f>+F28/COUNT($B$3:$B$26)</f>
        <v>11036.470649403165</v>
      </c>
      <c r="G29" s="4">
        <f>+G28/COUNT($B$3:$B$26)</f>
        <v>11173.61746210023</v>
      </c>
    </row>
    <row r="30" spans="1:11" x14ac:dyDescent="0.25">
      <c r="A30" t="s">
        <v>1</v>
      </c>
      <c r="C30" s="4">
        <f>C29^0.5</f>
        <v>105.71677002696104</v>
      </c>
      <c r="D30" s="4">
        <f>D29^0.5</f>
        <v>106.10184654228219</v>
      </c>
      <c r="E30" s="4">
        <f>E29^0.5</f>
        <v>105.42311639355115</v>
      </c>
      <c r="F30" s="4">
        <f>F29^0.5</f>
        <v>105.05460793988603</v>
      </c>
      <c r="G30" s="4">
        <f>G29^0.5</f>
        <v>105.70533317718757</v>
      </c>
    </row>
    <row r="31" spans="1:11" x14ac:dyDescent="0.25">
      <c r="C31" s="4" cm="1">
        <f t="array" ref="C31">+SUMPRODUCT(ABS(($B$3:$B$26-C3:C26)/$B$3:$B$26))</f>
        <v>0.72322846974710364</v>
      </c>
      <c r="D31" s="4" cm="1">
        <f t="array" ref="D31">+SUMPRODUCT(ABS(($B$3:$B$26-D3:D26)/$B$3:$B$26))</f>
        <v>0.73394000784883773</v>
      </c>
      <c r="E31" s="4" cm="1">
        <f t="array" ref="E31">+SUMPRODUCT(ABS(($B$3:$B$26-E3:E26)/$B$3:$B$26))</f>
        <v>0.70525308432372869</v>
      </c>
      <c r="F31" s="4" cm="1">
        <f t="array" ref="F31">+SUMPRODUCT(ABS(($B$3:$B$26-F3:F26)/$B$3:$B$26))</f>
        <v>0.69354637787943962</v>
      </c>
      <c r="G31" s="4" cm="1">
        <f t="array" ref="G31">+SUMPRODUCT(ABS(($B$3:$B$26-G3:G26)/$B$3:$B$26))</f>
        <v>0.71616635281247254</v>
      </c>
    </row>
    <row r="32" spans="1:11" x14ac:dyDescent="0.25">
      <c r="A32" t="s">
        <v>2</v>
      </c>
      <c r="C32" s="4">
        <f>+C31/COUNT($B$3:$B$26)</f>
        <v>3.0134519572795986E-2</v>
      </c>
      <c r="D32" s="4">
        <f>+D31/COUNT($B$3:$B$26)</f>
        <v>3.0580833660368237E-2</v>
      </c>
      <c r="E32" s="4">
        <f>+E31/COUNT($B$3:$B$26)</f>
        <v>2.9385545180155362E-2</v>
      </c>
      <c r="F32" s="4">
        <f>+F31/COUNT($B$3:$B$26)</f>
        <v>2.8897765744976652E-2</v>
      </c>
      <c r="G32" s="4">
        <f>+G31/COUNT($B$3:$B$26)</f>
        <v>2.9840264700519689E-2</v>
      </c>
    </row>
    <row r="33" spans="1:11" x14ac:dyDescent="0.25">
      <c r="C33" s="4" cm="1">
        <f t="array" ref="C33">+SUMPRODUCT(2*ABS($B$3:$B$26-C3:C26)/(ABS($B$3:$B$26)+ABS(C3:C26)))</f>
        <v>0.72691986542018339</v>
      </c>
      <c r="D33" s="4" cm="1">
        <f t="array" ref="D33">+SUMPRODUCT(2*ABS($B$3:$B$26-D3:D26)/(ABS($B$3:$B$26)+ABS(D3:D26)))</f>
        <v>0.73706910665529279</v>
      </c>
      <c r="E33" s="4" cm="1">
        <f t="array" ref="E33">+SUMPRODUCT(2*ABS($B$3:$B$26-E3:E26)/(ABS($B$3:$B$26)+ABS(E3:E26)))</f>
        <v>0.7100656214940344</v>
      </c>
      <c r="F33" s="4" cm="1">
        <f t="array" ref="F33">+SUMPRODUCT(2*ABS($B$3:$B$26-F3:F26)/(ABS($B$3:$B$26)+ABS(F3:F26)))</f>
        <v>0.69886445781605588</v>
      </c>
      <c r="G33" s="4" cm="1">
        <f t="array" ref="G33">+SUMPRODUCT(2*ABS($B$3:$B$26-G3:G26)/(ABS($B$3:$B$26)+ABS(G3:G26)))</f>
        <v>0.72041858617556853</v>
      </c>
      <c r="K33" s="4">
        <f>+SUM(K3:K26)</f>
        <v>0.72691986542018339</v>
      </c>
    </row>
    <row r="34" spans="1:11" x14ac:dyDescent="0.25">
      <c r="A34" t="s">
        <v>3</v>
      </c>
      <c r="C34" s="4">
        <f>100*C33/COUNT($B$3:$B$26)</f>
        <v>3.0288327725840976</v>
      </c>
      <c r="D34" s="4">
        <f>100*D33/COUNT($B$3:$B$26)</f>
        <v>3.0711212777303865</v>
      </c>
      <c r="E34" s="4">
        <f>100*E33/COUNT($B$3:$B$26)</f>
        <v>2.958606756225143</v>
      </c>
      <c r="F34" s="4">
        <f>100*F33/COUNT($B$3:$B$26)</f>
        <v>2.9119352409002328</v>
      </c>
      <c r="G34" s="4">
        <f>100*G33/COUNT($B$3:$B$26)</f>
        <v>3.0017441090648691</v>
      </c>
      <c r="K34">
        <f>100*K33/24</f>
        <v>3.0288327725840976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0001_S_372_n_in_01_NR_2023-02-2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Noa-Yarasca</dc:creator>
  <cp:lastModifiedBy>Efrain Noa-Yarasca</cp:lastModifiedBy>
  <dcterms:created xsi:type="dcterms:W3CDTF">2023-03-09T17:24:32Z</dcterms:created>
  <dcterms:modified xsi:type="dcterms:W3CDTF">2023-03-09T17:27:19Z</dcterms:modified>
</cp:coreProperties>
</file>