
<file path=[Content_Types].xml><?xml version="1.0" encoding="utf-8"?>
<Types xmlns="http://schemas.openxmlformats.org/package/2006/content-types"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search\thesis_papers\Paper_02_DM_Human_values\analysis\analysis\analysis_submitted\"/>
    </mc:Choice>
  </mc:AlternateContent>
  <xr:revisionPtr revIDLastSave="0" documentId="8_{398D6D2A-AFF6-4CCC-8AF9-AB818F90923C}" xr6:coauthVersionLast="36" xr6:coauthVersionMax="36" xr10:uidLastSave="{00000000-0000-0000-0000-000000000000}"/>
  <bookViews>
    <workbookView xWindow="-120" yWindow="-120" windowWidth="20730" windowHeight="11160" firstSheet="2" activeTab="2" xr2:uid="{D48D587C-1CE3-4E00-9E6C-62C1937E46A0}"/>
  </bookViews>
  <sheets>
    <sheet name="histogram" sheetId="1" r:id="rId1"/>
    <sheet name="boxplot" sheetId="2" r:id="rId2"/>
    <sheet name="boxplot (2)" sheetId="3" r:id="rId3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1" i="3" l="1"/>
  <c r="I9" i="3"/>
  <c r="J11" i="3"/>
  <c r="J9" i="3"/>
  <c r="H7" i="3"/>
  <c r="G7" i="3"/>
  <c r="I7" i="3" s="1"/>
  <c r="H6" i="3"/>
  <c r="J6" i="3" s="1"/>
  <c r="G6" i="3"/>
  <c r="I6" i="3" s="1"/>
  <c r="H5" i="3"/>
  <c r="J5" i="3" s="1"/>
  <c r="G5" i="3"/>
  <c r="H4" i="3"/>
  <c r="G4" i="3"/>
  <c r="H3" i="3"/>
  <c r="J3" i="3" s="1"/>
  <c r="G3" i="3"/>
  <c r="I3" i="3" s="1"/>
  <c r="I11" i="2"/>
  <c r="I9" i="2"/>
  <c r="K9" i="2"/>
  <c r="I3" i="2"/>
  <c r="I4" i="2"/>
  <c r="I5" i="2"/>
  <c r="I6" i="2"/>
  <c r="I7" i="2"/>
  <c r="J7" i="3" l="1"/>
  <c r="I4" i="3"/>
  <c r="J4" i="3"/>
  <c r="I5" i="3"/>
  <c r="K11" i="2"/>
  <c r="J11" i="2"/>
  <c r="J9" i="2"/>
  <c r="G7" i="2"/>
  <c r="G6" i="2"/>
  <c r="G5" i="2"/>
  <c r="G4" i="2"/>
  <c r="K4" i="2" s="1"/>
  <c r="H7" i="2"/>
  <c r="H6" i="2"/>
  <c r="H5" i="2"/>
  <c r="H4" i="2"/>
  <c r="G3" i="2"/>
  <c r="K3" i="2" s="1"/>
  <c r="H3" i="2"/>
  <c r="J3" i="2" s="1"/>
  <c r="J6" i="2" l="1"/>
  <c r="J7" i="2"/>
  <c r="K6" i="2"/>
  <c r="K7" i="2"/>
  <c r="K5" i="2"/>
  <c r="J4" i="2"/>
  <c r="J5" i="2"/>
  <c r="E3" i="1"/>
  <c r="E15" i="1"/>
  <c r="G15" i="1"/>
  <c r="G12" i="1"/>
  <c r="E12" i="1"/>
  <c r="G14" i="1"/>
  <c r="G13" i="1"/>
  <c r="E14" i="1"/>
  <c r="E13" i="1"/>
  <c r="D14" i="1" l="1"/>
  <c r="D13" i="1"/>
  <c r="G4" i="1"/>
  <c r="G5" i="1"/>
  <c r="G7" i="1"/>
  <c r="G8" i="1"/>
  <c r="G3" i="1"/>
  <c r="E4" i="1"/>
  <c r="E5" i="1"/>
  <c r="E7" i="1"/>
  <c r="E8" i="1"/>
  <c r="C10" i="1"/>
  <c r="G10" i="1" s="1"/>
  <c r="C5" i="1"/>
  <c r="C6" i="1"/>
  <c r="G6" i="1" s="1"/>
  <c r="C7" i="1"/>
  <c r="C8" i="1"/>
  <c r="C9" i="1"/>
  <c r="G9" i="1" s="1"/>
  <c r="C4" i="1"/>
  <c r="H6" i="1" l="1"/>
  <c r="H8" i="1"/>
  <c r="H7" i="1"/>
  <c r="H5" i="1"/>
  <c r="H9" i="1"/>
  <c r="E6" i="1"/>
  <c r="E10" i="1"/>
  <c r="G11" i="1"/>
  <c r="H3" i="1" s="1"/>
  <c r="E9" i="1"/>
  <c r="F6" i="1" l="1"/>
  <c r="E11" i="1"/>
  <c r="H4" i="1"/>
  <c r="H10" i="1"/>
  <c r="F10" i="1" l="1"/>
  <c r="F7" i="1"/>
  <c r="F4" i="1"/>
  <c r="F8" i="1"/>
  <c r="F5" i="1"/>
  <c r="F3" i="1"/>
  <c r="F9" i="1"/>
</calcChain>
</file>

<file path=xl/sharedStrings.xml><?xml version="1.0" encoding="utf-8"?>
<sst xmlns="http://schemas.openxmlformats.org/spreadsheetml/2006/main" count="270" uniqueCount="26">
  <si>
    <t>End-users</t>
  </si>
  <si>
    <t>Test-users</t>
  </si>
  <si>
    <t>Max</t>
  </si>
  <si>
    <t>Min</t>
  </si>
  <si>
    <t>For End-users</t>
  </si>
  <si>
    <t>For Test-users</t>
  </si>
  <si>
    <t>Interval</t>
  </si>
  <si>
    <t>Class interval of PPM</t>
  </si>
  <si>
    <t>0 - 0.25</t>
  </si>
  <si>
    <t>0.25 - 0.50</t>
  </si>
  <si>
    <t>0.50 - 0.75</t>
  </si>
  <si>
    <t>0.75 - 1.00</t>
  </si>
  <si>
    <t>1.00 - 1.25</t>
  </si>
  <si>
    <t>1.25 - 1.50</t>
  </si>
  <si>
    <t>1.50 - 1.75</t>
  </si>
  <si>
    <t>1.75 - 2.0</t>
  </si>
  <si>
    <t>SD</t>
  </si>
  <si>
    <t>Mean</t>
  </si>
  <si>
    <t>Q1</t>
  </si>
  <si>
    <t>Q2</t>
  </si>
  <si>
    <t>Q3</t>
  </si>
  <si>
    <t>test-u</t>
  </si>
  <si>
    <t>end-u</t>
  </si>
  <si>
    <t>Avge</t>
  </si>
  <si>
    <t>End-user</t>
  </si>
  <si>
    <t>Test-user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</si>
</sst>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164" fontId="0" fillId="2" borderId="0" xfId="0" applyNumberFormat="1" applyFill="1"/>
    <xf numFmtId="164" fontId="0" fillId="3" borderId="0" xfId="0" applyNumberFormat="1" applyFill="1"/>
    <xf numFmtId="0" fontId="0" fillId="4" borderId="0" xfId="0" applyFill="1"/>
    <xf numFmtId="164" fontId="0" fillId="0" borderId="0" xfId="0" applyNumberFormat="1"/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2" fontId="0" fillId="0" borderId="2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4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2" fontId="0" fillId="0" borderId="6" xfId="0" applyNumberFormat="1" applyBorder="1" applyAlignment="1">
      <alignment horizontal="center"/>
    </xf>
    <xf numFmtId="0" fontId="0" fillId="0" borderId="0" xfId="0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2" fontId="0" fillId="0" borderId="0" xfId="0" applyNumberFormat="1"/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718930796335707"/>
          <c:y val="0.10458273967582885"/>
          <c:w val="0.80725503407047461"/>
          <c:h val="0.75094449655564699"/>
        </c:manualLayout>
      </c:layout>
      <c:barChart>
        <c:barDir val="col"/>
        <c:grouping val="clustered"/>
        <c:varyColors val="0"/>
        <c:ser>
          <c:idx val="0"/>
          <c:order val="0"/>
          <c:tx>
            <c:v>End-users</c:v>
          </c:tx>
          <c:spPr>
            <a:solidFill>
              <a:schemeClr val="bg1">
                <a:lumMod val="50000"/>
              </a:schemeClr>
            </a:solidFill>
            <a:ln>
              <a:solidFill>
                <a:schemeClr val="tx1">
                  <a:lumMod val="85000"/>
                  <a:lumOff val="15000"/>
                </a:schemeClr>
              </a:solidFill>
            </a:ln>
            <a:effectLst/>
          </c:spPr>
          <c:invertIfNegative val="0"/>
          <c:val>
            <c:numRef>
              <c:f>histogram!$F$3:$F$10</c:f>
              <c:numCache>
                <c:formatCode>0.00</c:formatCode>
                <c:ptCount val="8"/>
                <c:pt idx="0">
                  <c:v>0</c:v>
                </c:pt>
                <c:pt idx="1">
                  <c:v>16.666666666666668</c:v>
                </c:pt>
                <c:pt idx="2">
                  <c:v>25</c:v>
                </c:pt>
                <c:pt idx="3">
                  <c:v>29.166666666666668</c:v>
                </c:pt>
                <c:pt idx="4">
                  <c:v>20.833333333333332</c:v>
                </c:pt>
                <c:pt idx="5">
                  <c:v>4.166666666666667</c:v>
                </c:pt>
                <c:pt idx="6">
                  <c:v>4.166666666666667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3D-432F-BCC5-1100DB8FEA5D}"/>
            </c:ext>
          </c:extLst>
        </c:ser>
        <c:ser>
          <c:idx val="1"/>
          <c:order val="1"/>
          <c:tx>
            <c:v>Test-users</c:v>
          </c:tx>
          <c:spPr>
            <a:pattFill prst="dkUpDiag">
              <a:fgClr>
                <a:schemeClr val="accent1"/>
              </a:fgClr>
              <a:bgClr>
                <a:schemeClr val="bg1"/>
              </a:bgClr>
            </a:pattFill>
            <a:ln>
              <a:solidFill>
                <a:schemeClr val="tx1">
                  <a:lumMod val="85000"/>
                  <a:lumOff val="15000"/>
                </a:schemeClr>
              </a:solidFill>
            </a:ln>
            <a:effectLst/>
          </c:spPr>
          <c:invertIfNegative val="0"/>
          <c:val>
            <c:numRef>
              <c:f>histogram!$H$3:$H$10</c:f>
              <c:numCache>
                <c:formatCode>0.00</c:formatCode>
                <c:ptCount val="8"/>
                <c:pt idx="0">
                  <c:v>13.20754716981132</c:v>
                </c:pt>
                <c:pt idx="1">
                  <c:v>28.30188679245283</c:v>
                </c:pt>
                <c:pt idx="2">
                  <c:v>30.188679245283019</c:v>
                </c:pt>
                <c:pt idx="3">
                  <c:v>13.20754716981132</c:v>
                </c:pt>
                <c:pt idx="4">
                  <c:v>13.20754716981132</c:v>
                </c:pt>
                <c:pt idx="5">
                  <c:v>1.8867924528301887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3D-432F-BCC5-1100DB8FEA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15"/>
        <c:axId val="603117496"/>
        <c:axId val="603117824"/>
      </c:barChart>
      <c:catAx>
        <c:axId val="603117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Class interval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85000"/>
                <a:lumOff val="1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117824"/>
        <c:crosses val="autoZero"/>
        <c:auto val="1"/>
        <c:lblAlgn val="ctr"/>
        <c:lblOffset val="100"/>
        <c:noMultiLvlLbl val="0"/>
      </c:catAx>
      <c:valAx>
        <c:axId val="60311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 of participants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262966573778068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solidFill>
              <a:schemeClr val="tx1">
                <a:lumMod val="85000"/>
                <a:lumOff val="1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117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0133355205599301"/>
          <c:y val="0.1583233288940058"/>
          <c:w val="0.21903630796150483"/>
          <c:h val="0.16191296274519995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>
          <a:lumMod val="50000"/>
        </a:schemeClr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boxplot!$J$2:$K$2</c:f>
              <c:strCache>
                <c:ptCount val="2"/>
                <c:pt idx="0">
                  <c:v>End-user</c:v>
                </c:pt>
                <c:pt idx="1">
                  <c:v>Test-user</c:v>
                </c:pt>
              </c:strCache>
            </c:strRef>
          </c:cat>
          <c:val>
            <c:numRef>
              <c:f>boxplot!$J$3:$K$3</c:f>
              <c:numCache>
                <c:formatCode>0.000</c:formatCode>
                <c:ptCount val="2"/>
                <c:pt idx="0">
                  <c:v>0.27999999999999997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E2-410E-8B56-CE9E224FE18C}"/>
            </c:ext>
          </c:extLst>
        </c:ser>
        <c:ser>
          <c:idx val="1"/>
          <c:order val="1"/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boxplot!$J$4:$K$4</c:f>
                <c:numCache>
                  <c:formatCode>General</c:formatCode>
                  <c:ptCount val="2"/>
                  <c:pt idx="0">
                    <c:v>0.31</c:v>
                  </c:pt>
                  <c:pt idx="1">
                    <c:v>0.38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boxplot!$J$2:$K$2</c:f>
              <c:strCache>
                <c:ptCount val="2"/>
                <c:pt idx="0">
                  <c:v>End-user</c:v>
                </c:pt>
                <c:pt idx="1">
                  <c:v>Test-user</c:v>
                </c:pt>
              </c:strCache>
            </c:strRef>
          </c:cat>
          <c:val>
            <c:numRef>
              <c:f>boxplot!$J$4:$K$4</c:f>
              <c:numCache>
                <c:formatCode>0.000</c:formatCode>
                <c:ptCount val="2"/>
                <c:pt idx="0">
                  <c:v>0.31</c:v>
                </c:pt>
                <c:pt idx="1">
                  <c:v>0.38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E2-410E-8B56-CE9E224FE18C}"/>
            </c:ext>
          </c:extLst>
        </c:ser>
        <c:ser>
          <c:idx val="2"/>
          <c:order val="2"/>
          <c:spPr>
            <a:solidFill>
              <a:schemeClr val="bg1">
                <a:lumMod val="75000"/>
              </a:schemeClr>
            </a:solidFill>
            <a:ln>
              <a:solidFill>
                <a:schemeClr val="tx1">
                  <a:lumMod val="65000"/>
                  <a:lumOff val="35000"/>
                </a:schemeClr>
              </a:solidFill>
            </a:ln>
            <a:effectLst/>
          </c:spPr>
          <c:invertIfNegative val="0"/>
          <c:cat>
            <c:strRef>
              <c:f>boxplot!$J$2:$K$2</c:f>
              <c:strCache>
                <c:ptCount val="2"/>
                <c:pt idx="0">
                  <c:v>End-user</c:v>
                </c:pt>
                <c:pt idx="1">
                  <c:v>Test-user</c:v>
                </c:pt>
              </c:strCache>
            </c:strRef>
          </c:cat>
          <c:val>
            <c:numRef>
              <c:f>boxplot!$J$5:$K$5</c:f>
              <c:numCache>
                <c:formatCode>0.000</c:formatCode>
                <c:ptCount val="2"/>
                <c:pt idx="0">
                  <c:v>0.22000000000000008</c:v>
                </c:pt>
                <c:pt idx="1">
                  <c:v>0.2400000000000001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0E2-410E-8B56-CE9E224FE18C}"/>
            </c:ext>
          </c:extLst>
        </c:ser>
        <c:ser>
          <c:idx val="3"/>
          <c:order val="3"/>
          <c:spPr>
            <a:solidFill>
              <a:schemeClr val="bg1">
                <a:lumMod val="75000"/>
              </a:schemeClr>
            </a:solidFill>
            <a:ln>
              <a:solidFill>
                <a:schemeClr val="tx1">
                  <a:lumMod val="65000"/>
                  <a:lumOff val="35000"/>
                </a:schemeClr>
              </a:solidFill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boxplot!$J$7:$K$7</c:f>
                <c:numCache>
                  <c:formatCode>General</c:formatCode>
                  <c:ptCount val="2"/>
                  <c:pt idx="0">
                    <c:v>0.58000000000000007</c:v>
                  </c:pt>
                  <c:pt idx="1">
                    <c:v>0.5199999999999998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boxplot!$J$2:$K$2</c:f>
              <c:strCache>
                <c:ptCount val="2"/>
                <c:pt idx="0">
                  <c:v>End-user</c:v>
                </c:pt>
                <c:pt idx="1">
                  <c:v>Test-user</c:v>
                </c:pt>
              </c:strCache>
            </c:strRef>
          </c:cat>
          <c:val>
            <c:numRef>
              <c:f>boxplot!$J$6:$K$6</c:f>
              <c:numCache>
                <c:formatCode>0.000</c:formatCode>
                <c:ptCount val="2"/>
                <c:pt idx="0">
                  <c:v>0.18999999999999995</c:v>
                </c:pt>
                <c:pt idx="1">
                  <c:v>0.17999999999999994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0E2-410E-8B56-CE9E224FE18C}"/>
            </c:ext>
          </c:extLst>
        </c:ser>
        <c:ser>
          <c:idx val="4"/>
          <c:order val="4"/>
          <c:spPr>
            <a:noFill/>
            <a:ln>
              <a:noFill/>
            </a:ln>
            <a:effectLst/>
          </c:spPr>
          <c:invertIfNegative val="0"/>
          <c:cat>
            <c:strRef>
              <c:f>boxplot!$J$2:$K$2</c:f>
              <c:strCache>
                <c:ptCount val="2"/>
                <c:pt idx="0">
                  <c:v>End-user</c:v>
                </c:pt>
                <c:pt idx="1">
                  <c:v>Test-user</c:v>
                </c:pt>
              </c:strCache>
            </c:strRef>
          </c:cat>
          <c:val>
            <c:numRef>
              <c:f>boxplot!$J$7:$K$7</c:f>
              <c:numCache>
                <c:formatCode>0.000</c:formatCode>
                <c:ptCount val="2"/>
                <c:pt idx="0">
                  <c:v>0.58000000000000007</c:v>
                </c:pt>
                <c:pt idx="1">
                  <c:v>0.5199999999999998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0E2-410E-8B56-CE9E224FE1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00485680"/>
        <c:axId val="712587056"/>
      </c:barChart>
      <c:scatterChart>
        <c:scatterStyle val="lineMarker"/>
        <c:varyColors val="0"/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boxplot!$J$9</c:f>
              <c:numCache>
                <c:formatCode>0.000</c:formatCode>
                <c:ptCount val="1"/>
                <c:pt idx="0">
                  <c:v>0.81416666666666693</c:v>
                </c:pt>
              </c:numCache>
            </c:numRef>
          </c:xVal>
          <c:yVal>
            <c:numRef>
              <c:f>boxplot!$J$1</c:f>
              <c:numCache>
                <c:formatCode>General</c:formatCode>
                <c:ptCount val="1"/>
                <c:pt idx="0">
                  <c:v>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0E2-410E-8B56-CE9E224FE18C}"/>
            </c:ext>
          </c:extLst>
        </c:ser>
        <c:ser>
          <c:idx val="6"/>
          <c:order val="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boxplot!$K$9</c:f>
              <c:numCache>
                <c:formatCode>0.000</c:formatCode>
                <c:ptCount val="1"/>
                <c:pt idx="0">
                  <c:v>0.60415094339622644</c:v>
                </c:pt>
              </c:numCache>
            </c:numRef>
          </c:xVal>
          <c:yVal>
            <c:numRef>
              <c:f>boxplot!$K$1</c:f>
              <c:numCache>
                <c:formatCode>General</c:formatCode>
                <c:ptCount val="1"/>
                <c:pt idx="0">
                  <c:v>0.75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0E2-410E-8B56-CE9E224FE1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1446192"/>
        <c:axId val="531445864"/>
      </c:scatterChart>
      <c:catAx>
        <c:axId val="7004856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65000"/>
                <a:lumOff val="3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587056"/>
        <c:crosses val="autoZero"/>
        <c:auto val="1"/>
        <c:lblAlgn val="ctr"/>
        <c:lblOffset val="100"/>
        <c:noMultiLvlLbl val="0"/>
      </c:catAx>
      <c:valAx>
        <c:axId val="712587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65000"/>
                <a:lumOff val="3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485680"/>
        <c:crosses val="autoZero"/>
        <c:crossBetween val="between"/>
        <c:majorUnit val="0.4"/>
      </c:valAx>
      <c:valAx>
        <c:axId val="531445864"/>
        <c:scaling>
          <c:orientation val="minMax"/>
          <c:max val="1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446192"/>
        <c:crosses val="max"/>
        <c:crossBetween val="midCat"/>
      </c:valAx>
      <c:valAx>
        <c:axId val="531446192"/>
        <c:scaling>
          <c:orientation val="minMax"/>
        </c:scaling>
        <c:delete val="1"/>
        <c:axPos val="b"/>
        <c:numFmt formatCode="0.000" sourceLinked="1"/>
        <c:majorTickMark val="out"/>
        <c:minorTickMark val="none"/>
        <c:tickLblPos val="nextTo"/>
        <c:crossAx val="531445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8551275873163"/>
          <c:y val="9.1273330417031215E-2"/>
          <c:w val="0.82057385761016077"/>
          <c:h val="0.78412766112569265"/>
        </c:manualLayout>
      </c:layout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boxplot!$J$2:$K$2</c:f>
              <c:strCache>
                <c:ptCount val="2"/>
                <c:pt idx="0">
                  <c:v>End-user</c:v>
                </c:pt>
                <c:pt idx="1">
                  <c:v>Test-user</c:v>
                </c:pt>
              </c:strCache>
            </c:strRef>
          </c:cat>
          <c:val>
            <c:numRef>
              <c:f>boxplot!$J$3:$K$3</c:f>
              <c:numCache>
                <c:formatCode>0.000</c:formatCode>
                <c:ptCount val="2"/>
                <c:pt idx="0">
                  <c:v>0.27999999999999997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3D-4A1A-B0DE-6952F02D76D5}"/>
            </c:ext>
          </c:extLst>
        </c:ser>
        <c:ser>
          <c:idx val="1"/>
          <c:order val="1"/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boxplot!$J$4:$K$4</c:f>
                <c:numCache>
                  <c:formatCode>General</c:formatCode>
                  <c:ptCount val="2"/>
                  <c:pt idx="0">
                    <c:v>0.31</c:v>
                  </c:pt>
                  <c:pt idx="1">
                    <c:v>0.38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boxplot!$J$2:$K$2</c:f>
              <c:strCache>
                <c:ptCount val="2"/>
                <c:pt idx="0">
                  <c:v>End-user</c:v>
                </c:pt>
                <c:pt idx="1">
                  <c:v>Test-user</c:v>
                </c:pt>
              </c:strCache>
            </c:strRef>
          </c:cat>
          <c:val>
            <c:numRef>
              <c:f>boxplot!$J$4:$K$4</c:f>
              <c:numCache>
                <c:formatCode>0.000</c:formatCode>
                <c:ptCount val="2"/>
                <c:pt idx="0">
                  <c:v>0.31</c:v>
                </c:pt>
                <c:pt idx="1">
                  <c:v>0.38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3D-4A1A-B0DE-6952F02D76D5}"/>
            </c:ext>
          </c:extLst>
        </c:ser>
        <c:ser>
          <c:idx val="2"/>
          <c:order val="2"/>
          <c:spPr>
            <a:solidFill>
              <a:schemeClr val="bg1">
                <a:lumMod val="75000"/>
              </a:schemeClr>
            </a:solidFill>
            <a:ln>
              <a:solidFill>
                <a:schemeClr val="tx1">
                  <a:lumMod val="65000"/>
                  <a:lumOff val="35000"/>
                </a:schemeClr>
              </a:solidFill>
            </a:ln>
            <a:effectLst/>
          </c:spPr>
          <c:invertIfNegative val="0"/>
          <c:cat>
            <c:strRef>
              <c:f>boxplot!$J$2:$K$2</c:f>
              <c:strCache>
                <c:ptCount val="2"/>
                <c:pt idx="0">
                  <c:v>End-user</c:v>
                </c:pt>
                <c:pt idx="1">
                  <c:v>Test-user</c:v>
                </c:pt>
              </c:strCache>
            </c:strRef>
          </c:cat>
          <c:val>
            <c:numRef>
              <c:f>boxplot!$J$5:$K$5</c:f>
              <c:numCache>
                <c:formatCode>0.000</c:formatCode>
                <c:ptCount val="2"/>
                <c:pt idx="0">
                  <c:v>0.22000000000000008</c:v>
                </c:pt>
                <c:pt idx="1">
                  <c:v>0.2400000000000001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3D-4A1A-B0DE-6952F02D76D5}"/>
            </c:ext>
          </c:extLst>
        </c:ser>
        <c:ser>
          <c:idx val="3"/>
          <c:order val="3"/>
          <c:spPr>
            <a:solidFill>
              <a:schemeClr val="bg1">
                <a:lumMod val="75000"/>
              </a:schemeClr>
            </a:solidFill>
            <a:ln>
              <a:solidFill>
                <a:schemeClr val="tx1">
                  <a:lumMod val="65000"/>
                  <a:lumOff val="35000"/>
                </a:schemeClr>
              </a:solidFill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boxplot!$J$7:$K$7</c:f>
                <c:numCache>
                  <c:formatCode>General</c:formatCode>
                  <c:ptCount val="2"/>
                  <c:pt idx="0">
                    <c:v>0.58000000000000007</c:v>
                  </c:pt>
                  <c:pt idx="1">
                    <c:v>0.5199999999999998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boxplot!$J$2:$K$2</c:f>
              <c:strCache>
                <c:ptCount val="2"/>
                <c:pt idx="0">
                  <c:v>End-user</c:v>
                </c:pt>
                <c:pt idx="1">
                  <c:v>Test-user</c:v>
                </c:pt>
              </c:strCache>
            </c:strRef>
          </c:cat>
          <c:val>
            <c:numRef>
              <c:f>boxplot!$J$6:$K$6</c:f>
              <c:numCache>
                <c:formatCode>0.000</c:formatCode>
                <c:ptCount val="2"/>
                <c:pt idx="0">
                  <c:v>0.18999999999999995</c:v>
                </c:pt>
                <c:pt idx="1">
                  <c:v>0.17999999999999994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23D-4A1A-B0DE-6952F02D76D5}"/>
            </c:ext>
          </c:extLst>
        </c:ser>
        <c:ser>
          <c:idx val="4"/>
          <c:order val="4"/>
          <c:spPr>
            <a:noFill/>
            <a:ln>
              <a:noFill/>
            </a:ln>
            <a:effectLst/>
          </c:spPr>
          <c:invertIfNegative val="0"/>
          <c:cat>
            <c:strRef>
              <c:f>boxplot!$J$2:$K$2</c:f>
              <c:strCache>
                <c:ptCount val="2"/>
                <c:pt idx="0">
                  <c:v>End-user</c:v>
                </c:pt>
                <c:pt idx="1">
                  <c:v>Test-user</c:v>
                </c:pt>
              </c:strCache>
            </c:strRef>
          </c:cat>
          <c:val>
            <c:numRef>
              <c:f>boxplot!$J$7:$K$7</c:f>
              <c:numCache>
                <c:formatCode>0.000</c:formatCode>
                <c:ptCount val="2"/>
                <c:pt idx="0">
                  <c:v>0.58000000000000007</c:v>
                </c:pt>
                <c:pt idx="1">
                  <c:v>0.5199999999999998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23D-4A1A-B0DE-6952F02D7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00485680"/>
        <c:axId val="712587056"/>
      </c:barChart>
      <c:scatterChart>
        <c:scatterStyle val="lineMarker"/>
        <c:varyColors val="0"/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boxplot!$J$10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boxplot!$J$9</c:f>
              <c:numCache>
                <c:formatCode>0.000</c:formatCode>
                <c:ptCount val="1"/>
                <c:pt idx="0">
                  <c:v>0.81416666666666693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23D-4A1A-B0DE-6952F02D76D5}"/>
            </c:ext>
          </c:extLst>
        </c:ser>
        <c:ser>
          <c:idx val="6"/>
          <c:order val="6"/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boxplot!$K$10</c:f>
              <c:numCache>
                <c:formatCode>General</c:formatCode>
                <c:ptCount val="1"/>
                <c:pt idx="0">
                  <c:v>2</c:v>
                </c:pt>
              </c:numCache>
            </c:numRef>
          </c:xVal>
          <c:yVal>
            <c:numRef>
              <c:f>boxplot!$K$9</c:f>
              <c:numCache>
                <c:formatCode>0.000</c:formatCode>
                <c:ptCount val="1"/>
                <c:pt idx="0">
                  <c:v>0.60415094339622644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23D-4A1A-B0DE-6952F02D7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0485680"/>
        <c:axId val="712587056"/>
      </c:scatterChart>
      <c:catAx>
        <c:axId val="700485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65000"/>
                <a:lumOff val="3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587056"/>
        <c:crosses val="autoZero"/>
        <c:auto val="1"/>
        <c:lblAlgn val="ctr"/>
        <c:lblOffset val="100"/>
        <c:noMultiLvlLbl val="0"/>
      </c:catAx>
      <c:valAx>
        <c:axId val="712587056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solidFill>
              <a:schemeClr val="tx1">
                <a:lumMod val="65000"/>
                <a:lumOff val="3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485680"/>
        <c:crosses val="autoZero"/>
        <c:crossBetween val="between"/>
        <c:majorUnit val="0.4"/>
      </c:valAx>
      <c:spPr>
        <a:noFill/>
        <a:ln>
          <a:solidFill>
            <a:schemeClr val="bg1">
              <a:lumMod val="75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>
          <a:lumMod val="75000"/>
        </a:schemeClr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'boxplot (2)'!$I$2:$J$2</c:f>
              <c:strCache>
                <c:ptCount val="2"/>
                <c:pt idx="0">
                  <c:v>Test-user</c:v>
                </c:pt>
                <c:pt idx="1">
                  <c:v>End-user</c:v>
                </c:pt>
              </c:strCache>
            </c:strRef>
          </c:cat>
          <c:val>
            <c:numRef>
              <c:f>'boxplot (2)'!$I$3:$J$3</c:f>
              <c:numCache>
                <c:formatCode>0.000</c:formatCode>
                <c:ptCount val="2"/>
                <c:pt idx="0">
                  <c:v>0</c:v>
                </c:pt>
                <c:pt idx="1">
                  <c:v>0.27999999999999997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02-49C6-B727-411EBCA753BA}"/>
            </c:ext>
          </c:extLst>
        </c:ser>
        <c:ser>
          <c:idx val="1"/>
          <c:order val="1"/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'boxplot (2)'!$I$4:$J$4</c:f>
                <c:numCache>
                  <c:formatCode>General</c:formatCode>
                  <c:ptCount val="2"/>
                  <c:pt idx="0">
                    <c:v>0.38</c:v>
                  </c:pt>
                  <c:pt idx="1">
                    <c:v>0.31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'boxplot (2)'!$I$2:$J$2</c:f>
              <c:strCache>
                <c:ptCount val="2"/>
                <c:pt idx="0">
                  <c:v>Test-user</c:v>
                </c:pt>
                <c:pt idx="1">
                  <c:v>End-user</c:v>
                </c:pt>
              </c:strCache>
            </c:strRef>
          </c:cat>
          <c:val>
            <c:numRef>
              <c:f>'boxplot (2)'!$I$4:$J$4</c:f>
              <c:numCache>
                <c:formatCode>0.000</c:formatCode>
                <c:ptCount val="2"/>
                <c:pt idx="0">
                  <c:v>0.38</c:v>
                </c:pt>
                <c:pt idx="1">
                  <c:v>0.31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02-49C6-B727-411EBCA753BA}"/>
            </c:ext>
          </c:extLst>
        </c:ser>
        <c:ser>
          <c:idx val="2"/>
          <c:order val="2"/>
          <c:spPr>
            <a:solidFill>
              <a:schemeClr val="bg1">
                <a:lumMod val="75000"/>
              </a:schemeClr>
            </a:solidFill>
            <a:ln>
              <a:solidFill>
                <a:schemeClr val="tx1">
                  <a:lumMod val="65000"/>
                  <a:lumOff val="35000"/>
                </a:schemeClr>
              </a:solidFill>
            </a:ln>
            <a:effectLst/>
          </c:spPr>
          <c:invertIfNegative val="0"/>
          <c:cat>
            <c:strRef>
              <c:f>'boxplot (2)'!$I$2:$J$2</c:f>
              <c:strCache>
                <c:ptCount val="2"/>
                <c:pt idx="0">
                  <c:v>Test-user</c:v>
                </c:pt>
                <c:pt idx="1">
                  <c:v>End-user</c:v>
                </c:pt>
              </c:strCache>
            </c:strRef>
          </c:cat>
          <c:val>
            <c:numRef>
              <c:f>'boxplot (2)'!$I$5:$J$5</c:f>
              <c:numCache>
                <c:formatCode>0.000</c:formatCode>
                <c:ptCount val="2"/>
                <c:pt idx="0">
                  <c:v>0.2400000000000001</c:v>
                </c:pt>
                <c:pt idx="1">
                  <c:v>0.22000000000000008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02-49C6-B727-411EBCA753BA}"/>
            </c:ext>
          </c:extLst>
        </c:ser>
        <c:ser>
          <c:idx val="3"/>
          <c:order val="3"/>
          <c:spPr>
            <a:solidFill>
              <a:schemeClr val="bg1">
                <a:lumMod val="75000"/>
              </a:schemeClr>
            </a:solidFill>
            <a:ln>
              <a:solidFill>
                <a:schemeClr val="tx1">
                  <a:lumMod val="65000"/>
                  <a:lumOff val="35000"/>
                </a:schemeClr>
              </a:solidFill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'boxplot (2)'!$I$7:$J$7</c:f>
                <c:numCache>
                  <c:formatCode>General</c:formatCode>
                  <c:ptCount val="2"/>
                  <c:pt idx="0">
                    <c:v>0.5199999999999998</c:v>
                  </c:pt>
                  <c:pt idx="1">
                    <c:v>0.58000000000000007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'boxplot (2)'!$I$2:$J$2</c:f>
              <c:strCache>
                <c:ptCount val="2"/>
                <c:pt idx="0">
                  <c:v>Test-user</c:v>
                </c:pt>
                <c:pt idx="1">
                  <c:v>End-user</c:v>
                </c:pt>
              </c:strCache>
            </c:strRef>
          </c:cat>
          <c:val>
            <c:numRef>
              <c:f>'boxplot (2)'!$I$6:$J$6</c:f>
              <c:numCache>
                <c:formatCode>0.000</c:formatCode>
                <c:ptCount val="2"/>
                <c:pt idx="0">
                  <c:v>0.17999999999999994</c:v>
                </c:pt>
                <c:pt idx="1">
                  <c:v>0.18999999999999995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A02-49C6-B727-411EBCA753BA}"/>
            </c:ext>
          </c:extLst>
        </c:ser>
        <c:ser>
          <c:idx val="4"/>
          <c:order val="4"/>
          <c:spPr>
            <a:noFill/>
            <a:ln>
              <a:noFill/>
            </a:ln>
            <a:effectLst/>
          </c:spPr>
          <c:invertIfNegative val="0"/>
          <c:cat>
            <c:strRef>
              <c:f>'boxplot (2)'!$I$2:$J$2</c:f>
              <c:strCache>
                <c:ptCount val="2"/>
                <c:pt idx="0">
                  <c:v>Test-user</c:v>
                </c:pt>
                <c:pt idx="1">
                  <c:v>End-user</c:v>
                </c:pt>
              </c:strCache>
            </c:strRef>
          </c:cat>
          <c:val>
            <c:numRef>
              <c:f>'boxplot (2)'!$I$7:$J$7</c:f>
              <c:numCache>
                <c:formatCode>0.000</c:formatCode>
                <c:ptCount val="2"/>
                <c:pt idx="0">
                  <c:v>0.5199999999999998</c:v>
                </c:pt>
                <c:pt idx="1">
                  <c:v>0.58000000000000007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A02-49C6-B727-411EBCA753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00485680"/>
        <c:axId val="712587056"/>
      </c:barChart>
      <c:scatterChart>
        <c:scatterStyle val="lineMarker"/>
        <c:varyColors val="0"/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'boxplot (2)'!$I$9</c:f>
              <c:numCache>
                <c:formatCode>0.000</c:formatCode>
                <c:ptCount val="1"/>
                <c:pt idx="0">
                  <c:v>0.60415094339622644</c:v>
                </c:pt>
              </c:numCache>
            </c:numRef>
          </c:xVal>
          <c:yVal>
            <c:numRef>
              <c:f>'boxplot (2)'!$I$1</c:f>
              <c:numCache>
                <c:formatCode>General</c:formatCode>
                <c:ptCount val="1"/>
                <c:pt idx="0">
                  <c:v>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A02-49C6-B727-411EBCA753BA}"/>
            </c:ext>
          </c:extLst>
        </c:ser>
        <c:ser>
          <c:idx val="6"/>
          <c:order val="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'boxplot (2)'!$J$9</c:f>
              <c:numCache>
                <c:formatCode>0.000</c:formatCode>
                <c:ptCount val="1"/>
                <c:pt idx="0">
                  <c:v>0.81416666666666693</c:v>
                </c:pt>
              </c:numCache>
            </c:numRef>
          </c:xVal>
          <c:yVal>
            <c:numRef>
              <c:f>'boxplot (2)'!$J$1</c:f>
              <c:numCache>
                <c:formatCode>General</c:formatCode>
                <c:ptCount val="1"/>
                <c:pt idx="0">
                  <c:v>0.75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A02-49C6-B727-411EBCA753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1446192"/>
        <c:axId val="531445864"/>
      </c:scatterChart>
      <c:catAx>
        <c:axId val="7004856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65000"/>
                <a:lumOff val="3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587056"/>
        <c:crosses val="autoZero"/>
        <c:auto val="1"/>
        <c:lblAlgn val="ctr"/>
        <c:lblOffset val="100"/>
        <c:noMultiLvlLbl val="0"/>
      </c:catAx>
      <c:valAx>
        <c:axId val="712587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65000"/>
                <a:lumOff val="3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485680"/>
        <c:crosses val="autoZero"/>
        <c:crossBetween val="between"/>
        <c:majorUnit val="0.4"/>
      </c:valAx>
      <c:valAx>
        <c:axId val="531445864"/>
        <c:scaling>
          <c:orientation val="minMax"/>
          <c:max val="1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446192"/>
        <c:crosses val="max"/>
        <c:crossBetween val="midCat"/>
      </c:valAx>
      <c:valAx>
        <c:axId val="531446192"/>
        <c:scaling>
          <c:orientation val="minMax"/>
        </c:scaling>
        <c:delete val="1"/>
        <c:axPos val="b"/>
        <c:numFmt formatCode="0.000" sourceLinked="1"/>
        <c:majorTickMark val="out"/>
        <c:minorTickMark val="none"/>
        <c:tickLblPos val="nextTo"/>
        <c:crossAx val="531445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525116908650389"/>
          <c:y val="9.1273330417031215E-2"/>
          <c:w val="0.76387396439681998"/>
          <c:h val="0.78412766112569265"/>
        </c:manualLayout>
      </c:layout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'boxplot (2)'!$I$2:$J$2</c:f>
              <c:strCache>
                <c:ptCount val="2"/>
                <c:pt idx="0">
                  <c:v>Test-user</c:v>
                </c:pt>
                <c:pt idx="1">
                  <c:v>End-user</c:v>
                </c:pt>
              </c:strCache>
            </c:strRef>
          </c:cat>
          <c:val>
            <c:numRef>
              <c:f>'boxplot (2)'!$I$3:$J$3</c:f>
              <c:numCache>
                <c:formatCode>0.000</c:formatCode>
                <c:ptCount val="2"/>
                <c:pt idx="0">
                  <c:v>0</c:v>
                </c:pt>
                <c:pt idx="1">
                  <c:v>0.27999999999999997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56-4D6C-8A33-8BEEC34755FF}"/>
            </c:ext>
          </c:extLst>
        </c:ser>
        <c:ser>
          <c:idx val="1"/>
          <c:order val="1"/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'boxplot (2)'!$I$4:$J$4</c:f>
                <c:numCache>
                  <c:formatCode>General</c:formatCode>
                  <c:ptCount val="2"/>
                  <c:pt idx="0">
                    <c:v>0.38</c:v>
                  </c:pt>
                  <c:pt idx="1">
                    <c:v>0.31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'boxplot (2)'!$I$2:$J$2</c:f>
              <c:strCache>
                <c:ptCount val="2"/>
                <c:pt idx="0">
                  <c:v>Test-user</c:v>
                </c:pt>
                <c:pt idx="1">
                  <c:v>End-user</c:v>
                </c:pt>
              </c:strCache>
            </c:strRef>
          </c:cat>
          <c:val>
            <c:numRef>
              <c:f>'boxplot (2)'!$I$4:$J$4</c:f>
              <c:numCache>
                <c:formatCode>0.000</c:formatCode>
                <c:ptCount val="2"/>
                <c:pt idx="0">
                  <c:v>0.38</c:v>
                </c:pt>
                <c:pt idx="1">
                  <c:v>0.31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56-4D6C-8A33-8BEEC34755FF}"/>
            </c:ext>
          </c:extLst>
        </c:ser>
        <c:ser>
          <c:idx val="2"/>
          <c:order val="2"/>
          <c:spPr>
            <a:solidFill>
              <a:schemeClr val="bg1">
                <a:lumMod val="75000"/>
              </a:schemeClr>
            </a:solidFill>
            <a:ln>
              <a:solidFill>
                <a:schemeClr val="tx1">
                  <a:lumMod val="65000"/>
                  <a:lumOff val="35000"/>
                </a:schemeClr>
              </a:solidFill>
            </a:ln>
            <a:effectLst/>
          </c:spPr>
          <c:invertIfNegative val="0"/>
          <c:cat>
            <c:strRef>
              <c:f>'boxplot (2)'!$I$2:$J$2</c:f>
              <c:strCache>
                <c:ptCount val="2"/>
                <c:pt idx="0">
                  <c:v>Test-user</c:v>
                </c:pt>
                <c:pt idx="1">
                  <c:v>End-user</c:v>
                </c:pt>
              </c:strCache>
            </c:strRef>
          </c:cat>
          <c:val>
            <c:numRef>
              <c:f>'boxplot (2)'!$I$5:$J$5</c:f>
              <c:numCache>
                <c:formatCode>0.000</c:formatCode>
                <c:ptCount val="2"/>
                <c:pt idx="0">
                  <c:v>0.2400000000000001</c:v>
                </c:pt>
                <c:pt idx="1">
                  <c:v>0.22000000000000008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56-4D6C-8A33-8BEEC34755FF}"/>
            </c:ext>
          </c:extLst>
        </c:ser>
        <c:ser>
          <c:idx val="3"/>
          <c:order val="3"/>
          <c:spPr>
            <a:solidFill>
              <a:schemeClr val="bg1">
                <a:lumMod val="75000"/>
              </a:schemeClr>
            </a:solidFill>
            <a:ln>
              <a:solidFill>
                <a:schemeClr val="tx1">
                  <a:lumMod val="65000"/>
                  <a:lumOff val="35000"/>
                </a:schemeClr>
              </a:solidFill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'boxplot (2)'!$I$7:$J$7</c:f>
                <c:numCache>
                  <c:formatCode>General</c:formatCode>
                  <c:ptCount val="2"/>
                  <c:pt idx="0">
                    <c:v>0.5199999999999998</c:v>
                  </c:pt>
                  <c:pt idx="1">
                    <c:v>0.58000000000000007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'boxplot (2)'!$I$2:$J$2</c:f>
              <c:strCache>
                <c:ptCount val="2"/>
                <c:pt idx="0">
                  <c:v>Test-user</c:v>
                </c:pt>
                <c:pt idx="1">
                  <c:v>End-user</c:v>
                </c:pt>
              </c:strCache>
            </c:strRef>
          </c:cat>
          <c:val>
            <c:numRef>
              <c:f>'boxplot (2)'!$I$6:$J$6</c:f>
              <c:numCache>
                <c:formatCode>0.000</c:formatCode>
                <c:ptCount val="2"/>
                <c:pt idx="0">
                  <c:v>0.17999999999999994</c:v>
                </c:pt>
                <c:pt idx="1">
                  <c:v>0.18999999999999995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956-4D6C-8A33-8BEEC34755FF}"/>
            </c:ext>
          </c:extLst>
        </c:ser>
        <c:ser>
          <c:idx val="4"/>
          <c:order val="4"/>
          <c:spPr>
            <a:noFill/>
            <a:ln>
              <a:noFill/>
            </a:ln>
            <a:effectLst/>
          </c:spPr>
          <c:invertIfNegative val="0"/>
          <c:cat>
            <c:strRef>
              <c:f>'boxplot (2)'!$I$2:$J$2</c:f>
              <c:strCache>
                <c:ptCount val="2"/>
                <c:pt idx="0">
                  <c:v>Test-user</c:v>
                </c:pt>
                <c:pt idx="1">
                  <c:v>End-user</c:v>
                </c:pt>
              </c:strCache>
            </c:strRef>
          </c:cat>
          <c:val>
            <c:numRef>
              <c:f>'boxplot (2)'!$I$7:$J$7</c:f>
              <c:numCache>
                <c:formatCode>0.000</c:formatCode>
                <c:ptCount val="2"/>
                <c:pt idx="0">
                  <c:v>0.5199999999999998</c:v>
                </c:pt>
                <c:pt idx="1">
                  <c:v>0.58000000000000007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56-4D6C-8A33-8BEEC34755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00485680"/>
        <c:axId val="712587056"/>
      </c:barChart>
      <c:scatterChart>
        <c:scatterStyle val="lineMarker"/>
        <c:varyColors val="0"/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'boxplot (2)'!$I$10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'boxplot (2)'!$I$9</c:f>
              <c:numCache>
                <c:formatCode>0.000</c:formatCode>
                <c:ptCount val="1"/>
                <c:pt idx="0">
                  <c:v>0.60415094339622644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956-4D6C-8A33-8BEEC34755FF}"/>
            </c:ext>
          </c:extLst>
        </c:ser>
        <c:ser>
          <c:idx val="6"/>
          <c:order val="6"/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'boxplot (2)'!$J$10</c:f>
              <c:numCache>
                <c:formatCode>General</c:formatCode>
                <c:ptCount val="1"/>
                <c:pt idx="0">
                  <c:v>2</c:v>
                </c:pt>
              </c:numCache>
            </c:numRef>
          </c:xVal>
          <c:yVal>
            <c:numRef>
              <c:f>'boxplot (2)'!$J$9</c:f>
              <c:numCache>
                <c:formatCode>0.000</c:formatCode>
                <c:ptCount val="1"/>
                <c:pt idx="0">
                  <c:v>0.81416666666666693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956-4D6C-8A33-8BEEC34755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0485680"/>
        <c:axId val="712587056"/>
      </c:scatterChart>
      <c:catAx>
        <c:axId val="700485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65000"/>
                <a:lumOff val="3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587056"/>
        <c:crosses val="autoZero"/>
        <c:auto val="1"/>
        <c:lblAlgn val="ctr"/>
        <c:lblOffset val="100"/>
        <c:noMultiLvlLbl val="0"/>
      </c:catAx>
      <c:valAx>
        <c:axId val="712587056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PPM</a:t>
                </a:r>
              </a:p>
            </c:rich>
          </c:tx>
          <c:layout>
            <c:manualLayout>
              <c:xMode val="edge"/>
              <c:yMode val="edge"/>
              <c:x val="9.1074203473928798E-3"/>
              <c:y val="0.416728273549139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solidFill>
              <a:schemeClr val="tx1">
                <a:lumMod val="65000"/>
                <a:lumOff val="3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485680"/>
        <c:crosses val="autoZero"/>
        <c:crossBetween val="between"/>
        <c:majorUnit val="0.4"/>
      </c:valAx>
      <c:spPr>
        <a:noFill/>
        <a:ln>
          <a:solidFill>
            <a:schemeClr val="bg1">
              <a:lumMod val="75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>
          <a:lumMod val="75000"/>
        </a:schemeClr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wmf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125016</xdr:colOff>
      <xdr:row>1</xdr:row>
      <xdr:rowOff>3570</xdr:rowOff>
    </xdr:from>
    <xdr:to>
      <xdr:col>18</xdr:col>
      <xdr:colOff>214313</xdr:colOff>
      <xdr:row>13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2525B9-C799-4B92-A876-9945812D94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50801</xdr:colOff>
      <xdr:row>15</xdr:row>
      <xdr:rowOff>53975</xdr:rowOff>
    </xdr:from>
    <xdr:to>
      <xdr:col>10</xdr:col>
      <xdr:colOff>463234</xdr:colOff>
      <xdr:row>27</xdr:row>
      <xdr:rowOff>145415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C7CBC7A-6D59-44D5-97EE-A095357812FC}"/>
            </a:ext>
          </a:extLst>
        </xdr:cNvPr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51201" y="3406775"/>
          <a:ext cx="3498533" cy="2377440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226218</xdr:colOff>
      <xdr:row>16</xdr:row>
      <xdr:rowOff>107156</xdr:rowOff>
    </xdr:from>
    <xdr:to>
      <xdr:col>20</xdr:col>
      <xdr:colOff>21907</xdr:colOff>
      <xdr:row>29</xdr:row>
      <xdr:rowOff>8096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052D0B5-242E-42D0-8D6B-CD7C150659B7}"/>
            </a:ext>
          </a:extLst>
        </xdr:cNvPr>
        <xdr:cNvPicPr/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03718" y="3155156"/>
          <a:ext cx="1617345" cy="237744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375046</xdr:colOff>
      <xdr:row>13</xdr:row>
      <xdr:rowOff>21431</xdr:rowOff>
    </xdr:from>
    <xdr:to>
      <xdr:col>18</xdr:col>
      <xdr:colOff>101201</xdr:colOff>
      <xdr:row>27</xdr:row>
      <xdr:rowOff>97631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66600C0-13C5-4939-A59D-8BD3EC125A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464344</xdr:colOff>
      <xdr:row>1</xdr:row>
      <xdr:rowOff>1</xdr:rowOff>
    </xdr:from>
    <xdr:to>
      <xdr:col>19</xdr:col>
      <xdr:colOff>404813</xdr:colOff>
      <xdr:row>15</xdr:row>
      <xdr:rowOff>76201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7948C94-13D3-4803-97B7-0CABDA4CBA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291702</xdr:colOff>
      <xdr:row>13</xdr:row>
      <xdr:rowOff>92870</xdr:rowOff>
    </xdr:from>
    <xdr:to>
      <xdr:col>12</xdr:col>
      <xdr:colOff>101201</xdr:colOff>
      <xdr:row>27</xdr:row>
      <xdr:rowOff>169070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0AB53B-6479-45A0-9C13-87D3C969DE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321470</xdr:colOff>
      <xdr:row>1</xdr:row>
      <xdr:rowOff>1</xdr:rowOff>
    </xdr:from>
    <xdr:to>
      <xdr:col>18</xdr:col>
      <xdr:colOff>261939</xdr:colOff>
      <xdr:row>15</xdr:row>
      <xdr:rowOff>76201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86E5E89-7F78-4761-997A-2694649864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396A6-A45C-4EE9-9EDC-EEE18D914FCB}">
  <dimension ref="A2:K79"/>
  <sheetViews>
    <sheetView topLeftCell="A55" zoomScale="75" zoomScaleNormal="75" workbookViewId="0">
      <selection activeCell="A3" sqref="A3:B79"/>
    </sheetView>
  </sheetViews>
  <sheetFormatPr defaultRowHeight="15" x14ac:dyDescent="0.25"/>
  <cols>
    <col min="1" max="1" width="11.42578125" bestFit="1" customWidth="1"/>
    <col min="10" max="10" width="9.7109375" customWidth="1"/>
    <col min="11" max="11" width="14.5703125" bestFit="1" customWidth="1"/>
  </cols>
  <sheetData>
    <row r="2" spans="1:11" ht="30" x14ac:dyDescent="0.25">
      <c r="E2" t="s">
        <v>4</v>
      </c>
      <c r="G2" t="s">
        <v>5</v>
      </c>
      <c r="J2" s="18" t="s">
        <v>6</v>
      </c>
      <c r="K2" s="17" t="s">
        <v>7</v>
      </c>
    </row>
    <row r="3" spans="1:11" ht="18" customHeight="1" x14ac:dyDescent="0.25">
      <c r="A3" t="s">
        <v>0</v>
      </c>
      <c r="B3" s="1">
        <v>0.43999999999999995</v>
      </c>
      <c r="C3" s="5">
        <v>0</v>
      </c>
      <c r="D3" s="6">
        <v>0.25</v>
      </c>
      <c r="E3" s="5">
        <f>+COUNTIFS($B$3:$B$26,"&gt;="&amp;$C3,$B$3:$B$26,"&lt;"&amp;$D3)</f>
        <v>0</v>
      </c>
      <c r="F3" s="7">
        <f>100*E3/$E$11</f>
        <v>0</v>
      </c>
      <c r="G3" s="5">
        <f>+COUNTIFS($B$27:$B$79,"&gt;="&amp;$C3,$B$27:$B$79,"&lt;"&amp;$D3)</f>
        <v>7</v>
      </c>
      <c r="H3" s="7">
        <f>100*G3/$G$11</f>
        <v>13.20754716981132</v>
      </c>
      <c r="J3" s="18">
        <v>1</v>
      </c>
      <c r="K3" s="19" t="s">
        <v>8</v>
      </c>
    </row>
    <row r="4" spans="1:11" ht="18" customHeight="1" x14ac:dyDescent="0.25">
      <c r="A4" t="s">
        <v>0</v>
      </c>
      <c r="B4" s="1">
        <v>0.56000000000000005</v>
      </c>
      <c r="C4" s="8">
        <f>+D3</f>
        <v>0.25</v>
      </c>
      <c r="D4" s="16">
        <v>0.5</v>
      </c>
      <c r="E4" s="8">
        <f t="shared" ref="E4:E10" si="0">+COUNTIFS($B$3:$B$26,"&gt;="&amp;$C4,$B$3:$B$26,"&lt;"&amp;$D4)</f>
        <v>4</v>
      </c>
      <c r="F4" s="10">
        <f t="shared" ref="F4:F10" si="1">100*E4/$E$11</f>
        <v>16.666666666666668</v>
      </c>
      <c r="G4" s="8">
        <f t="shared" ref="G4:G10" si="2">+COUNTIFS($B$27:$B$79,"&gt;="&amp;$C4,$B$27:$B$79,"&lt;"&amp;$D4)</f>
        <v>15</v>
      </c>
      <c r="H4" s="10">
        <f t="shared" ref="H4:H10" si="3">100*G4/$G$11</f>
        <v>28.30188679245283</v>
      </c>
      <c r="J4" s="18">
        <v>2</v>
      </c>
      <c r="K4" s="19" t="s">
        <v>9</v>
      </c>
    </row>
    <row r="5" spans="1:11" ht="18" customHeight="1" x14ac:dyDescent="0.25">
      <c r="A5" t="s">
        <v>0</v>
      </c>
      <c r="B5" s="1">
        <v>0.6399999999999999</v>
      </c>
      <c r="C5" s="15">
        <f t="shared" ref="C5:C10" si="4">+D4</f>
        <v>0.5</v>
      </c>
      <c r="D5" s="9">
        <v>0.75</v>
      </c>
      <c r="E5" s="8">
        <f t="shared" si="0"/>
        <v>6</v>
      </c>
      <c r="F5" s="10">
        <f t="shared" si="1"/>
        <v>25</v>
      </c>
      <c r="G5" s="8">
        <f t="shared" si="2"/>
        <v>16</v>
      </c>
      <c r="H5" s="10">
        <f t="shared" si="3"/>
        <v>30.188679245283019</v>
      </c>
      <c r="J5" s="18">
        <v>3</v>
      </c>
      <c r="K5" s="19" t="s">
        <v>10</v>
      </c>
    </row>
    <row r="6" spans="1:11" ht="18" customHeight="1" x14ac:dyDescent="0.25">
      <c r="A6" t="s">
        <v>0</v>
      </c>
      <c r="B6" s="2">
        <v>0.91999999999999993</v>
      </c>
      <c r="C6" s="8">
        <f t="shared" si="4"/>
        <v>0.75</v>
      </c>
      <c r="D6" s="16">
        <v>1</v>
      </c>
      <c r="E6" s="8">
        <f t="shared" si="0"/>
        <v>7</v>
      </c>
      <c r="F6" s="10">
        <f t="shared" si="1"/>
        <v>29.166666666666668</v>
      </c>
      <c r="G6" s="8">
        <f t="shared" si="2"/>
        <v>7</v>
      </c>
      <c r="H6" s="10">
        <f t="shared" si="3"/>
        <v>13.20754716981132</v>
      </c>
      <c r="J6" s="18">
        <v>4</v>
      </c>
      <c r="K6" s="19" t="s">
        <v>11</v>
      </c>
    </row>
    <row r="7" spans="1:11" ht="18" customHeight="1" x14ac:dyDescent="0.25">
      <c r="A7" t="s">
        <v>0</v>
      </c>
      <c r="B7" s="2">
        <v>0.48</v>
      </c>
      <c r="C7" s="15">
        <f t="shared" si="4"/>
        <v>1</v>
      </c>
      <c r="D7" s="9">
        <v>1.25</v>
      </c>
      <c r="E7" s="8">
        <f t="shared" si="0"/>
        <v>5</v>
      </c>
      <c r="F7" s="10">
        <f t="shared" si="1"/>
        <v>20.833333333333332</v>
      </c>
      <c r="G7" s="8">
        <f t="shared" si="2"/>
        <v>7</v>
      </c>
      <c r="H7" s="10">
        <f t="shared" si="3"/>
        <v>13.20754716981132</v>
      </c>
      <c r="J7" s="18">
        <v>5</v>
      </c>
      <c r="K7" s="19" t="s">
        <v>12</v>
      </c>
    </row>
    <row r="8" spans="1:11" ht="18" customHeight="1" x14ac:dyDescent="0.25">
      <c r="A8" t="s">
        <v>0</v>
      </c>
      <c r="B8" s="1">
        <v>0.5</v>
      </c>
      <c r="C8" s="8">
        <f t="shared" si="4"/>
        <v>1.25</v>
      </c>
      <c r="D8" s="9">
        <v>1.5</v>
      </c>
      <c r="E8" s="8">
        <f t="shared" si="0"/>
        <v>1</v>
      </c>
      <c r="F8" s="10">
        <f t="shared" si="1"/>
        <v>4.166666666666667</v>
      </c>
      <c r="G8" s="8">
        <f t="shared" si="2"/>
        <v>1</v>
      </c>
      <c r="H8" s="10">
        <f t="shared" si="3"/>
        <v>1.8867924528301887</v>
      </c>
      <c r="J8" s="18">
        <v>6</v>
      </c>
      <c r="K8" s="19" t="s">
        <v>13</v>
      </c>
    </row>
    <row r="9" spans="1:11" ht="18" customHeight="1" x14ac:dyDescent="0.25">
      <c r="A9" t="s">
        <v>0</v>
      </c>
      <c r="B9" s="1">
        <v>0.96</v>
      </c>
      <c r="C9" s="8">
        <f t="shared" si="4"/>
        <v>1.5</v>
      </c>
      <c r="D9" s="9">
        <v>1.75</v>
      </c>
      <c r="E9" s="8">
        <f t="shared" si="0"/>
        <v>1</v>
      </c>
      <c r="F9" s="10">
        <f t="shared" si="1"/>
        <v>4.166666666666667</v>
      </c>
      <c r="G9" s="8">
        <f t="shared" si="2"/>
        <v>0</v>
      </c>
      <c r="H9" s="10">
        <f t="shared" si="3"/>
        <v>0</v>
      </c>
      <c r="J9" s="18">
        <v>7</v>
      </c>
      <c r="K9" s="19" t="s">
        <v>14</v>
      </c>
    </row>
    <row r="10" spans="1:11" ht="18" customHeight="1" x14ac:dyDescent="0.25">
      <c r="A10" t="s">
        <v>0</v>
      </c>
      <c r="B10" s="2">
        <v>1.1400000000000001</v>
      </c>
      <c r="C10" s="11">
        <f t="shared" si="4"/>
        <v>1.75</v>
      </c>
      <c r="D10" s="12">
        <v>2</v>
      </c>
      <c r="E10" s="11">
        <f t="shared" si="0"/>
        <v>0</v>
      </c>
      <c r="F10" s="13">
        <f t="shared" si="1"/>
        <v>0</v>
      </c>
      <c r="G10" s="11">
        <f t="shared" si="2"/>
        <v>0</v>
      </c>
      <c r="H10" s="13">
        <f t="shared" si="3"/>
        <v>0</v>
      </c>
      <c r="J10" s="18">
        <v>8</v>
      </c>
      <c r="K10" s="19" t="s">
        <v>15</v>
      </c>
    </row>
    <row r="11" spans="1:11" x14ac:dyDescent="0.25">
      <c r="A11" t="s">
        <v>0</v>
      </c>
      <c r="B11" s="2">
        <v>0.38000000000000006</v>
      </c>
      <c r="C11" s="14"/>
      <c r="D11" s="14"/>
      <c r="E11" s="14">
        <f>+SUM(E3:E10)</f>
        <v>24</v>
      </c>
      <c r="F11" s="14"/>
      <c r="G11" s="14">
        <f>+SUM(G3:G10)</f>
        <v>53</v>
      </c>
      <c r="H11" s="14"/>
    </row>
    <row r="12" spans="1:11" x14ac:dyDescent="0.25">
      <c r="A12" t="s">
        <v>0</v>
      </c>
      <c r="B12" s="1">
        <v>1.58</v>
      </c>
      <c r="C12" t="s">
        <v>17</v>
      </c>
      <c r="E12" s="20">
        <f>+AVERAGE(B3:B26)</f>
        <v>0.81416666666666693</v>
      </c>
      <c r="G12" s="20">
        <f>+AVERAGE(B27:B79)</f>
        <v>0.60415094339622644</v>
      </c>
    </row>
    <row r="13" spans="1:11" x14ac:dyDescent="0.25">
      <c r="A13" t="s">
        <v>0</v>
      </c>
      <c r="B13" s="2">
        <v>1.04</v>
      </c>
      <c r="C13" t="s">
        <v>2</v>
      </c>
      <c r="D13" s="4">
        <f>+MAX(B3:B79)</f>
        <v>1.58</v>
      </c>
      <c r="E13" s="4">
        <f>+MAX(B3:B26)</f>
        <v>1.58</v>
      </c>
      <c r="G13" s="4">
        <f>+MAX(B27:B79)</f>
        <v>1.3199999999999998</v>
      </c>
    </row>
    <row r="14" spans="1:11" x14ac:dyDescent="0.25">
      <c r="A14" t="s">
        <v>0</v>
      </c>
      <c r="B14" s="2">
        <v>1</v>
      </c>
      <c r="C14" t="s">
        <v>3</v>
      </c>
      <c r="D14">
        <f>+SMALL(B3:B79,1)</f>
        <v>0</v>
      </c>
      <c r="E14" s="4">
        <f>+MIN(B3:B26)</f>
        <v>0.27999999999999997</v>
      </c>
      <c r="G14" s="4">
        <f>+MIN(B27:B79)</f>
        <v>0</v>
      </c>
    </row>
    <row r="15" spans="1:11" x14ac:dyDescent="0.25">
      <c r="A15" t="s">
        <v>0</v>
      </c>
      <c r="B15" s="2">
        <v>0.8</v>
      </c>
      <c r="C15" t="s">
        <v>16</v>
      </c>
      <c r="E15" s="20">
        <f>+_xlfn.STDEV.S(B3:B26)</f>
        <v>0.31866455944970579</v>
      </c>
      <c r="G15" s="20">
        <f>+_xlfn.STDEV.S(B27:B79)</f>
        <v>0.31822484771151355</v>
      </c>
    </row>
    <row r="16" spans="1:11" x14ac:dyDescent="0.25">
      <c r="A16" t="s">
        <v>0</v>
      </c>
      <c r="B16" s="1">
        <v>1</v>
      </c>
    </row>
    <row r="17" spans="1:2" x14ac:dyDescent="0.25">
      <c r="A17" t="s">
        <v>0</v>
      </c>
      <c r="B17" s="2">
        <v>1.3199999999999998</v>
      </c>
    </row>
    <row r="18" spans="1:2" x14ac:dyDescent="0.25">
      <c r="A18" t="s">
        <v>0</v>
      </c>
      <c r="B18" s="1">
        <v>1.2200000000000002</v>
      </c>
    </row>
    <row r="19" spans="1:2" x14ac:dyDescent="0.25">
      <c r="A19" t="s">
        <v>0</v>
      </c>
      <c r="B19" s="2">
        <v>0.8</v>
      </c>
    </row>
    <row r="20" spans="1:2" x14ac:dyDescent="0.25">
      <c r="A20" t="s">
        <v>0</v>
      </c>
      <c r="B20" s="2">
        <v>0.82</v>
      </c>
    </row>
    <row r="21" spans="1:2" x14ac:dyDescent="0.25">
      <c r="A21" t="s">
        <v>0</v>
      </c>
      <c r="B21" s="2">
        <v>0.6</v>
      </c>
    </row>
    <row r="22" spans="1:2" x14ac:dyDescent="0.25">
      <c r="A22" t="s">
        <v>0</v>
      </c>
      <c r="B22" s="2">
        <v>0.98000000000000009</v>
      </c>
    </row>
    <row r="23" spans="1:2" x14ac:dyDescent="0.25">
      <c r="A23" t="s">
        <v>0</v>
      </c>
      <c r="B23" s="2">
        <v>0.84000000000000008</v>
      </c>
    </row>
    <row r="24" spans="1:2" x14ac:dyDescent="0.25">
      <c r="A24" t="s">
        <v>0</v>
      </c>
      <c r="B24" s="2">
        <v>0.6</v>
      </c>
    </row>
    <row r="25" spans="1:2" x14ac:dyDescent="0.25">
      <c r="A25" t="s">
        <v>0</v>
      </c>
      <c r="B25" s="1">
        <v>0.6399999999999999</v>
      </c>
    </row>
    <row r="26" spans="1:2" x14ac:dyDescent="0.25">
      <c r="A26" t="s">
        <v>0</v>
      </c>
      <c r="B26" s="1">
        <v>0.27999999999999997</v>
      </c>
    </row>
    <row r="27" spans="1:2" x14ac:dyDescent="0.25">
      <c r="A27" s="3" t="s">
        <v>1</v>
      </c>
      <c r="B27" s="1">
        <v>0.64</v>
      </c>
    </row>
    <row r="28" spans="1:2" x14ac:dyDescent="0.25">
      <c r="A28" s="3" t="s">
        <v>1</v>
      </c>
      <c r="B28" s="2">
        <v>0.82</v>
      </c>
    </row>
    <row r="29" spans="1:2" x14ac:dyDescent="0.25">
      <c r="A29" s="3" t="s">
        <v>1</v>
      </c>
      <c r="B29" s="1">
        <v>0.08</v>
      </c>
    </row>
    <row r="30" spans="1:2" x14ac:dyDescent="0.25">
      <c r="A30" s="3" t="s">
        <v>1</v>
      </c>
      <c r="B30" s="1">
        <v>6.0000000000000012E-2</v>
      </c>
    </row>
    <row r="31" spans="1:2" x14ac:dyDescent="0.25">
      <c r="A31" s="3" t="s">
        <v>1</v>
      </c>
      <c r="B31" s="1">
        <v>1.3199999999999998</v>
      </c>
    </row>
    <row r="32" spans="1:2" x14ac:dyDescent="0.25">
      <c r="A32" s="3" t="s">
        <v>1</v>
      </c>
      <c r="B32" s="1">
        <v>0.48</v>
      </c>
    </row>
    <row r="33" spans="1:2" x14ac:dyDescent="0.25">
      <c r="A33" s="3" t="s">
        <v>1</v>
      </c>
      <c r="B33" s="1">
        <v>0.32</v>
      </c>
    </row>
    <row r="34" spans="1:2" x14ac:dyDescent="0.25">
      <c r="A34" s="3" t="s">
        <v>1</v>
      </c>
      <c r="B34" s="2">
        <v>0.22000000000000003</v>
      </c>
    </row>
    <row r="35" spans="1:2" x14ac:dyDescent="0.25">
      <c r="A35" s="3" t="s">
        <v>1</v>
      </c>
      <c r="B35" s="2">
        <v>0.38000000000000006</v>
      </c>
    </row>
    <row r="36" spans="1:2" x14ac:dyDescent="0.25">
      <c r="A36" s="3" t="s">
        <v>1</v>
      </c>
      <c r="B36" s="2">
        <v>1.1400000000000001</v>
      </c>
    </row>
    <row r="37" spans="1:2" x14ac:dyDescent="0.25">
      <c r="A37" s="3" t="s">
        <v>1</v>
      </c>
      <c r="B37" s="1">
        <v>1.1199999999999999</v>
      </c>
    </row>
    <row r="38" spans="1:2" x14ac:dyDescent="0.25">
      <c r="A38" s="3" t="s">
        <v>1</v>
      </c>
      <c r="B38" s="1">
        <v>0.9</v>
      </c>
    </row>
    <row r="39" spans="1:2" x14ac:dyDescent="0.25">
      <c r="A39" s="3" t="s">
        <v>1</v>
      </c>
      <c r="B39" s="1">
        <v>0.32</v>
      </c>
    </row>
    <row r="40" spans="1:2" x14ac:dyDescent="0.25">
      <c r="A40" s="3" t="s">
        <v>1</v>
      </c>
      <c r="B40" s="1">
        <v>0.5</v>
      </c>
    </row>
    <row r="41" spans="1:2" x14ac:dyDescent="0.25">
      <c r="A41" s="3" t="s">
        <v>1</v>
      </c>
      <c r="B41" s="1">
        <v>0.88000000000000012</v>
      </c>
    </row>
    <row r="42" spans="1:2" x14ac:dyDescent="0.25">
      <c r="A42" s="3" t="s">
        <v>1</v>
      </c>
      <c r="B42" s="1">
        <v>0.48000000000000009</v>
      </c>
    </row>
    <row r="43" spans="1:2" x14ac:dyDescent="0.25">
      <c r="A43" s="3" t="s">
        <v>1</v>
      </c>
      <c r="B43" s="1">
        <v>0.38</v>
      </c>
    </row>
    <row r="44" spans="1:2" x14ac:dyDescent="0.25">
      <c r="A44" s="3" t="s">
        <v>1</v>
      </c>
      <c r="B44" s="1">
        <v>0.65999999999999992</v>
      </c>
    </row>
    <row r="45" spans="1:2" x14ac:dyDescent="0.25">
      <c r="A45" s="3" t="s">
        <v>1</v>
      </c>
      <c r="B45" s="1">
        <v>0.7</v>
      </c>
    </row>
    <row r="46" spans="1:2" x14ac:dyDescent="0.25">
      <c r="A46" s="3" t="s">
        <v>1</v>
      </c>
      <c r="B46" s="1">
        <v>0.16000000000000003</v>
      </c>
    </row>
    <row r="47" spans="1:2" x14ac:dyDescent="0.25">
      <c r="A47" s="3" t="s">
        <v>1</v>
      </c>
      <c r="B47" s="1">
        <v>0.1</v>
      </c>
    </row>
    <row r="48" spans="1:2" x14ac:dyDescent="0.25">
      <c r="A48" s="3" t="s">
        <v>1</v>
      </c>
      <c r="B48" s="1">
        <v>0.72</v>
      </c>
    </row>
    <row r="49" spans="1:2" x14ac:dyDescent="0.25">
      <c r="A49" s="3" t="s">
        <v>1</v>
      </c>
      <c r="B49" s="1">
        <v>0.55999999999999994</v>
      </c>
    </row>
    <row r="50" spans="1:2" x14ac:dyDescent="0.25">
      <c r="A50" s="3" t="s">
        <v>1</v>
      </c>
      <c r="B50" s="1">
        <v>1.02</v>
      </c>
    </row>
    <row r="51" spans="1:2" x14ac:dyDescent="0.25">
      <c r="A51" s="3" t="s">
        <v>1</v>
      </c>
      <c r="B51" s="1">
        <v>0.7</v>
      </c>
    </row>
    <row r="52" spans="1:2" x14ac:dyDescent="0.25">
      <c r="A52" s="3" t="s">
        <v>1</v>
      </c>
      <c r="B52" s="1">
        <v>0.8</v>
      </c>
    </row>
    <row r="53" spans="1:2" x14ac:dyDescent="0.25">
      <c r="A53" s="3" t="s">
        <v>1</v>
      </c>
      <c r="B53" s="2">
        <v>0.43999999999999995</v>
      </c>
    </row>
    <row r="54" spans="1:2" x14ac:dyDescent="0.25">
      <c r="A54" s="3" t="s">
        <v>1</v>
      </c>
      <c r="B54" s="2">
        <v>0.72</v>
      </c>
    </row>
    <row r="55" spans="1:2" x14ac:dyDescent="0.25">
      <c r="A55" s="3" t="s">
        <v>1</v>
      </c>
      <c r="B55" s="1">
        <v>0</v>
      </c>
    </row>
    <row r="56" spans="1:2" x14ac:dyDescent="0.25">
      <c r="A56" s="3" t="s">
        <v>1</v>
      </c>
      <c r="B56" s="1">
        <v>0.28000000000000003</v>
      </c>
    </row>
    <row r="57" spans="1:2" x14ac:dyDescent="0.25">
      <c r="A57" s="3" t="s">
        <v>1</v>
      </c>
      <c r="B57" s="1">
        <v>0.32</v>
      </c>
    </row>
    <row r="58" spans="1:2" x14ac:dyDescent="0.25">
      <c r="A58" s="3" t="s">
        <v>1</v>
      </c>
      <c r="B58" s="1">
        <v>0.62000000000000011</v>
      </c>
    </row>
    <row r="59" spans="1:2" x14ac:dyDescent="0.25">
      <c r="A59" s="3" t="s">
        <v>1</v>
      </c>
      <c r="B59" s="2">
        <v>0.38</v>
      </c>
    </row>
    <row r="60" spans="1:2" x14ac:dyDescent="0.25">
      <c r="A60" s="3" t="s">
        <v>1</v>
      </c>
      <c r="B60" s="1">
        <v>0.67999999999999994</v>
      </c>
    </row>
    <row r="61" spans="1:2" x14ac:dyDescent="0.25">
      <c r="A61" s="3" t="s">
        <v>1</v>
      </c>
      <c r="B61" s="1">
        <v>0.8</v>
      </c>
    </row>
    <row r="62" spans="1:2" x14ac:dyDescent="0.25">
      <c r="A62" s="3" t="s">
        <v>1</v>
      </c>
      <c r="B62" s="1">
        <v>0.48</v>
      </c>
    </row>
    <row r="63" spans="1:2" x14ac:dyDescent="0.25">
      <c r="A63" s="3" t="s">
        <v>1</v>
      </c>
      <c r="B63" s="1">
        <v>0.48</v>
      </c>
    </row>
    <row r="64" spans="1:2" x14ac:dyDescent="0.25">
      <c r="A64" s="3" t="s">
        <v>1</v>
      </c>
      <c r="B64" s="1">
        <v>1.1400000000000001</v>
      </c>
    </row>
    <row r="65" spans="1:2" x14ac:dyDescent="0.25">
      <c r="A65" s="3" t="s">
        <v>1</v>
      </c>
      <c r="B65" s="1">
        <v>0.38000000000000006</v>
      </c>
    </row>
    <row r="66" spans="1:2" x14ac:dyDescent="0.25">
      <c r="A66" s="3" t="s">
        <v>1</v>
      </c>
      <c r="B66" s="1">
        <v>0.36</v>
      </c>
    </row>
    <row r="67" spans="1:2" x14ac:dyDescent="0.25">
      <c r="A67" s="3" t="s">
        <v>1</v>
      </c>
      <c r="B67" s="1">
        <v>0.43999999999999995</v>
      </c>
    </row>
    <row r="68" spans="1:2" x14ac:dyDescent="0.25">
      <c r="A68" s="3" t="s">
        <v>1</v>
      </c>
      <c r="B68" s="1">
        <v>0.7</v>
      </c>
    </row>
    <row r="69" spans="1:2" x14ac:dyDescent="0.25">
      <c r="A69" s="3" t="s">
        <v>1</v>
      </c>
      <c r="B69" s="1">
        <v>1.1000000000000001</v>
      </c>
    </row>
    <row r="70" spans="1:2" x14ac:dyDescent="0.25">
      <c r="A70" s="3" t="s">
        <v>1</v>
      </c>
      <c r="B70" s="2">
        <v>0.49999999999999989</v>
      </c>
    </row>
    <row r="71" spans="1:2" x14ac:dyDescent="0.25">
      <c r="A71" s="3" t="s">
        <v>1</v>
      </c>
      <c r="B71" s="2">
        <v>0.96</v>
      </c>
    </row>
    <row r="72" spans="1:2" x14ac:dyDescent="0.25">
      <c r="A72" s="3" t="s">
        <v>1</v>
      </c>
      <c r="B72" s="1">
        <v>0.65999999999999992</v>
      </c>
    </row>
    <row r="73" spans="1:2" x14ac:dyDescent="0.25">
      <c r="A73" s="3" t="s">
        <v>1</v>
      </c>
      <c r="B73" s="1">
        <v>0.84000000000000008</v>
      </c>
    </row>
    <row r="74" spans="1:2" x14ac:dyDescent="0.25">
      <c r="A74" s="3" t="s">
        <v>1</v>
      </c>
      <c r="B74" s="2">
        <v>0.5</v>
      </c>
    </row>
    <row r="75" spans="1:2" x14ac:dyDescent="0.25">
      <c r="A75" s="3" t="s">
        <v>1</v>
      </c>
      <c r="B75" s="1">
        <v>0.65999999999999992</v>
      </c>
    </row>
    <row r="76" spans="1:2" x14ac:dyDescent="0.25">
      <c r="A76" s="3" t="s">
        <v>1</v>
      </c>
      <c r="B76" s="2">
        <v>1.1800000000000002</v>
      </c>
    </row>
    <row r="77" spans="1:2" x14ac:dyDescent="0.25">
      <c r="A77" s="3" t="s">
        <v>1</v>
      </c>
      <c r="B77" s="1">
        <v>0.7</v>
      </c>
    </row>
    <row r="78" spans="1:2" x14ac:dyDescent="0.25">
      <c r="A78" s="3" t="s">
        <v>1</v>
      </c>
      <c r="B78" s="1">
        <v>1.02</v>
      </c>
    </row>
    <row r="79" spans="1:2" x14ac:dyDescent="0.25">
      <c r="A79" s="3" t="s">
        <v>1</v>
      </c>
      <c r="B79" s="1">
        <v>0.22000000000000003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F3E36-328A-43D0-8AB3-7B1589C9FB14}">
  <dimension ref="A1:K55"/>
  <sheetViews>
    <sheetView zoomScale="80" zoomScaleNormal="80" workbookViewId="0">
      <selection activeCell="T19" sqref="T19"/>
    </sheetView>
  </sheetViews>
  <sheetFormatPr defaultRowHeight="15" x14ac:dyDescent="0.25"/>
  <cols>
    <col min="3" max="3" width="11.42578125" bestFit="1" customWidth="1"/>
    <col min="5" max="5" width="5.140625" customWidth="1"/>
    <col min="6" max="8" width="6.5703125" customWidth="1"/>
    <col min="9" max="9" width="8.140625" customWidth="1"/>
    <col min="10" max="10" width="9.42578125" customWidth="1"/>
    <col min="11" max="11" width="9.85546875" customWidth="1"/>
  </cols>
  <sheetData>
    <row r="1" spans="1:11" x14ac:dyDescent="0.25">
      <c r="I1">
        <v>0.75</v>
      </c>
      <c r="J1">
        <v>0.25</v>
      </c>
      <c r="K1">
        <v>0.75</v>
      </c>
    </row>
    <row r="2" spans="1:11" x14ac:dyDescent="0.25">
      <c r="G2" s="14" t="s">
        <v>21</v>
      </c>
      <c r="H2" s="14" t="s">
        <v>22</v>
      </c>
      <c r="I2" s="14" t="s">
        <v>25</v>
      </c>
      <c r="J2" s="14" t="s">
        <v>24</v>
      </c>
      <c r="K2" s="14" t="s">
        <v>25</v>
      </c>
    </row>
    <row r="3" spans="1:11" x14ac:dyDescent="0.25">
      <c r="A3" s="3" t="s">
        <v>1</v>
      </c>
      <c r="B3" s="1">
        <v>0.64</v>
      </c>
      <c r="C3" t="s">
        <v>0</v>
      </c>
      <c r="D3" s="1">
        <v>0.43999999999999995</v>
      </c>
      <c r="F3" t="s">
        <v>3</v>
      </c>
      <c r="G3" s="21">
        <f>+MIN(B3:B55)</f>
        <v>0</v>
      </c>
      <c r="H3" s="21">
        <f>+MIN(D3:D26)</f>
        <v>0.27999999999999997</v>
      </c>
      <c r="I3" s="21">
        <f>+E3</f>
        <v>0</v>
      </c>
      <c r="J3" s="21">
        <f>+H3</f>
        <v>0.27999999999999997</v>
      </c>
      <c r="K3" s="21">
        <f>+G3</f>
        <v>0</v>
      </c>
    </row>
    <row r="4" spans="1:11" x14ac:dyDescent="0.25">
      <c r="A4" s="3" t="s">
        <v>1</v>
      </c>
      <c r="B4" s="2">
        <v>0.82</v>
      </c>
      <c r="C4" t="s">
        <v>0</v>
      </c>
      <c r="D4" s="1">
        <v>0.56000000000000005</v>
      </c>
      <c r="F4" t="s">
        <v>18</v>
      </c>
      <c r="G4" s="14">
        <f>+_xlfn.QUARTILE.INC(B3:B55,1)</f>
        <v>0.38</v>
      </c>
      <c r="H4" s="14">
        <f>+_xlfn.QUARTILE.INC(D3:D26,1)</f>
        <v>0.59</v>
      </c>
      <c r="I4" s="21">
        <f>+E4-E3</f>
        <v>0</v>
      </c>
      <c r="J4" s="21">
        <f>+H4-H3</f>
        <v>0.31</v>
      </c>
      <c r="K4" s="21">
        <f>+G4-G3</f>
        <v>0.38</v>
      </c>
    </row>
    <row r="5" spans="1:11" x14ac:dyDescent="0.25">
      <c r="A5" s="3" t="s">
        <v>1</v>
      </c>
      <c r="B5" s="1">
        <v>0.08</v>
      </c>
      <c r="C5" t="s">
        <v>0</v>
      </c>
      <c r="D5" s="1">
        <v>0.6399999999999999</v>
      </c>
      <c r="F5" t="s">
        <v>19</v>
      </c>
      <c r="G5" s="14">
        <f>+_xlfn.QUARTILE.INC(B3:B55,2)</f>
        <v>0.62000000000000011</v>
      </c>
      <c r="H5" s="14">
        <f>+_xlfn.QUARTILE.INC(D3:D26,2)</f>
        <v>0.81</v>
      </c>
      <c r="I5" s="21">
        <f>+E5-E4</f>
        <v>0</v>
      </c>
      <c r="J5" s="21">
        <f>+H5-H4</f>
        <v>0.22000000000000008</v>
      </c>
      <c r="K5" s="21">
        <f>+G5-G4</f>
        <v>0.2400000000000001</v>
      </c>
    </row>
    <row r="6" spans="1:11" x14ac:dyDescent="0.25">
      <c r="A6" s="3" t="s">
        <v>1</v>
      </c>
      <c r="B6" s="1">
        <v>6.0000000000000012E-2</v>
      </c>
      <c r="C6" t="s">
        <v>0</v>
      </c>
      <c r="D6" s="2">
        <v>0.91999999999999993</v>
      </c>
      <c r="F6" t="s">
        <v>20</v>
      </c>
      <c r="G6" s="14">
        <f>+_xlfn.QUARTILE.INC(B3:B55,3)</f>
        <v>0.8</v>
      </c>
      <c r="H6" s="14">
        <f>+_xlfn.QUARTILE.INC(D3:D26,3)</f>
        <v>1</v>
      </c>
      <c r="I6" s="21">
        <f>+E6-E5</f>
        <v>0</v>
      </c>
      <c r="J6" s="21">
        <f>+H6-H5</f>
        <v>0.18999999999999995</v>
      </c>
      <c r="K6" s="21">
        <f>+G6-G5</f>
        <v>0.17999999999999994</v>
      </c>
    </row>
    <row r="7" spans="1:11" x14ac:dyDescent="0.25">
      <c r="A7" s="3" t="s">
        <v>1</v>
      </c>
      <c r="B7" s="1">
        <v>1.3199999999999998</v>
      </c>
      <c r="C7" t="s">
        <v>0</v>
      </c>
      <c r="D7" s="2">
        <v>0.48</v>
      </c>
      <c r="F7" t="s">
        <v>2</v>
      </c>
      <c r="G7" s="14">
        <f>+_xlfn.QUARTILE.INC(B3:B55,4)</f>
        <v>1.3199999999999998</v>
      </c>
      <c r="H7" s="14">
        <f>+_xlfn.QUARTILE.INC(D3:D26,4)</f>
        <v>1.58</v>
      </c>
      <c r="I7" s="21">
        <f>+E7-E6</f>
        <v>0</v>
      </c>
      <c r="J7" s="21">
        <f>+H7-H6</f>
        <v>0.58000000000000007</v>
      </c>
      <c r="K7" s="21">
        <f>+G7-G6</f>
        <v>0.5199999999999998</v>
      </c>
    </row>
    <row r="8" spans="1:11" x14ac:dyDescent="0.25">
      <c r="A8" s="3" t="s">
        <v>1</v>
      </c>
      <c r="B8" s="1">
        <v>0.48</v>
      </c>
      <c r="C8" t="s">
        <v>0</v>
      </c>
      <c r="D8" s="1">
        <v>0.5</v>
      </c>
      <c r="H8" s="4"/>
    </row>
    <row r="9" spans="1:11" x14ac:dyDescent="0.25">
      <c r="A9" s="3" t="s">
        <v>1</v>
      </c>
      <c r="B9" s="1">
        <v>0.32</v>
      </c>
      <c r="C9" t="s">
        <v>0</v>
      </c>
      <c r="D9" s="1">
        <v>0.96</v>
      </c>
      <c r="F9" t="s">
        <v>23</v>
      </c>
      <c r="I9" s="4">
        <f>+AVERAGE(B3:B55)</f>
        <v>0.60415094339622644</v>
      </c>
      <c r="J9" s="4">
        <f>+AVERAGE(D3:D26)</f>
        <v>0.81416666666666693</v>
      </c>
      <c r="K9" s="4">
        <f>+AVERAGE(B3:B55)</f>
        <v>0.60415094339622644</v>
      </c>
    </row>
    <row r="10" spans="1:11" x14ac:dyDescent="0.25">
      <c r="A10" s="3" t="s">
        <v>1</v>
      </c>
      <c r="B10" s="2">
        <v>0.22000000000000003</v>
      </c>
      <c r="C10" t="s">
        <v>0</v>
      </c>
      <c r="D10" s="2">
        <v>1.1400000000000001</v>
      </c>
      <c r="I10">
        <v>2</v>
      </c>
      <c r="J10">
        <v>1</v>
      </c>
      <c r="K10">
        <v>2</v>
      </c>
    </row>
    <row r="11" spans="1:11" x14ac:dyDescent="0.25">
      <c r="A11" s="3" t="s">
        <v>1</v>
      </c>
      <c r="B11" s="2">
        <v>0.38000000000000006</v>
      </c>
      <c r="C11" t="s">
        <v>0</v>
      </c>
      <c r="D11" s="2">
        <v>0.38000000000000006</v>
      </c>
      <c r="F11" t="s">
        <v>16</v>
      </c>
      <c r="I11" s="4">
        <f>+_xlfn.STDEV.P(B3:B55)</f>
        <v>0.31520843036724405</v>
      </c>
      <c r="J11" s="4">
        <f>+_xlfn.STDEV.P(D3:D26)</f>
        <v>0.31195508045585985</v>
      </c>
      <c r="K11" s="4">
        <f>+_xlfn.STDEV.P(B3:B55)</f>
        <v>0.31520843036724405</v>
      </c>
    </row>
    <row r="12" spans="1:11" x14ac:dyDescent="0.25">
      <c r="A12" s="3" t="s">
        <v>1</v>
      </c>
      <c r="B12" s="2">
        <v>1.1400000000000001</v>
      </c>
      <c r="C12" t="s">
        <v>0</v>
      </c>
      <c r="D12" s="1">
        <v>1.58</v>
      </c>
    </row>
    <row r="13" spans="1:11" x14ac:dyDescent="0.25">
      <c r="A13" s="3" t="s">
        <v>1</v>
      </c>
      <c r="B13" s="1">
        <v>1.1199999999999999</v>
      </c>
      <c r="C13" t="s">
        <v>0</v>
      </c>
      <c r="D13" s="2">
        <v>1.04</v>
      </c>
    </row>
    <row r="14" spans="1:11" x14ac:dyDescent="0.25">
      <c r="A14" s="3" t="s">
        <v>1</v>
      </c>
      <c r="B14" s="1">
        <v>0.9</v>
      </c>
      <c r="C14" t="s">
        <v>0</v>
      </c>
      <c r="D14" s="2">
        <v>1</v>
      </c>
    </row>
    <row r="15" spans="1:11" x14ac:dyDescent="0.25">
      <c r="A15" s="3" t="s">
        <v>1</v>
      </c>
      <c r="B15" s="1">
        <v>0.32</v>
      </c>
      <c r="C15" t="s">
        <v>0</v>
      </c>
      <c r="D15" s="2">
        <v>0.8</v>
      </c>
    </row>
    <row r="16" spans="1:11" x14ac:dyDescent="0.25">
      <c r="A16" s="3" t="s">
        <v>1</v>
      </c>
      <c r="B16" s="1">
        <v>0.5</v>
      </c>
      <c r="C16" t="s">
        <v>0</v>
      </c>
      <c r="D16" s="1">
        <v>1</v>
      </c>
    </row>
    <row r="17" spans="1:4" x14ac:dyDescent="0.25">
      <c r="A17" s="3" t="s">
        <v>1</v>
      </c>
      <c r="B17" s="1">
        <v>0.88000000000000012</v>
      </c>
      <c r="C17" t="s">
        <v>0</v>
      </c>
      <c r="D17" s="2">
        <v>1.3199999999999998</v>
      </c>
    </row>
    <row r="18" spans="1:4" x14ac:dyDescent="0.25">
      <c r="A18" s="3" t="s">
        <v>1</v>
      </c>
      <c r="B18" s="1">
        <v>0.48000000000000009</v>
      </c>
      <c r="C18" t="s">
        <v>0</v>
      </c>
      <c r="D18" s="1">
        <v>1.2200000000000002</v>
      </c>
    </row>
    <row r="19" spans="1:4" x14ac:dyDescent="0.25">
      <c r="A19" s="3" t="s">
        <v>1</v>
      </c>
      <c r="B19" s="1">
        <v>0.38</v>
      </c>
      <c r="C19" t="s">
        <v>0</v>
      </c>
      <c r="D19" s="2">
        <v>0.8</v>
      </c>
    </row>
    <row r="20" spans="1:4" x14ac:dyDescent="0.25">
      <c r="A20" s="3" t="s">
        <v>1</v>
      </c>
      <c r="B20" s="1">
        <v>0.65999999999999992</v>
      </c>
      <c r="C20" t="s">
        <v>0</v>
      </c>
      <c r="D20" s="2">
        <v>0.82</v>
      </c>
    </row>
    <row r="21" spans="1:4" x14ac:dyDescent="0.25">
      <c r="A21" s="3" t="s">
        <v>1</v>
      </c>
      <c r="B21" s="1">
        <v>0.7</v>
      </c>
      <c r="C21" t="s">
        <v>0</v>
      </c>
      <c r="D21" s="2">
        <v>0.6</v>
      </c>
    </row>
    <row r="22" spans="1:4" x14ac:dyDescent="0.25">
      <c r="A22" s="3" t="s">
        <v>1</v>
      </c>
      <c r="B22" s="1">
        <v>0.16000000000000003</v>
      </c>
      <c r="C22" t="s">
        <v>0</v>
      </c>
      <c r="D22" s="2">
        <v>0.98000000000000009</v>
      </c>
    </row>
    <row r="23" spans="1:4" x14ac:dyDescent="0.25">
      <c r="A23" s="3" t="s">
        <v>1</v>
      </c>
      <c r="B23" s="1">
        <v>0.1</v>
      </c>
      <c r="C23" t="s">
        <v>0</v>
      </c>
      <c r="D23" s="2">
        <v>0.84000000000000008</v>
      </c>
    </row>
    <row r="24" spans="1:4" x14ac:dyDescent="0.25">
      <c r="A24" s="3" t="s">
        <v>1</v>
      </c>
      <c r="B24" s="1">
        <v>0.72</v>
      </c>
      <c r="C24" t="s">
        <v>0</v>
      </c>
      <c r="D24" s="2">
        <v>0.6</v>
      </c>
    </row>
    <row r="25" spans="1:4" x14ac:dyDescent="0.25">
      <c r="A25" s="3" t="s">
        <v>1</v>
      </c>
      <c r="B25" s="1">
        <v>0.55999999999999994</v>
      </c>
      <c r="C25" t="s">
        <v>0</v>
      </c>
      <c r="D25" s="1">
        <v>0.6399999999999999</v>
      </c>
    </row>
    <row r="26" spans="1:4" x14ac:dyDescent="0.25">
      <c r="A26" s="3" t="s">
        <v>1</v>
      </c>
      <c r="B26" s="1">
        <v>1.02</v>
      </c>
      <c r="C26" t="s">
        <v>0</v>
      </c>
      <c r="D26" s="1">
        <v>0.27999999999999997</v>
      </c>
    </row>
    <row r="27" spans="1:4" x14ac:dyDescent="0.25">
      <c r="A27" s="3" t="s">
        <v>1</v>
      </c>
      <c r="B27" s="1">
        <v>0.7</v>
      </c>
    </row>
    <row r="28" spans="1:4" x14ac:dyDescent="0.25">
      <c r="A28" s="3" t="s">
        <v>1</v>
      </c>
      <c r="B28" s="1">
        <v>0.8</v>
      </c>
    </row>
    <row r="29" spans="1:4" x14ac:dyDescent="0.25">
      <c r="A29" s="3" t="s">
        <v>1</v>
      </c>
      <c r="B29" s="2">
        <v>0.43999999999999995</v>
      </c>
    </row>
    <row r="30" spans="1:4" x14ac:dyDescent="0.25">
      <c r="A30" s="3" t="s">
        <v>1</v>
      </c>
      <c r="B30" s="2">
        <v>0.72</v>
      </c>
    </row>
    <row r="31" spans="1:4" x14ac:dyDescent="0.25">
      <c r="A31" s="3" t="s">
        <v>1</v>
      </c>
      <c r="B31" s="1">
        <v>0</v>
      </c>
    </row>
    <row r="32" spans="1:4" x14ac:dyDescent="0.25">
      <c r="A32" s="3" t="s">
        <v>1</v>
      </c>
      <c r="B32" s="1">
        <v>0.28000000000000003</v>
      </c>
    </row>
    <row r="33" spans="1:2" x14ac:dyDescent="0.25">
      <c r="A33" s="3" t="s">
        <v>1</v>
      </c>
      <c r="B33" s="1">
        <v>0.32</v>
      </c>
    </row>
    <row r="34" spans="1:2" x14ac:dyDescent="0.25">
      <c r="A34" s="3" t="s">
        <v>1</v>
      </c>
      <c r="B34" s="1">
        <v>0.62000000000000011</v>
      </c>
    </row>
    <row r="35" spans="1:2" x14ac:dyDescent="0.25">
      <c r="A35" s="3" t="s">
        <v>1</v>
      </c>
      <c r="B35" s="2">
        <v>0.38</v>
      </c>
    </row>
    <row r="36" spans="1:2" x14ac:dyDescent="0.25">
      <c r="A36" s="3" t="s">
        <v>1</v>
      </c>
      <c r="B36" s="1">
        <v>0.67999999999999994</v>
      </c>
    </row>
    <row r="37" spans="1:2" x14ac:dyDescent="0.25">
      <c r="A37" s="3" t="s">
        <v>1</v>
      </c>
      <c r="B37" s="1">
        <v>0.8</v>
      </c>
    </row>
    <row r="38" spans="1:2" x14ac:dyDescent="0.25">
      <c r="A38" s="3" t="s">
        <v>1</v>
      </c>
      <c r="B38" s="1">
        <v>0.48</v>
      </c>
    </row>
    <row r="39" spans="1:2" x14ac:dyDescent="0.25">
      <c r="A39" s="3" t="s">
        <v>1</v>
      </c>
      <c r="B39" s="1">
        <v>0.48</v>
      </c>
    </row>
    <row r="40" spans="1:2" x14ac:dyDescent="0.25">
      <c r="A40" s="3" t="s">
        <v>1</v>
      </c>
      <c r="B40" s="1">
        <v>1.1400000000000001</v>
      </c>
    </row>
    <row r="41" spans="1:2" x14ac:dyDescent="0.25">
      <c r="A41" s="3" t="s">
        <v>1</v>
      </c>
      <c r="B41" s="1">
        <v>0.38000000000000006</v>
      </c>
    </row>
    <row r="42" spans="1:2" x14ac:dyDescent="0.25">
      <c r="A42" s="3" t="s">
        <v>1</v>
      </c>
      <c r="B42" s="1">
        <v>0.36</v>
      </c>
    </row>
    <row r="43" spans="1:2" x14ac:dyDescent="0.25">
      <c r="A43" s="3" t="s">
        <v>1</v>
      </c>
      <c r="B43" s="1">
        <v>0.43999999999999995</v>
      </c>
    </row>
    <row r="44" spans="1:2" x14ac:dyDescent="0.25">
      <c r="A44" s="3" t="s">
        <v>1</v>
      </c>
      <c r="B44" s="1">
        <v>0.7</v>
      </c>
    </row>
    <row r="45" spans="1:2" x14ac:dyDescent="0.25">
      <c r="A45" s="3" t="s">
        <v>1</v>
      </c>
      <c r="B45" s="1">
        <v>1.1000000000000001</v>
      </c>
    </row>
    <row r="46" spans="1:2" x14ac:dyDescent="0.25">
      <c r="A46" s="3" t="s">
        <v>1</v>
      </c>
      <c r="B46" s="2">
        <v>0.49999999999999989</v>
      </c>
    </row>
    <row r="47" spans="1:2" x14ac:dyDescent="0.25">
      <c r="A47" s="3" t="s">
        <v>1</v>
      </c>
      <c r="B47" s="2">
        <v>0.96</v>
      </c>
    </row>
    <row r="48" spans="1:2" x14ac:dyDescent="0.25">
      <c r="A48" s="3" t="s">
        <v>1</v>
      </c>
      <c r="B48" s="1">
        <v>0.65999999999999992</v>
      </c>
    </row>
    <row r="49" spans="1:2" x14ac:dyDescent="0.25">
      <c r="A49" s="3" t="s">
        <v>1</v>
      </c>
      <c r="B49" s="1">
        <v>0.84000000000000008</v>
      </c>
    </row>
    <row r="50" spans="1:2" x14ac:dyDescent="0.25">
      <c r="A50" s="3" t="s">
        <v>1</v>
      </c>
      <c r="B50" s="2">
        <v>0.5</v>
      </c>
    </row>
    <row r="51" spans="1:2" x14ac:dyDescent="0.25">
      <c r="A51" s="3" t="s">
        <v>1</v>
      </c>
      <c r="B51" s="1">
        <v>0.65999999999999992</v>
      </c>
    </row>
    <row r="52" spans="1:2" x14ac:dyDescent="0.25">
      <c r="A52" s="3" t="s">
        <v>1</v>
      </c>
      <c r="B52" s="2">
        <v>1.1800000000000002</v>
      </c>
    </row>
    <row r="53" spans="1:2" x14ac:dyDescent="0.25">
      <c r="A53" s="3" t="s">
        <v>1</v>
      </c>
      <c r="B53" s="1">
        <v>0.7</v>
      </c>
    </row>
    <row r="54" spans="1:2" x14ac:dyDescent="0.25">
      <c r="A54" s="3" t="s">
        <v>1</v>
      </c>
      <c r="B54" s="1">
        <v>1.02</v>
      </c>
    </row>
    <row r="55" spans="1:2" x14ac:dyDescent="0.25">
      <c r="A55" s="3" t="s">
        <v>1</v>
      </c>
      <c r="B55" s="1">
        <v>0.22000000000000003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BB5D0-E17C-498B-899D-B1BEF893EFB9}">
  <dimension ref="A1:J55"/>
  <sheetViews>
    <sheetView tabSelected="1" zoomScale="80" zoomScaleNormal="80" workbookViewId="0">
      <selection activeCell="D26" sqref="D3:D26"/>
    </sheetView>
  </sheetViews>
  <sheetFormatPr defaultRowHeight="15" x14ac:dyDescent="0.25"/>
  <cols>
    <col min="3" max="3" width="11.42578125" bestFit="1" customWidth="1"/>
    <col min="5" max="5" width="5.140625" customWidth="1"/>
    <col min="6" max="8" width="6.5703125" customWidth="1"/>
    <col min="9" max="9" width="9.42578125" customWidth="1"/>
    <col min="10" max="10" width="9.85546875" customWidth="1"/>
  </cols>
  <sheetData>
    <row r="1" spans="1:10" x14ac:dyDescent="0.25">
      <c r="I1">
        <v>0.25</v>
      </c>
      <c r="J1">
        <v>0.75</v>
      </c>
    </row>
    <row r="2" spans="1:10" x14ac:dyDescent="0.25">
      <c r="G2" s="14" t="s">
        <v>21</v>
      </c>
      <c r="H2" s="14" t="s">
        <v>22</v>
      </c>
      <c r="I2" s="14" t="s">
        <v>25</v>
      </c>
      <c r="J2" s="14" t="s">
        <v>24</v>
      </c>
    </row>
    <row r="3" spans="1:10" x14ac:dyDescent="0.25">
      <c r="A3" s="3" t="s">
        <v>1</v>
      </c>
      <c r="B3" s="1">
        <v>0.64</v>
      </c>
      <c r="C3" t="s">
        <v>0</v>
      </c>
      <c r="D3" s="1">
        <v>0.43999999999999995</v>
      </c>
      <c r="F3" t="s">
        <v>3</v>
      </c>
      <c r="G3" s="21">
        <f>+MIN(B3:B55)</f>
        <v>0</v>
      </c>
      <c r="H3" s="21">
        <f>+MIN(D3:D26)</f>
        <v>0.27999999999999997</v>
      </c>
      <c r="I3" s="21">
        <f>+G3</f>
        <v>0</v>
      </c>
      <c r="J3" s="21">
        <f>+H3</f>
        <v>0.27999999999999997</v>
      </c>
    </row>
    <row r="4" spans="1:10" x14ac:dyDescent="0.25">
      <c r="A4" s="3" t="s">
        <v>1</v>
      </c>
      <c r="B4" s="2">
        <v>0.82</v>
      </c>
      <c r="C4" t="s">
        <v>0</v>
      </c>
      <c r="D4" s="1">
        <v>0.56000000000000005</v>
      </c>
      <c r="F4" t="s">
        <v>18</v>
      </c>
      <c r="G4" s="14">
        <f>+_xlfn.QUARTILE.INC(B3:B55,1)</f>
        <v>0.38</v>
      </c>
      <c r="H4" s="14">
        <f>+_xlfn.QUARTILE.INC(D3:D26,1)</f>
        <v>0.59</v>
      </c>
      <c r="I4" s="21">
        <f t="shared" ref="I4:J7" si="0">+G4-G3</f>
        <v>0.38</v>
      </c>
      <c r="J4" s="21">
        <f t="shared" si="0"/>
        <v>0.31</v>
      </c>
    </row>
    <row r="5" spans="1:10" x14ac:dyDescent="0.25">
      <c r="A5" s="3" t="s">
        <v>1</v>
      </c>
      <c r="B5" s="1">
        <v>0.08</v>
      </c>
      <c r="C5" t="s">
        <v>0</v>
      </c>
      <c r="D5" s="1">
        <v>0.6399999999999999</v>
      </c>
      <c r="F5" t="s">
        <v>19</v>
      </c>
      <c r="G5" s="14">
        <f>+_xlfn.QUARTILE.INC(B3:B55,2)</f>
        <v>0.62000000000000011</v>
      </c>
      <c r="H5" s="14">
        <f>+_xlfn.QUARTILE.INC(D3:D26,2)</f>
        <v>0.81</v>
      </c>
      <c r="I5" s="21">
        <f t="shared" si="0"/>
        <v>0.2400000000000001</v>
      </c>
      <c r="J5" s="21">
        <f t="shared" si="0"/>
        <v>0.22000000000000008</v>
      </c>
    </row>
    <row r="6" spans="1:10" x14ac:dyDescent="0.25">
      <c r="A6" s="3" t="s">
        <v>1</v>
      </c>
      <c r="B6" s="1">
        <v>6.0000000000000012E-2</v>
      </c>
      <c r="C6" t="s">
        <v>0</v>
      </c>
      <c r="D6" s="2">
        <v>0.91999999999999993</v>
      </c>
      <c r="F6" t="s">
        <v>20</v>
      </c>
      <c r="G6" s="14">
        <f>+_xlfn.QUARTILE.INC(B3:B55,3)</f>
        <v>0.8</v>
      </c>
      <c r="H6" s="14">
        <f>+_xlfn.QUARTILE.INC(D3:D26,3)</f>
        <v>1</v>
      </c>
      <c r="I6" s="21">
        <f t="shared" si="0"/>
        <v>0.17999999999999994</v>
      </c>
      <c r="J6" s="21">
        <f t="shared" si="0"/>
        <v>0.18999999999999995</v>
      </c>
    </row>
    <row r="7" spans="1:10" x14ac:dyDescent="0.25">
      <c r="A7" s="3" t="s">
        <v>1</v>
      </c>
      <c r="B7" s="1">
        <v>1.3199999999999998</v>
      </c>
      <c r="C7" t="s">
        <v>0</v>
      </c>
      <c r="D7" s="2">
        <v>0.48</v>
      </c>
      <c r="F7" t="s">
        <v>2</v>
      </c>
      <c r="G7" s="14">
        <f>+_xlfn.QUARTILE.INC(B3:B55,4)</f>
        <v>1.3199999999999998</v>
      </c>
      <c r="H7" s="14">
        <f>+_xlfn.QUARTILE.INC(D3:D26,4)</f>
        <v>1.58</v>
      </c>
      <c r="I7" s="21">
        <f t="shared" si="0"/>
        <v>0.5199999999999998</v>
      </c>
      <c r="J7" s="21">
        <f t="shared" si="0"/>
        <v>0.58000000000000007</v>
      </c>
    </row>
    <row r="8" spans="1:10" x14ac:dyDescent="0.25">
      <c r="A8" s="3" t="s">
        <v>1</v>
      </c>
      <c r="B8" s="1">
        <v>0.48</v>
      </c>
      <c r="C8" t="s">
        <v>0</v>
      </c>
      <c r="D8" s="1">
        <v>0.5</v>
      </c>
      <c r="H8" s="4"/>
    </row>
    <row r="9" spans="1:10" x14ac:dyDescent="0.25">
      <c r="A9" s="3" t="s">
        <v>1</v>
      </c>
      <c r="B9" s="1">
        <v>0.32</v>
      </c>
      <c r="C9" t="s">
        <v>0</v>
      </c>
      <c r="D9" s="1">
        <v>0.96</v>
      </c>
      <c r="F9" t="s">
        <v>23</v>
      </c>
      <c r="I9" s="4">
        <f>+AVERAGE(B3:B55)</f>
        <v>0.60415094339622644</v>
      </c>
      <c r="J9" s="4">
        <f>+AVERAGE(D3:D26)</f>
        <v>0.81416666666666693</v>
      </c>
    </row>
    <row r="10" spans="1:10" x14ac:dyDescent="0.25">
      <c r="A10" s="3" t="s">
        <v>1</v>
      </c>
      <c r="B10" s="2">
        <v>0.22000000000000003</v>
      </c>
      <c r="C10" t="s">
        <v>0</v>
      </c>
      <c r="D10" s="2">
        <v>1.1400000000000001</v>
      </c>
      <c r="I10">
        <v>1</v>
      </c>
      <c r="J10">
        <v>2</v>
      </c>
    </row>
    <row r="11" spans="1:10" x14ac:dyDescent="0.25">
      <c r="A11" s="3" t="s">
        <v>1</v>
      </c>
      <c r="B11" s="2">
        <v>0.38000000000000006</v>
      </c>
      <c r="C11" t="s">
        <v>0</v>
      </c>
      <c r="D11" s="2">
        <v>0.38000000000000006</v>
      </c>
      <c r="F11" t="s">
        <v>16</v>
      </c>
      <c r="I11" s="4">
        <f>+_xlfn.STDEV.P(B3:B55)</f>
        <v>0.31520843036724405</v>
      </c>
      <c r="J11" s="4">
        <f>+_xlfn.STDEV.P(D3:D26)</f>
        <v>0.31195508045585985</v>
      </c>
    </row>
    <row r="12" spans="1:10" x14ac:dyDescent="0.25">
      <c r="A12" s="3" t="s">
        <v>1</v>
      </c>
      <c r="B12" s="2">
        <v>1.1400000000000001</v>
      </c>
      <c r="C12" t="s">
        <v>0</v>
      </c>
      <c r="D12" s="1">
        <v>1.58</v>
      </c>
    </row>
    <row r="13" spans="1:10" x14ac:dyDescent="0.25">
      <c r="A13" s="3" t="s">
        <v>1</v>
      </c>
      <c r="B13" s="1">
        <v>1.1199999999999999</v>
      </c>
      <c r="C13" t="s">
        <v>0</v>
      </c>
      <c r="D13" s="2">
        <v>1.04</v>
      </c>
    </row>
    <row r="14" spans="1:10" x14ac:dyDescent="0.25">
      <c r="A14" s="3" t="s">
        <v>1</v>
      </c>
      <c r="B14" s="1">
        <v>0.9</v>
      </c>
      <c r="C14" t="s">
        <v>0</v>
      </c>
      <c r="D14" s="2">
        <v>1</v>
      </c>
    </row>
    <row r="15" spans="1:10" x14ac:dyDescent="0.25">
      <c r="A15" s="3" t="s">
        <v>1</v>
      </c>
      <c r="B15" s="1">
        <v>0.32</v>
      </c>
      <c r="C15" t="s">
        <v>0</v>
      </c>
      <c r="D15" s="2">
        <v>0.8</v>
      </c>
    </row>
    <row r="16" spans="1:10" x14ac:dyDescent="0.25">
      <c r="A16" s="3" t="s">
        <v>1</v>
      </c>
      <c r="B16" s="1">
        <v>0.5</v>
      </c>
      <c r="C16" t="s">
        <v>0</v>
      </c>
      <c r="D16" s="1">
        <v>1</v>
      </c>
    </row>
    <row r="17" spans="1:4" x14ac:dyDescent="0.25">
      <c r="A17" s="3" t="s">
        <v>1</v>
      </c>
      <c r="B17" s="1">
        <v>0.88000000000000012</v>
      </c>
      <c r="C17" t="s">
        <v>0</v>
      </c>
      <c r="D17" s="2">
        <v>1.3199999999999998</v>
      </c>
    </row>
    <row r="18" spans="1:4" x14ac:dyDescent="0.25">
      <c r="A18" s="3" t="s">
        <v>1</v>
      </c>
      <c r="B18" s="1">
        <v>0.48000000000000009</v>
      </c>
      <c r="C18" t="s">
        <v>0</v>
      </c>
      <c r="D18" s="1">
        <v>1.2200000000000002</v>
      </c>
    </row>
    <row r="19" spans="1:4" x14ac:dyDescent="0.25">
      <c r="A19" s="3" t="s">
        <v>1</v>
      </c>
      <c r="B19" s="1">
        <v>0.38</v>
      </c>
      <c r="C19" t="s">
        <v>0</v>
      </c>
      <c r="D19" s="2">
        <v>0.8</v>
      </c>
    </row>
    <row r="20" spans="1:4" x14ac:dyDescent="0.25">
      <c r="A20" s="3" t="s">
        <v>1</v>
      </c>
      <c r="B20" s="1">
        <v>0.65999999999999992</v>
      </c>
      <c r="C20" t="s">
        <v>0</v>
      </c>
      <c r="D20" s="2">
        <v>0.82</v>
      </c>
    </row>
    <row r="21" spans="1:4" x14ac:dyDescent="0.25">
      <c r="A21" s="3" t="s">
        <v>1</v>
      </c>
      <c r="B21" s="1">
        <v>0.7</v>
      </c>
      <c r="C21" t="s">
        <v>0</v>
      </c>
      <c r="D21" s="2">
        <v>0.6</v>
      </c>
    </row>
    <row r="22" spans="1:4" x14ac:dyDescent="0.25">
      <c r="A22" s="3" t="s">
        <v>1</v>
      </c>
      <c r="B22" s="1">
        <v>0.16000000000000003</v>
      </c>
      <c r="C22" t="s">
        <v>0</v>
      </c>
      <c r="D22" s="2">
        <v>0.98000000000000009</v>
      </c>
    </row>
    <row r="23" spans="1:4" x14ac:dyDescent="0.25">
      <c r="A23" s="3" t="s">
        <v>1</v>
      </c>
      <c r="B23" s="1">
        <v>0.1</v>
      </c>
      <c r="C23" t="s">
        <v>0</v>
      </c>
      <c r="D23" s="2">
        <v>0.84000000000000008</v>
      </c>
    </row>
    <row r="24" spans="1:4" x14ac:dyDescent="0.25">
      <c r="A24" s="3" t="s">
        <v>1</v>
      </c>
      <c r="B24" s="1">
        <v>0.72</v>
      </c>
      <c r="C24" t="s">
        <v>0</v>
      </c>
      <c r="D24" s="2">
        <v>0.6</v>
      </c>
    </row>
    <row r="25" spans="1:4" x14ac:dyDescent="0.25">
      <c r="A25" s="3" t="s">
        <v>1</v>
      </c>
      <c r="B25" s="1">
        <v>0.55999999999999994</v>
      </c>
      <c r="C25" t="s">
        <v>0</v>
      </c>
      <c r="D25" s="1">
        <v>0.6399999999999999</v>
      </c>
    </row>
    <row r="26" spans="1:4" x14ac:dyDescent="0.25">
      <c r="A26" s="3" t="s">
        <v>1</v>
      </c>
      <c r="B26" s="1">
        <v>1.02</v>
      </c>
      <c r="C26" t="s">
        <v>0</v>
      </c>
      <c r="D26" s="1">
        <v>0.27999999999999997</v>
      </c>
    </row>
    <row r="27" spans="1:4" x14ac:dyDescent="0.25">
      <c r="A27" s="3" t="s">
        <v>1</v>
      </c>
      <c r="B27" s="1">
        <v>0.7</v>
      </c>
    </row>
    <row r="28" spans="1:4" x14ac:dyDescent="0.25">
      <c r="A28" s="3" t="s">
        <v>1</v>
      </c>
      <c r="B28" s="1">
        <v>0.8</v>
      </c>
    </row>
    <row r="29" spans="1:4" x14ac:dyDescent="0.25">
      <c r="A29" s="3" t="s">
        <v>1</v>
      </c>
      <c r="B29" s="2">
        <v>0.43999999999999995</v>
      </c>
    </row>
    <row r="30" spans="1:4" x14ac:dyDescent="0.25">
      <c r="A30" s="3" t="s">
        <v>1</v>
      </c>
      <c r="B30" s="2">
        <v>0.72</v>
      </c>
    </row>
    <row r="31" spans="1:4" x14ac:dyDescent="0.25">
      <c r="A31" s="3" t="s">
        <v>1</v>
      </c>
      <c r="B31" s="1">
        <v>0</v>
      </c>
    </row>
    <row r="32" spans="1:4" x14ac:dyDescent="0.25">
      <c r="A32" s="3" t="s">
        <v>1</v>
      </c>
      <c r="B32" s="1">
        <v>0.28000000000000003</v>
      </c>
    </row>
    <row r="33" spans="1:2" x14ac:dyDescent="0.25">
      <c r="A33" s="3" t="s">
        <v>1</v>
      </c>
      <c r="B33" s="1">
        <v>0.32</v>
      </c>
    </row>
    <row r="34" spans="1:2" x14ac:dyDescent="0.25">
      <c r="A34" s="3" t="s">
        <v>1</v>
      </c>
      <c r="B34" s="1">
        <v>0.62000000000000011</v>
      </c>
    </row>
    <row r="35" spans="1:2" x14ac:dyDescent="0.25">
      <c r="A35" s="3" t="s">
        <v>1</v>
      </c>
      <c r="B35" s="2">
        <v>0.38</v>
      </c>
    </row>
    <row r="36" spans="1:2" x14ac:dyDescent="0.25">
      <c r="A36" s="3" t="s">
        <v>1</v>
      </c>
      <c r="B36" s="1">
        <v>0.67999999999999994</v>
      </c>
    </row>
    <row r="37" spans="1:2" x14ac:dyDescent="0.25">
      <c r="A37" s="3" t="s">
        <v>1</v>
      </c>
      <c r="B37" s="1">
        <v>0.8</v>
      </c>
    </row>
    <row r="38" spans="1:2" x14ac:dyDescent="0.25">
      <c r="A38" s="3" t="s">
        <v>1</v>
      </c>
      <c r="B38" s="1">
        <v>0.48</v>
      </c>
    </row>
    <row r="39" spans="1:2" x14ac:dyDescent="0.25">
      <c r="A39" s="3" t="s">
        <v>1</v>
      </c>
      <c r="B39" s="1">
        <v>0.48</v>
      </c>
    </row>
    <row r="40" spans="1:2" x14ac:dyDescent="0.25">
      <c r="A40" s="3" t="s">
        <v>1</v>
      </c>
      <c r="B40" s="1">
        <v>1.1400000000000001</v>
      </c>
    </row>
    <row r="41" spans="1:2" x14ac:dyDescent="0.25">
      <c r="A41" s="3" t="s">
        <v>1</v>
      </c>
      <c r="B41" s="1">
        <v>0.38000000000000006</v>
      </c>
    </row>
    <row r="42" spans="1:2" x14ac:dyDescent="0.25">
      <c r="A42" s="3" t="s">
        <v>1</v>
      </c>
      <c r="B42" s="1">
        <v>0.36</v>
      </c>
    </row>
    <row r="43" spans="1:2" x14ac:dyDescent="0.25">
      <c r="A43" s="3" t="s">
        <v>1</v>
      </c>
      <c r="B43" s="1">
        <v>0.43999999999999995</v>
      </c>
    </row>
    <row r="44" spans="1:2" x14ac:dyDescent="0.25">
      <c r="A44" s="3" t="s">
        <v>1</v>
      </c>
      <c r="B44" s="1">
        <v>0.7</v>
      </c>
    </row>
    <row r="45" spans="1:2" x14ac:dyDescent="0.25">
      <c r="A45" s="3" t="s">
        <v>1</v>
      </c>
      <c r="B45" s="1">
        <v>1.1000000000000001</v>
      </c>
    </row>
    <row r="46" spans="1:2" x14ac:dyDescent="0.25">
      <c r="A46" s="3" t="s">
        <v>1</v>
      </c>
      <c r="B46" s="2">
        <v>0.49999999999999989</v>
      </c>
    </row>
    <row r="47" spans="1:2" x14ac:dyDescent="0.25">
      <c r="A47" s="3" t="s">
        <v>1</v>
      </c>
      <c r="B47" s="2">
        <v>0.96</v>
      </c>
    </row>
    <row r="48" spans="1:2" x14ac:dyDescent="0.25">
      <c r="A48" s="3" t="s">
        <v>1</v>
      </c>
      <c r="B48" s="1">
        <v>0.65999999999999992</v>
      </c>
    </row>
    <row r="49" spans="1:2" x14ac:dyDescent="0.25">
      <c r="A49" s="3" t="s">
        <v>1</v>
      </c>
      <c r="B49" s="1">
        <v>0.84000000000000008</v>
      </c>
    </row>
    <row r="50" spans="1:2" x14ac:dyDescent="0.25">
      <c r="A50" s="3" t="s">
        <v>1</v>
      </c>
      <c r="B50" s="2">
        <v>0.5</v>
      </c>
    </row>
    <row r="51" spans="1:2" x14ac:dyDescent="0.25">
      <c r="A51" s="3" t="s">
        <v>1</v>
      </c>
      <c r="B51" s="1">
        <v>0.65999999999999992</v>
      </c>
    </row>
    <row r="52" spans="1:2" x14ac:dyDescent="0.25">
      <c r="A52" s="3" t="s">
        <v>1</v>
      </c>
      <c r="B52" s="2">
        <v>1.1800000000000002</v>
      </c>
    </row>
    <row r="53" spans="1:2" x14ac:dyDescent="0.25">
      <c r="A53" s="3" t="s">
        <v>1</v>
      </c>
      <c r="B53" s="1">
        <v>0.7</v>
      </c>
    </row>
    <row r="54" spans="1:2" x14ac:dyDescent="0.25">
      <c r="A54" s="3" t="s">
        <v>1</v>
      </c>
      <c r="B54" s="1">
        <v>1.02</v>
      </c>
    </row>
    <row r="55" spans="1:2" x14ac:dyDescent="0.25">
      <c r="A55" s="3" t="s">
        <v>1</v>
      </c>
      <c r="B55" s="1">
        <v>0.22000000000000003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histogram</vt:lpstr>
      <vt:lpstr>boxplot</vt:lpstr>
      <vt:lpstr>boxplot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efrain</dc:creator>
  <cp:lastModifiedBy>Noa Yarasca, Efrain</cp:lastModifiedBy>
  <dcterms:created xsi:type="dcterms:W3CDTF">2022-01-22T16:02:59Z</dcterms:created>
  <dcterms:modified xsi:type="dcterms:W3CDTF">2022-08-13T18:10:58Z</dcterms:modified>
</cp:coreProperties>
</file>